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-15" windowWidth="10320" windowHeight="8115"/>
  </bookViews>
  <sheets>
    <sheet name="Actual_Paid" sheetId="1" r:id="rId1"/>
    <sheet name="Outstanding" sheetId="7" r:id="rId2"/>
    <sheet name=" Amount Details" sheetId="11" r:id="rId3"/>
    <sheet name="Interest_Calculation" sheetId="8" r:id="rId4"/>
    <sheet name="Owner name &amp;contact" sheetId="12" r:id="rId5"/>
  </sheets>
  <definedNames>
    <definedName name="_xlnm._FilterDatabase" localSheetId="2" hidden="1">' Amount Details'!$S$2:$U$221</definedName>
    <definedName name="_xlnm._FilterDatabase" localSheetId="0" hidden="1">Actual_Paid!$A$3:$AM$223</definedName>
    <definedName name="_xlnm._FilterDatabase" localSheetId="1" hidden="1">Outstanding!$A$2:$M$222</definedName>
  </definedNames>
  <calcPr calcId="144525"/>
</workbook>
</file>

<file path=xl/calcChain.xml><?xml version="1.0" encoding="utf-8"?>
<calcChain xmlns="http://schemas.openxmlformats.org/spreadsheetml/2006/main">
  <c r="C51" i="7" l="1"/>
  <c r="C157" i="1"/>
  <c r="C131" i="1"/>
  <c r="C136" i="8" s="1"/>
  <c r="C117" i="1"/>
  <c r="C94" i="1"/>
  <c r="C99" i="8" s="1"/>
  <c r="C16" i="1"/>
  <c r="C21" i="8" s="1"/>
  <c r="C12" i="1"/>
  <c r="C17" i="8" s="1"/>
  <c r="C56" i="1"/>
  <c r="C61" i="8" s="1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0" i="8"/>
  <c r="C19" i="8"/>
  <c r="C18" i="8"/>
  <c r="C16" i="8"/>
  <c r="C15" i="8"/>
  <c r="C14" i="8"/>
  <c r="C13" i="8"/>
  <c r="C12" i="8"/>
  <c r="C11" i="8"/>
  <c r="C10" i="8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13" i="1" l="1"/>
  <c r="V4" i="11" l="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158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5" i="11"/>
  <c r="U186" i="11"/>
  <c r="U187" i="11"/>
  <c r="U188" i="11"/>
  <c r="U189" i="11"/>
  <c r="U190" i="11"/>
  <c r="U191" i="11"/>
  <c r="U192" i="11"/>
  <c r="U193" i="11"/>
  <c r="U194" i="11"/>
  <c r="U195" i="11"/>
  <c r="U196" i="11"/>
  <c r="U197" i="11"/>
  <c r="U198" i="11"/>
  <c r="U199" i="11"/>
  <c r="U200" i="11"/>
  <c r="U201" i="11"/>
  <c r="U202" i="11"/>
  <c r="U203" i="11"/>
  <c r="U204" i="11"/>
  <c r="U205" i="11"/>
  <c r="U206" i="11"/>
  <c r="U207" i="11"/>
  <c r="U208" i="11"/>
  <c r="U209" i="11"/>
  <c r="U210" i="11"/>
  <c r="U211" i="11"/>
  <c r="U212" i="11"/>
  <c r="U213" i="11"/>
  <c r="U214" i="11"/>
  <c r="U215" i="11"/>
  <c r="U216" i="11"/>
  <c r="U217" i="11"/>
  <c r="U218" i="11"/>
  <c r="U219" i="11"/>
  <c r="U220" i="11"/>
  <c r="U221" i="11"/>
  <c r="U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3" i="11"/>
  <c r="G10" i="8" l="1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P4" i="11" l="1"/>
  <c r="P5" i="11"/>
  <c r="P6" i="11"/>
  <c r="D12" i="8" s="1"/>
  <c r="P7" i="11"/>
  <c r="D13" i="8" s="1"/>
  <c r="P8" i="11"/>
  <c r="D14" i="8" s="1"/>
  <c r="P9" i="11"/>
  <c r="D15" i="8" s="1"/>
  <c r="P10" i="11"/>
  <c r="P11" i="11"/>
  <c r="D17" i="8" s="1"/>
  <c r="P12" i="11"/>
  <c r="D18" i="8" s="1"/>
  <c r="P13" i="11"/>
  <c r="D19" i="8" s="1"/>
  <c r="P14" i="11"/>
  <c r="D20" i="8" s="1"/>
  <c r="P15" i="11"/>
  <c r="D21" i="8" s="1"/>
  <c r="P16" i="11"/>
  <c r="D22" i="8" s="1"/>
  <c r="P17" i="11"/>
  <c r="D23" i="8" s="1"/>
  <c r="P18" i="11"/>
  <c r="P19" i="11"/>
  <c r="D25" i="8" s="1"/>
  <c r="P20" i="11"/>
  <c r="D26" i="8" s="1"/>
  <c r="P21" i="11"/>
  <c r="D27" i="8" s="1"/>
  <c r="P22" i="11"/>
  <c r="D28" i="8" s="1"/>
  <c r="P23" i="11"/>
  <c r="P24" i="11"/>
  <c r="D30" i="8" s="1"/>
  <c r="P25" i="11"/>
  <c r="P26" i="11"/>
  <c r="P27" i="11"/>
  <c r="P28" i="11"/>
  <c r="D34" i="8" s="1"/>
  <c r="P29" i="11"/>
  <c r="P30" i="11"/>
  <c r="D36" i="8" s="1"/>
  <c r="P31" i="11"/>
  <c r="P32" i="11"/>
  <c r="D38" i="8" s="1"/>
  <c r="P33" i="11"/>
  <c r="D39" i="8" s="1"/>
  <c r="P34" i="11"/>
  <c r="D40" i="8" s="1"/>
  <c r="P35" i="11"/>
  <c r="D41" i="8" s="1"/>
  <c r="P36" i="11"/>
  <c r="D42" i="8" s="1"/>
  <c r="P37" i="11"/>
  <c r="P38" i="11"/>
  <c r="P39" i="11"/>
  <c r="D45" i="8" s="1"/>
  <c r="P40" i="11"/>
  <c r="P41" i="11"/>
  <c r="D47" i="8" s="1"/>
  <c r="P42" i="11"/>
  <c r="P43" i="11"/>
  <c r="D49" i="8" s="1"/>
  <c r="P44" i="11"/>
  <c r="D50" i="8" s="1"/>
  <c r="P45" i="11"/>
  <c r="D51" i="8" s="1"/>
  <c r="P46" i="11"/>
  <c r="D52" i="8" s="1"/>
  <c r="P47" i="11"/>
  <c r="D53" i="8" s="1"/>
  <c r="P48" i="11"/>
  <c r="P49" i="11"/>
  <c r="D55" i="8" s="1"/>
  <c r="P50" i="11"/>
  <c r="D56" i="8" s="1"/>
  <c r="P51" i="11"/>
  <c r="D57" i="8" s="1"/>
  <c r="P52" i="11"/>
  <c r="P53" i="11"/>
  <c r="D59" i="8" s="1"/>
  <c r="P54" i="11"/>
  <c r="D60" i="8" s="1"/>
  <c r="P55" i="11"/>
  <c r="D61" i="8" s="1"/>
  <c r="P56" i="11"/>
  <c r="D62" i="8" s="1"/>
  <c r="P57" i="11"/>
  <c r="D63" i="8" s="1"/>
  <c r="P58" i="11"/>
  <c r="D64" i="8" s="1"/>
  <c r="P59" i="11"/>
  <c r="P60" i="11"/>
  <c r="D66" i="8" s="1"/>
  <c r="P61" i="11"/>
  <c r="D67" i="8" s="1"/>
  <c r="P62" i="11"/>
  <c r="D68" i="8" s="1"/>
  <c r="P63" i="11"/>
  <c r="D69" i="8" s="1"/>
  <c r="P64" i="11"/>
  <c r="P65" i="11"/>
  <c r="D71" i="8" s="1"/>
  <c r="P66" i="11"/>
  <c r="D72" i="8" s="1"/>
  <c r="P67" i="11"/>
  <c r="P68" i="11"/>
  <c r="P69" i="11"/>
  <c r="D75" i="8" s="1"/>
  <c r="P70" i="11"/>
  <c r="D76" i="8" s="1"/>
  <c r="P71" i="11"/>
  <c r="D77" i="8" s="1"/>
  <c r="P72" i="11"/>
  <c r="D78" i="8" s="1"/>
  <c r="P73" i="11"/>
  <c r="D79" i="8" s="1"/>
  <c r="P74" i="11"/>
  <c r="D80" i="8" s="1"/>
  <c r="P75" i="11"/>
  <c r="D81" i="8" s="1"/>
  <c r="P76" i="11"/>
  <c r="D82" i="8" s="1"/>
  <c r="P77" i="11"/>
  <c r="P78" i="11"/>
  <c r="D84" i="8" s="1"/>
  <c r="P79" i="11"/>
  <c r="P80" i="11"/>
  <c r="D86" i="8" s="1"/>
  <c r="P81" i="11"/>
  <c r="D87" i="8" s="1"/>
  <c r="P82" i="11"/>
  <c r="D88" i="8" s="1"/>
  <c r="P83" i="11"/>
  <c r="P84" i="11"/>
  <c r="D90" i="8" s="1"/>
  <c r="P85" i="11"/>
  <c r="D91" i="8" s="1"/>
  <c r="P86" i="11"/>
  <c r="D92" i="8" s="1"/>
  <c r="P87" i="11"/>
  <c r="D93" i="8" s="1"/>
  <c r="P88" i="11"/>
  <c r="D94" i="8" s="1"/>
  <c r="P89" i="11"/>
  <c r="D95" i="8" s="1"/>
  <c r="P90" i="11"/>
  <c r="P91" i="11"/>
  <c r="D97" i="8" s="1"/>
  <c r="P92" i="11"/>
  <c r="D98" i="8" s="1"/>
  <c r="P93" i="11"/>
  <c r="P94" i="11"/>
  <c r="P95" i="11"/>
  <c r="P96" i="11"/>
  <c r="D102" i="8" s="1"/>
  <c r="P97" i="11"/>
  <c r="D103" i="8" s="1"/>
  <c r="P98" i="11"/>
  <c r="P99" i="11"/>
  <c r="P100" i="11"/>
  <c r="D106" i="8" s="1"/>
  <c r="P101" i="11"/>
  <c r="P102" i="11"/>
  <c r="D108" i="8" s="1"/>
  <c r="P103" i="11"/>
  <c r="D109" i="8" s="1"/>
  <c r="P104" i="11"/>
  <c r="D110" i="8" s="1"/>
  <c r="P105" i="11"/>
  <c r="D111" i="8" s="1"/>
  <c r="P106" i="11"/>
  <c r="P107" i="11"/>
  <c r="P108" i="11"/>
  <c r="D114" i="8" s="1"/>
  <c r="P109" i="11"/>
  <c r="D115" i="8" s="1"/>
  <c r="P110" i="11"/>
  <c r="P111" i="11"/>
  <c r="D117" i="8" s="1"/>
  <c r="P112" i="11"/>
  <c r="P113" i="11"/>
  <c r="D119" i="8" s="1"/>
  <c r="P114" i="11"/>
  <c r="D120" i="8" s="1"/>
  <c r="P115" i="11"/>
  <c r="P116" i="11"/>
  <c r="P117" i="11"/>
  <c r="D123" i="8" s="1"/>
  <c r="P118" i="11"/>
  <c r="P119" i="11"/>
  <c r="D125" i="8" s="1"/>
  <c r="P120" i="11"/>
  <c r="D126" i="8" s="1"/>
  <c r="P121" i="11"/>
  <c r="P122" i="11"/>
  <c r="P123" i="11"/>
  <c r="D129" i="8" s="1"/>
  <c r="P124" i="11"/>
  <c r="D130" i="8" s="1"/>
  <c r="P125" i="11"/>
  <c r="D131" i="8" s="1"/>
  <c r="P126" i="11"/>
  <c r="D132" i="8" s="1"/>
  <c r="P127" i="11"/>
  <c r="P128" i="11"/>
  <c r="D134" i="8" s="1"/>
  <c r="P129" i="11"/>
  <c r="P130" i="11"/>
  <c r="P131" i="11"/>
  <c r="D137" i="8" s="1"/>
  <c r="P132" i="11"/>
  <c r="D138" i="8" s="1"/>
  <c r="P133" i="11"/>
  <c r="D139" i="8" s="1"/>
  <c r="P134" i="11"/>
  <c r="D140" i="8" s="1"/>
  <c r="P135" i="11"/>
  <c r="P136" i="11"/>
  <c r="P137" i="11"/>
  <c r="P138" i="11"/>
  <c r="D144" i="8" s="1"/>
  <c r="P139" i="11"/>
  <c r="D145" i="8" s="1"/>
  <c r="P140" i="11"/>
  <c r="D146" i="8" s="1"/>
  <c r="P141" i="11"/>
  <c r="P142" i="11"/>
  <c r="P143" i="11"/>
  <c r="P144" i="11"/>
  <c r="D150" i="8" s="1"/>
  <c r="P145" i="11"/>
  <c r="D151" i="8" s="1"/>
  <c r="P146" i="11"/>
  <c r="D152" i="8" s="1"/>
  <c r="P147" i="11"/>
  <c r="D153" i="8" s="1"/>
  <c r="P148" i="11"/>
  <c r="D154" i="8" s="1"/>
  <c r="P149" i="11"/>
  <c r="D155" i="8" s="1"/>
  <c r="P150" i="11"/>
  <c r="P151" i="11"/>
  <c r="P152" i="11"/>
  <c r="D158" i="8" s="1"/>
  <c r="P153" i="11"/>
  <c r="D159" i="8" s="1"/>
  <c r="P154" i="11"/>
  <c r="P155" i="11"/>
  <c r="D161" i="8" s="1"/>
  <c r="P156" i="11"/>
  <c r="P157" i="11"/>
  <c r="D163" i="8" s="1"/>
  <c r="P158" i="11"/>
  <c r="P159" i="11"/>
  <c r="P160" i="11"/>
  <c r="D166" i="8" s="1"/>
  <c r="P161" i="11"/>
  <c r="D167" i="8" s="1"/>
  <c r="P162" i="11"/>
  <c r="P163" i="11"/>
  <c r="D169" i="8" s="1"/>
  <c r="P164" i="11"/>
  <c r="D170" i="8" s="1"/>
  <c r="P165" i="11"/>
  <c r="D171" i="8" s="1"/>
  <c r="P166" i="11"/>
  <c r="D172" i="8" s="1"/>
  <c r="P167" i="11"/>
  <c r="D173" i="8" s="1"/>
  <c r="P168" i="11"/>
  <c r="P169" i="11"/>
  <c r="D175" i="8" s="1"/>
  <c r="P170" i="11"/>
  <c r="D176" i="8" s="1"/>
  <c r="P171" i="11"/>
  <c r="D177" i="8" s="1"/>
  <c r="P172" i="11"/>
  <c r="D178" i="8" s="1"/>
  <c r="P173" i="11"/>
  <c r="P174" i="11"/>
  <c r="P175" i="11"/>
  <c r="D181" i="8" s="1"/>
  <c r="P176" i="11"/>
  <c r="D182" i="8" s="1"/>
  <c r="P177" i="11"/>
  <c r="D183" i="8" s="1"/>
  <c r="P178" i="11"/>
  <c r="P179" i="11"/>
  <c r="D185" i="8" s="1"/>
  <c r="P180" i="11"/>
  <c r="P181" i="11"/>
  <c r="D187" i="8" s="1"/>
  <c r="P182" i="11"/>
  <c r="D188" i="8" s="1"/>
  <c r="P183" i="11"/>
  <c r="D189" i="8" s="1"/>
  <c r="P184" i="11"/>
  <c r="D190" i="8" s="1"/>
  <c r="P185" i="11"/>
  <c r="D191" i="8" s="1"/>
  <c r="P186" i="11"/>
  <c r="D192" i="8" s="1"/>
  <c r="P187" i="11"/>
  <c r="P188" i="11"/>
  <c r="D194" i="8" s="1"/>
  <c r="P189" i="11"/>
  <c r="P190" i="11"/>
  <c r="D196" i="8" s="1"/>
  <c r="P191" i="11"/>
  <c r="P192" i="11"/>
  <c r="D198" i="8" s="1"/>
  <c r="P193" i="11"/>
  <c r="D199" i="8" s="1"/>
  <c r="P194" i="11"/>
  <c r="D200" i="8" s="1"/>
  <c r="P195" i="11"/>
  <c r="D201" i="8" s="1"/>
  <c r="P196" i="11"/>
  <c r="D202" i="8" s="1"/>
  <c r="P197" i="11"/>
  <c r="D203" i="8" s="1"/>
  <c r="P198" i="11"/>
  <c r="D204" i="8" s="1"/>
  <c r="P199" i="11"/>
  <c r="D205" i="8" s="1"/>
  <c r="P200" i="11"/>
  <c r="D206" i="8" s="1"/>
  <c r="P201" i="11"/>
  <c r="P202" i="11"/>
  <c r="P203" i="11"/>
  <c r="D209" i="8" s="1"/>
  <c r="P204" i="11"/>
  <c r="P205" i="11"/>
  <c r="D211" i="8" s="1"/>
  <c r="P206" i="11"/>
  <c r="D212" i="8" s="1"/>
  <c r="P207" i="11"/>
  <c r="D213" i="8" s="1"/>
  <c r="P208" i="11"/>
  <c r="P209" i="11"/>
  <c r="D215" i="8" s="1"/>
  <c r="P210" i="11"/>
  <c r="D216" i="8" s="1"/>
  <c r="P211" i="11"/>
  <c r="D217" i="8" s="1"/>
  <c r="P212" i="11"/>
  <c r="P213" i="11"/>
  <c r="D219" i="8" s="1"/>
  <c r="P214" i="11"/>
  <c r="D220" i="8" s="1"/>
  <c r="P215" i="11"/>
  <c r="D221" i="8" s="1"/>
  <c r="P216" i="11"/>
  <c r="D222" i="8" s="1"/>
  <c r="P217" i="11"/>
  <c r="D223" i="8" s="1"/>
  <c r="P218" i="11"/>
  <c r="D224" i="8" s="1"/>
  <c r="P219" i="11"/>
  <c r="D225" i="8" s="1"/>
  <c r="P220" i="11"/>
  <c r="P221" i="11"/>
  <c r="P3" i="11"/>
  <c r="C7" i="1"/>
  <c r="C8" i="1"/>
  <c r="C9" i="1"/>
  <c r="C10" i="1"/>
  <c r="C11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D9" i="8" l="1"/>
  <c r="R3" i="11"/>
  <c r="B1" i="8"/>
  <c r="K227" i="8" l="1"/>
  <c r="K211" i="8"/>
  <c r="K224" i="8"/>
  <c r="K208" i="8"/>
  <c r="K192" i="8"/>
  <c r="K176" i="8"/>
  <c r="K160" i="8"/>
  <c r="K144" i="8"/>
  <c r="K128" i="8"/>
  <c r="K112" i="8"/>
  <c r="K96" i="8"/>
  <c r="K80" i="8"/>
  <c r="K64" i="8"/>
  <c r="K48" i="8"/>
  <c r="K32" i="8"/>
  <c r="K16" i="8"/>
  <c r="N218" i="8"/>
  <c r="N202" i="8"/>
  <c r="N186" i="8"/>
  <c r="N170" i="8"/>
  <c r="N154" i="8"/>
  <c r="N138" i="8"/>
  <c r="K195" i="8"/>
  <c r="K179" i="8"/>
  <c r="K163" i="8"/>
  <c r="K147" i="8"/>
  <c r="K131" i="8"/>
  <c r="K115" i="8"/>
  <c r="K99" i="8"/>
  <c r="K83" i="8"/>
  <c r="K67" i="8"/>
  <c r="K51" i="8"/>
  <c r="K35" i="8"/>
  <c r="K19" i="8"/>
  <c r="N221" i="8"/>
  <c r="N205" i="8"/>
  <c r="N189" i="8"/>
  <c r="N173" i="8"/>
  <c r="N157" i="8"/>
  <c r="N141" i="8"/>
  <c r="N125" i="8"/>
  <c r="N109" i="8"/>
  <c r="K225" i="8"/>
  <c r="K219" i="8"/>
  <c r="K220" i="8"/>
  <c r="K204" i="8"/>
  <c r="K188" i="8"/>
  <c r="K172" i="8"/>
  <c r="K156" i="8"/>
  <c r="K140" i="8"/>
  <c r="K124" i="8"/>
  <c r="K108" i="8"/>
  <c r="K92" i="8"/>
  <c r="K76" i="8"/>
  <c r="K60" i="8"/>
  <c r="K44" i="8"/>
  <c r="K28" i="8"/>
  <c r="K12" i="8"/>
  <c r="N214" i="8"/>
  <c r="N198" i="8"/>
  <c r="N182" i="8"/>
  <c r="N166" i="8"/>
  <c r="N150" i="8"/>
  <c r="N134" i="8"/>
  <c r="K191" i="8"/>
  <c r="K175" i="8"/>
  <c r="K159" i="8"/>
  <c r="K143" i="8"/>
  <c r="K127" i="8"/>
  <c r="K111" i="8"/>
  <c r="K95" i="8"/>
  <c r="K79" i="8"/>
  <c r="K63" i="8"/>
  <c r="K47" i="8"/>
  <c r="K31" i="8"/>
  <c r="K15" i="8"/>
  <c r="N217" i="8"/>
  <c r="N201" i="8"/>
  <c r="N185" i="8"/>
  <c r="N169" i="8"/>
  <c r="N153" i="8"/>
  <c r="N137" i="8"/>
  <c r="N121" i="8"/>
  <c r="N105" i="8"/>
  <c r="N89" i="8"/>
  <c r="K218" i="8"/>
  <c r="K202" i="8"/>
  <c r="K186" i="8"/>
  <c r="K170" i="8"/>
  <c r="K154" i="8"/>
  <c r="K138" i="8"/>
  <c r="K122" i="8"/>
  <c r="K221" i="8"/>
  <c r="K207" i="8"/>
  <c r="K223" i="8"/>
  <c r="K217" i="8"/>
  <c r="K216" i="8"/>
  <c r="K200" i="8"/>
  <c r="K184" i="8"/>
  <c r="K168" i="8"/>
  <c r="K152" i="8"/>
  <c r="K136" i="8"/>
  <c r="K120" i="8"/>
  <c r="K104" i="8"/>
  <c r="K88" i="8"/>
  <c r="K72" i="8"/>
  <c r="K56" i="8"/>
  <c r="K40" i="8"/>
  <c r="K24" i="8"/>
  <c r="N226" i="8"/>
  <c r="N210" i="8"/>
  <c r="N194" i="8"/>
  <c r="N178" i="8"/>
  <c r="N162" i="8"/>
  <c r="N146" i="8"/>
  <c r="K203" i="8"/>
  <c r="K187" i="8"/>
  <c r="K171" i="8"/>
  <c r="K155" i="8"/>
  <c r="K139" i="8"/>
  <c r="K123" i="8"/>
  <c r="K107" i="8"/>
  <c r="K91" i="8"/>
  <c r="K75" i="8"/>
  <c r="K59" i="8"/>
  <c r="K43" i="8"/>
  <c r="K27" i="8"/>
  <c r="K11" i="8"/>
  <c r="N213" i="8"/>
  <c r="N197" i="8"/>
  <c r="N181" i="8"/>
  <c r="N165" i="8"/>
  <c r="N149" i="8"/>
  <c r="N133" i="8"/>
  <c r="N117" i="8"/>
  <c r="N101" i="8"/>
  <c r="K213" i="8"/>
  <c r="K215" i="8"/>
  <c r="K209" i="8"/>
  <c r="H11" i="8"/>
  <c r="K212" i="8"/>
  <c r="K196" i="8"/>
  <c r="K180" i="8"/>
  <c r="K164" i="8"/>
  <c r="K148" i="8"/>
  <c r="K132" i="8"/>
  <c r="K116" i="8"/>
  <c r="K100" i="8"/>
  <c r="K84" i="8"/>
  <c r="K68" i="8"/>
  <c r="K52" i="8"/>
  <c r="K36" i="8"/>
  <c r="K20" i="8"/>
  <c r="N222" i="8"/>
  <c r="N206" i="8"/>
  <c r="N190" i="8"/>
  <c r="N174" i="8"/>
  <c r="N158" i="8"/>
  <c r="N142" i="8"/>
  <c r="K199" i="8"/>
  <c r="K183" i="8"/>
  <c r="K167" i="8"/>
  <c r="K151" i="8"/>
  <c r="K135" i="8"/>
  <c r="K119" i="8"/>
  <c r="K103" i="8"/>
  <c r="K87" i="8"/>
  <c r="K71" i="8"/>
  <c r="K55" i="8"/>
  <c r="K39" i="8"/>
  <c r="K23" i="8"/>
  <c r="N225" i="8"/>
  <c r="N209" i="8"/>
  <c r="N193" i="8"/>
  <c r="N177" i="8"/>
  <c r="N161" i="8"/>
  <c r="N145" i="8"/>
  <c r="N129" i="8"/>
  <c r="N113" i="8"/>
  <c r="N97" i="8"/>
  <c r="K226" i="8"/>
  <c r="K210" i="8"/>
  <c r="K194" i="8"/>
  <c r="K178" i="8"/>
  <c r="K162" i="8"/>
  <c r="K146" i="8"/>
  <c r="K130" i="8"/>
  <c r="K114" i="8"/>
  <c r="K98" i="8"/>
  <c r="K82" i="8"/>
  <c r="K66" i="8"/>
  <c r="K50" i="8"/>
  <c r="K34" i="8"/>
  <c r="K18" i="8"/>
  <c r="N220" i="8"/>
  <c r="N204" i="8"/>
  <c r="N188" i="8"/>
  <c r="N172" i="8"/>
  <c r="N156" i="8"/>
  <c r="N140" i="8"/>
  <c r="K201" i="8"/>
  <c r="K185" i="8"/>
  <c r="K169" i="8"/>
  <c r="N93" i="8"/>
  <c r="K222" i="8"/>
  <c r="K190" i="8"/>
  <c r="K158" i="8"/>
  <c r="K126" i="8"/>
  <c r="K102" i="8"/>
  <c r="K78" i="8"/>
  <c r="K58" i="8"/>
  <c r="K38" i="8"/>
  <c r="K14" i="8"/>
  <c r="N212" i="8"/>
  <c r="N192" i="8"/>
  <c r="N168" i="8"/>
  <c r="N148" i="8"/>
  <c r="K205" i="8"/>
  <c r="K181" i="8"/>
  <c r="K161" i="8"/>
  <c r="K145" i="8"/>
  <c r="K129" i="8"/>
  <c r="K113" i="8"/>
  <c r="K97" i="8"/>
  <c r="K81" i="8"/>
  <c r="K65" i="8"/>
  <c r="K49" i="8"/>
  <c r="K33" i="8"/>
  <c r="K17" i="8"/>
  <c r="N219" i="8"/>
  <c r="N203" i="8"/>
  <c r="N187" i="8"/>
  <c r="N171" i="8"/>
  <c r="N155" i="8"/>
  <c r="N139" i="8"/>
  <c r="N123" i="8"/>
  <c r="N107" i="8"/>
  <c r="N91" i="8"/>
  <c r="N122" i="8"/>
  <c r="N106" i="8"/>
  <c r="N90" i="8"/>
  <c r="N74" i="8"/>
  <c r="N58" i="8"/>
  <c r="N42" i="8"/>
  <c r="N26" i="8"/>
  <c r="N10" i="8"/>
  <c r="Q212" i="8"/>
  <c r="Q196" i="8"/>
  <c r="Q180" i="8"/>
  <c r="Q164" i="8"/>
  <c r="Q148" i="8"/>
  <c r="Q132" i="8"/>
  <c r="Q116" i="8"/>
  <c r="Q100" i="8"/>
  <c r="Q84" i="8"/>
  <c r="Q68" i="8"/>
  <c r="Q52" i="8"/>
  <c r="Q36" i="8"/>
  <c r="Q20" i="8"/>
  <c r="N77" i="8"/>
  <c r="N61" i="8"/>
  <c r="N45" i="8"/>
  <c r="N29" i="8"/>
  <c r="N13" i="8"/>
  <c r="Q215" i="8"/>
  <c r="Q199" i="8"/>
  <c r="Q183" i="8"/>
  <c r="Q167" i="8"/>
  <c r="Q151" i="8"/>
  <c r="Q135" i="8"/>
  <c r="Q119" i="8"/>
  <c r="Q103" i="8"/>
  <c r="Q87" i="8"/>
  <c r="Q71" i="8"/>
  <c r="Q55" i="8"/>
  <c r="Q39" i="8"/>
  <c r="Q23" i="8"/>
  <c r="N128" i="8"/>
  <c r="N112" i="8"/>
  <c r="N96" i="8"/>
  <c r="N80" i="8"/>
  <c r="N64" i="8"/>
  <c r="N48" i="8"/>
  <c r="N32" i="8"/>
  <c r="N16" i="8"/>
  <c r="Q218" i="8"/>
  <c r="Q202" i="8"/>
  <c r="Q186" i="8"/>
  <c r="Q170" i="8"/>
  <c r="Q154" i="8"/>
  <c r="Q138" i="8"/>
  <c r="Q122" i="8"/>
  <c r="Q106" i="8"/>
  <c r="Q90" i="8"/>
  <c r="Q74" i="8"/>
  <c r="Q58" i="8"/>
  <c r="Q42" i="8"/>
  <c r="Q26" i="8"/>
  <c r="Q10" i="8"/>
  <c r="N71" i="8"/>
  <c r="N55" i="8"/>
  <c r="N39" i="8"/>
  <c r="N23" i="8"/>
  <c r="Q225" i="8"/>
  <c r="Q209" i="8"/>
  <c r="Q193" i="8"/>
  <c r="Q177" i="8"/>
  <c r="Q161" i="8"/>
  <c r="Q145" i="8"/>
  <c r="Q129" i="8"/>
  <c r="Q113" i="8"/>
  <c r="Q97" i="8"/>
  <c r="Q81" i="8"/>
  <c r="Q65" i="8"/>
  <c r="Q49" i="8"/>
  <c r="Q33" i="8"/>
  <c r="Q17" i="8"/>
  <c r="N85" i="8"/>
  <c r="K214" i="8"/>
  <c r="K182" i="8"/>
  <c r="K150" i="8"/>
  <c r="K118" i="8"/>
  <c r="K94" i="8"/>
  <c r="K74" i="8"/>
  <c r="K54" i="8"/>
  <c r="K30" i="8"/>
  <c r="K10" i="8"/>
  <c r="N208" i="8"/>
  <c r="N184" i="8"/>
  <c r="N164" i="8"/>
  <c r="N144" i="8"/>
  <c r="K197" i="8"/>
  <c r="K177" i="8"/>
  <c r="K157" i="8"/>
  <c r="K141" i="8"/>
  <c r="K125" i="8"/>
  <c r="K109" i="8"/>
  <c r="K93" i="8"/>
  <c r="K77" i="8"/>
  <c r="K61" i="8"/>
  <c r="K45" i="8"/>
  <c r="K29" i="8"/>
  <c r="K13" i="8"/>
  <c r="N215" i="8"/>
  <c r="N199" i="8"/>
  <c r="N183" i="8"/>
  <c r="N167" i="8"/>
  <c r="N151" i="8"/>
  <c r="N135" i="8"/>
  <c r="N119" i="8"/>
  <c r="N103" i="8"/>
  <c r="N87" i="8"/>
  <c r="N118" i="8"/>
  <c r="N102" i="8"/>
  <c r="N86" i="8"/>
  <c r="N70" i="8"/>
  <c r="N54" i="8"/>
  <c r="N38" i="8"/>
  <c r="N22" i="8"/>
  <c r="Q224" i="8"/>
  <c r="Q208" i="8"/>
  <c r="Q192" i="8"/>
  <c r="Q176" i="8"/>
  <c r="Q160" i="8"/>
  <c r="Q144" i="8"/>
  <c r="Q128" i="8"/>
  <c r="Q112" i="8"/>
  <c r="Q96" i="8"/>
  <c r="Q80" i="8"/>
  <c r="Q64" i="8"/>
  <c r="Q48" i="8"/>
  <c r="Q32" i="8"/>
  <c r="Q16" i="8"/>
  <c r="N73" i="8"/>
  <c r="N57" i="8"/>
  <c r="N41" i="8"/>
  <c r="N25" i="8"/>
  <c r="Q227" i="8"/>
  <c r="Q211" i="8"/>
  <c r="Q195" i="8"/>
  <c r="Q179" i="8"/>
  <c r="Q163" i="8"/>
  <c r="Q147" i="8"/>
  <c r="Q131" i="8"/>
  <c r="Q115" i="8"/>
  <c r="Q99" i="8"/>
  <c r="Q83" i="8"/>
  <c r="Q67" i="8"/>
  <c r="Q51" i="8"/>
  <c r="Q35" i="8"/>
  <c r="Q19" i="8"/>
  <c r="N124" i="8"/>
  <c r="N108" i="8"/>
  <c r="N92" i="8"/>
  <c r="N76" i="8"/>
  <c r="N60" i="8"/>
  <c r="N44" i="8"/>
  <c r="N28" i="8"/>
  <c r="N12" i="8"/>
  <c r="Q214" i="8"/>
  <c r="Q198" i="8"/>
  <c r="Q182" i="8"/>
  <c r="Q166" i="8"/>
  <c r="Q150" i="8"/>
  <c r="Q134" i="8"/>
  <c r="Q118" i="8"/>
  <c r="Q102" i="8"/>
  <c r="Q86" i="8"/>
  <c r="Q70" i="8"/>
  <c r="Q54" i="8"/>
  <c r="Q38" i="8"/>
  <c r="Q22" i="8"/>
  <c r="N83" i="8"/>
  <c r="N67" i="8"/>
  <c r="N51" i="8"/>
  <c r="N35" i="8"/>
  <c r="N19" i="8"/>
  <c r="Q221" i="8"/>
  <c r="Q205" i="8"/>
  <c r="Q189" i="8"/>
  <c r="Q173" i="8"/>
  <c r="Q157" i="8"/>
  <c r="Q141" i="8"/>
  <c r="Q125" i="8"/>
  <c r="Q109" i="8"/>
  <c r="Q93" i="8"/>
  <c r="Q77" i="8"/>
  <c r="Q61" i="8"/>
  <c r="Q45" i="8"/>
  <c r="Q29" i="8"/>
  <c r="Q13" i="8"/>
  <c r="K206" i="8"/>
  <c r="K174" i="8"/>
  <c r="K142" i="8"/>
  <c r="K110" i="8"/>
  <c r="K90" i="8"/>
  <c r="K70" i="8"/>
  <c r="K46" i="8"/>
  <c r="K26" i="8"/>
  <c r="N224" i="8"/>
  <c r="N200" i="8"/>
  <c r="N180" i="8"/>
  <c r="N160" i="8"/>
  <c r="N136" i="8"/>
  <c r="K193" i="8"/>
  <c r="K173" i="8"/>
  <c r="K153" i="8"/>
  <c r="K137" i="8"/>
  <c r="K121" i="8"/>
  <c r="K105" i="8"/>
  <c r="K89" i="8"/>
  <c r="K73" i="8"/>
  <c r="K57" i="8"/>
  <c r="K41" i="8"/>
  <c r="K25" i="8"/>
  <c r="N227" i="8"/>
  <c r="N211" i="8"/>
  <c r="N195" i="8"/>
  <c r="N179" i="8"/>
  <c r="N163" i="8"/>
  <c r="N147" i="8"/>
  <c r="N131" i="8"/>
  <c r="N115" i="8"/>
  <c r="N99" i="8"/>
  <c r="N130" i="8"/>
  <c r="N114" i="8"/>
  <c r="N98" i="8"/>
  <c r="N82" i="8"/>
  <c r="N66" i="8"/>
  <c r="N50" i="8"/>
  <c r="N34" i="8"/>
  <c r="N18" i="8"/>
  <c r="Q220" i="8"/>
  <c r="Q204" i="8"/>
  <c r="Q188" i="8"/>
  <c r="Q172" i="8"/>
  <c r="Q156" i="8"/>
  <c r="Q140" i="8"/>
  <c r="Q124" i="8"/>
  <c r="Q108" i="8"/>
  <c r="Q92" i="8"/>
  <c r="Q76" i="8"/>
  <c r="Q60" i="8"/>
  <c r="Q44" i="8"/>
  <c r="Q28" i="8"/>
  <c r="Q12" i="8"/>
  <c r="N69" i="8"/>
  <c r="N53" i="8"/>
  <c r="N37" i="8"/>
  <c r="N21" i="8"/>
  <c r="Q223" i="8"/>
  <c r="Q207" i="8"/>
  <c r="Q191" i="8"/>
  <c r="Q175" i="8"/>
  <c r="Q159" i="8"/>
  <c r="Q143" i="8"/>
  <c r="Q127" i="8"/>
  <c r="Q111" i="8"/>
  <c r="Q95" i="8"/>
  <c r="Q79" i="8"/>
  <c r="Q63" i="8"/>
  <c r="Q47" i="8"/>
  <c r="Q31" i="8"/>
  <c r="Q15" i="8"/>
  <c r="N120" i="8"/>
  <c r="N104" i="8"/>
  <c r="N88" i="8"/>
  <c r="N72" i="8"/>
  <c r="N56" i="8"/>
  <c r="N40" i="8"/>
  <c r="N24" i="8"/>
  <c r="Q226" i="8"/>
  <c r="Q210" i="8"/>
  <c r="Q194" i="8"/>
  <c r="Q178" i="8"/>
  <c r="Q162" i="8"/>
  <c r="Q146" i="8"/>
  <c r="Q130" i="8"/>
  <c r="Q114" i="8"/>
  <c r="Q98" i="8"/>
  <c r="Q82" i="8"/>
  <c r="Q66" i="8"/>
  <c r="Q50" i="8"/>
  <c r="Q34" i="8"/>
  <c r="Q18" i="8"/>
  <c r="N79" i="8"/>
  <c r="N63" i="8"/>
  <c r="N47" i="8"/>
  <c r="N31" i="8"/>
  <c r="N15" i="8"/>
  <c r="Q217" i="8"/>
  <c r="Q201" i="8"/>
  <c r="Q185" i="8"/>
  <c r="Q169" i="8"/>
  <c r="Q153" i="8"/>
  <c r="Q137" i="8"/>
  <c r="Q121" i="8"/>
  <c r="Q105" i="8"/>
  <c r="Q89" i="8"/>
  <c r="Q73" i="8"/>
  <c r="Q57" i="8"/>
  <c r="Q41" i="8"/>
  <c r="Q25" i="8"/>
  <c r="H10" i="8"/>
  <c r="K198" i="8"/>
  <c r="K166" i="8"/>
  <c r="K134" i="8"/>
  <c r="K106" i="8"/>
  <c r="K86" i="8"/>
  <c r="K62" i="8"/>
  <c r="K42" i="8"/>
  <c r="K22" i="8"/>
  <c r="N216" i="8"/>
  <c r="N196" i="8"/>
  <c r="N176" i="8"/>
  <c r="N152" i="8"/>
  <c r="N132" i="8"/>
  <c r="K189" i="8"/>
  <c r="K165" i="8"/>
  <c r="K149" i="8"/>
  <c r="K133" i="8"/>
  <c r="K117" i="8"/>
  <c r="K101" i="8"/>
  <c r="K85" i="8"/>
  <c r="K69" i="8"/>
  <c r="K53" i="8"/>
  <c r="K37" i="8"/>
  <c r="K21" i="8"/>
  <c r="N223" i="8"/>
  <c r="N207" i="8"/>
  <c r="N191" i="8"/>
  <c r="N175" i="8"/>
  <c r="N159" i="8"/>
  <c r="N143" i="8"/>
  <c r="N127" i="8"/>
  <c r="N111" i="8"/>
  <c r="N95" i="8"/>
  <c r="N126" i="8"/>
  <c r="N110" i="8"/>
  <c r="N94" i="8"/>
  <c r="N78" i="8"/>
  <c r="N62" i="8"/>
  <c r="N46" i="8"/>
  <c r="N30" i="8"/>
  <c r="N14" i="8"/>
  <c r="Q216" i="8"/>
  <c r="Q200" i="8"/>
  <c r="Q184" i="8"/>
  <c r="Q168" i="8"/>
  <c r="Q152" i="8"/>
  <c r="Q136" i="8"/>
  <c r="Q120" i="8"/>
  <c r="Q104" i="8"/>
  <c r="Q88" i="8"/>
  <c r="Q72" i="8"/>
  <c r="Q56" i="8"/>
  <c r="Q40" i="8"/>
  <c r="Q24" i="8"/>
  <c r="N81" i="8"/>
  <c r="N65" i="8"/>
  <c r="N49" i="8"/>
  <c r="N33" i="8"/>
  <c r="N17" i="8"/>
  <c r="Q219" i="8"/>
  <c r="Q203" i="8"/>
  <c r="Q187" i="8"/>
  <c r="Q171" i="8"/>
  <c r="Q155" i="8"/>
  <c r="Q139" i="8"/>
  <c r="Q123" i="8"/>
  <c r="Q107" i="8"/>
  <c r="Q91" i="8"/>
  <c r="Q75" i="8"/>
  <c r="Q59" i="8"/>
  <c r="Q43" i="8"/>
  <c r="Q27" i="8"/>
  <c r="Q11" i="8"/>
  <c r="N116" i="8"/>
  <c r="N100" i="8"/>
  <c r="N84" i="8"/>
  <c r="N68" i="8"/>
  <c r="N52" i="8"/>
  <c r="N36" i="8"/>
  <c r="N20" i="8"/>
  <c r="Q222" i="8"/>
  <c r="Q206" i="8"/>
  <c r="Q190" i="8"/>
  <c r="Q174" i="8"/>
  <c r="Q158" i="8"/>
  <c r="Q142" i="8"/>
  <c r="Q126" i="8"/>
  <c r="Q110" i="8"/>
  <c r="Q94" i="8"/>
  <c r="Q78" i="8"/>
  <c r="Q62" i="8"/>
  <c r="Q46" i="8"/>
  <c r="Q30" i="8"/>
  <c r="Q14" i="8"/>
  <c r="N75" i="8"/>
  <c r="N59" i="8"/>
  <c r="N43" i="8"/>
  <c r="N27" i="8"/>
  <c r="N11" i="8"/>
  <c r="Q213" i="8"/>
  <c r="Q197" i="8"/>
  <c r="Q181" i="8"/>
  <c r="Q165" i="8"/>
  <c r="Q149" i="8"/>
  <c r="Q133" i="8"/>
  <c r="Q117" i="8"/>
  <c r="Q101" i="8"/>
  <c r="Q85" i="8"/>
  <c r="Q69" i="8"/>
  <c r="Q53" i="8"/>
  <c r="Q37" i="8"/>
  <c r="Q21" i="8"/>
  <c r="D73" i="8"/>
  <c r="D11" i="8"/>
  <c r="E11" i="8" s="1"/>
  <c r="F11" i="8" s="1"/>
  <c r="E13" i="8"/>
  <c r="F13" i="8" s="1"/>
  <c r="E17" i="8"/>
  <c r="F17" i="8" s="1"/>
  <c r="E21" i="8"/>
  <c r="F21" i="8" s="1"/>
  <c r="E25" i="8"/>
  <c r="F25" i="8" s="1"/>
  <c r="E41" i="8"/>
  <c r="F41" i="8" s="1"/>
  <c r="E45" i="8"/>
  <c r="F45" i="8" s="1"/>
  <c r="E49" i="8"/>
  <c r="F49" i="8" s="1"/>
  <c r="D16" i="8"/>
  <c r="E16" i="8" s="1"/>
  <c r="F16" i="8" s="1"/>
  <c r="D24" i="8"/>
  <c r="E24" i="8" s="1"/>
  <c r="F24" i="8" s="1"/>
  <c r="D32" i="8"/>
  <c r="E32" i="8" s="1"/>
  <c r="F32" i="8" s="1"/>
  <c r="D44" i="8"/>
  <c r="E44" i="8" s="1"/>
  <c r="F44" i="8" s="1"/>
  <c r="D48" i="8"/>
  <c r="E48" i="8" s="1"/>
  <c r="F48" i="8" s="1"/>
  <c r="D96" i="8"/>
  <c r="E96" i="8" s="1"/>
  <c r="F96" i="8" s="1"/>
  <c r="D100" i="8"/>
  <c r="E100" i="8" s="1"/>
  <c r="F100" i="8" s="1"/>
  <c r="D104" i="8"/>
  <c r="E104" i="8" s="1"/>
  <c r="F104" i="8" s="1"/>
  <c r="D112" i="8"/>
  <c r="E112" i="8" s="1"/>
  <c r="F112" i="8" s="1"/>
  <c r="D116" i="8"/>
  <c r="E116" i="8" s="1"/>
  <c r="F116" i="8" s="1"/>
  <c r="D124" i="8"/>
  <c r="E124" i="8" s="1"/>
  <c r="F124" i="8" s="1"/>
  <c r="D128" i="8"/>
  <c r="E128" i="8" s="1"/>
  <c r="F128" i="8" s="1"/>
  <c r="D136" i="8"/>
  <c r="E136" i="8" s="1"/>
  <c r="F136" i="8" s="1"/>
  <c r="D148" i="8"/>
  <c r="E148" i="8" s="1"/>
  <c r="F148" i="8" s="1"/>
  <c r="D160" i="8"/>
  <c r="E160" i="8" s="1"/>
  <c r="F160" i="8" s="1"/>
  <c r="D168" i="8"/>
  <c r="E168" i="8" s="1"/>
  <c r="F168" i="8" s="1"/>
  <c r="D184" i="8"/>
  <c r="E184" i="8" s="1"/>
  <c r="F184" i="8" s="1"/>
  <c r="D208" i="8"/>
  <c r="E208" i="8" s="1"/>
  <c r="F208" i="8" s="1"/>
  <c r="D10" i="8"/>
  <c r="E10" i="8" s="1"/>
  <c r="F10" i="8" s="1"/>
  <c r="D31" i="8"/>
  <c r="E31" i="8" s="1"/>
  <c r="F31" i="8" s="1"/>
  <c r="D35" i="8"/>
  <c r="E35" i="8" s="1"/>
  <c r="F35" i="8" s="1"/>
  <c r="D43" i="8"/>
  <c r="E43" i="8" s="1"/>
  <c r="F43" i="8" s="1"/>
  <c r="D83" i="8"/>
  <c r="E83" i="8" s="1"/>
  <c r="F83" i="8" s="1"/>
  <c r="D99" i="8"/>
  <c r="E99" i="8" s="1"/>
  <c r="F99" i="8" s="1"/>
  <c r="D107" i="8"/>
  <c r="E107" i="8" s="1"/>
  <c r="F107" i="8" s="1"/>
  <c r="D127" i="8"/>
  <c r="E127" i="8" s="1"/>
  <c r="F127" i="8" s="1"/>
  <c r="D135" i="8"/>
  <c r="E135" i="8" s="1"/>
  <c r="F135" i="8" s="1"/>
  <c r="D143" i="8"/>
  <c r="E143" i="8" s="1"/>
  <c r="F143" i="8" s="1"/>
  <c r="D147" i="8"/>
  <c r="E147" i="8" s="1"/>
  <c r="F147" i="8" s="1"/>
  <c r="D179" i="8"/>
  <c r="E179" i="8" s="1"/>
  <c r="F179" i="8" s="1"/>
  <c r="D195" i="8"/>
  <c r="E195" i="8" s="1"/>
  <c r="F195" i="8" s="1"/>
  <c r="D207" i="8"/>
  <c r="E207" i="8" s="1"/>
  <c r="F207" i="8" s="1"/>
  <c r="D227" i="8"/>
  <c r="E227" i="8" s="1"/>
  <c r="F227" i="8" s="1"/>
  <c r="D218" i="8"/>
  <c r="E218" i="8" s="1"/>
  <c r="F218" i="8" s="1"/>
  <c r="D226" i="8"/>
  <c r="E226" i="8" s="1"/>
  <c r="F226" i="8" s="1"/>
  <c r="E15" i="8"/>
  <c r="F15" i="8" s="1"/>
  <c r="E19" i="8"/>
  <c r="F19" i="8" s="1"/>
  <c r="E23" i="8"/>
  <c r="F23" i="8" s="1"/>
  <c r="E27" i="8"/>
  <c r="F27" i="8" s="1"/>
  <c r="E39" i="8"/>
  <c r="F39" i="8" s="1"/>
  <c r="E47" i="8"/>
  <c r="F47" i="8" s="1"/>
  <c r="E51" i="8"/>
  <c r="F51" i="8" s="1"/>
  <c r="D46" i="8"/>
  <c r="E46" i="8" s="1"/>
  <c r="F46" i="8" s="1"/>
  <c r="D54" i="8"/>
  <c r="E54" i="8" s="1"/>
  <c r="F54" i="8" s="1"/>
  <c r="D58" i="8"/>
  <c r="E58" i="8" s="1"/>
  <c r="F58" i="8" s="1"/>
  <c r="D70" i="8"/>
  <c r="E70" i="8" s="1"/>
  <c r="F70" i="8" s="1"/>
  <c r="D74" i="8"/>
  <c r="E74" i="8" s="1"/>
  <c r="F74" i="8" s="1"/>
  <c r="D118" i="8"/>
  <c r="E118" i="8" s="1"/>
  <c r="F118" i="8" s="1"/>
  <c r="D122" i="8"/>
  <c r="E122" i="8" s="1"/>
  <c r="F122" i="8" s="1"/>
  <c r="D142" i="8"/>
  <c r="E142" i="8" s="1"/>
  <c r="F142" i="8" s="1"/>
  <c r="D162" i="8"/>
  <c r="E162" i="8" s="1"/>
  <c r="F162" i="8" s="1"/>
  <c r="D174" i="8"/>
  <c r="E174" i="8" s="1"/>
  <c r="F174" i="8" s="1"/>
  <c r="D186" i="8"/>
  <c r="E186" i="8" s="1"/>
  <c r="F186" i="8" s="1"/>
  <c r="D210" i="8"/>
  <c r="E210" i="8" s="1"/>
  <c r="F210" i="8" s="1"/>
  <c r="D214" i="8"/>
  <c r="E214" i="8" s="1"/>
  <c r="F214" i="8" s="1"/>
  <c r="D29" i="8"/>
  <c r="E29" i="8" s="1"/>
  <c r="F29" i="8" s="1"/>
  <c r="D33" i="8"/>
  <c r="E33" i="8" s="1"/>
  <c r="F33" i="8" s="1"/>
  <c r="D37" i="8"/>
  <c r="E37" i="8" s="1"/>
  <c r="F37" i="8" s="1"/>
  <c r="D65" i="8"/>
  <c r="E65" i="8" s="1"/>
  <c r="F65" i="8" s="1"/>
  <c r="D85" i="8"/>
  <c r="E85" i="8" s="1"/>
  <c r="F85" i="8" s="1"/>
  <c r="D89" i="8"/>
  <c r="E89" i="8" s="1"/>
  <c r="F89" i="8" s="1"/>
  <c r="D101" i="8"/>
  <c r="E101" i="8" s="1"/>
  <c r="F101" i="8" s="1"/>
  <c r="D105" i="8"/>
  <c r="E105" i="8" s="1"/>
  <c r="F105" i="8" s="1"/>
  <c r="D113" i="8"/>
  <c r="E113" i="8" s="1"/>
  <c r="F113" i="8" s="1"/>
  <c r="D121" i="8"/>
  <c r="E121" i="8" s="1"/>
  <c r="F121" i="8" s="1"/>
  <c r="D133" i="8"/>
  <c r="E133" i="8" s="1"/>
  <c r="F133" i="8" s="1"/>
  <c r="D141" i="8"/>
  <c r="E141" i="8" s="1"/>
  <c r="F141" i="8" s="1"/>
  <c r="D149" i="8"/>
  <c r="E149" i="8" s="1"/>
  <c r="F149" i="8" s="1"/>
  <c r="D157" i="8"/>
  <c r="E157" i="8" s="1"/>
  <c r="F157" i="8" s="1"/>
  <c r="D165" i="8"/>
  <c r="E165" i="8" s="1"/>
  <c r="F165" i="8" s="1"/>
  <c r="D193" i="8"/>
  <c r="E193" i="8" s="1"/>
  <c r="F193" i="8" s="1"/>
  <c r="D197" i="8"/>
  <c r="E197" i="8" s="1"/>
  <c r="F197" i="8" s="1"/>
  <c r="D156" i="8"/>
  <c r="E156" i="8" s="1"/>
  <c r="F156" i="8" s="1"/>
  <c r="D164" i="8"/>
  <c r="E164" i="8" s="1"/>
  <c r="F164" i="8" s="1"/>
  <c r="D180" i="8"/>
  <c r="E180" i="8" s="1"/>
  <c r="F180" i="8" s="1"/>
  <c r="E215" i="8"/>
  <c r="F215" i="8" s="1"/>
  <c r="E192" i="8"/>
  <c r="F192" i="8" s="1"/>
  <c r="E171" i="8"/>
  <c r="F171" i="8" s="1"/>
  <c r="E145" i="8"/>
  <c r="F145" i="8" s="1"/>
  <c r="E117" i="8"/>
  <c r="F117" i="8" s="1"/>
  <c r="E71" i="8"/>
  <c r="F71" i="8" s="1"/>
  <c r="E30" i="8"/>
  <c r="F30" i="8" s="1"/>
  <c r="E216" i="8"/>
  <c r="F216" i="8" s="1"/>
  <c r="E194" i="8"/>
  <c r="F194" i="8" s="1"/>
  <c r="E172" i="8"/>
  <c r="F172" i="8" s="1"/>
  <c r="E146" i="8"/>
  <c r="F146" i="8" s="1"/>
  <c r="E119" i="8"/>
  <c r="F119" i="8" s="1"/>
  <c r="E92" i="8"/>
  <c r="F92" i="8" s="1"/>
  <c r="E52" i="8"/>
  <c r="F52" i="8" s="1"/>
  <c r="E185" i="8"/>
  <c r="F185" i="8" s="1"/>
  <c r="E108" i="8"/>
  <c r="F108" i="8" s="1"/>
  <c r="E22" i="8"/>
  <c r="F22" i="8" s="1"/>
  <c r="E170" i="8"/>
  <c r="F170" i="8" s="1"/>
  <c r="E90" i="8"/>
  <c r="F90" i="8" s="1"/>
  <c r="E50" i="8"/>
  <c r="F50" i="8" s="1"/>
  <c r="E220" i="8"/>
  <c r="F220" i="8" s="1"/>
  <c r="E199" i="8"/>
  <c r="F199" i="8" s="1"/>
  <c r="E176" i="8"/>
  <c r="F176" i="8" s="1"/>
  <c r="E152" i="8"/>
  <c r="F152" i="8" s="1"/>
  <c r="E125" i="8"/>
  <c r="F125" i="8" s="1"/>
  <c r="E95" i="8"/>
  <c r="F95" i="8" s="1"/>
  <c r="E76" i="8"/>
  <c r="F76" i="8" s="1"/>
  <c r="E56" i="8"/>
  <c r="F56" i="8" s="1"/>
  <c r="E221" i="8"/>
  <c r="F221" i="8" s="1"/>
  <c r="E200" i="8"/>
  <c r="F200" i="8" s="1"/>
  <c r="E177" i="8"/>
  <c r="F177" i="8" s="1"/>
  <c r="E153" i="8"/>
  <c r="F153" i="8" s="1"/>
  <c r="E126" i="8"/>
  <c r="F126" i="8" s="1"/>
  <c r="E97" i="8"/>
  <c r="F97" i="8" s="1"/>
  <c r="E77" i="8"/>
  <c r="F77" i="8" s="1"/>
  <c r="E57" i="8"/>
  <c r="F57" i="8" s="1"/>
  <c r="E26" i="8"/>
  <c r="F26" i="8" s="1"/>
  <c r="E212" i="8"/>
  <c r="F212" i="8" s="1"/>
  <c r="E190" i="8"/>
  <c r="F190" i="8" s="1"/>
  <c r="E169" i="8"/>
  <c r="F169" i="8" s="1"/>
  <c r="E140" i="8"/>
  <c r="F140" i="8" s="1"/>
  <c r="E114" i="8"/>
  <c r="F114" i="8" s="1"/>
  <c r="E88" i="8"/>
  <c r="F88" i="8" s="1"/>
  <c r="E68" i="8"/>
  <c r="F68" i="8" s="1"/>
  <c r="E36" i="8"/>
  <c r="F36" i="8" s="1"/>
  <c r="E219" i="8"/>
  <c r="F219" i="8" s="1"/>
  <c r="E198" i="8"/>
  <c r="F198" i="8" s="1"/>
  <c r="E175" i="8"/>
  <c r="F175" i="8" s="1"/>
  <c r="E151" i="8"/>
  <c r="F151" i="8" s="1"/>
  <c r="E123" i="8"/>
  <c r="F123" i="8" s="1"/>
  <c r="E94" i="8"/>
  <c r="F94" i="8" s="1"/>
  <c r="E75" i="8"/>
  <c r="F75" i="8" s="1"/>
  <c r="E55" i="8"/>
  <c r="F55" i="8" s="1"/>
  <c r="E28" i="8"/>
  <c r="F28" i="8" s="1"/>
  <c r="E103" i="8"/>
  <c r="F103" i="8" s="1"/>
  <c r="E81" i="8"/>
  <c r="F81" i="8" s="1"/>
  <c r="E34" i="8"/>
  <c r="F34" i="8" s="1"/>
  <c r="E196" i="8"/>
  <c r="F196" i="8" s="1"/>
  <c r="E150" i="8"/>
  <c r="F150" i="8" s="1"/>
  <c r="E120" i="8"/>
  <c r="F120" i="8" s="1"/>
  <c r="E73" i="8"/>
  <c r="F73" i="8" s="1"/>
  <c r="E53" i="8"/>
  <c r="F53" i="8" s="1"/>
  <c r="E202" i="8"/>
  <c r="F202" i="8" s="1"/>
  <c r="E181" i="8"/>
  <c r="F181" i="8" s="1"/>
  <c r="E130" i="8"/>
  <c r="F130" i="8" s="1"/>
  <c r="E102" i="8"/>
  <c r="F102" i="8" s="1"/>
  <c r="E60" i="8"/>
  <c r="F60" i="8" s="1"/>
  <c r="E224" i="8"/>
  <c r="F224" i="8" s="1"/>
  <c r="E203" i="8"/>
  <c r="F203" i="8" s="1"/>
  <c r="E182" i="8"/>
  <c r="F182" i="8" s="1"/>
  <c r="E158" i="8"/>
  <c r="F158" i="8" s="1"/>
  <c r="E131" i="8"/>
  <c r="F131" i="8" s="1"/>
  <c r="E80" i="8"/>
  <c r="F80" i="8" s="1"/>
  <c r="E61" i="8"/>
  <c r="F61" i="8" s="1"/>
  <c r="E225" i="8"/>
  <c r="F225" i="8" s="1"/>
  <c r="E204" i="8"/>
  <c r="F204" i="8" s="1"/>
  <c r="E183" i="8"/>
  <c r="F183" i="8" s="1"/>
  <c r="E159" i="8"/>
  <c r="F159" i="8" s="1"/>
  <c r="E132" i="8"/>
  <c r="F132" i="8" s="1"/>
  <c r="E106" i="8"/>
  <c r="F106" i="8" s="1"/>
  <c r="E62" i="8"/>
  <c r="F62" i="8" s="1"/>
  <c r="E217" i="8"/>
  <c r="F217" i="8" s="1"/>
  <c r="E173" i="8"/>
  <c r="F173" i="8" s="1"/>
  <c r="E93" i="8"/>
  <c r="F93" i="8" s="1"/>
  <c r="E223" i="8"/>
  <c r="F223" i="8" s="1"/>
  <c r="E155" i="8"/>
  <c r="F155" i="8" s="1"/>
  <c r="E79" i="8"/>
  <c r="F79" i="8" s="1"/>
  <c r="E38" i="8"/>
  <c r="F38" i="8" s="1"/>
  <c r="E9" i="8"/>
  <c r="F9" i="8" s="1"/>
  <c r="E209" i="8"/>
  <c r="F209" i="8" s="1"/>
  <c r="E188" i="8"/>
  <c r="F188" i="8" s="1"/>
  <c r="E166" i="8"/>
  <c r="F166" i="8" s="1"/>
  <c r="E138" i="8"/>
  <c r="F138" i="8" s="1"/>
  <c r="E110" i="8"/>
  <c r="F110" i="8" s="1"/>
  <c r="E86" i="8"/>
  <c r="F86" i="8" s="1"/>
  <c r="E66" i="8"/>
  <c r="F66" i="8" s="1"/>
  <c r="E20" i="8"/>
  <c r="F20" i="8" s="1"/>
  <c r="E211" i="8"/>
  <c r="F211" i="8" s="1"/>
  <c r="E189" i="8"/>
  <c r="F189" i="8" s="1"/>
  <c r="E167" i="8"/>
  <c r="F167" i="8" s="1"/>
  <c r="E139" i="8"/>
  <c r="F139" i="8" s="1"/>
  <c r="E111" i="8"/>
  <c r="F111" i="8" s="1"/>
  <c r="E87" i="8"/>
  <c r="F87" i="8" s="1"/>
  <c r="E67" i="8"/>
  <c r="F67" i="8" s="1"/>
  <c r="E40" i="8"/>
  <c r="F40" i="8" s="1"/>
  <c r="E222" i="8"/>
  <c r="F222" i="8" s="1"/>
  <c r="E201" i="8"/>
  <c r="F201" i="8" s="1"/>
  <c r="E178" i="8"/>
  <c r="F178" i="8" s="1"/>
  <c r="E154" i="8"/>
  <c r="F154" i="8" s="1"/>
  <c r="E129" i="8"/>
  <c r="F129" i="8" s="1"/>
  <c r="E98" i="8"/>
  <c r="F98" i="8" s="1"/>
  <c r="E78" i="8"/>
  <c r="F78" i="8" s="1"/>
  <c r="E59" i="8"/>
  <c r="F59" i="8" s="1"/>
  <c r="E18" i="8"/>
  <c r="F18" i="8" s="1"/>
  <c r="E206" i="8"/>
  <c r="F206" i="8" s="1"/>
  <c r="E187" i="8"/>
  <c r="F187" i="8" s="1"/>
  <c r="E163" i="8"/>
  <c r="F163" i="8" s="1"/>
  <c r="E137" i="8"/>
  <c r="F137" i="8" s="1"/>
  <c r="E109" i="8"/>
  <c r="F109" i="8" s="1"/>
  <c r="E84" i="8"/>
  <c r="F84" i="8" s="1"/>
  <c r="E64" i="8"/>
  <c r="F64" i="8" s="1"/>
  <c r="E42" i="8"/>
  <c r="F42" i="8" s="1"/>
  <c r="E91" i="8"/>
  <c r="F91" i="8" s="1"/>
  <c r="E72" i="8"/>
  <c r="F72" i="8" s="1"/>
  <c r="E12" i="8"/>
  <c r="F12" i="8" s="1"/>
  <c r="E205" i="8"/>
  <c r="F205" i="8" s="1"/>
  <c r="E161" i="8"/>
  <c r="F161" i="8" s="1"/>
  <c r="E134" i="8"/>
  <c r="F134" i="8" s="1"/>
  <c r="E82" i="8"/>
  <c r="F82" i="8" s="1"/>
  <c r="E63" i="8"/>
  <c r="F63" i="8" s="1"/>
  <c r="E213" i="8"/>
  <c r="F213" i="8" s="1"/>
  <c r="E191" i="8"/>
  <c r="F191" i="8" s="1"/>
  <c r="E144" i="8"/>
  <c r="F144" i="8" s="1"/>
  <c r="E115" i="8"/>
  <c r="F115" i="8" s="1"/>
  <c r="E69" i="8"/>
  <c r="F69" i="8" s="1"/>
  <c r="E14" i="8"/>
  <c r="F14" i="8" s="1"/>
  <c r="R17" i="8"/>
  <c r="R21" i="8"/>
  <c r="R25" i="8"/>
  <c r="R29" i="8"/>
  <c r="R33" i="8"/>
  <c r="R37" i="8"/>
  <c r="R41" i="8"/>
  <c r="R45" i="8"/>
  <c r="R49" i="8"/>
  <c r="R53" i="8"/>
  <c r="R57" i="8"/>
  <c r="R61" i="8"/>
  <c r="R65" i="8"/>
  <c r="R69" i="8"/>
  <c r="R73" i="8"/>
  <c r="R77" i="8"/>
  <c r="R81" i="8"/>
  <c r="R85" i="8"/>
  <c r="R89" i="8"/>
  <c r="R93" i="8"/>
  <c r="R97" i="8"/>
  <c r="R101" i="8"/>
  <c r="R105" i="8"/>
  <c r="R109" i="8"/>
  <c r="R113" i="8"/>
  <c r="R117" i="8"/>
  <c r="R121" i="8"/>
  <c r="R125" i="8"/>
  <c r="R129" i="8"/>
  <c r="R133" i="8"/>
  <c r="R137" i="8"/>
  <c r="R141" i="8"/>
  <c r="R145" i="8"/>
  <c r="R149" i="8"/>
  <c r="R153" i="8"/>
  <c r="R157" i="8"/>
  <c r="R161" i="8"/>
  <c r="R165" i="8"/>
  <c r="R169" i="8"/>
  <c r="R173" i="8"/>
  <c r="R177" i="8"/>
  <c r="R181" i="8"/>
  <c r="R185" i="8"/>
  <c r="R189" i="8"/>
  <c r="R193" i="8"/>
  <c r="R197" i="8"/>
  <c r="R201" i="8"/>
  <c r="R205" i="8"/>
  <c r="R209" i="8"/>
  <c r="R213" i="8"/>
  <c r="R217" i="8"/>
  <c r="R221" i="8"/>
  <c r="R225" i="8"/>
  <c r="O18" i="8"/>
  <c r="O22" i="8"/>
  <c r="O26" i="8"/>
  <c r="O30" i="8"/>
  <c r="O34" i="8"/>
  <c r="O38" i="8"/>
  <c r="O42" i="8"/>
  <c r="O46" i="8"/>
  <c r="O50" i="8"/>
  <c r="O54" i="8"/>
  <c r="O58" i="8"/>
  <c r="O62" i="8"/>
  <c r="O66" i="8"/>
  <c r="O70" i="8"/>
  <c r="O74" i="8"/>
  <c r="O78" i="8"/>
  <c r="O82" i="8"/>
  <c r="O86" i="8"/>
  <c r="O90" i="8"/>
  <c r="O94" i="8"/>
  <c r="O98" i="8"/>
  <c r="O102" i="8"/>
  <c r="O106" i="8"/>
  <c r="O110" i="8"/>
  <c r="O114" i="8"/>
  <c r="O118" i="8"/>
  <c r="O122" i="8"/>
  <c r="O126" i="8"/>
  <c r="O130" i="8"/>
  <c r="O134" i="8"/>
  <c r="O138" i="8"/>
  <c r="O142" i="8"/>
  <c r="O146" i="8"/>
  <c r="O150" i="8"/>
  <c r="O154" i="8"/>
  <c r="O158" i="8"/>
  <c r="O162" i="8"/>
  <c r="O166" i="8"/>
  <c r="O170" i="8"/>
  <c r="O174" i="8"/>
  <c r="O178" i="8"/>
  <c r="O182" i="8"/>
  <c r="O186" i="8"/>
  <c r="O190" i="8"/>
  <c r="O194" i="8"/>
  <c r="O198" i="8"/>
  <c r="O202" i="8"/>
  <c r="O206" i="8"/>
  <c r="O210" i="8"/>
  <c r="O214" i="8"/>
  <c r="O218" i="8"/>
  <c r="O222" i="8"/>
  <c r="O226" i="8"/>
  <c r="L15" i="8"/>
  <c r="L19" i="8"/>
  <c r="L23" i="8"/>
  <c r="L27" i="8"/>
  <c r="L31" i="8"/>
  <c r="L35" i="8"/>
  <c r="L39" i="8"/>
  <c r="L43" i="8"/>
  <c r="L47" i="8"/>
  <c r="L51" i="8"/>
  <c r="L55" i="8"/>
  <c r="L59" i="8"/>
  <c r="L63" i="8"/>
  <c r="L67" i="8"/>
  <c r="L71" i="8"/>
  <c r="L75" i="8"/>
  <c r="L79" i="8"/>
  <c r="L83" i="8"/>
  <c r="L87" i="8"/>
  <c r="L91" i="8"/>
  <c r="L95" i="8"/>
  <c r="L99" i="8"/>
  <c r="L103" i="8"/>
  <c r="L107" i="8"/>
  <c r="L111" i="8"/>
  <c r="L115" i="8"/>
  <c r="L119" i="8"/>
  <c r="L123" i="8"/>
  <c r="L127" i="8"/>
  <c r="L131" i="8"/>
  <c r="L135" i="8"/>
  <c r="L139" i="8"/>
  <c r="L143" i="8"/>
  <c r="L147" i="8"/>
  <c r="L151" i="8"/>
  <c r="L155" i="8"/>
  <c r="L159" i="8"/>
  <c r="L163" i="8"/>
  <c r="L167" i="8"/>
  <c r="L171" i="8"/>
  <c r="L175" i="8"/>
  <c r="L179" i="8"/>
  <c r="L183" i="8"/>
  <c r="L187" i="8"/>
  <c r="L191" i="8"/>
  <c r="L195" i="8"/>
  <c r="L199" i="8"/>
  <c r="L203" i="8"/>
  <c r="L207" i="8"/>
  <c r="L211" i="8"/>
  <c r="L215" i="8"/>
  <c r="L219" i="8"/>
  <c r="L223" i="8"/>
  <c r="L227" i="8"/>
  <c r="I16" i="8"/>
  <c r="I20" i="8"/>
  <c r="I24" i="8"/>
  <c r="I28" i="8"/>
  <c r="I32" i="8"/>
  <c r="I36" i="8"/>
  <c r="I40" i="8"/>
  <c r="I44" i="8"/>
  <c r="I48" i="8"/>
  <c r="I52" i="8"/>
  <c r="I56" i="8"/>
  <c r="I60" i="8"/>
  <c r="I64" i="8"/>
  <c r="I68" i="8"/>
  <c r="I72" i="8"/>
  <c r="I76" i="8"/>
  <c r="I80" i="8"/>
  <c r="I84" i="8"/>
  <c r="I88" i="8"/>
  <c r="I92" i="8"/>
  <c r="I96" i="8"/>
  <c r="I100" i="8"/>
  <c r="I104" i="8"/>
  <c r="I108" i="8"/>
  <c r="I112" i="8"/>
  <c r="I116" i="8"/>
  <c r="I120" i="8"/>
  <c r="I124" i="8"/>
  <c r="I128" i="8"/>
  <c r="I132" i="8"/>
  <c r="I136" i="8"/>
  <c r="I140" i="8"/>
  <c r="I144" i="8"/>
  <c r="I148" i="8"/>
  <c r="I152" i="8"/>
  <c r="I156" i="8"/>
  <c r="I160" i="8"/>
  <c r="I164" i="8"/>
  <c r="I168" i="8"/>
  <c r="I172" i="8"/>
  <c r="I176" i="8"/>
  <c r="I180" i="8"/>
  <c r="I184" i="8"/>
  <c r="I188" i="8"/>
  <c r="I192" i="8"/>
  <c r="I196" i="8"/>
  <c r="I200" i="8"/>
  <c r="I204" i="8"/>
  <c r="I208" i="8"/>
  <c r="I212" i="8"/>
  <c r="I216" i="8"/>
  <c r="I220" i="8"/>
  <c r="I224" i="8"/>
  <c r="R16" i="8"/>
  <c r="R20" i="8"/>
  <c r="R24" i="8"/>
  <c r="R28" i="8"/>
  <c r="R32" i="8"/>
  <c r="R36" i="8"/>
  <c r="R40" i="8"/>
  <c r="R44" i="8"/>
  <c r="R48" i="8"/>
  <c r="R52" i="8"/>
  <c r="R56" i="8"/>
  <c r="R60" i="8"/>
  <c r="R64" i="8"/>
  <c r="R68" i="8"/>
  <c r="R72" i="8"/>
  <c r="R76" i="8"/>
  <c r="R80" i="8"/>
  <c r="R84" i="8"/>
  <c r="R88" i="8"/>
  <c r="R92" i="8"/>
  <c r="R96" i="8"/>
  <c r="R100" i="8"/>
  <c r="R104" i="8"/>
  <c r="R108" i="8"/>
  <c r="R112" i="8"/>
  <c r="R116" i="8"/>
  <c r="R120" i="8"/>
  <c r="R124" i="8"/>
  <c r="R128" i="8"/>
  <c r="R132" i="8"/>
  <c r="R136" i="8"/>
  <c r="R140" i="8"/>
  <c r="R144" i="8"/>
  <c r="R148" i="8"/>
  <c r="R152" i="8"/>
  <c r="R156" i="8"/>
  <c r="R160" i="8"/>
  <c r="R164" i="8"/>
  <c r="R168" i="8"/>
  <c r="R172" i="8"/>
  <c r="R176" i="8"/>
  <c r="R180" i="8"/>
  <c r="R184" i="8"/>
  <c r="R188" i="8"/>
  <c r="R192" i="8"/>
  <c r="R196" i="8"/>
  <c r="R200" i="8"/>
  <c r="R204" i="8"/>
  <c r="R208" i="8"/>
  <c r="R212" i="8"/>
  <c r="R216" i="8"/>
  <c r="R220" i="8"/>
  <c r="R224" i="8"/>
  <c r="O17" i="8"/>
  <c r="O21" i="8"/>
  <c r="O25" i="8"/>
  <c r="O29" i="8"/>
  <c r="O33" i="8"/>
  <c r="O37" i="8"/>
  <c r="O41" i="8"/>
  <c r="O45" i="8"/>
  <c r="O49" i="8"/>
  <c r="O53" i="8"/>
  <c r="O57" i="8"/>
  <c r="O61" i="8"/>
  <c r="O65" i="8"/>
  <c r="O69" i="8"/>
  <c r="O73" i="8"/>
  <c r="O77" i="8"/>
  <c r="O81" i="8"/>
  <c r="O85" i="8"/>
  <c r="O89" i="8"/>
  <c r="O93" i="8"/>
  <c r="O97" i="8"/>
  <c r="O101" i="8"/>
  <c r="O105" i="8"/>
  <c r="O109" i="8"/>
  <c r="O113" i="8"/>
  <c r="O117" i="8"/>
  <c r="O121" i="8"/>
  <c r="O125" i="8"/>
  <c r="O129" i="8"/>
  <c r="O133" i="8"/>
  <c r="O137" i="8"/>
  <c r="O141" i="8"/>
  <c r="O145" i="8"/>
  <c r="O149" i="8"/>
  <c r="O153" i="8"/>
  <c r="O157" i="8"/>
  <c r="O161" i="8"/>
  <c r="O165" i="8"/>
  <c r="O169" i="8"/>
  <c r="O173" i="8"/>
  <c r="O177" i="8"/>
  <c r="O181" i="8"/>
  <c r="O185" i="8"/>
  <c r="O189" i="8"/>
  <c r="O193" i="8"/>
  <c r="O197" i="8"/>
  <c r="O201" i="8"/>
  <c r="O205" i="8"/>
  <c r="O209" i="8"/>
  <c r="O213" i="8"/>
  <c r="O217" i="8"/>
  <c r="O221" i="8"/>
  <c r="O225" i="8"/>
  <c r="L18" i="8"/>
  <c r="L22" i="8"/>
  <c r="L26" i="8"/>
  <c r="L30" i="8"/>
  <c r="L34" i="8"/>
  <c r="L38" i="8"/>
  <c r="L42" i="8"/>
  <c r="L46" i="8"/>
  <c r="L50" i="8"/>
  <c r="L54" i="8"/>
  <c r="L58" i="8"/>
  <c r="L62" i="8"/>
  <c r="L66" i="8"/>
  <c r="L70" i="8"/>
  <c r="L74" i="8"/>
  <c r="L78" i="8"/>
  <c r="L82" i="8"/>
  <c r="L86" i="8"/>
  <c r="L90" i="8"/>
  <c r="L94" i="8"/>
  <c r="L98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82" i="8"/>
  <c r="L186" i="8"/>
  <c r="L190" i="8"/>
  <c r="L194" i="8"/>
  <c r="L198" i="8"/>
  <c r="L202" i="8"/>
  <c r="L206" i="8"/>
  <c r="L210" i="8"/>
  <c r="L214" i="8"/>
  <c r="L218" i="8"/>
  <c r="L222" i="8"/>
  <c r="L226" i="8"/>
  <c r="I15" i="8"/>
  <c r="I19" i="8"/>
  <c r="I23" i="8"/>
  <c r="I27" i="8"/>
  <c r="I31" i="8"/>
  <c r="I35" i="8"/>
  <c r="I39" i="8"/>
  <c r="I43" i="8"/>
  <c r="I47" i="8"/>
  <c r="I51" i="8"/>
  <c r="I55" i="8"/>
  <c r="I59" i="8"/>
  <c r="I63" i="8"/>
  <c r="I67" i="8"/>
  <c r="I71" i="8"/>
  <c r="I75" i="8"/>
  <c r="I79" i="8"/>
  <c r="I83" i="8"/>
  <c r="I87" i="8"/>
  <c r="I91" i="8"/>
  <c r="I95" i="8"/>
  <c r="I99" i="8"/>
  <c r="I103" i="8"/>
  <c r="I107" i="8"/>
  <c r="I111" i="8"/>
  <c r="I115" i="8"/>
  <c r="I119" i="8"/>
  <c r="I123" i="8"/>
  <c r="I127" i="8"/>
  <c r="I131" i="8"/>
  <c r="I135" i="8"/>
  <c r="I139" i="8"/>
  <c r="I143" i="8"/>
  <c r="I147" i="8"/>
  <c r="I151" i="8"/>
  <c r="I155" i="8"/>
  <c r="I159" i="8"/>
  <c r="I163" i="8"/>
  <c r="I167" i="8"/>
  <c r="I171" i="8"/>
  <c r="I175" i="8"/>
  <c r="I179" i="8"/>
  <c r="I183" i="8"/>
  <c r="I187" i="8"/>
  <c r="I191" i="8"/>
  <c r="I195" i="8"/>
  <c r="I199" i="8"/>
  <c r="I203" i="8"/>
  <c r="I207" i="8"/>
  <c r="I211" i="8"/>
  <c r="I215" i="8"/>
  <c r="I219" i="8"/>
  <c r="I223" i="8"/>
  <c r="I227" i="8"/>
  <c r="R15" i="8"/>
  <c r="R19" i="8"/>
  <c r="R23" i="8"/>
  <c r="R27" i="8"/>
  <c r="R31" i="8"/>
  <c r="R35" i="8"/>
  <c r="R39" i="8"/>
  <c r="R43" i="8"/>
  <c r="R47" i="8"/>
  <c r="R51" i="8"/>
  <c r="R55" i="8"/>
  <c r="R59" i="8"/>
  <c r="R63" i="8"/>
  <c r="R67" i="8"/>
  <c r="R71" i="8"/>
  <c r="R75" i="8"/>
  <c r="R79" i="8"/>
  <c r="R83" i="8"/>
  <c r="R87" i="8"/>
  <c r="R91" i="8"/>
  <c r="R95" i="8"/>
  <c r="R99" i="8"/>
  <c r="R103" i="8"/>
  <c r="R107" i="8"/>
  <c r="R111" i="8"/>
  <c r="R115" i="8"/>
  <c r="R119" i="8"/>
  <c r="R123" i="8"/>
  <c r="R127" i="8"/>
  <c r="R131" i="8"/>
  <c r="R135" i="8"/>
  <c r="R139" i="8"/>
  <c r="R143" i="8"/>
  <c r="R147" i="8"/>
  <c r="R151" i="8"/>
  <c r="R155" i="8"/>
  <c r="R159" i="8"/>
  <c r="R163" i="8"/>
  <c r="R167" i="8"/>
  <c r="R171" i="8"/>
  <c r="R175" i="8"/>
  <c r="R179" i="8"/>
  <c r="R183" i="8"/>
  <c r="R187" i="8"/>
  <c r="R191" i="8"/>
  <c r="R195" i="8"/>
  <c r="R199" i="8"/>
  <c r="R203" i="8"/>
  <c r="R207" i="8"/>
  <c r="R211" i="8"/>
  <c r="R215" i="8"/>
  <c r="R219" i="8"/>
  <c r="R223" i="8"/>
  <c r="R227" i="8"/>
  <c r="O16" i="8"/>
  <c r="O20" i="8"/>
  <c r="O24" i="8"/>
  <c r="O28" i="8"/>
  <c r="O32" i="8"/>
  <c r="O36" i="8"/>
  <c r="O40" i="8"/>
  <c r="O44" i="8"/>
  <c r="O48" i="8"/>
  <c r="O52" i="8"/>
  <c r="O56" i="8"/>
  <c r="O60" i="8"/>
  <c r="O64" i="8"/>
  <c r="O68" i="8"/>
  <c r="O72" i="8"/>
  <c r="O76" i="8"/>
  <c r="O80" i="8"/>
  <c r="O84" i="8"/>
  <c r="O88" i="8"/>
  <c r="O92" i="8"/>
  <c r="O96" i="8"/>
  <c r="O100" i="8"/>
  <c r="O104" i="8"/>
  <c r="O108" i="8"/>
  <c r="O112" i="8"/>
  <c r="O116" i="8"/>
  <c r="O120" i="8"/>
  <c r="O124" i="8"/>
  <c r="O128" i="8"/>
  <c r="O132" i="8"/>
  <c r="O136" i="8"/>
  <c r="O140" i="8"/>
  <c r="O144" i="8"/>
  <c r="O148" i="8"/>
  <c r="O152" i="8"/>
  <c r="O156" i="8"/>
  <c r="O160" i="8"/>
  <c r="O164" i="8"/>
  <c r="O168" i="8"/>
  <c r="O172" i="8"/>
  <c r="O176" i="8"/>
  <c r="O180" i="8"/>
  <c r="O184" i="8"/>
  <c r="O188" i="8"/>
  <c r="O192" i="8"/>
  <c r="O196" i="8"/>
  <c r="O200" i="8"/>
  <c r="O204" i="8"/>
  <c r="O208" i="8"/>
  <c r="O212" i="8"/>
  <c r="O216" i="8"/>
  <c r="O220" i="8"/>
  <c r="O224" i="8"/>
  <c r="L17" i="8"/>
  <c r="L21" i="8"/>
  <c r="L25" i="8"/>
  <c r="L29" i="8"/>
  <c r="L33" i="8"/>
  <c r="L37" i="8"/>
  <c r="L41" i="8"/>
  <c r="L45" i="8"/>
  <c r="L49" i="8"/>
  <c r="L53" i="8"/>
  <c r="L57" i="8"/>
  <c r="L61" i="8"/>
  <c r="L65" i="8"/>
  <c r="L69" i="8"/>
  <c r="L73" i="8"/>
  <c r="L77" i="8"/>
  <c r="L81" i="8"/>
  <c r="L85" i="8"/>
  <c r="L89" i="8"/>
  <c r="L93" i="8"/>
  <c r="L97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81" i="8"/>
  <c r="L185" i="8"/>
  <c r="L189" i="8"/>
  <c r="L193" i="8"/>
  <c r="L197" i="8"/>
  <c r="L201" i="8"/>
  <c r="L205" i="8"/>
  <c r="L209" i="8"/>
  <c r="L213" i="8"/>
  <c r="L217" i="8"/>
  <c r="L221" i="8"/>
  <c r="L225" i="8"/>
  <c r="I18" i="8"/>
  <c r="I22" i="8"/>
  <c r="I26" i="8"/>
  <c r="I30" i="8"/>
  <c r="I34" i="8"/>
  <c r="I38" i="8"/>
  <c r="I42" i="8"/>
  <c r="I46" i="8"/>
  <c r="I50" i="8"/>
  <c r="I54" i="8"/>
  <c r="I58" i="8"/>
  <c r="I62" i="8"/>
  <c r="I66" i="8"/>
  <c r="I70" i="8"/>
  <c r="I74" i="8"/>
  <c r="I78" i="8"/>
  <c r="I82" i="8"/>
  <c r="I86" i="8"/>
  <c r="I90" i="8"/>
  <c r="I94" i="8"/>
  <c r="I98" i="8"/>
  <c r="I102" i="8"/>
  <c r="I106" i="8"/>
  <c r="I110" i="8"/>
  <c r="I114" i="8"/>
  <c r="I118" i="8"/>
  <c r="I122" i="8"/>
  <c r="I126" i="8"/>
  <c r="I130" i="8"/>
  <c r="I134" i="8"/>
  <c r="I138" i="8"/>
  <c r="I142" i="8"/>
  <c r="I146" i="8"/>
  <c r="I150" i="8"/>
  <c r="I154" i="8"/>
  <c r="I158" i="8"/>
  <c r="I162" i="8"/>
  <c r="I166" i="8"/>
  <c r="I170" i="8"/>
  <c r="I174" i="8"/>
  <c r="I178" i="8"/>
  <c r="I182" i="8"/>
  <c r="I186" i="8"/>
  <c r="I190" i="8"/>
  <c r="I194" i="8"/>
  <c r="I198" i="8"/>
  <c r="I202" i="8"/>
  <c r="I206" i="8"/>
  <c r="I210" i="8"/>
  <c r="I214" i="8"/>
  <c r="I218" i="8"/>
  <c r="I222" i="8"/>
  <c r="I226" i="8"/>
  <c r="R18" i="8"/>
  <c r="R22" i="8"/>
  <c r="R26" i="8"/>
  <c r="R30" i="8"/>
  <c r="R34" i="8"/>
  <c r="R38" i="8"/>
  <c r="R42" i="8"/>
  <c r="R46" i="8"/>
  <c r="R50" i="8"/>
  <c r="R54" i="8"/>
  <c r="R58" i="8"/>
  <c r="R62" i="8"/>
  <c r="R66" i="8"/>
  <c r="R70" i="8"/>
  <c r="R74" i="8"/>
  <c r="R78" i="8"/>
  <c r="R82" i="8"/>
  <c r="R86" i="8"/>
  <c r="R90" i="8"/>
  <c r="R94" i="8"/>
  <c r="R98" i="8"/>
  <c r="R102" i="8"/>
  <c r="R106" i="8"/>
  <c r="R110" i="8"/>
  <c r="R114" i="8"/>
  <c r="R118" i="8"/>
  <c r="R122" i="8"/>
  <c r="R126" i="8"/>
  <c r="R130" i="8"/>
  <c r="R134" i="8"/>
  <c r="R138" i="8"/>
  <c r="R142" i="8"/>
  <c r="R146" i="8"/>
  <c r="R150" i="8"/>
  <c r="R154" i="8"/>
  <c r="R158" i="8"/>
  <c r="R162" i="8"/>
  <c r="R166" i="8"/>
  <c r="R170" i="8"/>
  <c r="R174" i="8"/>
  <c r="R178" i="8"/>
  <c r="R182" i="8"/>
  <c r="R186" i="8"/>
  <c r="R190" i="8"/>
  <c r="R194" i="8"/>
  <c r="R198" i="8"/>
  <c r="R202" i="8"/>
  <c r="R206" i="8"/>
  <c r="R210" i="8"/>
  <c r="R214" i="8"/>
  <c r="R218" i="8"/>
  <c r="R222" i="8"/>
  <c r="R226" i="8"/>
  <c r="O15" i="8"/>
  <c r="O19" i="8"/>
  <c r="O23" i="8"/>
  <c r="O27" i="8"/>
  <c r="O31" i="8"/>
  <c r="O35" i="8"/>
  <c r="O39" i="8"/>
  <c r="O43" i="8"/>
  <c r="O47" i="8"/>
  <c r="O51" i="8"/>
  <c r="O55" i="8"/>
  <c r="O59" i="8"/>
  <c r="O63" i="8"/>
  <c r="O67" i="8"/>
  <c r="O71" i="8"/>
  <c r="O75" i="8"/>
  <c r="O79" i="8"/>
  <c r="O83" i="8"/>
  <c r="O87" i="8"/>
  <c r="O91" i="8"/>
  <c r="O95" i="8"/>
  <c r="O99" i="8"/>
  <c r="O103" i="8"/>
  <c r="O107" i="8"/>
  <c r="O111" i="8"/>
  <c r="O115" i="8"/>
  <c r="O119" i="8"/>
  <c r="O123" i="8"/>
  <c r="O127" i="8"/>
  <c r="O131" i="8"/>
  <c r="O135" i="8"/>
  <c r="O139" i="8"/>
  <c r="O143" i="8"/>
  <c r="O147" i="8"/>
  <c r="O151" i="8"/>
  <c r="O155" i="8"/>
  <c r="O159" i="8"/>
  <c r="O163" i="8"/>
  <c r="O167" i="8"/>
  <c r="O171" i="8"/>
  <c r="O175" i="8"/>
  <c r="O179" i="8"/>
  <c r="O183" i="8"/>
  <c r="O187" i="8"/>
  <c r="O191" i="8"/>
  <c r="O195" i="8"/>
  <c r="O199" i="8"/>
  <c r="O203" i="8"/>
  <c r="O207" i="8"/>
  <c r="O211" i="8"/>
  <c r="O215" i="8"/>
  <c r="O219" i="8"/>
  <c r="O223" i="8"/>
  <c r="O227" i="8"/>
  <c r="L16" i="8"/>
  <c r="L20" i="8"/>
  <c r="L24" i="8"/>
  <c r="L28" i="8"/>
  <c r="L32" i="8"/>
  <c r="L36" i="8"/>
  <c r="L40" i="8"/>
  <c r="L44" i="8"/>
  <c r="L48" i="8"/>
  <c r="L52" i="8"/>
  <c r="L56" i="8"/>
  <c r="L60" i="8"/>
  <c r="L64" i="8"/>
  <c r="L68" i="8"/>
  <c r="L72" i="8"/>
  <c r="L76" i="8"/>
  <c r="L80" i="8"/>
  <c r="L84" i="8"/>
  <c r="L88" i="8"/>
  <c r="L92" i="8"/>
  <c r="L96" i="8"/>
  <c r="L100" i="8"/>
  <c r="L104" i="8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80" i="8"/>
  <c r="L184" i="8"/>
  <c r="L188" i="8"/>
  <c r="L192" i="8"/>
  <c r="L196" i="8"/>
  <c r="L200" i="8"/>
  <c r="L204" i="8"/>
  <c r="L208" i="8"/>
  <c r="L212" i="8"/>
  <c r="L216" i="8"/>
  <c r="L220" i="8"/>
  <c r="L224" i="8"/>
  <c r="I17" i="8"/>
  <c r="I21" i="8"/>
  <c r="I25" i="8"/>
  <c r="I29" i="8"/>
  <c r="I33" i="8"/>
  <c r="I37" i="8"/>
  <c r="I41" i="8"/>
  <c r="I45" i="8"/>
  <c r="I49" i="8"/>
  <c r="I53" i="8"/>
  <c r="I57" i="8"/>
  <c r="I61" i="8"/>
  <c r="I65" i="8"/>
  <c r="I69" i="8"/>
  <c r="I73" i="8"/>
  <c r="I77" i="8"/>
  <c r="I81" i="8"/>
  <c r="I85" i="8"/>
  <c r="I89" i="8"/>
  <c r="I93" i="8"/>
  <c r="I97" i="8"/>
  <c r="I101" i="8"/>
  <c r="I105" i="8"/>
  <c r="I109" i="8"/>
  <c r="I113" i="8"/>
  <c r="I117" i="8"/>
  <c r="I121" i="8"/>
  <c r="I125" i="8"/>
  <c r="I129" i="8"/>
  <c r="I133" i="8"/>
  <c r="I137" i="8"/>
  <c r="I141" i="8"/>
  <c r="I145" i="8"/>
  <c r="I149" i="8"/>
  <c r="I153" i="8"/>
  <c r="I157" i="8"/>
  <c r="I161" i="8"/>
  <c r="I165" i="8"/>
  <c r="I169" i="8"/>
  <c r="I173" i="8"/>
  <c r="I177" i="8"/>
  <c r="I181" i="8"/>
  <c r="I185" i="8"/>
  <c r="I189" i="8"/>
  <c r="I193" i="8"/>
  <c r="I197" i="8"/>
  <c r="I201" i="8"/>
  <c r="I205" i="8"/>
  <c r="I209" i="8"/>
  <c r="I213" i="8"/>
  <c r="I217" i="8"/>
  <c r="I221" i="8"/>
  <c r="I225" i="8"/>
  <c r="M9" i="8"/>
  <c r="N9" i="8" s="1"/>
  <c r="J9" i="8"/>
  <c r="K9" i="8" s="1"/>
  <c r="G9" i="8"/>
  <c r="H9" i="8" s="1"/>
  <c r="P9" i="8" l="1"/>
  <c r="Q9" i="8" s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3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4" i="11"/>
  <c r="E3" i="11"/>
  <c r="F222" i="11" l="1"/>
  <c r="F223" i="11" s="1"/>
  <c r="B222" i="11"/>
  <c r="D222" i="11"/>
  <c r="D223" i="11" l="1"/>
  <c r="G222" i="11"/>
  <c r="H180" i="11"/>
  <c r="I180" i="11" s="1"/>
  <c r="Q180" i="11" s="1"/>
  <c r="H209" i="11"/>
  <c r="I209" i="11" s="1"/>
  <c r="Q209" i="11" s="1"/>
  <c r="H204" i="11"/>
  <c r="I204" i="11" s="1"/>
  <c r="Q204" i="11" s="1"/>
  <c r="H192" i="11"/>
  <c r="I192" i="11" s="1"/>
  <c r="Q192" i="11" s="1"/>
  <c r="H186" i="11"/>
  <c r="I186" i="11" s="1"/>
  <c r="Q186" i="11" s="1"/>
  <c r="H182" i="11"/>
  <c r="I182" i="11" s="1"/>
  <c r="Q182" i="11" s="1"/>
  <c r="H174" i="11"/>
  <c r="I174" i="11" s="1"/>
  <c r="Q174" i="11" s="1"/>
  <c r="H165" i="11"/>
  <c r="I165" i="11" s="1"/>
  <c r="Q165" i="11" s="1"/>
  <c r="H161" i="11"/>
  <c r="I161" i="11" s="1"/>
  <c r="Q161" i="11" s="1"/>
  <c r="H136" i="11"/>
  <c r="I136" i="11" s="1"/>
  <c r="Q136" i="11" s="1"/>
  <c r="H219" i="11"/>
  <c r="I219" i="11" s="1"/>
  <c r="Q219" i="11" s="1"/>
  <c r="H218" i="11"/>
  <c r="I218" i="11" s="1"/>
  <c r="Q218" i="11" s="1"/>
  <c r="H214" i="11"/>
  <c r="I214" i="11" s="1"/>
  <c r="Q214" i="11" s="1"/>
  <c r="H213" i="11"/>
  <c r="I213" i="11" s="1"/>
  <c r="Q213" i="11" s="1"/>
  <c r="H210" i="11"/>
  <c r="I210" i="11" s="1"/>
  <c r="Q210" i="11" s="1"/>
  <c r="H205" i="11"/>
  <c r="I205" i="11" s="1"/>
  <c r="Q205" i="11" s="1"/>
  <c r="H200" i="11"/>
  <c r="I200" i="11" s="1"/>
  <c r="Q200" i="11" s="1"/>
  <c r="H196" i="11"/>
  <c r="I196" i="11" s="1"/>
  <c r="Q196" i="11" s="1"/>
  <c r="H189" i="11"/>
  <c r="I189" i="11" s="1"/>
  <c r="Q189" i="11" s="1"/>
  <c r="H188" i="11"/>
  <c r="I188" i="11" s="1"/>
  <c r="Q188" i="11" s="1"/>
  <c r="H187" i="11"/>
  <c r="I187" i="11" s="1"/>
  <c r="Q187" i="11" s="1"/>
  <c r="H183" i="11"/>
  <c r="I183" i="11" s="1"/>
  <c r="Q183" i="11" s="1"/>
  <c r="H179" i="11"/>
  <c r="I179" i="11" s="1"/>
  <c r="Q179" i="11" s="1"/>
  <c r="H178" i="11"/>
  <c r="I178" i="11" s="1"/>
  <c r="Q178" i="11" s="1"/>
  <c r="H175" i="11"/>
  <c r="I175" i="11" s="1"/>
  <c r="Q175" i="11" s="1"/>
  <c r="H170" i="11"/>
  <c r="I170" i="11" s="1"/>
  <c r="Q170" i="11" s="1"/>
  <c r="H167" i="11"/>
  <c r="I167" i="11" s="1"/>
  <c r="Q167" i="11" s="1"/>
  <c r="H166" i="11"/>
  <c r="I166" i="11" s="1"/>
  <c r="Q166" i="11" s="1"/>
  <c r="H162" i="11"/>
  <c r="I162" i="11" s="1"/>
  <c r="Q162" i="11" s="1"/>
  <c r="H153" i="11"/>
  <c r="I153" i="11" s="1"/>
  <c r="Q153" i="11" s="1"/>
  <c r="H152" i="11"/>
  <c r="I152" i="11" s="1"/>
  <c r="Q152" i="11" s="1"/>
  <c r="H149" i="11"/>
  <c r="I149" i="11" s="1"/>
  <c r="Q149" i="11" s="1"/>
  <c r="H105" i="11"/>
  <c r="I105" i="11" s="1"/>
  <c r="Q105" i="11" s="1"/>
  <c r="H202" i="11"/>
  <c r="I202" i="11" s="1"/>
  <c r="Q202" i="11" s="1"/>
  <c r="H197" i="11"/>
  <c r="I197" i="11" s="1"/>
  <c r="Q197" i="11" s="1"/>
  <c r="H193" i="11"/>
  <c r="I193" i="11" s="1"/>
  <c r="Q193" i="11" s="1"/>
  <c r="H163" i="11"/>
  <c r="I163" i="11" s="1"/>
  <c r="Q163" i="11" s="1"/>
  <c r="H158" i="11"/>
  <c r="I158" i="11" s="1"/>
  <c r="Q158" i="11" s="1"/>
  <c r="H157" i="11"/>
  <c r="I157" i="11" s="1"/>
  <c r="Q157" i="11" s="1"/>
  <c r="H119" i="11"/>
  <c r="I119" i="11" s="1"/>
  <c r="Q119" i="11" s="1"/>
  <c r="H114" i="11"/>
  <c r="I114" i="11" s="1"/>
  <c r="Q114" i="11" s="1"/>
  <c r="H220" i="11"/>
  <c r="I220" i="11" s="1"/>
  <c r="Q220" i="11" s="1"/>
  <c r="H215" i="11"/>
  <c r="I215" i="11" s="1"/>
  <c r="Q215" i="11" s="1"/>
  <c r="H201" i="11"/>
  <c r="I201" i="11" s="1"/>
  <c r="Q201" i="11" s="1"/>
  <c r="H184" i="11"/>
  <c r="I184" i="11" s="1"/>
  <c r="Q184" i="11" s="1"/>
  <c r="H171" i="11"/>
  <c r="I171" i="11" s="1"/>
  <c r="Q171" i="11" s="1"/>
  <c r="H221" i="11"/>
  <c r="I221" i="11" s="1"/>
  <c r="Q221" i="11" s="1"/>
  <c r="H217" i="11"/>
  <c r="I217" i="11" s="1"/>
  <c r="Q217" i="11" s="1"/>
  <c r="H216" i="11"/>
  <c r="I216" i="11" s="1"/>
  <c r="Q216" i="11" s="1"/>
  <c r="H212" i="11"/>
  <c r="I212" i="11" s="1"/>
  <c r="Q212" i="11" s="1"/>
  <c r="H211" i="11"/>
  <c r="I211" i="11" s="1"/>
  <c r="Q211" i="11" s="1"/>
  <c r="H208" i="11"/>
  <c r="I208" i="11" s="1"/>
  <c r="Q208" i="11" s="1"/>
  <c r="H207" i="11"/>
  <c r="I207" i="11" s="1"/>
  <c r="Q207" i="11" s="1"/>
  <c r="H206" i="11"/>
  <c r="I206" i="11" s="1"/>
  <c r="Q206" i="11" s="1"/>
  <c r="H203" i="11"/>
  <c r="I203" i="11" s="1"/>
  <c r="Q203" i="11" s="1"/>
  <c r="H199" i="11"/>
  <c r="I199" i="11" s="1"/>
  <c r="Q199" i="11" s="1"/>
  <c r="H198" i="11"/>
  <c r="I198" i="11" s="1"/>
  <c r="Q198" i="11" s="1"/>
  <c r="H195" i="11"/>
  <c r="I195" i="11" s="1"/>
  <c r="Q195" i="11" s="1"/>
  <c r="H194" i="11"/>
  <c r="I194" i="11" s="1"/>
  <c r="Q194" i="11" s="1"/>
  <c r="H191" i="11"/>
  <c r="I191" i="11" s="1"/>
  <c r="Q191" i="11" s="1"/>
  <c r="H190" i="11"/>
  <c r="I190" i="11" s="1"/>
  <c r="Q190" i="11" s="1"/>
  <c r="H185" i="11"/>
  <c r="I185" i="11" s="1"/>
  <c r="Q185" i="11" s="1"/>
  <c r="H181" i="11"/>
  <c r="I181" i="11" s="1"/>
  <c r="Q181" i="11" s="1"/>
  <c r="H177" i="11"/>
  <c r="I177" i="11" s="1"/>
  <c r="Q177" i="11" s="1"/>
  <c r="H176" i="11"/>
  <c r="I176" i="11" s="1"/>
  <c r="Q176" i="11" s="1"/>
  <c r="H173" i="11"/>
  <c r="I173" i="11" s="1"/>
  <c r="Q173" i="11" s="1"/>
  <c r="H172" i="11"/>
  <c r="I172" i="11" s="1"/>
  <c r="Q172" i="11" s="1"/>
  <c r="H169" i="11"/>
  <c r="I169" i="11" s="1"/>
  <c r="Q169" i="11" s="1"/>
  <c r="H168" i="11"/>
  <c r="I168" i="11" s="1"/>
  <c r="Q168" i="11" s="1"/>
  <c r="H164" i="11"/>
  <c r="I164" i="11" s="1"/>
  <c r="Q164" i="11" s="1"/>
  <c r="H160" i="11"/>
  <c r="I160" i="11" s="1"/>
  <c r="Q160" i="11" s="1"/>
  <c r="H159" i="11"/>
  <c r="I159" i="11" s="1"/>
  <c r="Q159" i="11" s="1"/>
  <c r="H150" i="11"/>
  <c r="I150" i="11" s="1"/>
  <c r="Q150" i="11" s="1"/>
  <c r="H143" i="11"/>
  <c r="I143" i="11" s="1"/>
  <c r="Q143" i="11" s="1"/>
  <c r="H139" i="11"/>
  <c r="I139" i="11" s="1"/>
  <c r="Q139" i="11" s="1"/>
  <c r="H135" i="11"/>
  <c r="I135" i="11" s="1"/>
  <c r="Q135" i="11" s="1"/>
  <c r="H131" i="11"/>
  <c r="I131" i="11" s="1"/>
  <c r="Q131" i="11" s="1"/>
  <c r="H127" i="11"/>
  <c r="I127" i="11" s="1"/>
  <c r="Q127" i="11" s="1"/>
  <c r="H123" i="11"/>
  <c r="I123" i="11" s="1"/>
  <c r="Q123" i="11" s="1"/>
  <c r="H118" i="11"/>
  <c r="I118" i="11" s="1"/>
  <c r="Q118" i="11" s="1"/>
  <c r="H117" i="11"/>
  <c r="I117" i="11" s="1"/>
  <c r="Q117" i="11" s="1"/>
  <c r="H110" i="11"/>
  <c r="I110" i="11" s="1"/>
  <c r="Q110" i="11" s="1"/>
  <c r="H109" i="11"/>
  <c r="I109" i="11" s="1"/>
  <c r="Q109" i="11" s="1"/>
  <c r="H101" i="11"/>
  <c r="I101" i="11" s="1"/>
  <c r="Q101" i="11" s="1"/>
  <c r="H100" i="11"/>
  <c r="I100" i="11" s="1"/>
  <c r="Q100" i="11" s="1"/>
  <c r="H97" i="11"/>
  <c r="I97" i="11" s="1"/>
  <c r="Q97" i="11" s="1"/>
  <c r="H81" i="11"/>
  <c r="I81" i="11" s="1"/>
  <c r="Q81" i="11" s="1"/>
  <c r="H76" i="11"/>
  <c r="I76" i="11" s="1"/>
  <c r="Q76" i="11" s="1"/>
  <c r="H68" i="11"/>
  <c r="I68" i="11" s="1"/>
  <c r="Q68" i="11" s="1"/>
  <c r="H43" i="11"/>
  <c r="I43" i="11" s="1"/>
  <c r="Q43" i="11" s="1"/>
  <c r="H31" i="11"/>
  <c r="I31" i="11" s="1"/>
  <c r="Q31" i="11" s="1"/>
  <c r="H23" i="11"/>
  <c r="I23" i="11" s="1"/>
  <c r="Q23" i="11" s="1"/>
  <c r="H15" i="11"/>
  <c r="I15" i="11" s="1"/>
  <c r="Q15" i="11" s="1"/>
  <c r="H7" i="11"/>
  <c r="I7" i="11" s="1"/>
  <c r="H3" i="11"/>
  <c r="I3" i="11" s="1"/>
  <c r="E222" i="11"/>
  <c r="H93" i="11"/>
  <c r="I93" i="11" s="1"/>
  <c r="Q93" i="11" s="1"/>
  <c r="H89" i="11"/>
  <c r="I89" i="11" s="1"/>
  <c r="Q89" i="11" s="1"/>
  <c r="H85" i="11"/>
  <c r="I85" i="11" s="1"/>
  <c r="Q85" i="11" s="1"/>
  <c r="H78" i="11"/>
  <c r="I78" i="11" s="1"/>
  <c r="Q78" i="11" s="1"/>
  <c r="H77" i="11"/>
  <c r="I77" i="11" s="1"/>
  <c r="Q77" i="11" s="1"/>
  <c r="H74" i="11"/>
  <c r="I74" i="11" s="1"/>
  <c r="Q74" i="11" s="1"/>
  <c r="H73" i="11"/>
  <c r="I73" i="11" s="1"/>
  <c r="Q73" i="11" s="1"/>
  <c r="H65" i="11"/>
  <c r="I65" i="11" s="1"/>
  <c r="Q65" i="11" s="1"/>
  <c r="H64" i="11"/>
  <c r="I64" i="11" s="1"/>
  <c r="Q64" i="11" s="1"/>
  <c r="H60" i="11"/>
  <c r="I60" i="11" s="1"/>
  <c r="Q60" i="11" s="1"/>
  <c r="H59" i="11"/>
  <c r="I59" i="11" s="1"/>
  <c r="Q59" i="11" s="1"/>
  <c r="H55" i="11"/>
  <c r="I55" i="11" s="1"/>
  <c r="Q55" i="11" s="1"/>
  <c r="H51" i="11"/>
  <c r="I51" i="11" s="1"/>
  <c r="Q51" i="11" s="1"/>
  <c r="H47" i="11"/>
  <c r="I47" i="11" s="1"/>
  <c r="Q47" i="11" s="1"/>
  <c r="H44" i="11"/>
  <c r="I44" i="11" s="1"/>
  <c r="Q44" i="11" s="1"/>
  <c r="H39" i="11"/>
  <c r="I39" i="11" s="1"/>
  <c r="Q39" i="11" s="1"/>
  <c r="H36" i="11"/>
  <c r="I36" i="11" s="1"/>
  <c r="Q36" i="11" s="1"/>
  <c r="H35" i="11"/>
  <c r="I35" i="11" s="1"/>
  <c r="Q35" i="11" s="1"/>
  <c r="H27" i="11"/>
  <c r="I27" i="11" s="1"/>
  <c r="Q27" i="11" s="1"/>
  <c r="H24" i="11"/>
  <c r="I24" i="11" s="1"/>
  <c r="Q24" i="11" s="1"/>
  <c r="H19" i="11"/>
  <c r="I19" i="11" s="1"/>
  <c r="Q19" i="11" s="1"/>
  <c r="H11" i="11"/>
  <c r="I11" i="11" s="1"/>
  <c r="Q11" i="11" s="1"/>
  <c r="H154" i="11"/>
  <c r="I154" i="11" s="1"/>
  <c r="Q154" i="11" s="1"/>
  <c r="H145" i="11"/>
  <c r="I145" i="11" s="1"/>
  <c r="Q145" i="11" s="1"/>
  <c r="H144" i="11"/>
  <c r="I144" i="11" s="1"/>
  <c r="Q144" i="11" s="1"/>
  <c r="H140" i="11"/>
  <c r="I140" i="11" s="1"/>
  <c r="Q140" i="11" s="1"/>
  <c r="H133" i="11"/>
  <c r="I133" i="11" s="1"/>
  <c r="Q133" i="11" s="1"/>
  <c r="H132" i="11"/>
  <c r="I132" i="11" s="1"/>
  <c r="Q132" i="11" s="1"/>
  <c r="H128" i="11"/>
  <c r="I128" i="11" s="1"/>
  <c r="Q128" i="11" s="1"/>
  <c r="H124" i="11"/>
  <c r="I124" i="11" s="1"/>
  <c r="Q124" i="11" s="1"/>
  <c r="H116" i="11"/>
  <c r="I116" i="11" s="1"/>
  <c r="Q116" i="11" s="1"/>
  <c r="H115" i="11"/>
  <c r="I115" i="11" s="1"/>
  <c r="Q115" i="11" s="1"/>
  <c r="H111" i="11"/>
  <c r="I111" i="11" s="1"/>
  <c r="Q111" i="11" s="1"/>
  <c r="H107" i="11"/>
  <c r="I107" i="11" s="1"/>
  <c r="Q107" i="11" s="1"/>
  <c r="H106" i="11"/>
  <c r="I106" i="11" s="1"/>
  <c r="Q106" i="11" s="1"/>
  <c r="H102" i="11"/>
  <c r="I102" i="11" s="1"/>
  <c r="Q102" i="11" s="1"/>
  <c r="H99" i="11"/>
  <c r="I99" i="11" s="1"/>
  <c r="Q99" i="11" s="1"/>
  <c r="H98" i="11"/>
  <c r="I98" i="11" s="1"/>
  <c r="Q98" i="11" s="1"/>
  <c r="H95" i="11"/>
  <c r="I95" i="11" s="1"/>
  <c r="Q95" i="11" s="1"/>
  <c r="H94" i="11"/>
  <c r="I94" i="11" s="1"/>
  <c r="Q94" i="11" s="1"/>
  <c r="H91" i="11"/>
  <c r="I91" i="11" s="1"/>
  <c r="Q91" i="11" s="1"/>
  <c r="H90" i="11"/>
  <c r="I90" i="11" s="1"/>
  <c r="Q90" i="11" s="1"/>
  <c r="H86" i="11"/>
  <c r="I86" i="11" s="1"/>
  <c r="Q86" i="11" s="1"/>
  <c r="H83" i="11"/>
  <c r="I83" i="11" s="1"/>
  <c r="Q83" i="11" s="1"/>
  <c r="H82" i="11"/>
  <c r="I82" i="11" s="1"/>
  <c r="Q82" i="11" s="1"/>
  <c r="H69" i="11"/>
  <c r="I69" i="11" s="1"/>
  <c r="Q69" i="11" s="1"/>
  <c r="H56" i="11"/>
  <c r="I56" i="11" s="1"/>
  <c r="Q56" i="11" s="1"/>
  <c r="H53" i="11"/>
  <c r="I53" i="11" s="1"/>
  <c r="Q53" i="11" s="1"/>
  <c r="H52" i="11"/>
  <c r="I52" i="11" s="1"/>
  <c r="Q52" i="11" s="1"/>
  <c r="H49" i="11"/>
  <c r="I49" i="11" s="1"/>
  <c r="Q49" i="11" s="1"/>
  <c r="H48" i="11"/>
  <c r="I48" i="11" s="1"/>
  <c r="Q48" i="11" s="1"/>
  <c r="H40" i="11"/>
  <c r="I40" i="11" s="1"/>
  <c r="Q40" i="11" s="1"/>
  <c r="H32" i="11"/>
  <c r="I32" i="11" s="1"/>
  <c r="Q32" i="11" s="1"/>
  <c r="H28" i="11"/>
  <c r="I28" i="11" s="1"/>
  <c r="Q28" i="11" s="1"/>
  <c r="H21" i="11"/>
  <c r="I21" i="11" s="1"/>
  <c r="Q21" i="11" s="1"/>
  <c r="H20" i="11"/>
  <c r="I20" i="11" s="1"/>
  <c r="Q20" i="11" s="1"/>
  <c r="H16" i="11"/>
  <c r="I16" i="11" s="1"/>
  <c r="Q16" i="11" s="1"/>
  <c r="H13" i="11"/>
  <c r="I13" i="11" s="1"/>
  <c r="Q13" i="11" s="1"/>
  <c r="H12" i="11"/>
  <c r="I12" i="11" s="1"/>
  <c r="Q12" i="11" s="1"/>
  <c r="H8" i="11"/>
  <c r="I8" i="11" s="1"/>
  <c r="H4" i="11"/>
  <c r="I4" i="11" s="1"/>
  <c r="H156" i="11"/>
  <c r="I156" i="11" s="1"/>
  <c r="Q156" i="11" s="1"/>
  <c r="H155" i="11"/>
  <c r="I155" i="11" s="1"/>
  <c r="Q155" i="11" s="1"/>
  <c r="H151" i="11"/>
  <c r="I151" i="11" s="1"/>
  <c r="Q151" i="11" s="1"/>
  <c r="H148" i="11"/>
  <c r="I148" i="11" s="1"/>
  <c r="Q148" i="11" s="1"/>
  <c r="H147" i="11"/>
  <c r="I147" i="11" s="1"/>
  <c r="Q147" i="11" s="1"/>
  <c r="H146" i="11"/>
  <c r="I146" i="11" s="1"/>
  <c r="Q146" i="11" s="1"/>
  <c r="H142" i="11"/>
  <c r="I142" i="11" s="1"/>
  <c r="Q142" i="11" s="1"/>
  <c r="H141" i="11"/>
  <c r="I141" i="11" s="1"/>
  <c r="Q141" i="11" s="1"/>
  <c r="H138" i="11"/>
  <c r="I138" i="11" s="1"/>
  <c r="Q138" i="11" s="1"/>
  <c r="H137" i="11"/>
  <c r="I137" i="11" s="1"/>
  <c r="Q137" i="11" s="1"/>
  <c r="H134" i="11"/>
  <c r="I134" i="11" s="1"/>
  <c r="Q134" i="11" s="1"/>
  <c r="H130" i="11"/>
  <c r="I130" i="11" s="1"/>
  <c r="Q130" i="11" s="1"/>
  <c r="H129" i="11"/>
  <c r="I129" i="11" s="1"/>
  <c r="Q129" i="11" s="1"/>
  <c r="H126" i="11"/>
  <c r="I126" i="11" s="1"/>
  <c r="Q126" i="11" s="1"/>
  <c r="H125" i="11"/>
  <c r="I125" i="11" s="1"/>
  <c r="Q125" i="11" s="1"/>
  <c r="H122" i="11"/>
  <c r="I122" i="11" s="1"/>
  <c r="Q122" i="11" s="1"/>
  <c r="H121" i="11"/>
  <c r="H120" i="11"/>
  <c r="I120" i="11" s="1"/>
  <c r="Q120" i="11" s="1"/>
  <c r="H113" i="11"/>
  <c r="I113" i="11" s="1"/>
  <c r="Q113" i="11" s="1"/>
  <c r="H112" i="11"/>
  <c r="I112" i="11" s="1"/>
  <c r="Q112" i="11" s="1"/>
  <c r="H108" i="11"/>
  <c r="I108" i="11" s="1"/>
  <c r="Q108" i="11" s="1"/>
  <c r="H104" i="11"/>
  <c r="I104" i="11" s="1"/>
  <c r="Q104" i="11" s="1"/>
  <c r="H103" i="11"/>
  <c r="I103" i="11" s="1"/>
  <c r="Q103" i="11" s="1"/>
  <c r="H96" i="11"/>
  <c r="I96" i="11" s="1"/>
  <c r="Q96" i="11" s="1"/>
  <c r="H92" i="11"/>
  <c r="I92" i="11" s="1"/>
  <c r="Q92" i="11" s="1"/>
  <c r="H88" i="11"/>
  <c r="I88" i="11" s="1"/>
  <c r="Q88" i="11" s="1"/>
  <c r="H87" i="11"/>
  <c r="I87" i="11" s="1"/>
  <c r="Q87" i="11" s="1"/>
  <c r="H84" i="11"/>
  <c r="I84" i="11" s="1"/>
  <c r="Q84" i="11" s="1"/>
  <c r="H80" i="11"/>
  <c r="I80" i="11" s="1"/>
  <c r="Q80" i="11" s="1"/>
  <c r="H79" i="11"/>
  <c r="I79" i="11" s="1"/>
  <c r="Q79" i="11" s="1"/>
  <c r="H75" i="11"/>
  <c r="I75" i="11" s="1"/>
  <c r="Q75" i="11" s="1"/>
  <c r="H72" i="11"/>
  <c r="I72" i="11" s="1"/>
  <c r="Q72" i="11" s="1"/>
  <c r="H71" i="11"/>
  <c r="I71" i="11" s="1"/>
  <c r="Q71" i="11" s="1"/>
  <c r="H70" i="11"/>
  <c r="I70" i="11" s="1"/>
  <c r="Q70" i="11" s="1"/>
  <c r="H67" i="11"/>
  <c r="I67" i="11" s="1"/>
  <c r="Q67" i="11" s="1"/>
  <c r="H66" i="11"/>
  <c r="I66" i="11" s="1"/>
  <c r="Q66" i="11" s="1"/>
  <c r="H63" i="11"/>
  <c r="I63" i="11" s="1"/>
  <c r="Q63" i="11" s="1"/>
  <c r="H62" i="11"/>
  <c r="I62" i="11" s="1"/>
  <c r="Q62" i="11" s="1"/>
  <c r="H61" i="11"/>
  <c r="I61" i="11" s="1"/>
  <c r="Q61" i="11" s="1"/>
  <c r="H58" i="11"/>
  <c r="I58" i="11" s="1"/>
  <c r="Q58" i="11" s="1"/>
  <c r="H57" i="11"/>
  <c r="I57" i="11" s="1"/>
  <c r="Q57" i="11" s="1"/>
  <c r="H54" i="11"/>
  <c r="I54" i="11" s="1"/>
  <c r="Q54" i="11" s="1"/>
  <c r="H50" i="11"/>
  <c r="I50" i="11" s="1"/>
  <c r="Q50" i="11" s="1"/>
  <c r="H46" i="11"/>
  <c r="I46" i="11" s="1"/>
  <c r="Q46" i="11" s="1"/>
  <c r="H45" i="11"/>
  <c r="I45" i="11" s="1"/>
  <c r="Q45" i="11" s="1"/>
  <c r="H42" i="11"/>
  <c r="I42" i="11" s="1"/>
  <c r="Q42" i="11" s="1"/>
  <c r="H41" i="11"/>
  <c r="I41" i="11" s="1"/>
  <c r="Q41" i="11" s="1"/>
  <c r="H38" i="11"/>
  <c r="I38" i="11" s="1"/>
  <c r="Q38" i="11" s="1"/>
  <c r="H37" i="11"/>
  <c r="I37" i="11" s="1"/>
  <c r="Q37" i="11" s="1"/>
  <c r="H34" i="11"/>
  <c r="I34" i="11" s="1"/>
  <c r="Q34" i="11" s="1"/>
  <c r="H33" i="11"/>
  <c r="I33" i="11" s="1"/>
  <c r="Q33" i="11" s="1"/>
  <c r="H30" i="11"/>
  <c r="I30" i="11" s="1"/>
  <c r="Q30" i="11" s="1"/>
  <c r="H29" i="11"/>
  <c r="I29" i="11" s="1"/>
  <c r="Q29" i="11" s="1"/>
  <c r="H26" i="11"/>
  <c r="I26" i="11" s="1"/>
  <c r="Q26" i="11" s="1"/>
  <c r="H25" i="11"/>
  <c r="I25" i="11" s="1"/>
  <c r="Q25" i="11" s="1"/>
  <c r="H22" i="11"/>
  <c r="I22" i="11" s="1"/>
  <c r="Q22" i="11" s="1"/>
  <c r="H18" i="11"/>
  <c r="I18" i="11" s="1"/>
  <c r="Q18" i="11" s="1"/>
  <c r="H17" i="11"/>
  <c r="I17" i="11" s="1"/>
  <c r="Q17" i="11" s="1"/>
  <c r="H14" i="11"/>
  <c r="I14" i="11" s="1"/>
  <c r="Q14" i="11" s="1"/>
  <c r="H10" i="11"/>
  <c r="I10" i="11" s="1"/>
  <c r="Q10" i="11" s="1"/>
  <c r="H9" i="11"/>
  <c r="I9" i="11" s="1"/>
  <c r="Q9" i="11" s="1"/>
  <c r="H6" i="11"/>
  <c r="I6" i="11" s="1"/>
  <c r="H5" i="11"/>
  <c r="I5" i="11" s="1"/>
  <c r="Q4" i="11" l="1"/>
  <c r="I10" i="8"/>
  <c r="D4" i="7" s="1"/>
  <c r="Q6" i="11"/>
  <c r="I12" i="8"/>
  <c r="D6" i="7" s="1"/>
  <c r="Q3" i="11"/>
  <c r="I9" i="8"/>
  <c r="D3" i="7" s="1"/>
  <c r="Q5" i="11"/>
  <c r="I11" i="8"/>
  <c r="D5" i="7" s="1"/>
  <c r="Q8" i="11"/>
  <c r="I14" i="8"/>
  <c r="D8" i="7" s="1"/>
  <c r="Q7" i="11"/>
  <c r="I13" i="8"/>
  <c r="D7" i="7" s="1"/>
  <c r="C26" i="7"/>
  <c r="L26" i="7" s="1"/>
  <c r="D26" i="7"/>
  <c r="C42" i="7"/>
  <c r="L42" i="7" s="1"/>
  <c r="D42" i="7"/>
  <c r="L62" i="7"/>
  <c r="D62" i="7"/>
  <c r="L79" i="7"/>
  <c r="D79" i="7"/>
  <c r="L104" i="7"/>
  <c r="D104" i="7"/>
  <c r="L126" i="7"/>
  <c r="D126" i="7"/>
  <c r="L146" i="7"/>
  <c r="D146" i="7"/>
  <c r="C12" i="7"/>
  <c r="L12" i="7" s="1"/>
  <c r="D12" i="7"/>
  <c r="C48" i="7"/>
  <c r="L48" i="7" s="1"/>
  <c r="D48" i="7"/>
  <c r="L86" i="7"/>
  <c r="D86" i="7"/>
  <c r="L106" i="7"/>
  <c r="D106" i="7"/>
  <c r="L133" i="7"/>
  <c r="D133" i="7"/>
  <c r="C27" i="7"/>
  <c r="L27" i="7" s="1"/>
  <c r="D27" i="7"/>
  <c r="L59" i="7"/>
  <c r="D59" i="7"/>
  <c r="L73" i="7"/>
  <c r="D73" i="7"/>
  <c r="C3" i="7"/>
  <c r="L81" i="7"/>
  <c r="D81" i="7"/>
  <c r="L109" i="7"/>
  <c r="D109" i="7"/>
  <c r="L139" i="7"/>
  <c r="D139" i="7"/>
  <c r="L160" i="7"/>
  <c r="D160" i="7"/>
  <c r="L172" i="7"/>
  <c r="D172" i="7"/>
  <c r="L181" i="7"/>
  <c r="D181" i="7"/>
  <c r="L194" i="7"/>
  <c r="D194" i="7"/>
  <c r="L203" i="7"/>
  <c r="D203" i="7"/>
  <c r="L211" i="7"/>
  <c r="D211" i="7"/>
  <c r="L221" i="7"/>
  <c r="D221" i="7"/>
  <c r="L157" i="7"/>
  <c r="D157" i="7"/>
  <c r="L197" i="7"/>
  <c r="D197" i="7"/>
  <c r="L152" i="7"/>
  <c r="D152" i="7"/>
  <c r="L167" i="7"/>
  <c r="D167" i="7"/>
  <c r="L179" i="7"/>
  <c r="D179" i="7"/>
  <c r="L189" i="7"/>
  <c r="D189" i="7"/>
  <c r="L210" i="7"/>
  <c r="D210" i="7"/>
  <c r="L219" i="7"/>
  <c r="D219" i="7"/>
  <c r="L174" i="7"/>
  <c r="D174" i="7"/>
  <c r="L204" i="7"/>
  <c r="D204" i="7"/>
  <c r="C5" i="7"/>
  <c r="L5" i="7" s="1"/>
  <c r="C14" i="7"/>
  <c r="L14" i="7" s="1"/>
  <c r="D14" i="7"/>
  <c r="C25" i="7"/>
  <c r="L25" i="7" s="1"/>
  <c r="D25" i="7"/>
  <c r="C33" i="7"/>
  <c r="L33" i="7" s="1"/>
  <c r="D33" i="7"/>
  <c r="C41" i="7"/>
  <c r="L41" i="7" s="1"/>
  <c r="D41" i="7"/>
  <c r="C50" i="7"/>
  <c r="L50" i="7" s="1"/>
  <c r="D50" i="7"/>
  <c r="L61" i="7"/>
  <c r="D61" i="7"/>
  <c r="L67" i="7"/>
  <c r="D67" i="7"/>
  <c r="L75" i="7"/>
  <c r="D75" i="7"/>
  <c r="L87" i="7"/>
  <c r="D87" i="7"/>
  <c r="L103" i="7"/>
  <c r="D103" i="7"/>
  <c r="L113" i="7"/>
  <c r="D113" i="7"/>
  <c r="L125" i="7"/>
  <c r="D125" i="7"/>
  <c r="L134" i="7"/>
  <c r="D134" i="7"/>
  <c r="L142" i="7"/>
  <c r="D142" i="7"/>
  <c r="L151" i="7"/>
  <c r="D151" i="7"/>
  <c r="C8" i="7"/>
  <c r="L8" i="7" s="1"/>
  <c r="C20" i="7"/>
  <c r="L20" i="7" s="1"/>
  <c r="D20" i="7"/>
  <c r="C40" i="7"/>
  <c r="L40" i="7" s="1"/>
  <c r="D40" i="7"/>
  <c r="L53" i="7"/>
  <c r="D53" i="7"/>
  <c r="L83" i="7"/>
  <c r="D83" i="7"/>
  <c r="L94" i="7"/>
  <c r="D94" i="7"/>
  <c r="L102" i="7"/>
  <c r="D102" i="7"/>
  <c r="L115" i="7"/>
  <c r="D115" i="7"/>
  <c r="L132" i="7"/>
  <c r="D132" i="7"/>
  <c r="L145" i="7"/>
  <c r="D145" i="7"/>
  <c r="C24" i="7"/>
  <c r="L24" i="7" s="1"/>
  <c r="D24" i="7"/>
  <c r="C39" i="7"/>
  <c r="L39" i="7" s="1"/>
  <c r="D39" i="7"/>
  <c r="L55" i="7"/>
  <c r="D55" i="7"/>
  <c r="L65" i="7"/>
  <c r="D65" i="7"/>
  <c r="L78" i="7"/>
  <c r="D78" i="7"/>
  <c r="C23" i="7"/>
  <c r="L23" i="7" s="1"/>
  <c r="D23" i="7"/>
  <c r="L76" i="7"/>
  <c r="D76" i="7"/>
  <c r="L101" i="7"/>
  <c r="D101" i="7"/>
  <c r="L118" i="7"/>
  <c r="D118" i="7"/>
  <c r="L135" i="7"/>
  <c r="D135" i="7"/>
  <c r="L159" i="7"/>
  <c r="D159" i="7"/>
  <c r="L169" i="7"/>
  <c r="D169" i="7"/>
  <c r="L177" i="7"/>
  <c r="D177" i="7"/>
  <c r="L191" i="7"/>
  <c r="D191" i="7"/>
  <c r="L199" i="7"/>
  <c r="D199" i="7"/>
  <c r="L208" i="7"/>
  <c r="D208" i="7"/>
  <c r="L217" i="7"/>
  <c r="D217" i="7"/>
  <c r="L201" i="7"/>
  <c r="D201" i="7"/>
  <c r="L119" i="7"/>
  <c r="D119" i="7"/>
  <c r="L193" i="7"/>
  <c r="D193" i="7"/>
  <c r="L149" i="7"/>
  <c r="D149" i="7"/>
  <c r="L166" i="7"/>
  <c r="D166" i="7"/>
  <c r="L178" i="7"/>
  <c r="D178" i="7"/>
  <c r="L188" i="7"/>
  <c r="D188" i="7"/>
  <c r="L205" i="7"/>
  <c r="D205" i="7"/>
  <c r="L218" i="7"/>
  <c r="D218" i="7"/>
  <c r="L165" i="7"/>
  <c r="D165" i="7"/>
  <c r="L192" i="7"/>
  <c r="D192" i="7"/>
  <c r="C30" i="7"/>
  <c r="L30" i="7" s="1"/>
  <c r="D30" i="7"/>
  <c r="C46" i="7"/>
  <c r="L46" i="7" s="1"/>
  <c r="D46" i="7"/>
  <c r="L72" i="7"/>
  <c r="D72" i="7"/>
  <c r="L112" i="7"/>
  <c r="D112" i="7"/>
  <c r="L141" i="7"/>
  <c r="D141" i="7"/>
  <c r="C16" i="7"/>
  <c r="L16" i="7" s="1"/>
  <c r="D16" i="7"/>
  <c r="L82" i="7"/>
  <c r="D82" i="7"/>
  <c r="L128" i="7"/>
  <c r="D128" i="7"/>
  <c r="L64" i="7"/>
  <c r="D64" i="7"/>
  <c r="L168" i="7"/>
  <c r="D168" i="7"/>
  <c r="C17" i="7"/>
  <c r="L17" i="7" s="1"/>
  <c r="D17" i="7"/>
  <c r="C10" i="7"/>
  <c r="L10" i="7" s="1"/>
  <c r="D10" i="7"/>
  <c r="C22" i="7"/>
  <c r="L22" i="7" s="1"/>
  <c r="D22" i="7"/>
  <c r="C38" i="7"/>
  <c r="L38" i="7" s="1"/>
  <c r="D38" i="7"/>
  <c r="L58" i="7"/>
  <c r="D58" i="7"/>
  <c r="L66" i="7"/>
  <c r="D66" i="7"/>
  <c r="L84" i="7"/>
  <c r="D84" i="7"/>
  <c r="L96" i="7"/>
  <c r="D96" i="7"/>
  <c r="L122" i="7"/>
  <c r="D122" i="7"/>
  <c r="L130" i="7"/>
  <c r="D130" i="7"/>
  <c r="L148" i="7"/>
  <c r="D148" i="7"/>
  <c r="C4" i="7"/>
  <c r="L4" i="7" s="1"/>
  <c r="C32" i="7"/>
  <c r="L32" i="7" s="1"/>
  <c r="D32" i="7"/>
  <c r="L52" i="7"/>
  <c r="D52" i="7"/>
  <c r="L91" i="7"/>
  <c r="D91" i="7"/>
  <c r="L99" i="7"/>
  <c r="D99" i="7"/>
  <c r="L111" i="7"/>
  <c r="D111" i="7"/>
  <c r="L144" i="7"/>
  <c r="D144" i="7"/>
  <c r="C19" i="7"/>
  <c r="L19" i="7" s="1"/>
  <c r="D19" i="7"/>
  <c r="C36" i="7"/>
  <c r="L36" i="7" s="1"/>
  <c r="D36" i="7"/>
  <c r="L51" i="7"/>
  <c r="D51" i="7"/>
  <c r="L77" i="7"/>
  <c r="D77" i="7"/>
  <c r="L93" i="7"/>
  <c r="D93" i="7"/>
  <c r="C15" i="7"/>
  <c r="L15" i="7" s="1"/>
  <c r="D15" i="7"/>
  <c r="L68" i="7"/>
  <c r="D68" i="7"/>
  <c r="L100" i="7"/>
  <c r="D100" i="7"/>
  <c r="L117" i="7"/>
  <c r="D117" i="7"/>
  <c r="L131" i="7"/>
  <c r="D131" i="7"/>
  <c r="L150" i="7"/>
  <c r="D150" i="7"/>
  <c r="L176" i="7"/>
  <c r="D176" i="7"/>
  <c r="L190" i="7"/>
  <c r="D190" i="7"/>
  <c r="L198" i="7"/>
  <c r="D198" i="7"/>
  <c r="L207" i="7"/>
  <c r="D207" i="7"/>
  <c r="L216" i="7"/>
  <c r="D216" i="7"/>
  <c r="L184" i="7"/>
  <c r="D184" i="7"/>
  <c r="L114" i="7"/>
  <c r="D114" i="7"/>
  <c r="L163" i="7"/>
  <c r="D163" i="7"/>
  <c r="L105" i="7"/>
  <c r="D105" i="7"/>
  <c r="L162" i="7"/>
  <c r="D162" i="7"/>
  <c r="L175" i="7"/>
  <c r="D175" i="7"/>
  <c r="L187" i="7"/>
  <c r="D187" i="7"/>
  <c r="L200" i="7"/>
  <c r="D200" i="7"/>
  <c r="L214" i="7"/>
  <c r="D214" i="7"/>
  <c r="L161" i="7"/>
  <c r="D161" i="7"/>
  <c r="L186" i="7"/>
  <c r="D186" i="7"/>
  <c r="L180" i="7"/>
  <c r="D180" i="7"/>
  <c r="C9" i="7"/>
  <c r="L9" i="7" s="1"/>
  <c r="D9" i="7"/>
  <c r="C18" i="7"/>
  <c r="L18" i="7" s="1"/>
  <c r="D18" i="7"/>
  <c r="C29" i="7"/>
  <c r="L29" i="7" s="1"/>
  <c r="D29" i="7"/>
  <c r="C37" i="7"/>
  <c r="L37" i="7" s="1"/>
  <c r="D37" i="7"/>
  <c r="C45" i="7"/>
  <c r="L45" i="7" s="1"/>
  <c r="D45" i="7"/>
  <c r="L57" i="7"/>
  <c r="D57" i="7"/>
  <c r="L63" i="7"/>
  <c r="D63" i="7"/>
  <c r="L71" i="7"/>
  <c r="D71" i="7"/>
  <c r="L80" i="7"/>
  <c r="D80" i="7"/>
  <c r="L92" i="7"/>
  <c r="D92" i="7"/>
  <c r="L108" i="7"/>
  <c r="D108" i="7"/>
  <c r="L129" i="7"/>
  <c r="D129" i="7"/>
  <c r="L138" i="7"/>
  <c r="D138" i="7"/>
  <c r="L147" i="7"/>
  <c r="D147" i="7"/>
  <c r="L156" i="7"/>
  <c r="D156" i="7"/>
  <c r="C13" i="7"/>
  <c r="L13" i="7" s="1"/>
  <c r="D13" i="7"/>
  <c r="C28" i="7"/>
  <c r="L28" i="7" s="1"/>
  <c r="D28" i="7"/>
  <c r="C49" i="7"/>
  <c r="L49" i="7" s="1"/>
  <c r="D49" i="7"/>
  <c r="L69" i="7"/>
  <c r="D69" i="7"/>
  <c r="L90" i="7"/>
  <c r="D90" i="7"/>
  <c r="L98" i="7"/>
  <c r="D98" i="7"/>
  <c r="L107" i="7"/>
  <c r="D107" i="7"/>
  <c r="L124" i="7"/>
  <c r="D124" i="7"/>
  <c r="L140" i="7"/>
  <c r="D140" i="7"/>
  <c r="C11" i="7"/>
  <c r="L11" i="7" s="1"/>
  <c r="D11" i="7"/>
  <c r="C35" i="7"/>
  <c r="L35" i="7" s="1"/>
  <c r="D35" i="7"/>
  <c r="C47" i="7"/>
  <c r="L47" i="7" s="1"/>
  <c r="D47" i="7"/>
  <c r="L60" i="7"/>
  <c r="D60" i="7"/>
  <c r="L74" i="7"/>
  <c r="D74" i="7"/>
  <c r="L89" i="7"/>
  <c r="D89" i="7"/>
  <c r="C7" i="7"/>
  <c r="L7" i="7" s="1"/>
  <c r="C43" i="7"/>
  <c r="L43" i="7" s="1"/>
  <c r="D43" i="7"/>
  <c r="L97" i="7"/>
  <c r="D97" i="7"/>
  <c r="L110" i="7"/>
  <c r="D110" i="7"/>
  <c r="L127" i="7"/>
  <c r="D127" i="7"/>
  <c r="L143" i="7"/>
  <c r="D143" i="7"/>
  <c r="L164" i="7"/>
  <c r="D164" i="7"/>
  <c r="L173" i="7"/>
  <c r="D173" i="7"/>
  <c r="L185" i="7"/>
  <c r="D185" i="7"/>
  <c r="L195" i="7"/>
  <c r="D195" i="7"/>
  <c r="L206" i="7"/>
  <c r="D206" i="7"/>
  <c r="L212" i="7"/>
  <c r="D212" i="7"/>
  <c r="L171" i="7"/>
  <c r="D171" i="7"/>
  <c r="L220" i="7"/>
  <c r="D220" i="7"/>
  <c r="L158" i="7"/>
  <c r="D158" i="7"/>
  <c r="L202" i="7"/>
  <c r="D202" i="7"/>
  <c r="L153" i="7"/>
  <c r="D153" i="7"/>
  <c r="L170" i="7"/>
  <c r="D170" i="7"/>
  <c r="L183" i="7"/>
  <c r="D183" i="7"/>
  <c r="L196" i="7"/>
  <c r="D196" i="7"/>
  <c r="L213" i="7"/>
  <c r="D213" i="7"/>
  <c r="L136" i="7"/>
  <c r="D136" i="7"/>
  <c r="L182" i="7"/>
  <c r="D182" i="7"/>
  <c r="L209" i="7"/>
  <c r="D209" i="7"/>
  <c r="C6" i="7"/>
  <c r="L6" i="7" s="1"/>
  <c r="C34" i="7"/>
  <c r="L34" i="7" s="1"/>
  <c r="D34" i="7"/>
  <c r="L54" i="7"/>
  <c r="D54" i="7"/>
  <c r="L70" i="7"/>
  <c r="D70" i="7"/>
  <c r="L88" i="7"/>
  <c r="D88" i="7"/>
  <c r="L120" i="7"/>
  <c r="D120" i="7"/>
  <c r="L137" i="7"/>
  <c r="D137" i="7"/>
  <c r="L155" i="7"/>
  <c r="D155" i="7"/>
  <c r="C21" i="7"/>
  <c r="L21" i="7" s="1"/>
  <c r="D21" i="7"/>
  <c r="L56" i="7"/>
  <c r="D56" i="7"/>
  <c r="L95" i="7"/>
  <c r="D95" i="7"/>
  <c r="L116" i="7"/>
  <c r="D116" i="7"/>
  <c r="L154" i="7"/>
  <c r="D154" i="7"/>
  <c r="C44" i="7"/>
  <c r="L44" i="7" s="1"/>
  <c r="D44" i="7"/>
  <c r="L85" i="7"/>
  <c r="D85" i="7"/>
  <c r="C31" i="7"/>
  <c r="L31" i="7" s="1"/>
  <c r="D31" i="7"/>
  <c r="L123" i="7"/>
  <c r="D123" i="7"/>
  <c r="L215" i="7"/>
  <c r="D215" i="7"/>
  <c r="J121" i="11"/>
  <c r="I121" i="11"/>
  <c r="Q121" i="11" s="1"/>
  <c r="E224" i="11"/>
  <c r="L14" i="11"/>
  <c r="K14" i="11"/>
  <c r="J14" i="11"/>
  <c r="L50" i="11"/>
  <c r="K50" i="11"/>
  <c r="J50" i="11"/>
  <c r="L72" i="11"/>
  <c r="K72" i="11"/>
  <c r="J72" i="11"/>
  <c r="L80" i="11"/>
  <c r="K80" i="11"/>
  <c r="J80" i="11"/>
  <c r="L92" i="11"/>
  <c r="K92" i="11"/>
  <c r="J92" i="11"/>
  <c r="L104" i="11"/>
  <c r="J104" i="11"/>
  <c r="K104" i="11"/>
  <c r="L113" i="11"/>
  <c r="J113" i="11"/>
  <c r="K113" i="11"/>
  <c r="L122" i="11"/>
  <c r="J122" i="11"/>
  <c r="K122" i="11"/>
  <c r="L130" i="11"/>
  <c r="J130" i="11"/>
  <c r="K130" i="11"/>
  <c r="L148" i="11"/>
  <c r="J148" i="11"/>
  <c r="K148" i="11"/>
  <c r="L156" i="11"/>
  <c r="K156" i="11"/>
  <c r="J156" i="11"/>
  <c r="J9" i="11"/>
  <c r="L9" i="11"/>
  <c r="K9" i="11"/>
  <c r="J17" i="11"/>
  <c r="L17" i="11"/>
  <c r="K17" i="11"/>
  <c r="J37" i="11"/>
  <c r="L37" i="11"/>
  <c r="K37" i="11"/>
  <c r="J112" i="11"/>
  <c r="K112" i="11"/>
  <c r="L112" i="11"/>
  <c r="J141" i="11"/>
  <c r="K141" i="11"/>
  <c r="L141" i="11"/>
  <c r="J151" i="11"/>
  <c r="K151" i="11"/>
  <c r="L151" i="11"/>
  <c r="K4" i="11"/>
  <c r="O10" i="8" s="1"/>
  <c r="J4" i="11"/>
  <c r="L10" i="8" s="1"/>
  <c r="L4" i="11"/>
  <c r="R10" i="8" s="1"/>
  <c r="K16" i="11"/>
  <c r="J16" i="11"/>
  <c r="L16" i="11"/>
  <c r="K36" i="11"/>
  <c r="J36" i="11"/>
  <c r="L36" i="11"/>
  <c r="K74" i="11"/>
  <c r="J74" i="11"/>
  <c r="L74" i="11"/>
  <c r="L11" i="11"/>
  <c r="K11" i="11"/>
  <c r="J11" i="11"/>
  <c r="L23" i="11"/>
  <c r="K23" i="11"/>
  <c r="J23" i="11"/>
  <c r="L47" i="11"/>
  <c r="K47" i="11"/>
  <c r="J47" i="11"/>
  <c r="L55" i="11"/>
  <c r="K55" i="11"/>
  <c r="J55" i="11"/>
  <c r="L64" i="11"/>
  <c r="K64" i="11"/>
  <c r="J64" i="11"/>
  <c r="L127" i="11"/>
  <c r="K127" i="11"/>
  <c r="J127" i="11"/>
  <c r="L135" i="11"/>
  <c r="K135" i="11"/>
  <c r="J135" i="11"/>
  <c r="K106" i="11"/>
  <c r="J106" i="11"/>
  <c r="L106" i="11"/>
  <c r="K150" i="11"/>
  <c r="J150" i="11"/>
  <c r="L150" i="11"/>
  <c r="K164" i="11"/>
  <c r="J164" i="11"/>
  <c r="L164" i="11"/>
  <c r="K173" i="11"/>
  <c r="J173" i="11"/>
  <c r="L173" i="11"/>
  <c r="K185" i="11"/>
  <c r="J185" i="11"/>
  <c r="L185" i="11"/>
  <c r="L195" i="11"/>
  <c r="K195" i="11"/>
  <c r="J195" i="11"/>
  <c r="K212" i="11"/>
  <c r="L212" i="11"/>
  <c r="J212" i="11"/>
  <c r="J168" i="11"/>
  <c r="L168" i="11"/>
  <c r="K168" i="11"/>
  <c r="J202" i="11"/>
  <c r="L202" i="11"/>
  <c r="K202" i="11"/>
  <c r="K162" i="11"/>
  <c r="J162" i="11"/>
  <c r="L162" i="11"/>
  <c r="K171" i="11"/>
  <c r="J171" i="11"/>
  <c r="L171" i="11"/>
  <c r="K183" i="11"/>
  <c r="J183" i="11"/>
  <c r="L183" i="11"/>
  <c r="K193" i="11"/>
  <c r="J193" i="11"/>
  <c r="L193" i="11"/>
  <c r="K201" i="11"/>
  <c r="J201" i="11"/>
  <c r="L201" i="11"/>
  <c r="L214" i="11"/>
  <c r="J214" i="11"/>
  <c r="K214" i="11"/>
  <c r="K115" i="11"/>
  <c r="J115" i="11"/>
  <c r="L115" i="11"/>
  <c r="L182" i="11"/>
  <c r="K182" i="11"/>
  <c r="J182" i="11"/>
  <c r="L204" i="11"/>
  <c r="K204" i="11"/>
  <c r="J204" i="11"/>
  <c r="J180" i="11"/>
  <c r="L180" i="11"/>
  <c r="K180" i="11"/>
  <c r="L10" i="11"/>
  <c r="K10" i="11"/>
  <c r="J10" i="11"/>
  <c r="L22" i="11"/>
  <c r="K22" i="11"/>
  <c r="J22" i="11"/>
  <c r="L30" i="11"/>
  <c r="K30" i="11"/>
  <c r="J30" i="11"/>
  <c r="L38" i="11"/>
  <c r="K38" i="11"/>
  <c r="J38" i="11"/>
  <c r="L46" i="11"/>
  <c r="K46" i="11"/>
  <c r="J46" i="11"/>
  <c r="L58" i="11"/>
  <c r="K58" i="11"/>
  <c r="J58" i="11"/>
  <c r="L63" i="11"/>
  <c r="K63" i="11"/>
  <c r="J63" i="11"/>
  <c r="J71" i="11"/>
  <c r="L71" i="11"/>
  <c r="K71" i="11"/>
  <c r="L88" i="11"/>
  <c r="K88" i="11"/>
  <c r="J88" i="11"/>
  <c r="K121" i="11"/>
  <c r="L121" i="11"/>
  <c r="L138" i="11"/>
  <c r="J138" i="11"/>
  <c r="K138" i="11"/>
  <c r="J25" i="11"/>
  <c r="L25" i="11"/>
  <c r="K25" i="11"/>
  <c r="J33" i="11"/>
  <c r="L33" i="11"/>
  <c r="K33" i="11"/>
  <c r="J45" i="11"/>
  <c r="L45" i="11"/>
  <c r="K45" i="11"/>
  <c r="K53" i="11"/>
  <c r="J53" i="11"/>
  <c r="L53" i="11"/>
  <c r="J66" i="11"/>
  <c r="L66" i="11"/>
  <c r="K66" i="11"/>
  <c r="J79" i="11"/>
  <c r="L79" i="11"/>
  <c r="K79" i="11"/>
  <c r="J87" i="11"/>
  <c r="L87" i="11"/>
  <c r="K87" i="11"/>
  <c r="J95" i="11"/>
  <c r="K95" i="11"/>
  <c r="L95" i="11"/>
  <c r="J103" i="11"/>
  <c r="K103" i="11"/>
  <c r="L103" i="11"/>
  <c r="J120" i="11"/>
  <c r="K120" i="11"/>
  <c r="L120" i="11"/>
  <c r="J129" i="11"/>
  <c r="K129" i="11"/>
  <c r="L129" i="11"/>
  <c r="J147" i="11"/>
  <c r="K147" i="11"/>
  <c r="L147" i="11"/>
  <c r="K12" i="11"/>
  <c r="J12" i="11"/>
  <c r="L12" i="11"/>
  <c r="K24" i="11"/>
  <c r="J24" i="11"/>
  <c r="L24" i="11"/>
  <c r="K44" i="11"/>
  <c r="J44" i="11"/>
  <c r="L44" i="11"/>
  <c r="K52" i="11"/>
  <c r="J52" i="11"/>
  <c r="L52" i="11"/>
  <c r="K60" i="11"/>
  <c r="J60" i="11"/>
  <c r="L60" i="11"/>
  <c r="K82" i="11"/>
  <c r="J82" i="11"/>
  <c r="L82" i="11"/>
  <c r="K90" i="11"/>
  <c r="J90" i="11"/>
  <c r="L90" i="11"/>
  <c r="L7" i="11"/>
  <c r="R13" i="8" s="1"/>
  <c r="K7" i="11"/>
  <c r="O13" i="8" s="1"/>
  <c r="J7" i="11"/>
  <c r="L13" i="8" s="1"/>
  <c r="L19" i="11"/>
  <c r="K19" i="11"/>
  <c r="J19" i="11"/>
  <c r="L35" i="11"/>
  <c r="K35" i="11"/>
  <c r="J35" i="11"/>
  <c r="L43" i="11"/>
  <c r="K43" i="11"/>
  <c r="J43" i="11"/>
  <c r="L73" i="11"/>
  <c r="K73" i="11"/>
  <c r="J73" i="11"/>
  <c r="L85" i="11"/>
  <c r="K85" i="11"/>
  <c r="J85" i="11"/>
  <c r="L97" i="11"/>
  <c r="K97" i="11"/>
  <c r="J97" i="11"/>
  <c r="L105" i="11"/>
  <c r="K105" i="11"/>
  <c r="J105" i="11"/>
  <c r="L114" i="11"/>
  <c r="K114" i="11"/>
  <c r="J114" i="11"/>
  <c r="L123" i="11"/>
  <c r="K123" i="11"/>
  <c r="J123" i="11"/>
  <c r="L143" i="11"/>
  <c r="K143" i="11"/>
  <c r="J143" i="11"/>
  <c r="L160" i="11"/>
  <c r="K160" i="11"/>
  <c r="J160" i="11"/>
  <c r="L181" i="11"/>
  <c r="K181" i="11"/>
  <c r="J181" i="11"/>
  <c r="L203" i="11"/>
  <c r="K203" i="11"/>
  <c r="J203" i="11"/>
  <c r="K221" i="11"/>
  <c r="L221" i="11"/>
  <c r="J221" i="11"/>
  <c r="J198" i="11"/>
  <c r="L198" i="11"/>
  <c r="K198" i="11"/>
  <c r="K102" i="11"/>
  <c r="J102" i="11"/>
  <c r="L102" i="11"/>
  <c r="K140" i="11"/>
  <c r="J140" i="11"/>
  <c r="L140" i="11"/>
  <c r="J163" i="11"/>
  <c r="L163" i="11"/>
  <c r="K163" i="11"/>
  <c r="K94" i="11"/>
  <c r="J94" i="11"/>
  <c r="L94" i="11"/>
  <c r="L149" i="11"/>
  <c r="K149" i="11"/>
  <c r="J149" i="11"/>
  <c r="K158" i="11"/>
  <c r="J158" i="11"/>
  <c r="L158" i="11"/>
  <c r="K179" i="11"/>
  <c r="J179" i="11"/>
  <c r="L179" i="11"/>
  <c r="K189" i="11"/>
  <c r="J189" i="11"/>
  <c r="L189" i="11"/>
  <c r="K219" i="11"/>
  <c r="J219" i="11"/>
  <c r="L219" i="11"/>
  <c r="K136" i="11"/>
  <c r="J136" i="11"/>
  <c r="L136" i="11"/>
  <c r="L161" i="11"/>
  <c r="K161" i="11"/>
  <c r="J161" i="11"/>
  <c r="L170" i="11"/>
  <c r="J170" i="11"/>
  <c r="K170" i="11"/>
  <c r="L178" i="11"/>
  <c r="J178" i="11"/>
  <c r="K178" i="11"/>
  <c r="L192" i="11"/>
  <c r="K192" i="11"/>
  <c r="J192" i="11"/>
  <c r="L200" i="11"/>
  <c r="K200" i="11"/>
  <c r="J200" i="11"/>
  <c r="L213" i="11"/>
  <c r="K213" i="11"/>
  <c r="J213" i="11"/>
  <c r="J176" i="11"/>
  <c r="L176" i="11"/>
  <c r="K176" i="11"/>
  <c r="L18" i="11"/>
  <c r="K18" i="11"/>
  <c r="J18" i="11"/>
  <c r="J62" i="11"/>
  <c r="L62" i="11"/>
  <c r="K62" i="11"/>
  <c r="L76" i="11"/>
  <c r="K76" i="11"/>
  <c r="J76" i="11"/>
  <c r="L100" i="11"/>
  <c r="J100" i="11"/>
  <c r="K100" i="11"/>
  <c r="L109" i="11"/>
  <c r="J109" i="11"/>
  <c r="K109" i="11"/>
  <c r="L126" i="11"/>
  <c r="J126" i="11"/>
  <c r="K126" i="11"/>
  <c r="L146" i="11"/>
  <c r="K146" i="11"/>
  <c r="J146" i="11"/>
  <c r="L152" i="11"/>
  <c r="J152" i="11"/>
  <c r="K152" i="11"/>
  <c r="J5" i="11"/>
  <c r="L11" i="8" s="1"/>
  <c r="L5" i="11"/>
  <c r="R11" i="8" s="1"/>
  <c r="K5" i="11"/>
  <c r="O11" i="8" s="1"/>
  <c r="J13" i="11"/>
  <c r="L13" i="11"/>
  <c r="K13" i="11"/>
  <c r="J21" i="11"/>
  <c r="L21" i="11"/>
  <c r="K21" i="11"/>
  <c r="J41" i="11"/>
  <c r="L41" i="11"/>
  <c r="K41" i="11"/>
  <c r="J61" i="11"/>
  <c r="L61" i="11"/>
  <c r="K61" i="11"/>
  <c r="J75" i="11"/>
  <c r="L75" i="11"/>
  <c r="K75" i="11"/>
  <c r="J108" i="11"/>
  <c r="K108" i="11"/>
  <c r="L108" i="11"/>
  <c r="J116" i="11"/>
  <c r="K116" i="11"/>
  <c r="L116" i="11"/>
  <c r="J137" i="11"/>
  <c r="K137" i="11"/>
  <c r="L137" i="11"/>
  <c r="J145" i="11"/>
  <c r="L145" i="11"/>
  <c r="K145" i="11"/>
  <c r="J155" i="11"/>
  <c r="L155" i="11"/>
  <c r="K155" i="11"/>
  <c r="K20" i="11"/>
  <c r="J20" i="11"/>
  <c r="L20" i="11"/>
  <c r="K32" i="11"/>
  <c r="J32" i="11"/>
  <c r="L32" i="11"/>
  <c r="K40" i="11"/>
  <c r="J40" i="11"/>
  <c r="L40" i="11"/>
  <c r="K69" i="11"/>
  <c r="J69" i="11"/>
  <c r="L69" i="11"/>
  <c r="K78" i="11"/>
  <c r="J78" i="11"/>
  <c r="L78" i="11"/>
  <c r="L3" i="11"/>
  <c r="R9" i="8" s="1"/>
  <c r="K3" i="11"/>
  <c r="O9" i="8" s="1"/>
  <c r="J3" i="11"/>
  <c r="L9" i="8" s="1"/>
  <c r="L31" i="11"/>
  <c r="K31" i="11"/>
  <c r="J31" i="11"/>
  <c r="L51" i="11"/>
  <c r="K51" i="11"/>
  <c r="J51" i="11"/>
  <c r="L59" i="11"/>
  <c r="K59" i="11"/>
  <c r="J59" i="11"/>
  <c r="L81" i="11"/>
  <c r="K81" i="11"/>
  <c r="J81" i="11"/>
  <c r="L93" i="11"/>
  <c r="K93" i="11"/>
  <c r="J93" i="11"/>
  <c r="L131" i="11"/>
  <c r="K131" i="11"/>
  <c r="J131" i="11"/>
  <c r="K128" i="11"/>
  <c r="J128" i="11"/>
  <c r="L128" i="11"/>
  <c r="L169" i="11"/>
  <c r="K169" i="11"/>
  <c r="J169" i="11"/>
  <c r="L177" i="11"/>
  <c r="K177" i="11"/>
  <c r="J177" i="11"/>
  <c r="L191" i="11"/>
  <c r="K191" i="11"/>
  <c r="J191" i="11"/>
  <c r="L199" i="11"/>
  <c r="K199" i="11"/>
  <c r="J199" i="11"/>
  <c r="K208" i="11"/>
  <c r="J208" i="11"/>
  <c r="L208" i="11"/>
  <c r="K217" i="11"/>
  <c r="L217" i="11"/>
  <c r="J217" i="11"/>
  <c r="J194" i="11"/>
  <c r="L194" i="11"/>
  <c r="K194" i="11"/>
  <c r="J220" i="11"/>
  <c r="L220" i="11"/>
  <c r="K220" i="11"/>
  <c r="K124" i="11"/>
  <c r="J124" i="11"/>
  <c r="L124" i="11"/>
  <c r="J159" i="11"/>
  <c r="L159" i="11"/>
  <c r="K159" i="11"/>
  <c r="J216" i="11"/>
  <c r="L216" i="11"/>
  <c r="K216" i="11"/>
  <c r="K132" i="11"/>
  <c r="J132" i="11"/>
  <c r="L132" i="11"/>
  <c r="L157" i="11"/>
  <c r="K157" i="11"/>
  <c r="J157" i="11"/>
  <c r="K167" i="11"/>
  <c r="J167" i="11"/>
  <c r="L167" i="11"/>
  <c r="K197" i="11"/>
  <c r="J197" i="11"/>
  <c r="L197" i="11"/>
  <c r="K210" i="11"/>
  <c r="L210" i="11"/>
  <c r="J210" i="11"/>
  <c r="K98" i="11"/>
  <c r="J98" i="11"/>
  <c r="L98" i="11"/>
  <c r="L166" i="11"/>
  <c r="K166" i="11"/>
  <c r="J166" i="11"/>
  <c r="L188" i="11"/>
  <c r="K188" i="11"/>
  <c r="J188" i="11"/>
  <c r="J172" i="11"/>
  <c r="L172" i="11"/>
  <c r="K172" i="11"/>
  <c r="L6" i="11"/>
  <c r="R12" i="8" s="1"/>
  <c r="K6" i="11"/>
  <c r="O12" i="8" s="1"/>
  <c r="J6" i="11"/>
  <c r="L12" i="8" s="1"/>
  <c r="L26" i="11"/>
  <c r="K26" i="11"/>
  <c r="J26" i="11"/>
  <c r="L34" i="11"/>
  <c r="K34" i="11"/>
  <c r="J34" i="11"/>
  <c r="L42" i="11"/>
  <c r="K42" i="11"/>
  <c r="J42" i="11"/>
  <c r="L54" i="11"/>
  <c r="K54" i="11"/>
  <c r="J54" i="11"/>
  <c r="L67" i="11"/>
  <c r="K67" i="11"/>
  <c r="J67" i="11"/>
  <c r="L84" i="11"/>
  <c r="K84" i="11"/>
  <c r="J84" i="11"/>
  <c r="L96" i="11"/>
  <c r="J96" i="11"/>
  <c r="K96" i="11"/>
  <c r="L117" i="11"/>
  <c r="J117" i="11"/>
  <c r="K117" i="11"/>
  <c r="L134" i="11"/>
  <c r="J134" i="11"/>
  <c r="K134" i="11"/>
  <c r="L142" i="11"/>
  <c r="J142" i="11"/>
  <c r="K142" i="11"/>
  <c r="J29" i="11"/>
  <c r="L29" i="11"/>
  <c r="K29" i="11"/>
  <c r="J49" i="11"/>
  <c r="L49" i="11"/>
  <c r="K49" i="11"/>
  <c r="J57" i="11"/>
  <c r="L57" i="11"/>
  <c r="K57" i="11"/>
  <c r="J70" i="11"/>
  <c r="L70" i="11"/>
  <c r="K70" i="11"/>
  <c r="J83" i="11"/>
  <c r="L83" i="11"/>
  <c r="K83" i="11"/>
  <c r="J91" i="11"/>
  <c r="L91" i="11"/>
  <c r="K91" i="11"/>
  <c r="J99" i="11"/>
  <c r="K99" i="11"/>
  <c r="L99" i="11"/>
  <c r="K107" i="11"/>
  <c r="J107" i="11"/>
  <c r="L107" i="11"/>
  <c r="J125" i="11"/>
  <c r="K125" i="11"/>
  <c r="L125" i="11"/>
  <c r="J133" i="11"/>
  <c r="K133" i="11"/>
  <c r="L133" i="11"/>
  <c r="K8" i="11"/>
  <c r="O14" i="8" s="1"/>
  <c r="J8" i="11"/>
  <c r="L14" i="8" s="1"/>
  <c r="L8" i="11"/>
  <c r="R14" i="8" s="1"/>
  <c r="K28" i="11"/>
  <c r="J28" i="11"/>
  <c r="L28" i="11"/>
  <c r="K48" i="11"/>
  <c r="J48" i="11"/>
  <c r="L48" i="11"/>
  <c r="K56" i="11"/>
  <c r="J56" i="11"/>
  <c r="L56" i="11"/>
  <c r="K65" i="11"/>
  <c r="J65" i="11"/>
  <c r="L65" i="11"/>
  <c r="K86" i="11"/>
  <c r="J86" i="11"/>
  <c r="L86" i="11"/>
  <c r="L15" i="11"/>
  <c r="K15" i="11"/>
  <c r="J15" i="11"/>
  <c r="L27" i="11"/>
  <c r="K27" i="11"/>
  <c r="J27" i="11"/>
  <c r="L39" i="11"/>
  <c r="K39" i="11"/>
  <c r="J39" i="11"/>
  <c r="L68" i="11"/>
  <c r="K68" i="11"/>
  <c r="J68" i="11"/>
  <c r="L77" i="11"/>
  <c r="K77" i="11"/>
  <c r="J77" i="11"/>
  <c r="L89" i="11"/>
  <c r="K89" i="11"/>
  <c r="J89" i="11"/>
  <c r="L101" i="11"/>
  <c r="K101" i="11"/>
  <c r="J101" i="11"/>
  <c r="L110" i="11"/>
  <c r="K110" i="11"/>
  <c r="J110" i="11"/>
  <c r="L118" i="11"/>
  <c r="K118" i="11"/>
  <c r="J118" i="11"/>
  <c r="L139" i="11"/>
  <c r="K139" i="11"/>
  <c r="J139" i="11"/>
  <c r="K111" i="11"/>
  <c r="J111" i="11"/>
  <c r="L111" i="11"/>
  <c r="K154" i="11"/>
  <c r="J154" i="11"/>
  <c r="L154" i="11"/>
  <c r="J207" i="11"/>
  <c r="L207" i="11"/>
  <c r="K207" i="11"/>
  <c r="J184" i="11"/>
  <c r="L184" i="11"/>
  <c r="K184" i="11"/>
  <c r="K119" i="11"/>
  <c r="J119" i="11"/>
  <c r="L119" i="11"/>
  <c r="J190" i="11"/>
  <c r="L190" i="11"/>
  <c r="K190" i="11"/>
  <c r="J206" i="11"/>
  <c r="L206" i="11"/>
  <c r="K206" i="11"/>
  <c r="L153" i="11"/>
  <c r="K153" i="11"/>
  <c r="J153" i="11"/>
  <c r="K175" i="11"/>
  <c r="J175" i="11"/>
  <c r="L175" i="11"/>
  <c r="K187" i="11"/>
  <c r="J187" i="11"/>
  <c r="L187" i="11"/>
  <c r="K205" i="11"/>
  <c r="J205" i="11"/>
  <c r="L205" i="11"/>
  <c r="K215" i="11"/>
  <c r="L215" i="11"/>
  <c r="J215" i="11"/>
  <c r="J211" i="11"/>
  <c r="L211" i="11"/>
  <c r="K211" i="11"/>
  <c r="K144" i="11"/>
  <c r="J144" i="11"/>
  <c r="L144" i="11"/>
  <c r="L165" i="11"/>
  <c r="K165" i="11"/>
  <c r="J165" i="11"/>
  <c r="L174" i="11"/>
  <c r="K174" i="11"/>
  <c r="J174" i="11"/>
  <c r="L186" i="11"/>
  <c r="K186" i="11"/>
  <c r="J186" i="11"/>
  <c r="L196" i="11"/>
  <c r="K196" i="11"/>
  <c r="J196" i="11"/>
  <c r="L209" i="11"/>
  <c r="J209" i="11"/>
  <c r="K209" i="11"/>
  <c r="L218" i="11"/>
  <c r="K218" i="11"/>
  <c r="J218" i="11"/>
  <c r="C5" i="1"/>
  <c r="C6" i="1"/>
  <c r="C4" i="1"/>
  <c r="C9" i="8" s="1"/>
  <c r="E95" i="7" l="1"/>
  <c r="E195" i="7"/>
  <c r="E92" i="7"/>
  <c r="G120" i="7"/>
  <c r="E88" i="7"/>
  <c r="E183" i="7"/>
  <c r="E212" i="7"/>
  <c r="E127" i="7"/>
  <c r="E80" i="7"/>
  <c r="E171" i="7"/>
  <c r="E74" i="7"/>
  <c r="G3" i="7"/>
  <c r="G215" i="7"/>
  <c r="G31" i="7"/>
  <c r="G44" i="7"/>
  <c r="G116" i="7"/>
  <c r="I95" i="7"/>
  <c r="G56" i="7"/>
  <c r="I21" i="7"/>
  <c r="G155" i="7"/>
  <c r="I137" i="7"/>
  <c r="E120" i="7"/>
  <c r="I88" i="7"/>
  <c r="G70" i="7"/>
  <c r="I54" i="7"/>
  <c r="G34" i="7"/>
  <c r="I6" i="7"/>
  <c r="G209" i="7"/>
  <c r="G136" i="7"/>
  <c r="G196" i="7"/>
  <c r="I183" i="7"/>
  <c r="G170" i="7"/>
  <c r="I153" i="7"/>
  <c r="G202" i="7"/>
  <c r="I158" i="7"/>
  <c r="E220" i="7"/>
  <c r="I171" i="7"/>
  <c r="G212" i="7"/>
  <c r="G195" i="7"/>
  <c r="G173" i="7"/>
  <c r="G143" i="7"/>
  <c r="I127" i="7"/>
  <c r="G110" i="7"/>
  <c r="G43" i="7"/>
  <c r="G89" i="7"/>
  <c r="I74" i="7"/>
  <c r="E60" i="7"/>
  <c r="I47" i="7"/>
  <c r="G35" i="7"/>
  <c r="I11" i="7"/>
  <c r="G140" i="7"/>
  <c r="I124" i="7"/>
  <c r="G107" i="7"/>
  <c r="G90" i="7"/>
  <c r="G49" i="7"/>
  <c r="G13" i="7"/>
  <c r="G147" i="7"/>
  <c r="I138" i="7"/>
  <c r="G129" i="7"/>
  <c r="G92" i="7"/>
  <c r="I80" i="7"/>
  <c r="G71" i="7"/>
  <c r="I63" i="7"/>
  <c r="G57" i="7"/>
  <c r="G37" i="7"/>
  <c r="I29" i="7"/>
  <c r="G18" i="7"/>
  <c r="G180" i="7"/>
  <c r="G161" i="7"/>
  <c r="I214" i="7"/>
  <c r="E200" i="7"/>
  <c r="I187" i="7"/>
  <c r="G175" i="7"/>
  <c r="I162" i="7"/>
  <c r="G105" i="7"/>
  <c r="I163" i="7"/>
  <c r="G114" i="7"/>
  <c r="E216" i="7"/>
  <c r="G198" i="7"/>
  <c r="I190" i="7"/>
  <c r="E176" i="7"/>
  <c r="I150" i="7"/>
  <c r="G131" i="7"/>
  <c r="I117" i="7"/>
  <c r="G100" i="7"/>
  <c r="I68" i="7"/>
  <c r="G15" i="7"/>
  <c r="I93" i="7"/>
  <c r="G77" i="7"/>
  <c r="G36" i="7"/>
  <c r="E144" i="7"/>
  <c r="I111" i="7"/>
  <c r="G99" i="7"/>
  <c r="G52" i="7"/>
  <c r="I32" i="7"/>
  <c r="E4" i="7"/>
  <c r="G130" i="7"/>
  <c r="I122" i="7"/>
  <c r="E96" i="7"/>
  <c r="G66" i="7"/>
  <c r="G38" i="7"/>
  <c r="I22" i="7"/>
  <c r="G10" i="7"/>
  <c r="I17" i="7"/>
  <c r="E168" i="7"/>
  <c r="I64" i="7"/>
  <c r="E128" i="7"/>
  <c r="I82" i="7"/>
  <c r="E16" i="7"/>
  <c r="G112" i="7"/>
  <c r="G46" i="7"/>
  <c r="I30" i="7"/>
  <c r="G192" i="7"/>
  <c r="E218" i="7"/>
  <c r="I205" i="7"/>
  <c r="G188" i="7"/>
  <c r="I178" i="7"/>
  <c r="E166" i="7"/>
  <c r="I149" i="7"/>
  <c r="E193" i="7"/>
  <c r="E201" i="7"/>
  <c r="G208" i="7"/>
  <c r="I199" i="7"/>
  <c r="E191" i="7"/>
  <c r="E169" i="7"/>
  <c r="I159" i="7"/>
  <c r="E135" i="7"/>
  <c r="E101" i="7"/>
  <c r="E76" i="7"/>
  <c r="E23" i="7"/>
  <c r="I78" i="7"/>
  <c r="E65" i="7"/>
  <c r="E39" i="7"/>
  <c r="E24" i="7"/>
  <c r="E145" i="7"/>
  <c r="E132" i="7"/>
  <c r="E115" i="7"/>
  <c r="E94" i="7"/>
  <c r="I83" i="7"/>
  <c r="E53" i="7"/>
  <c r="I40" i="7"/>
  <c r="E8" i="7"/>
  <c r="E151" i="7"/>
  <c r="E134" i="7"/>
  <c r="I125" i="7"/>
  <c r="E113" i="7"/>
  <c r="E87" i="7"/>
  <c r="I75" i="7"/>
  <c r="E67" i="7"/>
  <c r="I61" i="7"/>
  <c r="E50" i="7"/>
  <c r="G33" i="7"/>
  <c r="I25" i="7"/>
  <c r="E14" i="7"/>
  <c r="I5" i="7"/>
  <c r="G204" i="7"/>
  <c r="E219" i="7"/>
  <c r="E189" i="7"/>
  <c r="E167" i="7"/>
  <c r="E152" i="7"/>
  <c r="G197" i="7"/>
  <c r="I157" i="7"/>
  <c r="E221" i="7"/>
  <c r="E203" i="7"/>
  <c r="I194" i="7"/>
  <c r="E181" i="7"/>
  <c r="I172" i="7"/>
  <c r="E160" i="7"/>
  <c r="I139" i="7"/>
  <c r="E109" i="7"/>
  <c r="I81" i="7"/>
  <c r="I3" i="7"/>
  <c r="I73" i="7"/>
  <c r="G59" i="7"/>
  <c r="G133" i="7"/>
  <c r="I106" i="7"/>
  <c r="G86" i="7"/>
  <c r="G12" i="7"/>
  <c r="I146" i="7"/>
  <c r="G126" i="7"/>
  <c r="I104" i="7"/>
  <c r="G79" i="7"/>
  <c r="I62" i="7"/>
  <c r="G42" i="7"/>
  <c r="I26" i="7"/>
  <c r="E215" i="7"/>
  <c r="I123" i="7"/>
  <c r="E31" i="7"/>
  <c r="I85" i="7"/>
  <c r="I154" i="7"/>
  <c r="E155" i="7"/>
  <c r="E70" i="7"/>
  <c r="E34" i="7"/>
  <c r="E209" i="7"/>
  <c r="I182" i="7"/>
  <c r="E136" i="7"/>
  <c r="I213" i="7"/>
  <c r="E196" i="7"/>
  <c r="E170" i="7"/>
  <c r="E202" i="7"/>
  <c r="G220" i="7"/>
  <c r="I206" i="7"/>
  <c r="I185" i="7"/>
  <c r="E173" i="7"/>
  <c r="I164" i="7"/>
  <c r="E143" i="7"/>
  <c r="E110" i="7"/>
  <c r="I97" i="7"/>
  <c r="E43" i="7"/>
  <c r="I7" i="7"/>
  <c r="E89" i="7"/>
  <c r="G60" i="7"/>
  <c r="E35" i="7"/>
  <c r="G124" i="7"/>
  <c r="E107" i="7"/>
  <c r="I98" i="7"/>
  <c r="E90" i="7"/>
  <c r="I69" i="7"/>
  <c r="E49" i="7"/>
  <c r="I28" i="7"/>
  <c r="E13" i="7"/>
  <c r="I156" i="7"/>
  <c r="E147" i="7"/>
  <c r="E129" i="7"/>
  <c r="I108" i="7"/>
  <c r="E71" i="7"/>
  <c r="E57" i="7"/>
  <c r="I45" i="7"/>
  <c r="E37" i="7"/>
  <c r="E18" i="7"/>
  <c r="I9" i="7"/>
  <c r="E180" i="7"/>
  <c r="I186" i="7"/>
  <c r="E161" i="7"/>
  <c r="G200" i="7"/>
  <c r="E175" i="7"/>
  <c r="E105" i="7"/>
  <c r="E114" i="7"/>
  <c r="I184" i="7"/>
  <c r="G216" i="7"/>
  <c r="I207" i="7"/>
  <c r="E198" i="7"/>
  <c r="G176" i="7"/>
  <c r="E131" i="7"/>
  <c r="E68" i="7"/>
  <c r="E15" i="7"/>
  <c r="E77" i="7"/>
  <c r="I51" i="7"/>
  <c r="I19" i="7"/>
  <c r="G144" i="7"/>
  <c r="E99" i="7"/>
  <c r="I91" i="7"/>
  <c r="E32" i="7"/>
  <c r="G4" i="7"/>
  <c r="I148" i="7"/>
  <c r="E130" i="7"/>
  <c r="G96" i="7"/>
  <c r="I84" i="7"/>
  <c r="E66" i="7"/>
  <c r="I58" i="7"/>
  <c r="E38" i="7"/>
  <c r="E10" i="7"/>
  <c r="G168" i="7"/>
  <c r="E64" i="7"/>
  <c r="G128" i="7"/>
  <c r="G16" i="7"/>
  <c r="I141" i="7"/>
  <c r="I72" i="7"/>
  <c r="E46" i="7"/>
  <c r="G165" i="7"/>
  <c r="I218" i="7"/>
  <c r="G205" i="7"/>
  <c r="G178" i="7"/>
  <c r="G149" i="7"/>
  <c r="I193" i="7"/>
  <c r="G119" i="7"/>
  <c r="I201" i="7"/>
  <c r="G217" i="7"/>
  <c r="G199" i="7"/>
  <c r="G177" i="7"/>
  <c r="G159" i="7"/>
  <c r="I135" i="7"/>
  <c r="G118" i="7"/>
  <c r="G76" i="7"/>
  <c r="I23" i="7"/>
  <c r="G78" i="7"/>
  <c r="I65" i="7"/>
  <c r="G55" i="7"/>
  <c r="I39" i="7"/>
  <c r="G24" i="7"/>
  <c r="I145" i="7"/>
  <c r="G132" i="7"/>
  <c r="G102" i="7"/>
  <c r="I94" i="7"/>
  <c r="G83" i="7"/>
  <c r="I53" i="7"/>
  <c r="E40" i="7"/>
  <c r="I20" i="7"/>
  <c r="G8" i="7"/>
  <c r="G142" i="7"/>
  <c r="G125" i="7"/>
  <c r="G103" i="7"/>
  <c r="I87" i="7"/>
  <c r="G75" i="7"/>
  <c r="E61" i="7"/>
  <c r="I50" i="7"/>
  <c r="G41" i="7"/>
  <c r="E25" i="7"/>
  <c r="I14" i="7"/>
  <c r="E5" i="7"/>
  <c r="G174" i="7"/>
  <c r="G210" i="7"/>
  <c r="G179" i="7"/>
  <c r="G152" i="7"/>
  <c r="I197" i="7"/>
  <c r="E157" i="7"/>
  <c r="I221" i="7"/>
  <c r="G211" i="7"/>
  <c r="I203" i="7"/>
  <c r="G194" i="7"/>
  <c r="I181" i="7"/>
  <c r="G172" i="7"/>
  <c r="G139" i="7"/>
  <c r="I109" i="7"/>
  <c r="G81" i="7"/>
  <c r="E3" i="7"/>
  <c r="E59" i="7"/>
  <c r="I27" i="7"/>
  <c r="E133" i="7"/>
  <c r="E86" i="7"/>
  <c r="I48" i="7"/>
  <c r="E126" i="7"/>
  <c r="E104" i="7"/>
  <c r="E79" i="7"/>
  <c r="E42" i="7"/>
  <c r="L3" i="7"/>
  <c r="I215" i="7"/>
  <c r="G123" i="7"/>
  <c r="I31" i="7"/>
  <c r="E85" i="7"/>
  <c r="I44" i="7"/>
  <c r="G154" i="7"/>
  <c r="I116" i="7"/>
  <c r="G95" i="7"/>
  <c r="I56" i="7"/>
  <c r="E21" i="7"/>
  <c r="I155" i="7"/>
  <c r="G137" i="7"/>
  <c r="G88" i="7"/>
  <c r="I70" i="7"/>
  <c r="G54" i="7"/>
  <c r="I34" i="7"/>
  <c r="G6" i="7"/>
  <c r="I209" i="7"/>
  <c r="G182" i="7"/>
  <c r="G213" i="7"/>
  <c r="G183" i="7"/>
  <c r="G153" i="7"/>
  <c r="G158" i="7"/>
  <c r="G171" i="7"/>
  <c r="G206" i="7"/>
  <c r="I195" i="7"/>
  <c r="G185" i="7"/>
  <c r="E164" i="7"/>
  <c r="I143" i="7"/>
  <c r="G127" i="7"/>
  <c r="I110" i="7"/>
  <c r="G97" i="7"/>
  <c r="G7" i="7"/>
  <c r="I89" i="7"/>
  <c r="G74" i="7"/>
  <c r="G47" i="7"/>
  <c r="G11" i="7"/>
  <c r="I140" i="7"/>
  <c r="E124" i="7"/>
  <c r="G98" i="7"/>
  <c r="I90" i="7"/>
  <c r="G69" i="7"/>
  <c r="E28" i="7"/>
  <c r="I13" i="7"/>
  <c r="E156" i="7"/>
  <c r="I147" i="7"/>
  <c r="G138" i="7"/>
  <c r="E108" i="7"/>
  <c r="I92" i="7"/>
  <c r="G80" i="7"/>
  <c r="I71" i="7"/>
  <c r="G63" i="7"/>
  <c r="I57" i="7"/>
  <c r="E45" i="7"/>
  <c r="I37" i="7"/>
  <c r="E29" i="7"/>
  <c r="I18" i="7"/>
  <c r="E9" i="7"/>
  <c r="G186" i="7"/>
  <c r="I161" i="7"/>
  <c r="G214" i="7"/>
  <c r="G187" i="7"/>
  <c r="G162" i="7"/>
  <c r="I105" i="7"/>
  <c r="G163" i="7"/>
  <c r="I114" i="7"/>
  <c r="E184" i="7"/>
  <c r="G207" i="7"/>
  <c r="I198" i="7"/>
  <c r="G190" i="7"/>
  <c r="G150" i="7"/>
  <c r="E117" i="7"/>
  <c r="I100" i="7"/>
  <c r="G68" i="7"/>
  <c r="I15" i="7"/>
  <c r="G93" i="7"/>
  <c r="I77" i="7"/>
  <c r="G51" i="7"/>
  <c r="I36" i="7"/>
  <c r="G19" i="7"/>
  <c r="G111" i="7"/>
  <c r="G91" i="7"/>
  <c r="I52" i="7"/>
  <c r="G32" i="7"/>
  <c r="G148" i="7"/>
  <c r="I130" i="7"/>
  <c r="G122" i="7"/>
  <c r="E84" i="7"/>
  <c r="I66" i="7"/>
  <c r="G58" i="7"/>
  <c r="G22" i="7"/>
  <c r="G17" i="7"/>
  <c r="G64" i="7"/>
  <c r="G82" i="7"/>
  <c r="G141" i="7"/>
  <c r="I112" i="7"/>
  <c r="E72" i="7"/>
  <c r="I46" i="7"/>
  <c r="G30" i="7"/>
  <c r="I192" i="7"/>
  <c r="E165" i="7"/>
  <c r="E205" i="7"/>
  <c r="I188" i="7"/>
  <c r="E178" i="7"/>
  <c r="I166" i="7"/>
  <c r="E149" i="7"/>
  <c r="E119" i="7"/>
  <c r="E217" i="7"/>
  <c r="I208" i="7"/>
  <c r="E199" i="7"/>
  <c r="I191" i="7"/>
  <c r="E177" i="7"/>
  <c r="I169" i="7"/>
  <c r="E159" i="7"/>
  <c r="E118" i="7"/>
  <c r="I101" i="7"/>
  <c r="E78" i="7"/>
  <c r="E55" i="7"/>
  <c r="I115" i="7"/>
  <c r="E102" i="7"/>
  <c r="E83" i="7"/>
  <c r="G40" i="7"/>
  <c r="E20" i="7"/>
  <c r="I151" i="7"/>
  <c r="E142" i="7"/>
  <c r="I134" i="7"/>
  <c r="E125" i="7"/>
  <c r="I113" i="7"/>
  <c r="E103" i="7"/>
  <c r="E75" i="7"/>
  <c r="I67" i="7"/>
  <c r="G61" i="7"/>
  <c r="E41" i="7"/>
  <c r="I33" i="7"/>
  <c r="G25" i="7"/>
  <c r="G5" i="7"/>
  <c r="I204" i="7"/>
  <c r="E174" i="7"/>
  <c r="I219" i="7"/>
  <c r="E210" i="7"/>
  <c r="I189" i="7"/>
  <c r="E179" i="7"/>
  <c r="I167" i="7"/>
  <c r="G157" i="7"/>
  <c r="E211" i="7"/>
  <c r="E194" i="7"/>
  <c r="E172" i="7"/>
  <c r="I160" i="7"/>
  <c r="E139" i="7"/>
  <c r="E81" i="7"/>
  <c r="G73" i="7"/>
  <c r="G27" i="7"/>
  <c r="I133" i="7"/>
  <c r="G106" i="7"/>
  <c r="I86" i="7"/>
  <c r="E48" i="7"/>
  <c r="I12" i="7"/>
  <c r="G146" i="7"/>
  <c r="G104" i="7"/>
  <c r="I79" i="7"/>
  <c r="G62" i="7"/>
  <c r="I42" i="7"/>
  <c r="G26" i="7"/>
  <c r="I121" i="7"/>
  <c r="L121" i="7"/>
  <c r="G121" i="7"/>
  <c r="E121" i="7"/>
  <c r="D121" i="7"/>
  <c r="E123" i="7"/>
  <c r="G85" i="7"/>
  <c r="E44" i="7"/>
  <c r="E154" i="7"/>
  <c r="E116" i="7"/>
  <c r="E56" i="7"/>
  <c r="G21" i="7"/>
  <c r="E137" i="7"/>
  <c r="I120" i="7"/>
  <c r="E54" i="7"/>
  <c r="E6" i="7"/>
  <c r="E182" i="7"/>
  <c r="I136" i="7"/>
  <c r="E213" i="7"/>
  <c r="I196" i="7"/>
  <c r="I170" i="7"/>
  <c r="E153" i="7"/>
  <c r="I202" i="7"/>
  <c r="E158" i="7"/>
  <c r="I220" i="7"/>
  <c r="I212" i="7"/>
  <c r="E206" i="7"/>
  <c r="E185" i="7"/>
  <c r="I173" i="7"/>
  <c r="G164" i="7"/>
  <c r="E97" i="7"/>
  <c r="I43" i="7"/>
  <c r="E7" i="7"/>
  <c r="I60" i="7"/>
  <c r="E47" i="7"/>
  <c r="I35" i="7"/>
  <c r="E11" i="7"/>
  <c r="E140" i="7"/>
  <c r="I107" i="7"/>
  <c r="E98" i="7"/>
  <c r="E69" i="7"/>
  <c r="I49" i="7"/>
  <c r="G28" i="7"/>
  <c r="G156" i="7"/>
  <c r="E138" i="7"/>
  <c r="I129" i="7"/>
  <c r="G108" i="7"/>
  <c r="E63" i="7"/>
  <c r="G45" i="7"/>
  <c r="G29" i="7"/>
  <c r="G9" i="7"/>
  <c r="I180" i="7"/>
  <c r="E186" i="7"/>
  <c r="E214" i="7"/>
  <c r="I200" i="7"/>
  <c r="E187" i="7"/>
  <c r="I175" i="7"/>
  <c r="E162" i="7"/>
  <c r="E163" i="7"/>
  <c r="G184" i="7"/>
  <c r="I216" i="7"/>
  <c r="E207" i="7"/>
  <c r="E190" i="7"/>
  <c r="I176" i="7"/>
  <c r="E150" i="7"/>
  <c r="I131" i="7"/>
  <c r="G117" i="7"/>
  <c r="E100" i="7"/>
  <c r="E93" i="7"/>
  <c r="E51" i="7"/>
  <c r="E36" i="7"/>
  <c r="E19" i="7"/>
  <c r="I144" i="7"/>
  <c r="E111" i="7"/>
  <c r="I99" i="7"/>
  <c r="E91" i="7"/>
  <c r="E52" i="7"/>
  <c r="I4" i="7"/>
  <c r="E148" i="7"/>
  <c r="E122" i="7"/>
  <c r="I96" i="7"/>
  <c r="G84" i="7"/>
  <c r="E58" i="7"/>
  <c r="I38" i="7"/>
  <c r="E22" i="7"/>
  <c r="I10" i="7"/>
  <c r="E17" i="7"/>
  <c r="I168" i="7"/>
  <c r="I128" i="7"/>
  <c r="E82" i="7"/>
  <c r="I16" i="7"/>
  <c r="E141" i="7"/>
  <c r="E112" i="7"/>
  <c r="G72" i="7"/>
  <c r="E30" i="7"/>
  <c r="E192" i="7"/>
  <c r="I165" i="7"/>
  <c r="G218" i="7"/>
  <c r="E188" i="7"/>
  <c r="G166" i="7"/>
  <c r="G193" i="7"/>
  <c r="I119" i="7"/>
  <c r="G201" i="7"/>
  <c r="I217" i="7"/>
  <c r="E208" i="7"/>
  <c r="G191" i="7"/>
  <c r="I177" i="7"/>
  <c r="G169" i="7"/>
  <c r="G135" i="7"/>
  <c r="I118" i="7"/>
  <c r="G101" i="7"/>
  <c r="I76" i="7"/>
  <c r="G23" i="7"/>
  <c r="G65" i="7"/>
  <c r="I55" i="7"/>
  <c r="G39" i="7"/>
  <c r="I24" i="7"/>
  <c r="G145" i="7"/>
  <c r="I132" i="7"/>
  <c r="G115" i="7"/>
  <c r="I102" i="7"/>
  <c r="G94" i="7"/>
  <c r="G53" i="7"/>
  <c r="G20" i="7"/>
  <c r="I8" i="7"/>
  <c r="G151" i="7"/>
  <c r="I142" i="7"/>
  <c r="G134" i="7"/>
  <c r="G113" i="7"/>
  <c r="I103" i="7"/>
  <c r="G87" i="7"/>
  <c r="G67" i="7"/>
  <c r="G50" i="7"/>
  <c r="I41" i="7"/>
  <c r="E33" i="7"/>
  <c r="G14" i="7"/>
  <c r="E204" i="7"/>
  <c r="I174" i="7"/>
  <c r="G219" i="7"/>
  <c r="I210" i="7"/>
  <c r="G189" i="7"/>
  <c r="I179" i="7"/>
  <c r="G167" i="7"/>
  <c r="I152" i="7"/>
  <c r="E197" i="7"/>
  <c r="G221" i="7"/>
  <c r="I211" i="7"/>
  <c r="G203" i="7"/>
  <c r="G181" i="7"/>
  <c r="G160" i="7"/>
  <c r="G109" i="7"/>
  <c r="E73" i="7"/>
  <c r="I59" i="7"/>
  <c r="E27" i="7"/>
  <c r="E106" i="7"/>
  <c r="G48" i="7"/>
  <c r="E12" i="7"/>
  <c r="E146" i="7"/>
  <c r="I126" i="7"/>
  <c r="E62" i="7"/>
  <c r="E26" i="7"/>
  <c r="F121" i="7" l="1"/>
  <c r="L222" i="7"/>
  <c r="J121" i="7"/>
  <c r="M121" i="7" s="1"/>
  <c r="H121" i="7"/>
  <c r="G222" i="7"/>
  <c r="D222" i="7"/>
  <c r="C222" i="7"/>
  <c r="E222" i="7"/>
  <c r="I222" i="7"/>
  <c r="F37" i="7"/>
  <c r="F53" i="7"/>
  <c r="F102" i="7"/>
  <c r="F178" i="7"/>
  <c r="F17" i="7"/>
  <c r="F151" i="7"/>
  <c r="F71" i="7"/>
  <c r="F44" i="7"/>
  <c r="F90" i="7"/>
  <c r="F158" i="7"/>
  <c r="F170" i="7"/>
  <c r="F40" i="7"/>
  <c r="F124" i="7"/>
  <c r="F107" i="7"/>
  <c r="F56" i="7"/>
  <c r="F154" i="7"/>
  <c r="F144" i="7"/>
  <c r="F36" i="7"/>
  <c r="F162" i="7"/>
  <c r="F115" i="7"/>
  <c r="F35" i="7"/>
  <c r="F149" i="7"/>
  <c r="F200" i="7"/>
  <c r="F126" i="7"/>
  <c r="F51" i="7"/>
  <c r="F157" i="7"/>
  <c r="F96" i="7"/>
  <c r="F15" i="7"/>
  <c r="F77" i="7"/>
  <c r="F165" i="7"/>
  <c r="F218" i="7"/>
  <c r="F130" i="7"/>
  <c r="F47" i="7"/>
  <c r="F173" i="7"/>
  <c r="F182" i="7"/>
  <c r="F114" i="7"/>
  <c r="F181" i="7"/>
  <c r="F76" i="7"/>
  <c r="F169" i="7"/>
  <c r="F217" i="7"/>
  <c r="F34" i="7"/>
  <c r="F84" i="7"/>
  <c r="F139" i="7"/>
  <c r="F72" i="7"/>
  <c r="F127" i="7"/>
  <c r="F10" i="7"/>
  <c r="F46" i="7"/>
  <c r="F25" i="7"/>
  <c r="F79" i="7"/>
  <c r="F120" i="7"/>
  <c r="F163" i="7"/>
  <c r="F13" i="7"/>
  <c r="F75" i="7"/>
  <c r="F145" i="7"/>
  <c r="F159" i="7"/>
  <c r="F49" i="7"/>
  <c r="F91" i="7"/>
  <c r="F207" i="7"/>
  <c r="F211" i="7"/>
  <c r="F9" i="7"/>
  <c r="F180" i="7"/>
  <c r="F82" i="7"/>
  <c r="F136" i="7"/>
  <c r="F128" i="7"/>
  <c r="F98" i="7"/>
  <c r="F48" i="7"/>
  <c r="F111" i="7"/>
  <c r="F187" i="7"/>
  <c r="F16" i="7"/>
  <c r="F150" i="7"/>
  <c r="F214" i="7"/>
  <c r="F19" i="7"/>
  <c r="F85" i="7"/>
  <c r="F192" i="7"/>
  <c r="F109" i="7"/>
  <c r="F31" i="7"/>
  <c r="F208" i="7"/>
  <c r="F188" i="7"/>
  <c r="F142" i="7"/>
  <c r="F68" i="7"/>
  <c r="F205" i="7"/>
  <c r="F196" i="7"/>
  <c r="F122" i="7"/>
  <c r="F23" i="7"/>
  <c r="F164" i="7"/>
  <c r="F201" i="7"/>
  <c r="F105" i="7"/>
  <c r="F160" i="7"/>
  <c r="F18" i="7"/>
  <c r="F131" i="7"/>
  <c r="F199" i="7"/>
  <c r="F26" i="7"/>
  <c r="F67" i="7"/>
  <c r="F118" i="7"/>
  <c r="F50" i="7"/>
  <c r="F156" i="7"/>
  <c r="F212" i="7"/>
  <c r="F38" i="7"/>
  <c r="F88" i="7"/>
  <c r="F66" i="7"/>
  <c r="F103" i="7"/>
  <c r="F198" i="7"/>
  <c r="F5" i="7"/>
  <c r="F61" i="7"/>
  <c r="F137" i="7"/>
  <c r="F220" i="7"/>
  <c r="F29" i="7"/>
  <c r="F83" i="7"/>
  <c r="F133" i="7"/>
  <c r="F206" i="7"/>
  <c r="F141" i="7"/>
  <c r="F24" i="7"/>
  <c r="F94" i="7"/>
  <c r="F32" i="7"/>
  <c r="F112" i="7"/>
  <c r="F202" i="7"/>
  <c r="F12" i="7"/>
  <c r="F60" i="7"/>
  <c r="F140" i="7"/>
  <c r="F189" i="7"/>
  <c r="F20" i="7"/>
  <c r="F78" i="7"/>
  <c r="F167" i="7"/>
  <c r="F28" i="7"/>
  <c r="F86" i="7"/>
  <c r="F175" i="7"/>
  <c r="F4" i="7"/>
  <c r="F106" i="7"/>
  <c r="F183" i="7"/>
  <c r="F7" i="7"/>
  <c r="F73" i="7"/>
  <c r="F161" i="7"/>
  <c r="F100" i="7"/>
  <c r="F81" i="7"/>
  <c r="F166" i="7"/>
  <c r="F134" i="7"/>
  <c r="F39" i="7"/>
  <c r="F153" i="7"/>
  <c r="F186" i="7"/>
  <c r="F113" i="7"/>
  <c r="F11" i="7"/>
  <c r="F64" i="7"/>
  <c r="F193" i="7"/>
  <c r="F97" i="7"/>
  <c r="F143" i="7"/>
  <c r="F221" i="7"/>
  <c r="F93" i="7"/>
  <c r="F191" i="7"/>
  <c r="F6" i="7"/>
  <c r="F54" i="7"/>
  <c r="F110" i="7"/>
  <c r="F14" i="7"/>
  <c r="F92" i="7"/>
  <c r="F195" i="7"/>
  <c r="F30" i="7"/>
  <c r="F63" i="7"/>
  <c r="F45" i="7"/>
  <c r="F95" i="7"/>
  <c r="F147" i="7"/>
  <c r="F62" i="7"/>
  <c r="F41" i="7"/>
  <c r="F116" i="7"/>
  <c r="F194" i="7"/>
  <c r="F172" i="7"/>
  <c r="F70" i="7"/>
  <c r="F125" i="7"/>
  <c r="F190" i="7"/>
  <c r="F168" i="7"/>
  <c r="F52" i="7"/>
  <c r="F179" i="7"/>
  <c r="F69" i="7"/>
  <c r="F132" i="7"/>
  <c r="F8" i="7"/>
  <c r="F65" i="7"/>
  <c r="F119" i="7"/>
  <c r="F209" i="7"/>
  <c r="F74" i="7"/>
  <c r="F171" i="7"/>
  <c r="F138" i="7"/>
  <c r="F43" i="7"/>
  <c r="F219" i="7"/>
  <c r="F213" i="7"/>
  <c r="F152" i="7"/>
  <c r="F59" i="7"/>
  <c r="F197" i="7"/>
  <c r="F117" i="7"/>
  <c r="F27" i="7"/>
  <c r="F89" i="7"/>
  <c r="F174" i="7"/>
  <c r="F104" i="7"/>
  <c r="F148" i="7"/>
  <c r="F55" i="7"/>
  <c r="F185" i="7"/>
  <c r="F204" i="7"/>
  <c r="F123" i="7"/>
  <c r="F203" i="7"/>
  <c r="F146" i="7"/>
  <c r="F177" i="7"/>
  <c r="F210" i="7"/>
  <c r="F42" i="7"/>
  <c r="F101" i="7"/>
  <c r="F215" i="7"/>
  <c r="F80" i="7"/>
  <c r="F135" i="7"/>
  <c r="F22" i="7"/>
  <c r="F58" i="7"/>
  <c r="F33" i="7"/>
  <c r="F87" i="7"/>
  <c r="F129" i="7"/>
  <c r="F176" i="7"/>
  <c r="F21" i="7"/>
  <c r="F108" i="7"/>
  <c r="F155" i="7"/>
  <c r="F216" i="7"/>
  <c r="F57" i="7"/>
  <c r="F99" i="7"/>
  <c r="F184" i="7"/>
  <c r="J37" i="7"/>
  <c r="M37" i="7" s="1"/>
  <c r="H37" i="7"/>
  <c r="J168" i="7"/>
  <c r="M168" i="7" s="1"/>
  <c r="H168" i="7"/>
  <c r="J53" i="7"/>
  <c r="M53" i="7" s="1"/>
  <c r="H53" i="7"/>
  <c r="J52" i="7"/>
  <c r="M52" i="7" s="1"/>
  <c r="H52" i="7"/>
  <c r="H102" i="7"/>
  <c r="J102" i="7"/>
  <c r="M102" i="7" s="1"/>
  <c r="H179" i="7"/>
  <c r="J179" i="7"/>
  <c r="M179" i="7" s="1"/>
  <c r="H178" i="7"/>
  <c r="J178" i="7"/>
  <c r="M178" i="7" s="1"/>
  <c r="J69" i="7"/>
  <c r="M69" i="7" s="1"/>
  <c r="H69" i="7"/>
  <c r="H106" i="7"/>
  <c r="J106" i="7"/>
  <c r="M106" i="7" s="1"/>
  <c r="H162" i="7"/>
  <c r="J162" i="7"/>
  <c r="M162" i="7" s="1"/>
  <c r="H134" i="7"/>
  <c r="J134" i="7"/>
  <c r="M134" i="7" s="1"/>
  <c r="J17" i="7"/>
  <c r="M17" i="7" s="1"/>
  <c r="H17" i="7"/>
  <c r="J132" i="7"/>
  <c r="M132" i="7" s="1"/>
  <c r="H132" i="7"/>
  <c r="H98" i="7"/>
  <c r="J98" i="7"/>
  <c r="M98" i="7" s="1"/>
  <c r="J8" i="7"/>
  <c r="M8" i="7" s="1"/>
  <c r="H8" i="7"/>
  <c r="J48" i="7"/>
  <c r="M48" i="7" s="1"/>
  <c r="H48" i="7"/>
  <c r="J65" i="7"/>
  <c r="M65" i="7" s="1"/>
  <c r="H65" i="7"/>
  <c r="H111" i="7"/>
  <c r="J111" i="7"/>
  <c r="M111" i="7" s="1"/>
  <c r="J16" i="7"/>
  <c r="M16" i="7" s="1"/>
  <c r="H16" i="7"/>
  <c r="H115" i="7"/>
  <c r="J115" i="7"/>
  <c r="M115" i="7" s="1"/>
  <c r="H7" i="7"/>
  <c r="J7" i="7"/>
  <c r="M7" i="7" s="1"/>
  <c r="H35" i="7"/>
  <c r="J35" i="7"/>
  <c r="M35" i="7" s="1"/>
  <c r="J73" i="7"/>
  <c r="M73" i="7" s="1"/>
  <c r="H73" i="7"/>
  <c r="J149" i="7"/>
  <c r="M149" i="7" s="1"/>
  <c r="H149" i="7"/>
  <c r="J161" i="7"/>
  <c r="M161" i="7" s="1"/>
  <c r="H161" i="7"/>
  <c r="J200" i="7"/>
  <c r="M200" i="7" s="1"/>
  <c r="H200" i="7"/>
  <c r="J100" i="7"/>
  <c r="M100" i="7" s="1"/>
  <c r="H100" i="7"/>
  <c r="H126" i="7"/>
  <c r="J126" i="7"/>
  <c r="M126" i="7" s="1"/>
  <c r="H51" i="7"/>
  <c r="J51" i="7"/>
  <c r="M51" i="7" s="1"/>
  <c r="J197" i="7"/>
  <c r="M197" i="7" s="1"/>
  <c r="H197" i="7"/>
  <c r="J188" i="7"/>
  <c r="M188" i="7" s="1"/>
  <c r="H188" i="7"/>
  <c r="J117" i="7"/>
  <c r="M117" i="7" s="1"/>
  <c r="H117" i="7"/>
  <c r="H34" i="7"/>
  <c r="J34" i="7"/>
  <c r="M34" i="7" s="1"/>
  <c r="J129" i="7"/>
  <c r="M129" i="7" s="1"/>
  <c r="H129" i="7"/>
  <c r="H198" i="7"/>
  <c r="J198" i="7"/>
  <c r="M198" i="7" s="1"/>
  <c r="J176" i="7"/>
  <c r="M176" i="7" s="1"/>
  <c r="H176" i="7"/>
  <c r="J5" i="7"/>
  <c r="M5" i="7" s="1"/>
  <c r="H5" i="7"/>
  <c r="J21" i="7"/>
  <c r="M21" i="7" s="1"/>
  <c r="H21" i="7"/>
  <c r="J61" i="7"/>
  <c r="M61" i="7" s="1"/>
  <c r="H61" i="7"/>
  <c r="J108" i="7"/>
  <c r="M108" i="7" s="1"/>
  <c r="H108" i="7"/>
  <c r="J137" i="7"/>
  <c r="M137" i="7" s="1"/>
  <c r="H137" i="7"/>
  <c r="H155" i="7"/>
  <c r="J155" i="7"/>
  <c r="M155" i="7" s="1"/>
  <c r="J220" i="7"/>
  <c r="M220" i="7" s="1"/>
  <c r="H220" i="7"/>
  <c r="J216" i="7"/>
  <c r="M216" i="7" s="1"/>
  <c r="H216" i="7"/>
  <c r="H91" i="7"/>
  <c r="J91" i="7"/>
  <c r="M91" i="7" s="1"/>
  <c r="J125" i="7"/>
  <c r="M125" i="7" s="1"/>
  <c r="H125" i="7"/>
  <c r="H207" i="7"/>
  <c r="J207" i="7"/>
  <c r="M207" i="7" s="1"/>
  <c r="H190" i="7"/>
  <c r="J190" i="7"/>
  <c r="M190" i="7" s="1"/>
  <c r="H211" i="7"/>
  <c r="J211" i="7"/>
  <c r="M211" i="7" s="1"/>
  <c r="H151" i="7"/>
  <c r="J151" i="7"/>
  <c r="M151" i="7" s="1"/>
  <c r="H71" i="7"/>
  <c r="J71" i="7"/>
  <c r="M71" i="7" s="1"/>
  <c r="J60" i="7"/>
  <c r="M60" i="7" s="1"/>
  <c r="H60" i="7"/>
  <c r="H158" i="7"/>
  <c r="J158" i="7"/>
  <c r="M158" i="7" s="1"/>
  <c r="J40" i="7"/>
  <c r="M40" i="7" s="1"/>
  <c r="H40" i="7"/>
  <c r="H119" i="7"/>
  <c r="J119" i="7"/>
  <c r="M119" i="7" s="1"/>
  <c r="H150" i="7"/>
  <c r="J150" i="7"/>
  <c r="M150" i="7" s="1"/>
  <c r="J81" i="7"/>
  <c r="M81" i="7" s="1"/>
  <c r="H81" i="7"/>
  <c r="J157" i="7"/>
  <c r="M157" i="7" s="1"/>
  <c r="H157" i="7"/>
  <c r="H142" i="7"/>
  <c r="J142" i="7"/>
  <c r="M142" i="7" s="1"/>
  <c r="H27" i="7"/>
  <c r="J27" i="7"/>
  <c r="M27" i="7" s="1"/>
  <c r="J68" i="7"/>
  <c r="M68" i="7" s="1"/>
  <c r="H68" i="7"/>
  <c r="J89" i="7"/>
  <c r="M89" i="7" s="1"/>
  <c r="H89" i="7"/>
  <c r="J205" i="7"/>
  <c r="M205" i="7" s="1"/>
  <c r="H205" i="7"/>
  <c r="H174" i="7"/>
  <c r="J174" i="7"/>
  <c r="M174" i="7" s="1"/>
  <c r="J196" i="7"/>
  <c r="M196" i="7" s="1"/>
  <c r="H196" i="7"/>
  <c r="J104" i="7"/>
  <c r="M104" i="7" s="1"/>
  <c r="H104" i="7"/>
  <c r="H122" i="7"/>
  <c r="J122" i="7"/>
  <c r="M122" i="7" s="1"/>
  <c r="J148" i="7"/>
  <c r="M148" i="7" s="1"/>
  <c r="H148" i="7"/>
  <c r="H23" i="7"/>
  <c r="J23" i="7"/>
  <c r="M23" i="7" s="1"/>
  <c r="H55" i="7"/>
  <c r="J55" i="7"/>
  <c r="M55" i="7" s="1"/>
  <c r="J164" i="7"/>
  <c r="M164" i="7" s="1"/>
  <c r="H164" i="7"/>
  <c r="J185" i="7"/>
  <c r="M185" i="7" s="1"/>
  <c r="H185" i="7"/>
  <c r="J201" i="7"/>
  <c r="M201" i="7" s="1"/>
  <c r="H201" i="7"/>
  <c r="J204" i="7"/>
  <c r="M204" i="7" s="1"/>
  <c r="H204" i="7"/>
  <c r="J105" i="7"/>
  <c r="M105" i="7" s="1"/>
  <c r="H105" i="7"/>
  <c r="H123" i="7"/>
  <c r="J123" i="7"/>
  <c r="M123" i="7" s="1"/>
  <c r="J160" i="7"/>
  <c r="M160" i="7" s="1"/>
  <c r="H160" i="7"/>
  <c r="H203" i="7"/>
  <c r="J203" i="7"/>
  <c r="M203" i="7" s="1"/>
  <c r="H18" i="7"/>
  <c r="J18" i="7"/>
  <c r="M18" i="7" s="1"/>
  <c r="H146" i="7"/>
  <c r="J146" i="7"/>
  <c r="M146" i="7" s="1"/>
  <c r="H131" i="7"/>
  <c r="J131" i="7"/>
  <c r="M131" i="7" s="1"/>
  <c r="J177" i="7"/>
  <c r="M177" i="7" s="1"/>
  <c r="H177" i="7"/>
  <c r="H199" i="7"/>
  <c r="J199" i="7"/>
  <c r="M199" i="7" s="1"/>
  <c r="H210" i="7"/>
  <c r="J210" i="7"/>
  <c r="M210" i="7" s="1"/>
  <c r="H54" i="7"/>
  <c r="J54" i="7"/>
  <c r="M54" i="7" s="1"/>
  <c r="J84" i="7"/>
  <c r="M84" i="7" s="1"/>
  <c r="H84" i="7"/>
  <c r="H110" i="7"/>
  <c r="J110" i="7"/>
  <c r="M110" i="7" s="1"/>
  <c r="H139" i="7"/>
  <c r="J139" i="7"/>
  <c r="M139" i="7" s="1"/>
  <c r="H14" i="7"/>
  <c r="J14" i="7"/>
  <c r="M14" i="7" s="1"/>
  <c r="J72" i="7"/>
  <c r="M72" i="7" s="1"/>
  <c r="H72" i="7"/>
  <c r="J92" i="7"/>
  <c r="M92" i="7" s="1"/>
  <c r="H92" i="7"/>
  <c r="H127" i="7"/>
  <c r="J127" i="7"/>
  <c r="M127" i="7" s="1"/>
  <c r="H195" i="7"/>
  <c r="J195" i="7"/>
  <c r="M195" i="7" s="1"/>
  <c r="H10" i="7"/>
  <c r="J10" i="7"/>
  <c r="M10" i="7" s="1"/>
  <c r="H30" i="7"/>
  <c r="J30" i="7"/>
  <c r="M30" i="7" s="1"/>
  <c r="H46" i="7"/>
  <c r="J46" i="7"/>
  <c r="M46" i="7" s="1"/>
  <c r="H63" i="7"/>
  <c r="J63" i="7"/>
  <c r="M63" i="7" s="1"/>
  <c r="J25" i="7"/>
  <c r="M25" i="7" s="1"/>
  <c r="H25" i="7"/>
  <c r="J45" i="7"/>
  <c r="M45" i="7" s="1"/>
  <c r="H45" i="7"/>
  <c r="H79" i="7"/>
  <c r="J79" i="7"/>
  <c r="M79" i="7" s="1"/>
  <c r="H95" i="7"/>
  <c r="J95" i="7"/>
  <c r="M95" i="7" s="1"/>
  <c r="J29" i="7"/>
  <c r="M29" i="7" s="1"/>
  <c r="H29" i="7"/>
  <c r="J57" i="7"/>
  <c r="M57" i="7" s="1"/>
  <c r="H57" i="7"/>
  <c r="J112" i="7"/>
  <c r="M112" i="7" s="1"/>
  <c r="H112" i="7"/>
  <c r="H202" i="7"/>
  <c r="J202" i="7"/>
  <c r="M202" i="7" s="1"/>
  <c r="J12" i="7"/>
  <c r="M12" i="7" s="1"/>
  <c r="H12" i="7"/>
  <c r="J44" i="7"/>
  <c r="M44" i="7" s="1"/>
  <c r="H44" i="7"/>
  <c r="H90" i="7"/>
  <c r="J90" i="7"/>
  <c r="M90" i="7" s="1"/>
  <c r="J140" i="7"/>
  <c r="M140" i="7" s="1"/>
  <c r="H140" i="7"/>
  <c r="J189" i="7"/>
  <c r="M189" i="7" s="1"/>
  <c r="H189" i="7"/>
  <c r="H170" i="7"/>
  <c r="J170" i="7"/>
  <c r="M170" i="7" s="1"/>
  <c r="J20" i="7"/>
  <c r="M20" i="7" s="1"/>
  <c r="H20" i="7"/>
  <c r="H78" i="7"/>
  <c r="J78" i="7"/>
  <c r="M78" i="7" s="1"/>
  <c r="H187" i="7"/>
  <c r="J187" i="7"/>
  <c r="M187" i="7" s="1"/>
  <c r="J209" i="7"/>
  <c r="M209" i="7" s="1"/>
  <c r="H209" i="7"/>
  <c r="H74" i="7"/>
  <c r="J74" i="7"/>
  <c r="M74" i="7" s="1"/>
  <c r="H171" i="7"/>
  <c r="J171" i="7"/>
  <c r="M171" i="7" s="1"/>
  <c r="J9" i="7"/>
  <c r="M9" i="7" s="1"/>
  <c r="H9" i="7"/>
  <c r="J124" i="7"/>
  <c r="M124" i="7" s="1"/>
  <c r="H124" i="7"/>
  <c r="H167" i="7"/>
  <c r="J167" i="7"/>
  <c r="M167" i="7" s="1"/>
  <c r="H107" i="7"/>
  <c r="J107" i="7"/>
  <c r="M107" i="7" s="1"/>
  <c r="J28" i="7"/>
  <c r="M28" i="7" s="1"/>
  <c r="H28" i="7"/>
  <c r="J56" i="7"/>
  <c r="M56" i="7" s="1"/>
  <c r="H56" i="7"/>
  <c r="H86" i="7"/>
  <c r="J86" i="7"/>
  <c r="M86" i="7" s="1"/>
  <c r="J4" i="7"/>
  <c r="M4" i="7" s="1"/>
  <c r="H4" i="7"/>
  <c r="J36" i="7"/>
  <c r="M36" i="7" s="1"/>
  <c r="H36" i="7"/>
  <c r="H214" i="7"/>
  <c r="J214" i="7"/>
  <c r="M214" i="7" s="1"/>
  <c r="H138" i="7"/>
  <c r="J138" i="7"/>
  <c r="M138" i="7" s="1"/>
  <c r="H19" i="7"/>
  <c r="J19" i="7"/>
  <c r="M19" i="7" s="1"/>
  <c r="H43" i="7"/>
  <c r="J43" i="7"/>
  <c r="M43" i="7" s="1"/>
  <c r="J85" i="7"/>
  <c r="M85" i="7" s="1"/>
  <c r="H85" i="7"/>
  <c r="H219" i="7"/>
  <c r="J219" i="7"/>
  <c r="M219" i="7" s="1"/>
  <c r="J192" i="7"/>
  <c r="M192" i="7" s="1"/>
  <c r="H192" i="7"/>
  <c r="J213" i="7"/>
  <c r="M213" i="7" s="1"/>
  <c r="H213" i="7"/>
  <c r="J109" i="7"/>
  <c r="M109" i="7" s="1"/>
  <c r="H109" i="7"/>
  <c r="J152" i="7"/>
  <c r="M152" i="7" s="1"/>
  <c r="H152" i="7"/>
  <c r="H31" i="7"/>
  <c r="J31" i="7"/>
  <c r="M31" i="7" s="1"/>
  <c r="H166" i="7"/>
  <c r="J166" i="7"/>
  <c r="M166" i="7" s="1"/>
  <c r="J96" i="7"/>
  <c r="M96" i="7" s="1"/>
  <c r="H96" i="7"/>
  <c r="H26" i="7"/>
  <c r="J26" i="7"/>
  <c r="M26" i="7" s="1"/>
  <c r="J120" i="7"/>
  <c r="M120" i="7" s="1"/>
  <c r="H120" i="7"/>
  <c r="H147" i="7"/>
  <c r="J147" i="7"/>
  <c r="M147" i="7" s="1"/>
  <c r="H163" i="7"/>
  <c r="J163" i="7"/>
  <c r="M163" i="7" s="1"/>
  <c r="H62" i="7"/>
  <c r="J62" i="7"/>
  <c r="M62" i="7" s="1"/>
  <c r="J13" i="7"/>
  <c r="M13" i="7" s="1"/>
  <c r="H13" i="7"/>
  <c r="J41" i="7"/>
  <c r="M41" i="7" s="1"/>
  <c r="H41" i="7"/>
  <c r="H75" i="7"/>
  <c r="J75" i="7"/>
  <c r="M75" i="7" s="1"/>
  <c r="J116" i="7"/>
  <c r="M116" i="7" s="1"/>
  <c r="H116" i="7"/>
  <c r="J145" i="7"/>
  <c r="M145" i="7" s="1"/>
  <c r="H145" i="7"/>
  <c r="H194" i="7"/>
  <c r="J194" i="7"/>
  <c r="M194" i="7" s="1"/>
  <c r="H159" i="7"/>
  <c r="J159" i="7"/>
  <c r="M159" i="7" s="1"/>
  <c r="J172" i="7"/>
  <c r="M172" i="7" s="1"/>
  <c r="H172" i="7"/>
  <c r="H83" i="7"/>
  <c r="J83" i="7"/>
  <c r="M83" i="7" s="1"/>
  <c r="H99" i="7"/>
  <c r="J99" i="7"/>
  <c r="M99" i="7" s="1"/>
  <c r="J133" i="7"/>
  <c r="M133" i="7" s="1"/>
  <c r="H133" i="7"/>
  <c r="J184" i="7"/>
  <c r="M184" i="7" s="1"/>
  <c r="H184" i="7"/>
  <c r="H206" i="7"/>
  <c r="J206" i="7"/>
  <c r="M206" i="7" s="1"/>
  <c r="J141" i="7"/>
  <c r="M141" i="7" s="1"/>
  <c r="H141" i="7"/>
  <c r="J180" i="7"/>
  <c r="M180" i="7" s="1"/>
  <c r="H180" i="7"/>
  <c r="J24" i="7"/>
  <c r="M24" i="7" s="1"/>
  <c r="H24" i="7"/>
  <c r="H82" i="7"/>
  <c r="J82" i="7"/>
  <c r="M82" i="7" s="1"/>
  <c r="H94" i="7"/>
  <c r="J94" i="7"/>
  <c r="M94" i="7" s="1"/>
  <c r="J136" i="7"/>
  <c r="M136" i="7" s="1"/>
  <c r="H136" i="7"/>
  <c r="J32" i="7"/>
  <c r="M32" i="7" s="1"/>
  <c r="H32" i="7"/>
  <c r="J128" i="7"/>
  <c r="M128" i="7" s="1"/>
  <c r="H128" i="7"/>
  <c r="H154" i="7"/>
  <c r="J154" i="7"/>
  <c r="M154" i="7" s="1"/>
  <c r="H175" i="7"/>
  <c r="J175" i="7"/>
  <c r="M175" i="7" s="1"/>
  <c r="J144" i="7"/>
  <c r="M144" i="7" s="1"/>
  <c r="H144" i="7"/>
  <c r="H183" i="7"/>
  <c r="J183" i="7"/>
  <c r="M183" i="7" s="1"/>
  <c r="H59" i="7"/>
  <c r="J59" i="7"/>
  <c r="M59" i="7" s="1"/>
  <c r="J208" i="7"/>
  <c r="M208" i="7" s="1"/>
  <c r="H208" i="7"/>
  <c r="H15" i="7"/>
  <c r="J15" i="7"/>
  <c r="M15" i="7" s="1"/>
  <c r="H39" i="7"/>
  <c r="J39" i="7"/>
  <c r="M39" i="7" s="1"/>
  <c r="J77" i="7"/>
  <c r="M77" i="7" s="1"/>
  <c r="H77" i="7"/>
  <c r="J153" i="7"/>
  <c r="M153" i="7" s="1"/>
  <c r="H153" i="7"/>
  <c r="J165" i="7"/>
  <c r="M165" i="7" s="1"/>
  <c r="H165" i="7"/>
  <c r="H186" i="7"/>
  <c r="J186" i="7"/>
  <c r="M186" i="7" s="1"/>
  <c r="H218" i="7"/>
  <c r="J218" i="7"/>
  <c r="M218" i="7" s="1"/>
  <c r="J113" i="7"/>
  <c r="M113" i="7" s="1"/>
  <c r="H113" i="7"/>
  <c r="H130" i="7"/>
  <c r="J130" i="7"/>
  <c r="M130" i="7" s="1"/>
  <c r="H11" i="7"/>
  <c r="J11" i="7"/>
  <c r="M11" i="7" s="1"/>
  <c r="H47" i="7"/>
  <c r="J47" i="7"/>
  <c r="M47" i="7" s="1"/>
  <c r="J64" i="7"/>
  <c r="M64" i="7" s="1"/>
  <c r="H64" i="7"/>
  <c r="J173" i="7"/>
  <c r="M173" i="7" s="1"/>
  <c r="H173" i="7"/>
  <c r="J193" i="7"/>
  <c r="M193" i="7" s="1"/>
  <c r="H193" i="7"/>
  <c r="H182" i="7"/>
  <c r="J182" i="7"/>
  <c r="M182" i="7" s="1"/>
  <c r="J97" i="7"/>
  <c r="M97" i="7" s="1"/>
  <c r="H97" i="7"/>
  <c r="H114" i="7"/>
  <c r="J114" i="7"/>
  <c r="M114" i="7" s="1"/>
  <c r="H143" i="7"/>
  <c r="J143" i="7"/>
  <c r="M143" i="7" s="1"/>
  <c r="J181" i="7"/>
  <c r="M181" i="7" s="1"/>
  <c r="H181" i="7"/>
  <c r="J221" i="7"/>
  <c r="M221" i="7" s="1"/>
  <c r="H221" i="7"/>
  <c r="J76" i="7"/>
  <c r="M76" i="7" s="1"/>
  <c r="H76" i="7"/>
  <c r="J93" i="7"/>
  <c r="M93" i="7" s="1"/>
  <c r="H93" i="7"/>
  <c r="J169" i="7"/>
  <c r="M169" i="7" s="1"/>
  <c r="H169" i="7"/>
  <c r="H191" i="7"/>
  <c r="J191" i="7"/>
  <c r="M191" i="7" s="1"/>
  <c r="J217" i="7"/>
  <c r="M217" i="7" s="1"/>
  <c r="H217" i="7"/>
  <c r="H6" i="7"/>
  <c r="J6" i="7"/>
  <c r="M6" i="7" s="1"/>
  <c r="H42" i="7"/>
  <c r="J42" i="7"/>
  <c r="M42" i="7" s="1"/>
  <c r="H67" i="7"/>
  <c r="J67" i="7"/>
  <c r="M67" i="7" s="1"/>
  <c r="J101" i="7"/>
  <c r="M101" i="7" s="1"/>
  <c r="H101" i="7"/>
  <c r="H118" i="7"/>
  <c r="J118" i="7"/>
  <c r="M118" i="7" s="1"/>
  <c r="H215" i="7"/>
  <c r="J215" i="7"/>
  <c r="M215" i="7" s="1"/>
  <c r="H50" i="7"/>
  <c r="J50" i="7"/>
  <c r="M50" i="7" s="1"/>
  <c r="J80" i="7"/>
  <c r="M80" i="7" s="1"/>
  <c r="H80" i="7"/>
  <c r="J156" i="7"/>
  <c r="M156" i="7" s="1"/>
  <c r="H156" i="7"/>
  <c r="H135" i="7"/>
  <c r="J135" i="7"/>
  <c r="M135" i="7" s="1"/>
  <c r="J212" i="7"/>
  <c r="M212" i="7" s="1"/>
  <c r="H212" i="7"/>
  <c r="H22" i="7"/>
  <c r="J22" i="7"/>
  <c r="M22" i="7" s="1"/>
  <c r="H38" i="7"/>
  <c r="J38" i="7"/>
  <c r="M38" i="7" s="1"/>
  <c r="H58" i="7"/>
  <c r="J58" i="7"/>
  <c r="M58" i="7" s="1"/>
  <c r="J88" i="7"/>
  <c r="M88" i="7" s="1"/>
  <c r="H88" i="7"/>
  <c r="J33" i="7"/>
  <c r="M33" i="7" s="1"/>
  <c r="H33" i="7"/>
  <c r="H66" i="7"/>
  <c r="J66" i="7"/>
  <c r="M66" i="7" s="1"/>
  <c r="H87" i="7"/>
  <c r="J87" i="7"/>
  <c r="M87" i="7" s="1"/>
  <c r="H103" i="7"/>
  <c r="J103" i="7"/>
  <c r="M103" i="7" s="1"/>
  <c r="J49" i="7"/>
  <c r="M49" i="7" s="1"/>
  <c r="H49" i="7"/>
  <c r="H70" i="7"/>
  <c r="J70" i="7"/>
  <c r="M70" i="7" s="1"/>
  <c r="J3" i="7"/>
  <c r="M3" i="7" s="1"/>
  <c r="H3" i="7"/>
  <c r="F3" i="7"/>
  <c r="M222" i="7" l="1"/>
  <c r="F222" i="7"/>
  <c r="J222" i="7"/>
  <c r="H222" i="7"/>
  <c r="M223" i="1"/>
  <c r="D223" i="1"/>
  <c r="J223" i="1"/>
  <c r="G223" i="1"/>
</calcChain>
</file>

<file path=xl/comments1.xml><?xml version="1.0" encoding="utf-8"?>
<comments xmlns="http://schemas.openxmlformats.org/spreadsheetml/2006/main">
  <authors>
    <author>Ganga Cypress</author>
    <author>Admin</author>
  </authors>
  <commentList>
    <comment ref="F36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459095294A1
Ref No.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528148807A1
Ref No.</t>
        </r>
      </text>
    </comment>
    <comment ref="O4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17007068787
Ref no.</t>
        </r>
      </text>
    </comment>
    <comment ref="O5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Ref no. 
7375A1</t>
        </r>
      </text>
    </comment>
    <comment ref="O52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913261166A1
Ref No</t>
        </r>
      </text>
    </comment>
    <comment ref="I61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622919021110
Ref No.</t>
        </r>
      </text>
    </comment>
    <comment ref="L71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CMS505446129
Ref No.</t>
        </r>
      </text>
    </comment>
    <comment ref="L83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Ref Number:1099879522</t>
        </r>
      </text>
    </comment>
    <comment ref="O9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Ref no. 613626</t>
        </r>
      </text>
    </comment>
    <comment ref="O99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797210961A1
Ref No.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 528148807A1
Ref No.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NEFT Ref No.
149747</t>
        </r>
      </text>
    </comment>
    <comment ref="I110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REF No.
087848</t>
        </r>
      </text>
    </comment>
    <comment ref="L120" authorId="0">
      <text>
        <r>
          <rPr>
            <b/>
            <sz val="9"/>
            <color indexed="81"/>
            <rFont val="Tahoma"/>
            <family val="2"/>
          </rPr>
          <t>Ganga Cypress:
Ref No.
4746A1</t>
        </r>
      </text>
    </comment>
    <comment ref="O128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2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KKBKH17016788160    
Ref no</t>
        </r>
      </text>
    </comment>
    <comment ref="O143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1126426801
Ref No</t>
        </r>
      </text>
    </comment>
    <comment ref="O148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Ref no. 023257</t>
        </r>
      </text>
    </comment>
    <comment ref="O149" authorId="1">
      <text>
        <r>
          <rPr>
            <b/>
            <sz val="9"/>
            <color indexed="81"/>
            <rFont val="Tahoma"/>
            <family val="2"/>
          </rPr>
          <t xml:space="preserve">Admin:
</t>
        </r>
        <r>
          <rPr>
            <sz val="9"/>
            <color indexed="81"/>
            <rFont val="Tahoma"/>
            <family val="2"/>
          </rPr>
          <t>Ref no. 974774</t>
        </r>
      </text>
    </comment>
    <comment ref="O152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Ref. No. 061134</t>
        </r>
      </text>
    </comment>
    <comment ref="L154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932298834A1
Ref No.</t>
        </r>
      </text>
    </comment>
    <comment ref="O155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Ref no. 
1127745158</t>
        </r>
      </text>
    </comment>
    <comment ref="O16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Ref. No. 674889</t>
        </r>
      </text>
    </comment>
    <comment ref="L165" authorId="0">
      <text>
        <r>
          <rPr>
            <b/>
            <sz val="9"/>
            <color indexed="81"/>
            <rFont val="Tahoma"/>
            <family val="2"/>
          </rPr>
          <t>Ganga Cypress
Ref No.</t>
        </r>
        <r>
          <rPr>
            <sz val="9"/>
            <color indexed="81"/>
            <rFont val="Tahoma"/>
            <family val="2"/>
          </rPr>
          <t xml:space="preserve">
177159</t>
        </r>
      </text>
    </comment>
    <comment ref="L169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629900879981
Ref No.</t>
        </r>
      </text>
    </comment>
    <comment ref="O171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Ref no. 159107</t>
        </r>
      </text>
    </comment>
    <comment ref="L189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443008
Ref No NEFT</t>
        </r>
      </text>
    </comment>
    <comment ref="O192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Ref no. 698491</t>
        </r>
      </text>
    </comment>
    <comment ref="L203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Ref No.
032639
</t>
        </r>
      </text>
    </comment>
    <comment ref="O210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Ref No.  287846</t>
        </r>
      </text>
    </comment>
    <comment ref="I216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713807864A1
Ref no.</t>
        </r>
      </text>
    </comment>
    <comment ref="L216" authorId="1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713807864A1
Ref no.</t>
        </r>
      </text>
    </comment>
    <comment ref="O217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Ref No.
828725</t>
        </r>
      </text>
    </comment>
    <comment ref="O221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Ref No.
828725</t>
        </r>
      </text>
    </comment>
  </commentList>
</comments>
</file>

<file path=xl/comments2.xml><?xml version="1.0" encoding="utf-8"?>
<comments xmlns="http://schemas.openxmlformats.org/spreadsheetml/2006/main">
  <authors>
    <author>Ganga Cypress</author>
  </authors>
  <commentList>
    <comment ref="C196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Mahima : email received
</t>
        </r>
      </text>
    </comment>
    <comment ref="C207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Mahima: email to change the status from T to O
</t>
        </r>
      </text>
    </comment>
  </commentList>
</comments>
</file>

<file path=xl/sharedStrings.xml><?xml version="1.0" encoding="utf-8"?>
<sst xmlns="http://schemas.openxmlformats.org/spreadsheetml/2006/main" count="2662" uniqueCount="753">
  <si>
    <t>Amount  Received</t>
  </si>
  <si>
    <t>Q4</t>
  </si>
  <si>
    <t>Building</t>
  </si>
  <si>
    <t xml:space="preserve">Flat Number </t>
  </si>
  <si>
    <t>Date</t>
  </si>
  <si>
    <t>Receipt No.</t>
  </si>
  <si>
    <t>A</t>
  </si>
  <si>
    <t>B</t>
  </si>
  <si>
    <t>C</t>
  </si>
  <si>
    <t>D</t>
  </si>
  <si>
    <t>Total</t>
  </si>
  <si>
    <t>T</t>
  </si>
  <si>
    <t>Total Recvd</t>
  </si>
  <si>
    <t>Q3 Receipt</t>
  </si>
  <si>
    <t xml:space="preserve">Total O/s </t>
  </si>
  <si>
    <t>Pending amount</t>
  </si>
  <si>
    <t>Wing</t>
  </si>
  <si>
    <t>Flat No.</t>
  </si>
  <si>
    <t>Q1 (Arp May June)</t>
  </si>
  <si>
    <t>Q2 (Jul Aug Sept)</t>
  </si>
  <si>
    <t>Q3 (Oct Nov Dec)</t>
  </si>
  <si>
    <t>Q4 (Jan Feb Mar)</t>
  </si>
  <si>
    <t>Under review</t>
  </si>
  <si>
    <t>Ankush to review - extra charged</t>
  </si>
  <si>
    <t>Review</t>
  </si>
  <si>
    <t>Under Review</t>
  </si>
  <si>
    <t>Outstanding Q4</t>
  </si>
  <si>
    <t xml:space="preserve">TODAY'S DATE : </t>
  </si>
  <si>
    <t>Q2</t>
  </si>
  <si>
    <t>Q3</t>
  </si>
  <si>
    <t xml:space="preserve">Interest </t>
  </si>
  <si>
    <t>Q1 Interest Start Date</t>
  </si>
  <si>
    <t>Q4 Interest Start Date</t>
  </si>
  <si>
    <t>Q2 Interest Start Date</t>
  </si>
  <si>
    <t>Q3 Interest Start Date</t>
  </si>
  <si>
    <t>Q1</t>
  </si>
  <si>
    <t>O</t>
  </si>
  <si>
    <t>D-1104</t>
  </si>
  <si>
    <t>D-1103</t>
  </si>
  <si>
    <t>D-1102</t>
  </si>
  <si>
    <t>D-1101</t>
  </si>
  <si>
    <t>D-1004</t>
  </si>
  <si>
    <t>D-1003</t>
  </si>
  <si>
    <t>D-1002</t>
  </si>
  <si>
    <t>D-1001</t>
  </si>
  <si>
    <t>D-904</t>
  </si>
  <si>
    <t>D-903</t>
  </si>
  <si>
    <t>D-902</t>
  </si>
  <si>
    <t>D-901</t>
  </si>
  <si>
    <t>D-804</t>
  </si>
  <si>
    <t>D-803</t>
  </si>
  <si>
    <t>D-802</t>
  </si>
  <si>
    <t>D-801</t>
  </si>
  <si>
    <t>D-704</t>
  </si>
  <si>
    <t>D-703</t>
  </si>
  <si>
    <t>D-702</t>
  </si>
  <si>
    <t>D-701</t>
  </si>
  <si>
    <t>D-604</t>
  </si>
  <si>
    <t>D-603</t>
  </si>
  <si>
    <t>D-602</t>
  </si>
  <si>
    <t>D-601</t>
  </si>
  <si>
    <t>D-504</t>
  </si>
  <si>
    <t>D-503</t>
  </si>
  <si>
    <t>D-502</t>
  </si>
  <si>
    <t>D-501</t>
  </si>
  <si>
    <t>D-404</t>
  </si>
  <si>
    <t>D-403</t>
  </si>
  <si>
    <t>D-402</t>
  </si>
  <si>
    <t>D-401</t>
  </si>
  <si>
    <t>D-304</t>
  </si>
  <si>
    <t>D-303</t>
  </si>
  <si>
    <t>D-302</t>
  </si>
  <si>
    <t>D-301</t>
  </si>
  <si>
    <t>D-204</t>
  </si>
  <si>
    <t>D-203</t>
  </si>
  <si>
    <t>D-202</t>
  </si>
  <si>
    <t>D-201</t>
  </si>
  <si>
    <t>D-104</t>
  </si>
  <si>
    <t>D-103</t>
  </si>
  <si>
    <t>D-102</t>
  </si>
  <si>
    <t>D-101</t>
  </si>
  <si>
    <t>C-1104</t>
  </si>
  <si>
    <t>C-1103</t>
  </si>
  <si>
    <t>C-1102</t>
  </si>
  <si>
    <t>C-1101</t>
  </si>
  <si>
    <t>C-1004</t>
  </si>
  <si>
    <t>C-1003</t>
  </si>
  <si>
    <t>C-1002</t>
  </si>
  <si>
    <t>C-1001</t>
  </si>
  <si>
    <t>C-904</t>
  </si>
  <si>
    <t>C-903</t>
  </si>
  <si>
    <t>C-902</t>
  </si>
  <si>
    <t>C-901</t>
  </si>
  <si>
    <t>C-804</t>
  </si>
  <si>
    <t>C-803</t>
  </si>
  <si>
    <t>C-802</t>
  </si>
  <si>
    <t>C-801</t>
  </si>
  <si>
    <t>C-704</t>
  </si>
  <si>
    <t>C-703</t>
  </si>
  <si>
    <t>C-702</t>
  </si>
  <si>
    <t>C-701</t>
  </si>
  <si>
    <t>C-604</t>
  </si>
  <si>
    <t>C-603</t>
  </si>
  <si>
    <t>C-602</t>
  </si>
  <si>
    <t>C-601</t>
  </si>
  <si>
    <t>C-504</t>
  </si>
  <si>
    <t>C-503</t>
  </si>
  <si>
    <t>C-502</t>
  </si>
  <si>
    <t>C-501</t>
  </si>
  <si>
    <t>C-404</t>
  </si>
  <si>
    <t>C-403</t>
  </si>
  <si>
    <t>C-402</t>
  </si>
  <si>
    <t>C-401</t>
  </si>
  <si>
    <t>C-304</t>
  </si>
  <si>
    <t>C-303</t>
  </si>
  <si>
    <t>C-302</t>
  </si>
  <si>
    <t>C-301</t>
  </si>
  <si>
    <t>C-204</t>
  </si>
  <si>
    <t>C-203</t>
  </si>
  <si>
    <t>C-202</t>
  </si>
  <si>
    <t>C-201</t>
  </si>
  <si>
    <t>C-104</t>
  </si>
  <si>
    <t>C-103</t>
  </si>
  <si>
    <t>C-102</t>
  </si>
  <si>
    <t>C-101</t>
  </si>
  <si>
    <t>B-1104</t>
  </si>
  <si>
    <t>B-1103</t>
  </si>
  <si>
    <t>B-1102</t>
  </si>
  <si>
    <t>B-1101</t>
  </si>
  <si>
    <t>B-1004</t>
  </si>
  <si>
    <t>B-1003</t>
  </si>
  <si>
    <t>B-1002</t>
  </si>
  <si>
    <t>B-1001</t>
  </si>
  <si>
    <t>B-904</t>
  </si>
  <si>
    <t>B-903</t>
  </si>
  <si>
    <t>B-902</t>
  </si>
  <si>
    <t>B-901</t>
  </si>
  <si>
    <t>B-804</t>
  </si>
  <si>
    <t>B-803</t>
  </si>
  <si>
    <t>B-802</t>
  </si>
  <si>
    <t>B-801</t>
  </si>
  <si>
    <t>B-704</t>
  </si>
  <si>
    <t>B-703</t>
  </si>
  <si>
    <t>B-702</t>
  </si>
  <si>
    <t>B-701</t>
  </si>
  <si>
    <t>B-604</t>
  </si>
  <si>
    <t>B-603</t>
  </si>
  <si>
    <t>B-602</t>
  </si>
  <si>
    <t>B-601</t>
  </si>
  <si>
    <t>B-504</t>
  </si>
  <si>
    <t>B-503</t>
  </si>
  <si>
    <t>B-502</t>
  </si>
  <si>
    <t>B-501</t>
  </si>
  <si>
    <t>B-404</t>
  </si>
  <si>
    <t>B-403</t>
  </si>
  <si>
    <t>B-402</t>
  </si>
  <si>
    <t>B-401</t>
  </si>
  <si>
    <t>B-304</t>
  </si>
  <si>
    <t>B-303</t>
  </si>
  <si>
    <t>B-302</t>
  </si>
  <si>
    <t>B-301</t>
  </si>
  <si>
    <t>B-204</t>
  </si>
  <si>
    <t>B-203</t>
  </si>
  <si>
    <t>B-202</t>
  </si>
  <si>
    <t>B-201</t>
  </si>
  <si>
    <t>B-104</t>
  </si>
  <si>
    <t>B-103</t>
  </si>
  <si>
    <t>B-102</t>
  </si>
  <si>
    <t>B-101</t>
  </si>
  <si>
    <t>A-1108</t>
  </si>
  <si>
    <t>A-1107</t>
  </si>
  <si>
    <t>A-1106</t>
  </si>
  <si>
    <t>A-1105</t>
  </si>
  <si>
    <t>A-1104</t>
  </si>
  <si>
    <t>A-1103</t>
  </si>
  <si>
    <t>A-1102</t>
  </si>
  <si>
    <t>A-1101</t>
  </si>
  <si>
    <t>A-1008</t>
  </si>
  <si>
    <t>A-1007</t>
  </si>
  <si>
    <t>A-1006</t>
  </si>
  <si>
    <t>A-1005</t>
  </si>
  <si>
    <t>A-1004</t>
  </si>
  <si>
    <t>A-1003</t>
  </si>
  <si>
    <t>A-1002</t>
  </si>
  <si>
    <t>A-1001</t>
  </si>
  <si>
    <t>A-908</t>
  </si>
  <si>
    <t>A-907</t>
  </si>
  <si>
    <t>A-906</t>
  </si>
  <si>
    <t>A-905</t>
  </si>
  <si>
    <t>A-904</t>
  </si>
  <si>
    <t>A-903</t>
  </si>
  <si>
    <t>A-902</t>
  </si>
  <si>
    <t>A-901</t>
  </si>
  <si>
    <t>A-808</t>
  </si>
  <si>
    <t>A-807</t>
  </si>
  <si>
    <t>A-806</t>
  </si>
  <si>
    <t>A-805</t>
  </si>
  <si>
    <t>A-803</t>
  </si>
  <si>
    <t>A-802</t>
  </si>
  <si>
    <t>A-801</t>
  </si>
  <si>
    <t>A-708</t>
  </si>
  <si>
    <t>A-707</t>
  </si>
  <si>
    <t>A-706</t>
  </si>
  <si>
    <t>A-705</t>
  </si>
  <si>
    <t>A-704</t>
  </si>
  <si>
    <t>A-703</t>
  </si>
  <si>
    <t>A-702</t>
  </si>
  <si>
    <t>A-701</t>
  </si>
  <si>
    <t>A-608</t>
  </si>
  <si>
    <t>A-607</t>
  </si>
  <si>
    <t>A-606</t>
  </si>
  <si>
    <t>A-605</t>
  </si>
  <si>
    <t>A-604</t>
  </si>
  <si>
    <t>A-603</t>
  </si>
  <si>
    <t>A-602</t>
  </si>
  <si>
    <t>A-601</t>
  </si>
  <si>
    <t>A-508</t>
  </si>
  <si>
    <t>A-507</t>
  </si>
  <si>
    <t>A-506</t>
  </si>
  <si>
    <t>A-505</t>
  </si>
  <si>
    <t>A-504</t>
  </si>
  <si>
    <t>A-503</t>
  </si>
  <si>
    <t>A-502</t>
  </si>
  <si>
    <t>A-501</t>
  </si>
  <si>
    <t>A-408</t>
  </si>
  <si>
    <t>A-407</t>
  </si>
  <si>
    <t>A-406</t>
  </si>
  <si>
    <t>A-405</t>
  </si>
  <si>
    <t>A-404</t>
  </si>
  <si>
    <t>A-403</t>
  </si>
  <si>
    <t>A-402</t>
  </si>
  <si>
    <t>A-401</t>
  </si>
  <si>
    <t>A-308</t>
  </si>
  <si>
    <t>A-307</t>
  </si>
  <si>
    <t>A-306</t>
  </si>
  <si>
    <t>A-305</t>
  </si>
  <si>
    <t>A-304</t>
  </si>
  <si>
    <t>A-303</t>
  </si>
  <si>
    <t>A-302</t>
  </si>
  <si>
    <t>A-301</t>
  </si>
  <si>
    <t>A-208</t>
  </si>
  <si>
    <t>A-207</t>
  </si>
  <si>
    <t>A-206</t>
  </si>
  <si>
    <t>A-205</t>
  </si>
  <si>
    <t>A-204</t>
  </si>
  <si>
    <t>A-203</t>
  </si>
  <si>
    <t>A-202</t>
  </si>
  <si>
    <t>A-201</t>
  </si>
  <si>
    <t>A-108</t>
  </si>
  <si>
    <t>A-107</t>
  </si>
  <si>
    <t>A-106</t>
  </si>
  <si>
    <t>A-105</t>
  </si>
  <si>
    <t>A-104</t>
  </si>
  <si>
    <t>A-103</t>
  </si>
  <si>
    <t>A-102</t>
  </si>
  <si>
    <t>A-101</t>
  </si>
  <si>
    <t>Other Fees &amp; Charges</t>
  </si>
  <si>
    <t>Interest on late payment</t>
  </si>
  <si>
    <t xml:space="preserve">Previous Maint. Balance </t>
  </si>
  <si>
    <t>Monthly Total</t>
  </si>
  <si>
    <t>Non Occupancy</t>
  </si>
  <si>
    <t>Repairs &amp; Maint. (.75 Rs/Sq. Ft.)</t>
  </si>
  <si>
    <t>Sinking Funds (.25 RS/Sq. Ft.)</t>
  </si>
  <si>
    <t>Services &amp; Maint.</t>
  </si>
  <si>
    <t>Occupancy</t>
  </si>
  <si>
    <t>Area (Sq. Ft.)</t>
  </si>
  <si>
    <t>Previous Dues</t>
  </si>
  <si>
    <t>Quarter wise</t>
  </si>
  <si>
    <t>Amt Paid</t>
  </si>
  <si>
    <t>Interest Amount</t>
  </si>
  <si>
    <t>Number of days for interest</t>
  </si>
  <si>
    <t>Interest  Amount = Interest/100/365 * pending quater amount * number of days</t>
  </si>
  <si>
    <t>Paid Date</t>
  </si>
  <si>
    <t>Interest percentage per yr</t>
  </si>
  <si>
    <t>Todays Date</t>
  </si>
  <si>
    <t>Owner's name ( As per agreement)</t>
  </si>
  <si>
    <t>Mobile number -1</t>
  </si>
  <si>
    <t>Email Address -1</t>
  </si>
  <si>
    <t xml:space="preserve">Staying In </t>
  </si>
  <si>
    <t>Tenant Mobile No.</t>
  </si>
  <si>
    <t>seal argeement Y N</t>
  </si>
  <si>
    <t>Mrs.Sarak Lalt Khelaba</t>
  </si>
  <si>
    <t>Mr. Sarate Nitin Sopan</t>
  </si>
  <si>
    <t>8605355882 / 9423239779</t>
  </si>
  <si>
    <t>sssarate78@gmail.com</t>
  </si>
  <si>
    <t>Tenant</t>
  </si>
  <si>
    <t xml:space="preserve">Mr.Kantak Abhijit </t>
  </si>
  <si>
    <t>ra24ra@gmail.com / bisu243@gmail.com</t>
  </si>
  <si>
    <t>Mr. Kaulagi Sagar Haribhau</t>
  </si>
  <si>
    <t>kaulagi9@gmail.com</t>
  </si>
  <si>
    <t>Y</t>
  </si>
  <si>
    <t>Mr. Satish Reddy Kistareddy Pathuri                                                 Madhuri Reddy Satish Reddy Pathuri</t>
  </si>
  <si>
    <t>reddysatish72@gmail.com</t>
  </si>
  <si>
    <t>Self</t>
  </si>
  <si>
    <t xml:space="preserve">Mrs.Kulkarni Kishore Laxman </t>
  </si>
  <si>
    <t>kishorekulkarni@gmail.com</t>
  </si>
  <si>
    <t xml:space="preserve">Mrs. Naik Aparna Pyareraj  </t>
  </si>
  <si>
    <t>aparna28@gmail.com</t>
  </si>
  <si>
    <t xml:space="preserve">Mr. Raut Yuvraj </t>
  </si>
  <si>
    <t>yuvraj_raut84@yahoo.co.in</t>
  </si>
  <si>
    <t xml:space="preserve">Mr. Tiwari Balprasad Mohan </t>
  </si>
  <si>
    <t>bmtiwari@tce.co.in</t>
  </si>
  <si>
    <t xml:space="preserve">Mr. Patil Mangesh Digamberrao </t>
  </si>
  <si>
    <t>mangesh_patil22@yahoo.com</t>
  </si>
  <si>
    <t xml:space="preserve">Mrs. Idate Sulochana Pandharinath </t>
  </si>
  <si>
    <t xml:space="preserve">Mrs. Shimpi Minal Anilkumar Sudhir raje </t>
  </si>
  <si>
    <t>sudhirraje51@gmail.com</t>
  </si>
  <si>
    <t xml:space="preserve">Mr. Anand Aditya </t>
  </si>
  <si>
    <t xml:space="preserve"> aditya.anand7@gmail.com</t>
  </si>
  <si>
    <t>Mr. Dilip Pralhad Borole /  Vaishali Dilip Borole</t>
  </si>
  <si>
    <t>dilipborole@gmail.com</t>
  </si>
  <si>
    <t xml:space="preserve">Mr. Khadilkar Anant Waman </t>
  </si>
  <si>
    <t>anant_khadilkar@hotmail.com</t>
  </si>
  <si>
    <t xml:space="preserve">Mr. Sharma Ashok Satyanarayan                                                          Neeta Ashok Sharma </t>
  </si>
  <si>
    <t xml:space="preserve"> </t>
  </si>
  <si>
    <t>ashsharma5001@gmail.com</t>
  </si>
  <si>
    <t>Mr.  Bhade Chandrashekar Dadabhau</t>
  </si>
  <si>
    <t>cdbadhe@rediffmail.com</t>
  </si>
  <si>
    <t>Mr. Jadhav Bhagwan Ramchandra</t>
  </si>
  <si>
    <t>brj032523@gmail.com</t>
  </si>
  <si>
    <t>Mr. Ranadive Luv</t>
  </si>
  <si>
    <t>komalluvranadive@gmail.com</t>
  </si>
  <si>
    <t>Mrs. Mishra Mahima / Divik Devraj</t>
  </si>
  <si>
    <t>divikdevraj@gmail.com</t>
  </si>
  <si>
    <t>self</t>
  </si>
  <si>
    <t xml:space="preserve">Mrs. Tatipamulwar Prachi Amit /  Amit Tatipamulwar </t>
  </si>
  <si>
    <t>prashilpawar@gmail.com</t>
  </si>
  <si>
    <t xml:space="preserve">Mr. GURAV VISHAL RAMCHANDRA </t>
  </si>
  <si>
    <t>vrgurav@yahoo.com</t>
  </si>
  <si>
    <t>Mr. Dol  Santosh Purushottam  / Savita Santosh Dol</t>
  </si>
  <si>
    <t>santosh.dol@rediffmail.com</t>
  </si>
  <si>
    <t>Mr. Ajgaonkar Rohan Sanjay                                                                    Jagruti Rohan Ajgaonkar</t>
  </si>
  <si>
    <t>rohanajgaonkar@hotmail</t>
  </si>
  <si>
    <t>Mrs. Bhowmik Saswati / Debashis Bhowmik</t>
  </si>
  <si>
    <t>debashish.bhowmik@gmail.com</t>
  </si>
  <si>
    <t xml:space="preserve">Mr. Bomnale Madhav </t>
  </si>
  <si>
    <t>madhav1bomnale@gmail.com</t>
  </si>
  <si>
    <t>Mr. Bhalerao Amol Madhukar  / Revati Amol bhalerao</t>
  </si>
  <si>
    <t>amrevaol@gmail.com</t>
  </si>
  <si>
    <t>Tenat</t>
  </si>
  <si>
    <t>Mrs.  More Rajshree Sachin /  Sachin Madhukar More</t>
  </si>
  <si>
    <t>more.sachinm@gmail.com</t>
  </si>
  <si>
    <t>Mr. Durgavale Promod Mohanrao</t>
  </si>
  <si>
    <t>p_durgavale@rediffmail.com</t>
  </si>
  <si>
    <t xml:space="preserve">Mr. Raut Santosh Gablu </t>
  </si>
  <si>
    <t>santoshsr3000@gmail.com</t>
  </si>
  <si>
    <t xml:space="preserve">Mr. Sonar Sadshiv Vinayak </t>
  </si>
  <si>
    <t>Mrs. Darban Archana Sachin</t>
  </si>
  <si>
    <t>archanadarban@rediffmail.com</t>
  </si>
  <si>
    <t xml:space="preserve">Mrs. Tanna Madhuri D.  / Dijesh M. Tanna </t>
  </si>
  <si>
    <t xml:space="preserve"> madhuritanna@gmail.com</t>
  </si>
  <si>
    <t>Mr. Shinde Pratap Haribhau</t>
  </si>
  <si>
    <t>mandarshinde95@gmail.com</t>
  </si>
  <si>
    <t xml:space="preserve">Mr. Dere Uttam Babanrao </t>
  </si>
  <si>
    <t>uttam.dere@tatamotors.com</t>
  </si>
  <si>
    <t>Miss. priya lalwani</t>
  </si>
  <si>
    <t>amol.tronguy@gmail.com</t>
  </si>
  <si>
    <t>Mrs.  Jagtap Gayatri Sandesh</t>
  </si>
  <si>
    <t>sandygayu@gmail.com</t>
  </si>
  <si>
    <t xml:space="preserve">Mr. Chimbalkar Rahul Sharad  / Dipti Rahul Chimblkar </t>
  </si>
  <si>
    <t>sdchim@yahoo.com</t>
  </si>
  <si>
    <t>TEnant</t>
  </si>
  <si>
    <t xml:space="preserve">Mr. Patankar Neeta Rudraji </t>
  </si>
  <si>
    <t>sandipd.patankar@gmail.com</t>
  </si>
  <si>
    <t>Mr. Kochar Rahul</t>
  </si>
  <si>
    <t>rahul.kochhar1979@gmail.com</t>
  </si>
  <si>
    <t xml:space="preserve">Mr. Chincholkar Samir Suresh  </t>
  </si>
  <si>
    <t xml:space="preserve">Mr. Bukkigar Shivanand Virshetti </t>
  </si>
  <si>
    <t>shiv.bukkigar@gmail.com</t>
  </si>
  <si>
    <t>9869488162/ 9869252856 /02225027888 / 999</t>
  </si>
  <si>
    <t>nikhilkanade@gmail.com /nsb_bhalerao@yahoo.co.in</t>
  </si>
  <si>
    <t xml:space="preserve">Tenant </t>
  </si>
  <si>
    <t xml:space="preserve">Mr. Banafar NamanSingh </t>
  </si>
  <si>
    <t>naman</t>
  </si>
  <si>
    <t xml:space="preserve">Mr. Vadalkar Sandeep </t>
  </si>
  <si>
    <t>sandeepvadalkar@gmail.com</t>
  </si>
  <si>
    <t>Mr. Narang Tarun</t>
  </si>
  <si>
    <t>tarun.narang@yahoo.com</t>
  </si>
  <si>
    <t>Mr. Patil Anand R.</t>
  </si>
  <si>
    <t>anandpatil002@gmail.com</t>
  </si>
  <si>
    <t xml:space="preserve">Mrs. Naganokar Sonal Sachin /  Naganokar Sachin Shankar </t>
  </si>
  <si>
    <t>dr.sonal_mane@yahoo.co.</t>
  </si>
  <si>
    <t>Mr.  Sawant Sandesh Suresh</t>
  </si>
  <si>
    <t>sawantsandesh.ss@gmail.com</t>
  </si>
  <si>
    <t xml:space="preserve">Mr. Mulik Sandesh Prakash </t>
  </si>
  <si>
    <t>9822524273 / 9527596700</t>
  </si>
  <si>
    <t>mulik.sandesh@rediffmail.com</t>
  </si>
  <si>
    <t xml:space="preserve">Mr. Kanade Nikhil Shrinand </t>
  </si>
  <si>
    <t>nikhilkanade@gmail.com</t>
  </si>
  <si>
    <t xml:space="preserve">Mr. Thakar Rupeshsingh Rajendrasingh </t>
  </si>
  <si>
    <t>rupeshsingh.thakur@gmail.com</t>
  </si>
  <si>
    <t>Mr.  Magotra Rohan</t>
  </si>
  <si>
    <t>rohanmagotra@gmail.com</t>
  </si>
  <si>
    <t xml:space="preserve">Mr. Shrikhande Chandrashekhar Balkrishna </t>
  </si>
  <si>
    <t>cbshrikhande@tatapower.com</t>
  </si>
  <si>
    <t>Anil Bhasin</t>
  </si>
  <si>
    <t>98 69 069447</t>
  </si>
  <si>
    <t>anilbhasin14@gmail.com</t>
  </si>
  <si>
    <t xml:space="preserve">anilbhasin14@gmail.com </t>
  </si>
  <si>
    <t>Richa Singhai</t>
  </si>
  <si>
    <t>gunjansinghai@gmail.com</t>
  </si>
  <si>
    <t>Tent</t>
  </si>
  <si>
    <t>Nilesh Pawar</t>
  </si>
  <si>
    <t>Nilesh.pawar@opussoft.com</t>
  </si>
  <si>
    <t>Dilip Jadhav</t>
  </si>
  <si>
    <t>dilipj1178@gmail.com</t>
  </si>
  <si>
    <t>Nisha Shah</t>
  </si>
  <si>
    <t>shalins7@gmail.com</t>
  </si>
  <si>
    <t>Aviraj Vilas Madkaiker</t>
  </si>
  <si>
    <t>9921948419/9823636334</t>
  </si>
  <si>
    <t>aviraj.madkaiker@gmail.com</t>
  </si>
  <si>
    <t>Sachin Tanaji Nimbalkar</t>
  </si>
  <si>
    <t xml:space="preserve"> mailsachinnimbalkar@gmail.com</t>
  </si>
  <si>
    <t>Deepti Ajay Tripathi</t>
  </si>
  <si>
    <t>ajay2308@gmail.com</t>
  </si>
  <si>
    <t>hemant.parulekar@gmail.com</t>
  </si>
  <si>
    <t>Mohit Deulkar</t>
  </si>
  <si>
    <t>Gaurav Joshi / Babita Kandpal</t>
  </si>
  <si>
    <t>gauravjoshi13@gmail.com</t>
  </si>
  <si>
    <t xml:space="preserve">Vidyadhar vasudeo Samant </t>
  </si>
  <si>
    <t>vidsamant@gmail.com</t>
  </si>
  <si>
    <t>Deepa Desai</t>
  </si>
  <si>
    <t>rupadesai10@gmail.com</t>
  </si>
  <si>
    <t>Vinodbatra</t>
  </si>
  <si>
    <t>9890970524 / 9860930524</t>
  </si>
  <si>
    <t>Vinodbatra@gmail.com</t>
  </si>
  <si>
    <t>Vecant</t>
  </si>
  <si>
    <t xml:space="preserve">raphael cyprian dsouza / </t>
  </si>
  <si>
    <t>raphael15@rediffmail.com</t>
  </si>
  <si>
    <t>Dewlyn Morarka</t>
  </si>
  <si>
    <t>smorarka@ogaan.co.in</t>
  </si>
  <si>
    <t>Manoj Parekh</t>
  </si>
  <si>
    <t>98206 47337</t>
  </si>
  <si>
    <t>manojparekh@hotmail.com / getprashant4@gmail.com</t>
  </si>
  <si>
    <t>Mangal Gavskar</t>
  </si>
  <si>
    <t>Amol Lembhe</t>
  </si>
  <si>
    <t>amolrl@gmail.com</t>
  </si>
  <si>
    <t>Pranav Soni</t>
  </si>
  <si>
    <t>pranav.soni09@gmail.com</t>
  </si>
  <si>
    <t>owner</t>
  </si>
  <si>
    <t>sunil.sawant@kotak.com /sunil.sawant0501@rediffmail.com</t>
  </si>
  <si>
    <t>nandkumarbisure@gmail.com</t>
  </si>
  <si>
    <t xml:space="preserve">Rajkumar singh </t>
  </si>
  <si>
    <t>rajusingh2947@gmail.com</t>
  </si>
  <si>
    <t>Raj Kumar Soni</t>
  </si>
  <si>
    <t>rajsoniwt@gmail.com</t>
  </si>
  <si>
    <t xml:space="preserve">mayureshvkulkarni@gmail.com
</t>
  </si>
  <si>
    <t>Rohan mantri</t>
  </si>
  <si>
    <t>rohanmantri.1@gmail.com</t>
  </si>
  <si>
    <t>Vikarant Nikam</t>
  </si>
  <si>
    <t>Swaroop Kadam</t>
  </si>
  <si>
    <t>9766922442/9096323451</t>
  </si>
  <si>
    <t>swaroopkadam1908@gmail.com</t>
  </si>
  <si>
    <t>Mrs. Jagtap Pallavi joshi</t>
  </si>
  <si>
    <t>jagtappallavi@hotmail.com</t>
  </si>
  <si>
    <t>Sunil Shinde/ Uday - Vineet Pawar</t>
  </si>
  <si>
    <t>9881339939 ( Uday ), 9321186184 (Vineet)</t>
  </si>
  <si>
    <t xml:space="preserve">Sunil Bhikaji Shinde                                                                                          Vandana Sunil Shinde </t>
  </si>
  <si>
    <t>shindes19@yahoo.com</t>
  </si>
  <si>
    <t xml:space="preserve">Ketan Ssakharam More / Suvarna More </t>
  </si>
  <si>
    <t>Ketan_more@infosys.com</t>
  </si>
  <si>
    <t xml:space="preserve">Makarand M Kulkarni                                                                                               Samoada Makarand Kulkarni </t>
  </si>
  <si>
    <t>makarand.kulkarnee@gmail.com</t>
  </si>
  <si>
    <t>ashokbhagwat60@gmail.com</t>
  </si>
  <si>
    <t>Kinjal Pawar</t>
  </si>
  <si>
    <t>pawar_kinjal@rediffmail.com</t>
  </si>
  <si>
    <t>seemahesh@gmail.com</t>
  </si>
  <si>
    <t xml:space="preserve">Dhanaji  Annarao Bagdure </t>
  </si>
  <si>
    <t>dhanaji.bagdure@gmail.com</t>
  </si>
  <si>
    <t>Rohit S Thakur / Prmela singh Thakur</t>
  </si>
  <si>
    <t>forpam.26@gmail.com</t>
  </si>
  <si>
    <t>deore.hemant74@gmail.com</t>
  </si>
  <si>
    <t>Santosh Sadashiv Patil / Smita Santosh Patil</t>
  </si>
  <si>
    <t>patilsantosh01@gmail.com</t>
  </si>
  <si>
    <t>Swapnil Bhagwatkar</t>
  </si>
  <si>
    <t>swapnil1bhagwatkar@gmail.com</t>
  </si>
  <si>
    <t>akshata.colvalker@gmail.com</t>
  </si>
  <si>
    <t>Puspa Bahari</t>
  </si>
  <si>
    <t>acctsplasa@gmai.com</t>
  </si>
  <si>
    <t>Locked</t>
  </si>
  <si>
    <t>Tilak nivas ,299 5th road Dimond garden Chimbure Mumbai-400071</t>
  </si>
  <si>
    <t>Mr. Bibhuti Bhusan Padhy /  Gayatri Padhy</t>
  </si>
  <si>
    <t>bbpadhy2@yahoo.com</t>
  </si>
  <si>
    <t>Swaroop Jagtap</t>
  </si>
  <si>
    <t>9970159321/9324946262</t>
  </si>
  <si>
    <t>namratapawar26@gmail.com</t>
  </si>
  <si>
    <t>Tilakraj Bahari</t>
  </si>
  <si>
    <t>Rishi Bahri</t>
  </si>
  <si>
    <t>Vishwajit Patil</t>
  </si>
  <si>
    <t>sridharan ramamurthy</t>
  </si>
  <si>
    <t>sri0119@yahoo.co.in</t>
  </si>
  <si>
    <t>Gazivddin Ziyauddin Qazi</t>
  </si>
  <si>
    <t>sadiqua.qazi26@gmail.com</t>
  </si>
  <si>
    <t>Tina Bahri</t>
  </si>
  <si>
    <t>milindkarande1973@gmail.com</t>
  </si>
  <si>
    <t>Vikram Ashokbhai Bhatt</t>
  </si>
  <si>
    <t>vikramabhatt@gmail.com</t>
  </si>
  <si>
    <t>Marya Hussain vijaya kumar prabhat</t>
  </si>
  <si>
    <t>971507744072/9004646414</t>
  </si>
  <si>
    <t>vprabhat4@gmail.com</t>
  </si>
  <si>
    <t>amitabhsin@gmail.com</t>
  </si>
  <si>
    <t>manish kumar patil</t>
  </si>
  <si>
    <t>9552542075 /71</t>
  </si>
  <si>
    <t xml:space="preserve"> manish07navy@gmail.com</t>
  </si>
  <si>
    <t>Adrian/ Akshay Dsouza</t>
  </si>
  <si>
    <t>adrian.serrao5@gmail.com</t>
  </si>
  <si>
    <t>Ramdas Prabhugaonnkar</t>
  </si>
  <si>
    <t>gautamprabhugaonkar@gmail.com</t>
  </si>
  <si>
    <t>Vikas swami</t>
  </si>
  <si>
    <t>swami.vikas01@gmail.com</t>
  </si>
  <si>
    <t>Ambrose Lucas Serrao</t>
  </si>
  <si>
    <t>abcrawat@yahoo.com</t>
  </si>
  <si>
    <t>Bhushan Patil</t>
  </si>
  <si>
    <t xml:space="preserve"> bhushan.patil30@gmail.com</t>
  </si>
  <si>
    <t>Vinay Shinde</t>
  </si>
  <si>
    <t>vinushinde@gmail.com</t>
  </si>
  <si>
    <t xml:space="preserve"> sachinlwani@gmail.com</t>
  </si>
  <si>
    <t>Asha V D aouza / Vijay Dsouza</t>
  </si>
  <si>
    <t xml:space="preserve"> ambekar.manish</t>
  </si>
  <si>
    <t>Suraj Bahri</t>
  </si>
  <si>
    <t>Piyush Daga</t>
  </si>
  <si>
    <t>piyushdaga22@gmail.com</t>
  </si>
  <si>
    <t>kishhira@yahoo.com</t>
  </si>
  <si>
    <t>tenant</t>
  </si>
  <si>
    <t>Vijay kumar Prabhat</t>
  </si>
  <si>
    <t>SHASHIKANT CHAUDHARI</t>
  </si>
  <si>
    <t>eshashikant@gmail.com</t>
  </si>
  <si>
    <t>Umesh Chandru Shivadasani</t>
  </si>
  <si>
    <t>9767792815/6973369377</t>
  </si>
  <si>
    <t>umeshwithme@gmail.com</t>
  </si>
  <si>
    <t>Mr.Suyog Shukla</t>
  </si>
  <si>
    <t>Norisqa Dsouza</t>
  </si>
  <si>
    <t>rohan.oberoi@momentanindia.in</t>
  </si>
  <si>
    <t>AKSHAT Khetan</t>
  </si>
  <si>
    <t>akshatkhetan@gmail.com</t>
  </si>
  <si>
    <t>Arvind Digambar Pargaonkar                                                                                                   Abhijit Arvind Pargaonkar</t>
  </si>
  <si>
    <t>Abhijit.pargaonkar@nttdata.com</t>
  </si>
  <si>
    <t>Rohan V Udhoji</t>
  </si>
  <si>
    <t>rohan.udhoji@gmail.com</t>
  </si>
  <si>
    <t>pooja Jain / Abhijeet Jain</t>
  </si>
  <si>
    <t>Abhijeet Jain &lt;abhijeet.jainmca@gmail.com&gt;</t>
  </si>
  <si>
    <t>swakul14@gmail.com</t>
  </si>
  <si>
    <t>drpavanpargaonkar@gmail.com</t>
  </si>
  <si>
    <t xml:space="preserve"> Kiran prabhakar  Kulkarni                                                                                                                    Sandhya Kiran  Kulkarni</t>
  </si>
  <si>
    <t xml:space="preserve"> kiranmeghana1969@gmail.com</t>
  </si>
  <si>
    <t>Sridhar Iyer</t>
  </si>
  <si>
    <t>iyer.s.mahadevan@sbi.co.in</t>
  </si>
  <si>
    <t>Nilay Parate</t>
  </si>
  <si>
    <t>parate.nilay35@gmail.com</t>
  </si>
  <si>
    <t>Ajit Kumar Lal / Shilpi lal</t>
  </si>
  <si>
    <t xml:space="preserve"> lal.ajit@gmail.com</t>
  </si>
  <si>
    <t>Mr. PRAVIN BHAGWANRAO BABAR</t>
  </si>
  <si>
    <t>pravinbabar@gmail.com</t>
  </si>
  <si>
    <t>Kiran chougule</t>
  </si>
  <si>
    <t xml:space="preserve">Kiran_chougule@yahoo.com </t>
  </si>
  <si>
    <t>MaheshKumar Ganpatrao Patil</t>
  </si>
  <si>
    <t>Mgpatil17@gmail.com</t>
  </si>
  <si>
    <t>Anoop Sharma</t>
  </si>
  <si>
    <t> 1-248-497-8714</t>
  </si>
  <si>
    <t>anoopmep@gmail.com</t>
  </si>
  <si>
    <t>Mohan Narayan  naik</t>
  </si>
  <si>
    <t>mohannike@hotmail.com</t>
  </si>
  <si>
    <t xml:space="preserve">Pankaj Tambe </t>
  </si>
  <si>
    <t>tambepb@gmail.com</t>
  </si>
  <si>
    <t>Jitendra Langarkande</t>
  </si>
  <si>
    <t>Mahender Nalla</t>
  </si>
  <si>
    <t>to.mahendar@gmail.com</t>
  </si>
  <si>
    <t>Nitin Jaideo Patil</t>
  </si>
  <si>
    <t xml:space="preserve"> (+65)-93962113 </t>
  </si>
  <si>
    <t xml:space="preserve"> nitinpatil0803@gmail.com</t>
  </si>
  <si>
    <t>Sachin.Nirale</t>
  </si>
  <si>
    <t>Sachin.Nirale@gmail.com</t>
  </si>
  <si>
    <t>Amit patil</t>
  </si>
  <si>
    <t>elex.amit@gmail.com</t>
  </si>
  <si>
    <t>Nilesh Joshi</t>
  </si>
  <si>
    <t>nilesjoshi@gmail.com</t>
  </si>
  <si>
    <t>Vishal Shankar Marathe</t>
  </si>
  <si>
    <t>marathevishal9@gmail.com</t>
  </si>
  <si>
    <t>Mahesh Mulay</t>
  </si>
  <si>
    <t>mahesh.mulay@yahoo.com</t>
  </si>
  <si>
    <t xml:space="preserve">Ajit  kumar Lal </t>
  </si>
  <si>
    <t>sudip.shyam@gmail.com</t>
  </si>
  <si>
    <t>Utkarsh kiritbhai Patil                                                                                                                                                  Nisha Utkarsh Patil</t>
  </si>
  <si>
    <t>utkarsh1977@gmail.com</t>
  </si>
  <si>
    <t>Alok Mishra</t>
  </si>
  <si>
    <t>alok_29_78@yahoo.com</t>
  </si>
  <si>
    <t>Chirag Mehta</t>
  </si>
  <si>
    <t>1-9173062495</t>
  </si>
  <si>
    <t>abhaynagpure1973@gmail.com</t>
  </si>
  <si>
    <t>Amit Rane / Saralarani Amit Rane</t>
  </si>
  <si>
    <t>amitjrane@yahoo.com</t>
  </si>
  <si>
    <t>Rashmi Sundarni</t>
  </si>
  <si>
    <t>Atish Jadhav</t>
  </si>
  <si>
    <t xml:space="preserve">9028344395 - not valid </t>
  </si>
  <si>
    <t>friend_atu@yahoo.com</t>
  </si>
  <si>
    <t xml:space="preserve">Vikas singh akanksha Singh </t>
  </si>
  <si>
    <t>navendus@gmail.com</t>
  </si>
  <si>
    <t>No One</t>
  </si>
  <si>
    <t>Jaya  Sham Panjabi</t>
  </si>
  <si>
    <t>jsham37@hotmail.com</t>
  </si>
  <si>
    <t>Rohit Dubey</t>
  </si>
  <si>
    <t>rohitkdubey@hotmail.com</t>
  </si>
  <si>
    <t>Manish Abmbekar</t>
  </si>
  <si>
    <t xml:space="preserve">ambekar.manish@gmail.com </t>
  </si>
  <si>
    <t xml:space="preserve">Parul Ashish Mishra new owner </t>
  </si>
  <si>
    <t>ashish.mishra197@gmail.com</t>
  </si>
  <si>
    <t>Sunil Chouksey</t>
  </si>
  <si>
    <t>schouksey@gmail.com</t>
  </si>
  <si>
    <t>Omprakash Bubna</t>
  </si>
  <si>
    <t>vineetbubna@yahoo.com /opbubna11@gmail.com</t>
  </si>
  <si>
    <t>Prag Subhash Knude                                                                                                      Richa Prag Knude</t>
  </si>
  <si>
    <t>parag_khude@rediffmail.com</t>
  </si>
  <si>
    <t>Sanjay Sushil  Harlalka                                                                                Rachana Sanjay Harlalka</t>
  </si>
  <si>
    <t>sanjayh1403@gmail.com</t>
  </si>
  <si>
    <t>Vipul Omprakash  Borikar</t>
  </si>
  <si>
    <t>vipulcell@gmail.com</t>
  </si>
  <si>
    <t xml:space="preserve">Peeyush Sodhia Mrs. Parul Singhai                                                                   Mr. M. L. Sodhia </t>
  </si>
  <si>
    <t>sodhia17@gmail.com</t>
  </si>
  <si>
    <t>Rashi Oberoi</t>
  </si>
  <si>
    <t>o.rashi@gmail.com</t>
  </si>
  <si>
    <t>Kavita Rajendra Shingte                                                                     Rajendra Harishchandra shingte</t>
  </si>
  <si>
    <t xml:space="preserve"> kavitashingte@gmail.com</t>
  </si>
  <si>
    <t>Vishal Bhiungade</t>
  </si>
  <si>
    <t>bvishal111@gmail.com</t>
  </si>
  <si>
    <t>sandeep sharma</t>
  </si>
  <si>
    <t>Sandeep2108sharma@gmail.com</t>
  </si>
  <si>
    <t>Vinayak Sangana Rajmane Sneha</t>
  </si>
  <si>
    <t>rajmanevinayak@gmail.com</t>
  </si>
  <si>
    <t>Subhash Suryabhan Dhadse</t>
  </si>
  <si>
    <t>Yaddanapudi Vamsi Krishna                                                                         Yaddanapudi Sravani</t>
  </si>
  <si>
    <t xml:space="preserve">Nikita Nilesh Jambavalikar                                                                                    Nilesh Prabhakar Jambavalikar </t>
  </si>
  <si>
    <t>9822435753/ 9822596515</t>
  </si>
  <si>
    <t>nilesh_p_j@hotmail.com</t>
  </si>
  <si>
    <t>Rahul Padam Pardeshi                                                                                                 Alka Padam Pardeshi</t>
  </si>
  <si>
    <t>rahul.pardeshi2005@gmail.com</t>
  </si>
  <si>
    <t xml:space="preserve">Shaubhari Das / Sudeshna Das </t>
  </si>
  <si>
    <t>shaubharidas@gmail.com</t>
  </si>
  <si>
    <t>Mayur Jagdale</t>
  </si>
  <si>
    <t>mayurjagdale@gmail.com</t>
  </si>
  <si>
    <t>Nitin Bodke</t>
  </si>
  <si>
    <t>nitinbokde@gmail.com</t>
  </si>
  <si>
    <t>Ashish Sawant  Varsha Ashish Sawant</t>
  </si>
  <si>
    <t>9619924748/9819959851</t>
  </si>
  <si>
    <t>Ashish.Shrivastava@kbl.co.in</t>
  </si>
  <si>
    <t>Sujeet Ganpat Golambade                                                                                              Tejal Kirankumar Shah</t>
  </si>
  <si>
    <t>sujeet.golambade@yahoo.com</t>
  </si>
  <si>
    <t>Abhay Vasant nagpure                                                                                               Monali Abhay nagpure</t>
  </si>
  <si>
    <t>Gaurav Sirsaj</t>
  </si>
  <si>
    <t>gauravsirsaj84@gmail.com</t>
  </si>
  <si>
    <t>Anant Nilkanthrao  Telang                                                                                           Alka Anant Telang</t>
  </si>
  <si>
    <t>anant.telang@gmail.com</t>
  </si>
  <si>
    <t>Arjun Khandewal</t>
  </si>
  <si>
    <t>aakhandewal@gmail.com</t>
  </si>
  <si>
    <t>Saurabh  Gupta</t>
  </si>
  <si>
    <t>saurabh.g24@gmail.com</t>
  </si>
  <si>
    <t>Dinesh Soni</t>
  </si>
  <si>
    <t>Ravindra Kulkarni</t>
  </si>
  <si>
    <t>constrosys@gmail.com</t>
  </si>
  <si>
    <t>Ashok Retawade</t>
  </si>
  <si>
    <t>purushottam K Ekmode                                                                                                Shubhangi purushottam Ekmode</t>
  </si>
  <si>
    <t>97 64 004237</t>
  </si>
  <si>
    <t>purushottame2011@gmail.com</t>
  </si>
  <si>
    <t>Kailash Gupta</t>
  </si>
  <si>
    <t>abhishekgupta316@yahoo.com</t>
  </si>
  <si>
    <t>Popat Swant</t>
  </si>
  <si>
    <t>9503083136 / 9730490209</t>
  </si>
  <si>
    <t>Pranav Sharad Joshi                                                                                              Vasundhara Sharad Joshi</t>
  </si>
  <si>
    <t>suvarnarekhakitchens@yahoo.co.in</t>
  </si>
  <si>
    <t xml:space="preserve">Kuldeep Khare / Sweta Shrivastava </t>
  </si>
  <si>
    <t>KDKHARE1983@GMAIL.COM</t>
  </si>
  <si>
    <t>Krishana Murty / Nidhi srivastava</t>
  </si>
  <si>
    <t>krish.murty@gmail.com</t>
  </si>
  <si>
    <t>Amit Vijay Tatipamulwar                                                                                       Vijay Bhagwantam Tatipamulwar</t>
  </si>
  <si>
    <t>amit.avt@gmail.com</t>
  </si>
  <si>
    <t>Gaurav Sham Gharal</t>
  </si>
  <si>
    <t>gauravgharal@gmail.com</t>
  </si>
  <si>
    <t>Suyog Methi</t>
  </si>
  <si>
    <t xml:space="preserve">suyogmethi@gmail.com </t>
  </si>
  <si>
    <t>Col.Sanjivrege</t>
  </si>
  <si>
    <t>rege1952sanjiv@gmail.com</t>
  </si>
  <si>
    <t>Sudhir Dadarao Patil                                                                                                       Jayasgree Sudhir  Patil</t>
  </si>
  <si>
    <t>sudhirpatil1967@gmail.com</t>
  </si>
  <si>
    <t>Vacant</t>
  </si>
  <si>
    <t>aditi bharadwaj</t>
  </si>
  <si>
    <t>aditijoshi.83@gmail.com</t>
  </si>
  <si>
    <t>Naresh K Dhanani</t>
  </si>
  <si>
    <t>Mandar Sham Raut                                                                                                     Rupa Mandar Raut</t>
  </si>
  <si>
    <t>mandarraut@yahoo.com</t>
  </si>
  <si>
    <t>Akash Mittal</t>
  </si>
  <si>
    <t>aakash.m2k6@gmail.com</t>
  </si>
  <si>
    <t>Naresh Bahari</t>
  </si>
  <si>
    <t>Shailash Arvind Kulkarni                                                                                                        Gayatri Shailash Kulkarni</t>
  </si>
  <si>
    <t>sak2175@gmail.com</t>
  </si>
  <si>
    <t>Viswambhae Choudhari</t>
  </si>
  <si>
    <t>Madhavi Mehendaley</t>
  </si>
  <si>
    <t>madhavim@yahoo.com</t>
  </si>
  <si>
    <t>Ravindra G.  Jaybhaye                                                                                                Sandhya Ravindra Jaybhaye</t>
  </si>
  <si>
    <t>jaybhayerg@gmail.com</t>
  </si>
  <si>
    <t>Dilip Chavan</t>
  </si>
  <si>
    <t>Mayank Khare</t>
  </si>
  <si>
    <t>mayankkhare.9june@gmail.com</t>
  </si>
  <si>
    <t>No Possesion</t>
  </si>
  <si>
    <t xml:space="preserve">George Marchon                                   Yvonne Marchon </t>
  </si>
  <si>
    <t>bosco.marchon@gmail.com</t>
  </si>
  <si>
    <t>Abhay Krishna          Khushboo Kumari</t>
  </si>
  <si>
    <t>abhaykirshna108@gmail.com</t>
  </si>
  <si>
    <t xml:space="preserve">any on address provied </t>
  </si>
  <si>
    <t xml:space="preserve">no any address provide </t>
  </si>
  <si>
    <t>Mrs.Neeta sanjeev Bhalerao / Bhalerao Sanjeev Prabhakar</t>
  </si>
  <si>
    <t>Hemant Atul Parulekar / Pallvi  Hemant Parulekar</t>
  </si>
  <si>
    <t>Sunil G .Sawanth / Anushree Sunil Sawanth</t>
  </si>
  <si>
    <t>Nandkumar Eknath Bisure  /  Vaishali Nandkumar Bisure</t>
  </si>
  <si>
    <t>Masasi Mayuresh Kulkarni / Vijay Mayuresh Kulkarni</t>
  </si>
  <si>
    <t xml:space="preserve">Ashok Ramchandraji BHAGWAT /Kamal Ashok Bhahwat </t>
  </si>
  <si>
    <t>Mahesh Mukand kulkarni / Archana Mahesh kulkarni</t>
  </si>
  <si>
    <t>Dipali Hemant Deore  /Hemant Sudhakar Deore</t>
  </si>
  <si>
    <t>Vaikunth Subhash Talaulikar / Akshata Vaikunth Talaulikar</t>
  </si>
  <si>
    <t>Milind Madhavrao karande  /  Yogita Milind karande</t>
  </si>
  <si>
    <t xml:space="preserve">Amitabh Ashok Kumar/ Nidhi amitabh Kumar </t>
  </si>
  <si>
    <t>Clarita Rawat/Bharat Singh Rawat</t>
  </si>
  <si>
    <t>Sachin Laxman Wani    / Ashwini Sachin Wani</t>
  </si>
  <si>
    <t xml:space="preserve">Rama Babu Pandit  /Chirag Babu Pandit </t>
  </si>
  <si>
    <t xml:space="preserve">Mr. Bhagwan G Hiranandani,  Mr. Kishore B Hiranandani ,  Mrs. Seraphina Fernandes </t>
  </si>
  <si>
    <t>Mr. Swapnil Mukund Kulkarni / Mrunalini Swapnil  Kulkarni</t>
  </si>
  <si>
    <t>Prakash Madhukar Kulakarni /   Pavan Prakash Kulkarni</t>
  </si>
  <si>
    <t>Suresh Gehimal  Moorjani                                                                                                  Neelam Suresh Mooejani</t>
  </si>
  <si>
    <t>moorjanisuresh@yahoo.in</t>
  </si>
  <si>
    <t>kunal.dhadse@gmail.com</t>
  </si>
  <si>
    <t>7887970345 / 9922778595</t>
  </si>
  <si>
    <t>srnikam07@gmail.com</t>
  </si>
  <si>
    <t>dinesh.crazy@gmail.com</t>
  </si>
  <si>
    <t xml:space="preserve">retawade_45@rediffmail.com </t>
  </si>
  <si>
    <t>Q1  ( Last date 1st  May 2017)</t>
  </si>
  <si>
    <t>Q 2       ( Last Date 1st Aug 2017 )</t>
  </si>
  <si>
    <t>Q 3       ( Last Date 1st Nov 2017 )</t>
  </si>
  <si>
    <t>Q 4       ( Last Date 1  Feb 2018 )</t>
  </si>
  <si>
    <t>Pre Interest Start Date</t>
  </si>
  <si>
    <t>Monthly Maintanance For F Y 201718</t>
  </si>
  <si>
    <t>Previous Year</t>
  </si>
  <si>
    <t>Number of Days for interest</t>
  </si>
  <si>
    <t>Flat Detail</t>
  </si>
  <si>
    <t>Without Interest</t>
  </si>
  <si>
    <t>With Interest</t>
  </si>
  <si>
    <t>Q1 Including Previous Year</t>
  </si>
  <si>
    <t>WithOut Interest</t>
  </si>
  <si>
    <t>Q1 End Dat</t>
  </si>
  <si>
    <t>Q2 End Date</t>
  </si>
  <si>
    <t>Q3 End Date</t>
  </si>
  <si>
    <t>Flat No</t>
  </si>
  <si>
    <t>Amount Payble Before 01 May 2017</t>
  </si>
  <si>
    <t>prev</t>
  </si>
  <si>
    <t>interest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</si>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</sst>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45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rgb="FFFF0000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FF0000"/>
      <name val="Calibri"/>
      <family val="2"/>
    </font>
    <font>
      <sz val="9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u/>
      <sz val="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u/>
      <sz val="10"/>
      <color rgb="FF1155CC"/>
      <name val="Arial"/>
      <family val="2"/>
    </font>
    <font>
      <sz val="10"/>
      <color rgb="FF1155CC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i/>
      <sz val="10"/>
      <name val="Arial"/>
      <family val="2"/>
    </font>
    <font>
      <sz val="12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1"/>
      <name val="HelveticaNeue"/>
    </font>
    <font>
      <b/>
      <sz val="11.5"/>
      <name val="Arial"/>
      <family val="2"/>
    </font>
    <font>
      <sz val="10"/>
      <color theme="1"/>
      <name val="Cambria"/>
      <family val="2"/>
      <scheme val="major"/>
    </font>
    <font>
      <sz val="10"/>
      <color rgb="FFFF0000"/>
      <name val="Cambria"/>
      <family val="2"/>
      <scheme val="major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EB9C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5"/>
      </left>
      <right style="thin">
        <color theme="5"/>
      </right>
      <top style="medium">
        <color theme="5"/>
      </top>
      <bottom/>
      <diagonal/>
    </border>
    <border>
      <left style="thin">
        <color theme="5"/>
      </left>
      <right style="medium">
        <color theme="5"/>
      </right>
      <top style="medium">
        <color theme="5"/>
      </top>
      <bottom/>
      <diagonal/>
    </border>
    <border>
      <left/>
      <right style="thin">
        <color theme="5"/>
      </right>
      <top style="medium">
        <color theme="5"/>
      </top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 style="thin">
        <color theme="5"/>
      </left>
      <right/>
      <top style="medium">
        <color theme="5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5"/>
      </right>
      <top style="thin">
        <color theme="5"/>
      </top>
      <bottom/>
      <diagonal/>
    </border>
  </borders>
  <cellStyleXfs count="5">
    <xf numFmtId="0" fontId="0" fillId="0" borderId="0"/>
    <xf numFmtId="0" fontId="7" fillId="2" borderId="0" applyNumberFormat="0" applyBorder="0" applyAlignment="0" applyProtection="0"/>
    <xf numFmtId="0" fontId="5" fillId="0" borderId="0"/>
    <xf numFmtId="0" fontId="20" fillId="0" borderId="0" applyNumberFormat="0" applyFill="0" applyBorder="0" applyAlignment="0" applyProtection="0"/>
    <xf numFmtId="0" fontId="44" fillId="17" borderId="0" applyNumberFormat="0" applyBorder="0" applyAlignment="0" applyProtection="0"/>
  </cellStyleXfs>
  <cellXfs count="289">
    <xf numFmtId="0" fontId="0" fillId="0" borderId="0" xfId="0"/>
    <xf numFmtId="0" fontId="0" fillId="0" borderId="1" xfId="0" applyFont="1" applyBorder="1" applyAlignment="1"/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0" fillId="0" borderId="2" xfId="0" applyFont="1" applyBorder="1" applyAlignment="1"/>
    <xf numFmtId="0" fontId="0" fillId="0" borderId="4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1" fillId="0" borderId="5" xfId="0" applyFont="1" applyBorder="1" applyAlignment="1"/>
    <xf numFmtId="0" fontId="5" fillId="0" borderId="0" xfId="0" applyFont="1" applyAlignment="1"/>
    <xf numFmtId="0" fontId="3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0" fillId="0" borderId="1" xfId="0" applyBorder="1"/>
    <xf numFmtId="0" fontId="4" fillId="0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wrapText="1"/>
    </xf>
    <xf numFmtId="0" fontId="8" fillId="0" borderId="17" xfId="0" applyFont="1" applyBorder="1" applyAlignment="1">
      <alignment horizontal="left" wrapText="1"/>
    </xf>
    <xf numFmtId="0" fontId="1" fillId="3" borderId="16" xfId="0" applyFont="1" applyFill="1" applyBorder="1" applyAlignment="1">
      <alignment horizontal="center" vertical="center"/>
    </xf>
    <xf numFmtId="0" fontId="8" fillId="0" borderId="8" xfId="0" applyFont="1" applyFill="1" applyBorder="1" applyAlignment="1"/>
    <xf numFmtId="0" fontId="8" fillId="0" borderId="1" xfId="0" applyFont="1" applyFill="1" applyBorder="1" applyAlignment="1"/>
    <xf numFmtId="0" fontId="1" fillId="0" borderId="0" xfId="0" applyFont="1" applyFill="1" applyAlignment="1"/>
    <xf numFmtId="0" fontId="0" fillId="0" borderId="21" xfId="0" applyFont="1" applyBorder="1" applyAlignment="1"/>
    <xf numFmtId="0" fontId="2" fillId="0" borderId="22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left" wrapText="1"/>
    </xf>
    <xf numFmtId="0" fontId="4" fillId="8" borderId="2" xfId="0" applyFont="1" applyFill="1" applyBorder="1" applyAlignment="1">
      <alignment horizontal="left" wrapText="1"/>
    </xf>
    <xf numFmtId="0" fontId="8" fillId="0" borderId="9" xfId="0" applyFont="1" applyFill="1" applyBorder="1" applyAlignment="1"/>
    <xf numFmtId="0" fontId="6" fillId="6" borderId="1" xfId="0" applyFont="1" applyFill="1" applyBorder="1" applyAlignment="1">
      <alignment horizontal="left" wrapText="1"/>
    </xf>
    <xf numFmtId="14" fontId="0" fillId="0" borderId="1" xfId="0" applyNumberFormat="1" applyBorder="1"/>
    <xf numFmtId="0" fontId="3" fillId="0" borderId="4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3" fillId="0" borderId="17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5" fillId="0" borderId="0" xfId="2" applyFont="1" applyAlignment="1"/>
    <xf numFmtId="0" fontId="15" fillId="5" borderId="0" xfId="2" applyFont="1" applyFill="1" applyBorder="1" applyAlignment="1">
      <alignment horizontal="center" vertical="center" wrapText="1"/>
    </xf>
    <xf numFmtId="0" fontId="1" fillId="0" borderId="0" xfId="2" applyFont="1" applyAlignment="1"/>
    <xf numFmtId="0" fontId="13" fillId="5" borderId="1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1" fillId="0" borderId="0" xfId="2" applyFont="1" applyAlignment="1"/>
    <xf numFmtId="0" fontId="14" fillId="5" borderId="1" xfId="2" applyFont="1" applyFill="1" applyBorder="1" applyAlignment="1">
      <alignment horizontal="center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5" fillId="0" borderId="0" xfId="2" applyFont="1"/>
    <xf numFmtId="1" fontId="13" fillId="6" borderId="39" xfId="2" applyNumberFormat="1" applyFont="1" applyFill="1" applyBorder="1" applyAlignment="1">
      <alignment horizontal="center" vertical="center"/>
    </xf>
    <xf numFmtId="0" fontId="1" fillId="0" borderId="36" xfId="0" applyFont="1" applyBorder="1" applyAlignment="1"/>
    <xf numFmtId="14" fontId="5" fillId="0" borderId="1" xfId="0" applyNumberFormat="1" applyFont="1" applyBorder="1"/>
    <xf numFmtId="0" fontId="1" fillId="7" borderId="4" xfId="0" applyFont="1" applyFill="1" applyBorder="1" applyAlignment="1"/>
    <xf numFmtId="0" fontId="1" fillId="7" borderId="35" xfId="0" applyFont="1" applyFill="1" applyBorder="1" applyAlignment="1"/>
    <xf numFmtId="0" fontId="1" fillId="7" borderId="13" xfId="0" applyFont="1" applyFill="1" applyBorder="1" applyAlignment="1"/>
    <xf numFmtId="0" fontId="1" fillId="11" borderId="35" xfId="0" applyFont="1" applyFill="1" applyBorder="1" applyAlignment="1"/>
    <xf numFmtId="0" fontId="1" fillId="11" borderId="37" xfId="0" applyFont="1" applyFill="1" applyBorder="1" applyAlignment="1"/>
    <xf numFmtId="0" fontId="1" fillId="11" borderId="44" xfId="0" applyFont="1" applyFill="1" applyBorder="1" applyAlignment="1"/>
    <xf numFmtId="0" fontId="1" fillId="11" borderId="36" xfId="0" applyFont="1" applyFill="1" applyBorder="1" applyAlignment="1"/>
    <xf numFmtId="0" fontId="0" fillId="10" borderId="1" xfId="0" applyFill="1" applyBorder="1"/>
    <xf numFmtId="0" fontId="5" fillId="10" borderId="1" xfId="0" applyFont="1" applyFill="1" applyBorder="1"/>
    <xf numFmtId="0" fontId="0" fillId="13" borderId="45" xfId="0" applyFill="1" applyBorder="1" applyAlignment="1"/>
    <xf numFmtId="0" fontId="5" fillId="13" borderId="45" xfId="0" applyFont="1" applyFill="1" applyBorder="1" applyAlignment="1">
      <alignment wrapText="1"/>
    </xf>
    <xf numFmtId="0" fontId="5" fillId="13" borderId="45" xfId="0" applyFont="1" applyFill="1" applyBorder="1" applyAlignment="1"/>
    <xf numFmtId="0" fontId="0" fillId="9" borderId="45" xfId="0" applyFill="1" applyBorder="1"/>
    <xf numFmtId="0" fontId="5" fillId="9" borderId="45" xfId="0" applyFont="1" applyFill="1" applyBorder="1" applyAlignment="1">
      <alignment wrapText="1"/>
    </xf>
    <xf numFmtId="0" fontId="5" fillId="9" borderId="45" xfId="0" applyFont="1" applyFill="1" applyBorder="1"/>
    <xf numFmtId="0" fontId="0" fillId="0" borderId="2" xfId="0" applyBorder="1"/>
    <xf numFmtId="0" fontId="1" fillId="3" borderId="46" xfId="0" applyFont="1" applyFill="1" applyBorder="1" applyAlignment="1">
      <alignment horizontal="center" vertical="center" wrapText="1"/>
    </xf>
    <xf numFmtId="14" fontId="0" fillId="7" borderId="1" xfId="0" applyNumberFormat="1" applyFill="1" applyBorder="1"/>
    <xf numFmtId="0" fontId="1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20" fillId="0" borderId="1" xfId="3" applyBorder="1" applyAlignment="1">
      <alignment horizontal="left"/>
    </xf>
    <xf numFmtId="0" fontId="19" fillId="0" borderId="1" xfId="0" applyFont="1" applyBorder="1" applyAlignment="1">
      <alignment horizontal="left" vertical="center"/>
    </xf>
    <xf numFmtId="0" fontId="8" fillId="7" borderId="1" xfId="0" applyFont="1" applyFill="1" applyBorder="1" applyAlignment="1">
      <alignment horizontal="left"/>
    </xf>
    <xf numFmtId="0" fontId="0" fillId="7" borderId="1" xfId="0" applyFont="1" applyFill="1" applyBorder="1" applyAlignment="1"/>
    <xf numFmtId="0" fontId="11" fillId="0" borderId="1" xfId="0" applyFont="1" applyBorder="1" applyAlignment="1"/>
    <xf numFmtId="0" fontId="11" fillId="0" borderId="47" xfId="0" applyFont="1" applyBorder="1" applyAlignment="1">
      <alignment horizontal="left"/>
    </xf>
    <xf numFmtId="0" fontId="20" fillId="5" borderId="1" xfId="3" applyFill="1" applyBorder="1" applyAlignment="1">
      <alignment horizontal="left"/>
    </xf>
    <xf numFmtId="0" fontId="0" fillId="5" borderId="1" xfId="0" applyFont="1" applyFill="1" applyBorder="1" applyAlignment="1"/>
    <xf numFmtId="0" fontId="20" fillId="0" borderId="0" xfId="3" applyAlignment="1"/>
    <xf numFmtId="0" fontId="11" fillId="0" borderId="0" xfId="0" applyFont="1" applyAlignment="1"/>
    <xf numFmtId="0" fontId="8" fillId="0" borderId="47" xfId="0" applyFont="1" applyBorder="1" applyAlignment="1">
      <alignment horizontal="left"/>
    </xf>
    <xf numFmtId="0" fontId="11" fillId="7" borderId="1" xfId="0" applyFont="1" applyFill="1" applyBorder="1" applyAlignment="1">
      <alignment horizontal="left"/>
    </xf>
    <xf numFmtId="0" fontId="11" fillId="7" borderId="1" xfId="0" applyFont="1" applyFill="1" applyBorder="1" applyAlignment="1"/>
    <xf numFmtId="0" fontId="8" fillId="0" borderId="1" xfId="0" applyFont="1" applyBorder="1" applyAlignment="1"/>
    <xf numFmtId="0" fontId="20" fillId="7" borderId="1" xfId="3" applyFill="1" applyBorder="1" applyAlignment="1">
      <alignment horizontal="left"/>
    </xf>
    <xf numFmtId="0" fontId="22" fillId="15" borderId="1" xfId="0" applyFont="1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11" fillId="10" borderId="1" xfId="0" applyFont="1" applyFill="1" applyBorder="1" applyAlignment="1"/>
    <xf numFmtId="0" fontId="25" fillId="10" borderId="1" xfId="0" applyFont="1" applyFill="1" applyBorder="1" applyAlignment="1">
      <alignment horizontal="left"/>
    </xf>
    <xf numFmtId="0" fontId="25" fillId="10" borderId="1" xfId="0" applyFont="1" applyFill="1" applyBorder="1" applyAlignment="1"/>
    <xf numFmtId="0" fontId="26" fillId="0" borderId="1" xfId="0" applyFont="1" applyBorder="1" applyAlignment="1">
      <alignment horizontal="left"/>
    </xf>
    <xf numFmtId="0" fontId="8" fillId="7" borderId="47" xfId="0" applyFont="1" applyFill="1" applyBorder="1" applyAlignment="1">
      <alignment horizontal="left"/>
    </xf>
    <xf numFmtId="0" fontId="0" fillId="7" borderId="0" xfId="0" applyFont="1" applyFill="1" applyAlignment="1"/>
    <xf numFmtId="0" fontId="27" fillId="0" borderId="1" xfId="3" applyFont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29" fillId="15" borderId="1" xfId="0" applyFont="1" applyFill="1" applyBorder="1" applyAlignment="1">
      <alignment horizontal="left"/>
    </xf>
    <xf numFmtId="0" fontId="0" fillId="0" borderId="0" xfId="0" applyFont="1" applyBorder="1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19" fillId="7" borderId="1" xfId="0" applyFont="1" applyFill="1" applyBorder="1" applyAlignment="1">
      <alignment horizontal="left"/>
    </xf>
    <xf numFmtId="0" fontId="19" fillId="7" borderId="2" xfId="0" applyFont="1" applyFill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0" fontId="19" fillId="5" borderId="2" xfId="0" applyFont="1" applyFill="1" applyBorder="1" applyAlignment="1">
      <alignment horizontal="left"/>
    </xf>
    <xf numFmtId="0" fontId="21" fillId="7" borderId="1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left"/>
    </xf>
    <xf numFmtId="0" fontId="19" fillId="0" borderId="27" xfId="0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left"/>
    </xf>
    <xf numFmtId="0" fontId="21" fillId="10" borderId="1" xfId="0" applyFont="1" applyFill="1" applyBorder="1" applyAlignment="1">
      <alignment horizontal="left"/>
    </xf>
    <xf numFmtId="0" fontId="21" fillId="10" borderId="2" xfId="0" applyFont="1" applyFill="1" applyBorder="1" applyAlignment="1">
      <alignment horizontal="left"/>
    </xf>
    <xf numFmtId="0" fontId="23" fillId="10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left"/>
    </xf>
    <xf numFmtId="0" fontId="24" fillId="10" borderId="1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Alignment="1"/>
    <xf numFmtId="0" fontId="19" fillId="7" borderId="0" xfId="0" applyFont="1" applyFill="1" applyAlignment="1"/>
    <xf numFmtId="0" fontId="30" fillId="0" borderId="0" xfId="0" applyFont="1" applyFill="1" applyAlignment="1">
      <alignment horizontal="left"/>
    </xf>
    <xf numFmtId="0" fontId="8" fillId="0" borderId="0" xfId="0" applyFont="1" applyAlignment="1"/>
    <xf numFmtId="0" fontId="19" fillId="10" borderId="0" xfId="0" applyFont="1" applyFill="1" applyAlignment="1"/>
    <xf numFmtId="0" fontId="0" fillId="14" borderId="16" xfId="0" applyFill="1" applyBorder="1" applyAlignment="1">
      <alignment horizontal="center" vertical="center"/>
    </xf>
    <xf numFmtId="0" fontId="11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10" borderId="1" xfId="3" applyFill="1" applyBorder="1" applyAlignment="1">
      <alignment horizontal="left"/>
    </xf>
    <xf numFmtId="0" fontId="21" fillId="10" borderId="1" xfId="0" applyFont="1" applyFill="1" applyBorder="1" applyAlignment="1">
      <alignment horizontal="left" wrapText="1"/>
    </xf>
    <xf numFmtId="0" fontId="8" fillId="0" borderId="22" xfId="0" applyFont="1" applyFill="1" applyBorder="1" applyAlignment="1">
      <alignment horizontal="left" wrapText="1"/>
    </xf>
    <xf numFmtId="0" fontId="8" fillId="0" borderId="26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8" fillId="0" borderId="21" xfId="0" applyFont="1" applyFill="1" applyBorder="1" applyAlignment="1">
      <alignment horizontal="left" wrapText="1"/>
    </xf>
    <xf numFmtId="0" fontId="12" fillId="0" borderId="8" xfId="0" applyFont="1" applyFill="1" applyBorder="1" applyAlignment="1">
      <alignment horizontal="center"/>
    </xf>
    <xf numFmtId="0" fontId="33" fillId="0" borderId="8" xfId="0" applyFont="1" applyFill="1" applyBorder="1" applyAlignment="1"/>
    <xf numFmtId="0" fontId="33" fillId="0" borderId="1" xfId="0" applyFont="1" applyFill="1" applyBorder="1" applyAlignment="1"/>
    <xf numFmtId="0" fontId="33" fillId="0" borderId="23" xfId="0" applyFont="1" applyFill="1" applyBorder="1" applyAlignment="1"/>
    <xf numFmtId="14" fontId="33" fillId="0" borderId="6" xfId="0" applyNumberFormat="1" applyFont="1" applyFill="1" applyBorder="1"/>
    <xf numFmtId="0" fontId="33" fillId="0" borderId="7" xfId="0" applyFont="1" applyFill="1" applyBorder="1" applyAlignment="1"/>
    <xf numFmtId="0" fontId="33" fillId="0" borderId="5" xfId="0" applyFont="1" applyFill="1" applyBorder="1" applyAlignment="1"/>
    <xf numFmtId="0" fontId="33" fillId="0" borderId="0" xfId="0" applyFont="1" applyFill="1" applyAlignment="1"/>
    <xf numFmtId="14" fontId="33" fillId="0" borderId="0" xfId="0" applyNumberFormat="1" applyFont="1" applyFill="1" applyAlignment="1"/>
    <xf numFmtId="0" fontId="33" fillId="0" borderId="0" xfId="0" applyFont="1" applyFill="1"/>
    <xf numFmtId="14" fontId="33" fillId="0" borderId="1" xfId="0" applyNumberFormat="1" applyFont="1" applyFill="1" applyBorder="1"/>
    <xf numFmtId="0" fontId="33" fillId="0" borderId="9" xfId="0" applyFont="1" applyFill="1" applyBorder="1" applyAlignment="1"/>
    <xf numFmtId="0" fontId="33" fillId="0" borderId="3" xfId="0" applyFont="1" applyFill="1" applyBorder="1" applyAlignment="1"/>
    <xf numFmtId="0" fontId="12" fillId="0" borderId="8" xfId="0" applyFont="1" applyFill="1" applyBorder="1"/>
    <xf numFmtId="0" fontId="34" fillId="0" borderId="0" xfId="1" applyFont="1" applyFill="1" applyAlignment="1"/>
    <xf numFmtId="14" fontId="33" fillId="0" borderId="1" xfId="0" applyNumberFormat="1" applyFont="1" applyFill="1" applyBorder="1" applyAlignment="1"/>
    <xf numFmtId="0" fontId="35" fillId="0" borderId="9" xfId="0" applyFont="1" applyFill="1" applyBorder="1"/>
    <xf numFmtId="14" fontId="8" fillId="0" borderId="1" xfId="0" applyNumberFormat="1" applyFont="1" applyFill="1" applyBorder="1" applyAlignment="1"/>
    <xf numFmtId="0" fontId="33" fillId="0" borderId="8" xfId="0" applyFont="1" applyFill="1" applyBorder="1" applyAlignment="1">
      <alignment horizontal="center"/>
    </xf>
    <xf numFmtId="0" fontId="36" fillId="0" borderId="9" xfId="0" applyFont="1" applyFill="1" applyBorder="1"/>
    <xf numFmtId="16" fontId="33" fillId="0" borderId="1" xfId="0" applyNumberFormat="1" applyFont="1" applyFill="1" applyBorder="1" applyAlignment="1"/>
    <xf numFmtId="0" fontId="37" fillId="0" borderId="9" xfId="0" applyFont="1" applyFill="1" applyBorder="1"/>
    <xf numFmtId="0" fontId="2" fillId="0" borderId="0" xfId="0" applyFont="1" applyFill="1" applyAlignment="1"/>
    <xf numFmtId="0" fontId="38" fillId="0" borderId="9" xfId="0" applyFont="1" applyFill="1" applyBorder="1"/>
    <xf numFmtId="0" fontId="39" fillId="0" borderId="9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8" fillId="0" borderId="0" xfId="0" applyFont="1" applyFill="1" applyAlignment="1"/>
    <xf numFmtId="0" fontId="2" fillId="0" borderId="0" xfId="0" applyFont="1" applyFill="1" applyAlignment="1">
      <alignment wrapText="1"/>
    </xf>
    <xf numFmtId="0" fontId="8" fillId="0" borderId="9" xfId="0" applyFont="1" applyFill="1" applyBorder="1"/>
    <xf numFmtId="0" fontId="37" fillId="0" borderId="8" xfId="0" applyFont="1" applyFill="1" applyBorder="1"/>
    <xf numFmtId="0" fontId="8" fillId="0" borderId="3" xfId="0" applyFont="1" applyFill="1" applyBorder="1" applyAlignment="1"/>
    <xf numFmtId="14" fontId="33" fillId="0" borderId="1" xfId="0" applyNumberFormat="1" applyFont="1" applyFill="1" applyBorder="1" applyAlignment="1">
      <alignment horizontal="right"/>
    </xf>
    <xf numFmtId="0" fontId="8" fillId="0" borderId="9" xfId="0" applyFont="1" applyFill="1" applyBorder="1" applyAlignment="1">
      <alignment horizontal="left"/>
    </xf>
    <xf numFmtId="14" fontId="8" fillId="0" borderId="1" xfId="2" applyNumberFormat="1" applyFont="1" applyFill="1" applyBorder="1" applyAlignment="1"/>
    <xf numFmtId="0" fontId="8" fillId="0" borderId="8" xfId="0" applyFont="1" applyFill="1" applyBorder="1" applyAlignment="1">
      <alignment horizontal="center"/>
    </xf>
    <xf numFmtId="1" fontId="8" fillId="0" borderId="9" xfId="0" applyNumberFormat="1" applyFont="1" applyFill="1" applyBorder="1" applyAlignment="1">
      <alignment horizontal="left"/>
    </xf>
    <xf numFmtId="0" fontId="40" fillId="0" borderId="9" xfId="0" applyFont="1" applyFill="1" applyBorder="1"/>
    <xf numFmtId="0" fontId="34" fillId="0" borderId="8" xfId="1" applyFont="1" applyFill="1" applyBorder="1" applyAlignment="1"/>
    <xf numFmtId="0" fontId="34" fillId="0" borderId="1" xfId="1" applyFont="1" applyFill="1" applyBorder="1" applyAlignment="1"/>
    <xf numFmtId="0" fontId="34" fillId="0" borderId="9" xfId="1" applyFont="1" applyFill="1" applyBorder="1" applyAlignment="1"/>
    <xf numFmtId="0" fontId="34" fillId="0" borderId="3" xfId="1" applyFont="1" applyFill="1" applyBorder="1" applyAlignment="1"/>
    <xf numFmtId="3" fontId="35" fillId="0" borderId="8" xfId="0" applyNumberFormat="1" applyFont="1" applyFill="1" applyBorder="1"/>
    <xf numFmtId="0" fontId="8" fillId="0" borderId="1" xfId="2" applyFont="1" applyFill="1" applyBorder="1" applyAlignment="1">
      <alignment horizontal="center"/>
    </xf>
    <xf numFmtId="0" fontId="2" fillId="0" borderId="8" xfId="0" applyFont="1" applyFill="1" applyBorder="1" applyAlignment="1"/>
    <xf numFmtId="14" fontId="37" fillId="0" borderId="1" xfId="0" applyNumberFormat="1" applyFont="1" applyFill="1" applyBorder="1"/>
    <xf numFmtId="14" fontId="8" fillId="0" borderId="1" xfId="0" applyNumberFormat="1" applyFont="1" applyFill="1" applyBorder="1"/>
    <xf numFmtId="0" fontId="41" fillId="0" borderId="9" xfId="0" applyFont="1" applyFill="1" applyBorder="1"/>
    <xf numFmtId="0" fontId="33" fillId="0" borderId="10" xfId="0" applyFont="1" applyFill="1" applyBorder="1" applyAlignment="1"/>
    <xf numFmtId="0" fontId="33" fillId="0" borderId="11" xfId="0" applyFont="1" applyFill="1" applyBorder="1" applyAlignment="1"/>
    <xf numFmtId="14" fontId="33" fillId="0" borderId="11" xfId="0" applyNumberFormat="1" applyFont="1" applyFill="1" applyBorder="1"/>
    <xf numFmtId="0" fontId="33" fillId="0" borderId="12" xfId="0" applyFont="1" applyFill="1" applyBorder="1" applyAlignment="1"/>
    <xf numFmtId="0" fontId="33" fillId="0" borderId="24" xfId="0" applyFont="1" applyFill="1" applyBorder="1" applyAlignment="1"/>
    <xf numFmtId="0" fontId="12" fillId="0" borderId="10" xfId="0" applyFont="1" applyFill="1" applyBorder="1"/>
    <xf numFmtId="0" fontId="8" fillId="0" borderId="12" xfId="0" applyFont="1" applyFill="1" applyBorder="1" applyAlignment="1"/>
    <xf numFmtId="0" fontId="2" fillId="0" borderId="17" xfId="0" applyFont="1" applyFill="1" applyBorder="1" applyAlignment="1"/>
    <xf numFmtId="0" fontId="33" fillId="0" borderId="6" xfId="0" applyFont="1" applyFill="1" applyBorder="1" applyAlignment="1"/>
    <xf numFmtId="0" fontId="33" fillId="0" borderId="9" xfId="0" applyFont="1" applyFill="1" applyBorder="1" applyAlignment="1">
      <alignment horizontal="right"/>
    </xf>
    <xf numFmtId="0" fontId="33" fillId="0" borderId="0" xfId="0" applyFont="1" applyFill="1" applyBorder="1" applyAlignment="1"/>
    <xf numFmtId="0" fontId="2" fillId="0" borderId="9" xfId="0" applyFont="1" applyFill="1" applyBorder="1" applyAlignment="1"/>
    <xf numFmtId="0" fontId="8" fillId="0" borderId="7" xfId="0" applyFont="1" applyFill="1" applyBorder="1" applyAlignment="1"/>
    <xf numFmtId="0" fontId="33" fillId="0" borderId="8" xfId="0" applyFont="1" applyFill="1" applyBorder="1"/>
    <xf numFmtId="0" fontId="8" fillId="0" borderId="8" xfId="2" applyFont="1" applyFill="1" applyBorder="1" applyAlignment="1">
      <alignment horizontal="right"/>
    </xf>
    <xf numFmtId="0" fontId="8" fillId="0" borderId="49" xfId="2" applyFont="1" applyFill="1" applyBorder="1" applyAlignment="1">
      <alignment horizontal="center"/>
    </xf>
    <xf numFmtId="0" fontId="42" fillId="5" borderId="1" xfId="2" applyFont="1" applyFill="1" applyBorder="1" applyAlignment="1">
      <alignment horizontal="center" vertical="center" wrapText="1"/>
    </xf>
    <xf numFmtId="0" fontId="43" fillId="5" borderId="1" xfId="2" applyFont="1" applyFill="1" applyBorder="1" applyAlignment="1">
      <alignment horizontal="center" vertical="center" wrapText="1"/>
    </xf>
    <xf numFmtId="0" fontId="5" fillId="10" borderId="15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14" borderId="51" xfId="0" applyFill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9" borderId="45" xfId="0" applyFont="1" applyFill="1" applyBorder="1" applyAlignment="1"/>
    <xf numFmtId="0" fontId="0" fillId="9" borderId="52" xfId="0" applyFill="1" applyBorder="1"/>
    <xf numFmtId="0" fontId="0" fillId="0" borderId="1" xfId="0" applyBorder="1" applyAlignment="1">
      <alignment wrapText="1"/>
    </xf>
    <xf numFmtId="0" fontId="13" fillId="12" borderId="4" xfId="2" applyFont="1" applyFill="1" applyBorder="1" applyAlignment="1">
      <alignment horizontal="center" vertical="center" wrapText="1"/>
    </xf>
    <xf numFmtId="1" fontId="13" fillId="12" borderId="4" xfId="2" applyNumberFormat="1" applyFont="1" applyFill="1" applyBorder="1" applyAlignment="1">
      <alignment horizontal="center" vertical="center" wrapText="1"/>
    </xf>
    <xf numFmtId="164" fontId="13" fillId="12" borderId="4" xfId="2" applyNumberFormat="1" applyFont="1" applyFill="1" applyBorder="1" applyAlignment="1">
      <alignment horizontal="center" vertical="center" wrapText="1"/>
    </xf>
    <xf numFmtId="1" fontId="13" fillId="12" borderId="37" xfId="2" applyNumberFormat="1" applyFont="1" applyFill="1" applyBorder="1" applyAlignment="1">
      <alignment horizontal="center" vertical="center" wrapText="1"/>
    </xf>
    <xf numFmtId="0" fontId="15" fillId="5" borderId="17" xfId="2" applyFont="1" applyFill="1" applyBorder="1" applyAlignment="1">
      <alignment horizontal="center" vertical="center" wrapText="1"/>
    </xf>
    <xf numFmtId="0" fontId="13" fillId="5" borderId="17" xfId="2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4" fontId="0" fillId="7" borderId="1" xfId="0" applyNumberFormat="1" applyFill="1" applyBorder="1" applyAlignment="1">
      <alignment wrapText="1"/>
    </xf>
    <xf numFmtId="0" fontId="0" fillId="14" borderId="16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33" fillId="0" borderId="6" xfId="0" applyNumberFormat="1" applyFont="1" applyFill="1" applyBorder="1" applyAlignment="1"/>
    <xf numFmtId="0" fontId="0" fillId="0" borderId="1" xfId="0" applyBorder="1" applyAlignment="1">
      <alignment horizontal="center"/>
    </xf>
    <xf numFmtId="14" fontId="44" fillId="5" borderId="1" xfId="4" applyNumberFormat="1" applyFill="1" applyBorder="1"/>
    <xf numFmtId="0" fontId="5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11" borderId="34" xfId="0" applyFont="1" applyFill="1" applyBorder="1" applyAlignment="1">
      <alignment horizontal="center"/>
    </xf>
    <xf numFmtId="0" fontId="1" fillId="11" borderId="22" xfId="0" applyFont="1" applyFill="1" applyBorder="1" applyAlignment="1">
      <alignment horizontal="center"/>
    </xf>
    <xf numFmtId="0" fontId="1" fillId="11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7" borderId="22" xfId="0" applyFont="1" applyFill="1" applyBorder="1" applyAlignment="1">
      <alignment horizontal="center"/>
    </xf>
    <xf numFmtId="0" fontId="1" fillId="11" borderId="43" xfId="0" applyFont="1" applyFill="1" applyBorder="1" applyAlignment="1">
      <alignment horizontal="center"/>
    </xf>
    <xf numFmtId="0" fontId="1" fillId="11" borderId="25" xfId="0" applyFont="1" applyFill="1" applyBorder="1" applyAlignment="1">
      <alignment horizontal="center"/>
    </xf>
    <xf numFmtId="0" fontId="1" fillId="11" borderId="4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50" xfId="0" applyFont="1" applyFill="1" applyBorder="1" applyAlignment="1">
      <alignment horizontal="center" vertical="center" wrapText="1"/>
    </xf>
    <xf numFmtId="0" fontId="1" fillId="4" borderId="48" xfId="0" applyFont="1" applyFill="1" applyBorder="1" applyAlignment="1">
      <alignment horizontal="center" vertical="center" wrapText="1"/>
    </xf>
    <xf numFmtId="0" fontId="13" fillId="6" borderId="25" xfId="2" applyFont="1" applyFill="1" applyBorder="1" applyAlignment="1">
      <alignment horizontal="center" vertical="center"/>
    </xf>
    <xf numFmtId="0" fontId="5" fillId="0" borderId="40" xfId="2" applyBorder="1" applyAlignment="1">
      <alignment horizontal="center" vertical="center"/>
    </xf>
    <xf numFmtId="1" fontId="13" fillId="6" borderId="42" xfId="2" applyNumberFormat="1" applyFont="1" applyFill="1" applyBorder="1" applyAlignment="1">
      <alignment horizontal="center" vertical="center"/>
    </xf>
    <xf numFmtId="1" fontId="13" fillId="6" borderId="41" xfId="2" applyNumberFormat="1" applyFont="1" applyFill="1" applyBorder="1" applyAlignment="1">
      <alignment horizontal="center" vertical="center"/>
    </xf>
    <xf numFmtId="1" fontId="13" fillId="6" borderId="14" xfId="2" applyNumberFormat="1" applyFont="1" applyFill="1" applyBorder="1" applyAlignment="1">
      <alignment horizontal="center" vertical="center"/>
    </xf>
    <xf numFmtId="0" fontId="5" fillId="0" borderId="25" xfId="2" applyBorder="1" applyAlignment="1">
      <alignment horizontal="center" vertical="center"/>
    </xf>
    <xf numFmtId="1" fontId="13" fillId="6" borderId="18" xfId="2" applyNumberFormat="1" applyFont="1" applyFill="1" applyBorder="1" applyAlignment="1">
      <alignment horizontal="center" vertical="center"/>
    </xf>
    <xf numFmtId="1" fontId="13" fillId="6" borderId="19" xfId="2" applyNumberFormat="1" applyFont="1" applyFill="1" applyBorder="1" applyAlignment="1">
      <alignment horizontal="center" vertical="center"/>
    </xf>
    <xf numFmtId="1" fontId="13" fillId="6" borderId="20" xfId="2" applyNumberFormat="1" applyFont="1" applyFill="1" applyBorder="1" applyAlignment="1">
      <alignment horizontal="center" vertical="center"/>
    </xf>
    <xf numFmtId="0" fontId="5" fillId="9" borderId="28" xfId="0" applyFont="1" applyFill="1" applyBorder="1" applyAlignment="1">
      <alignment horizontal="center"/>
    </xf>
    <xf numFmtId="0" fontId="5" fillId="9" borderId="32" xfId="0" applyFont="1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5" fillId="9" borderId="31" xfId="0" applyFont="1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10" borderId="0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13" borderId="28" xfId="0" applyFont="1" applyFill="1" applyBorder="1" applyAlignment="1">
      <alignment horizontal="center"/>
    </xf>
    <xf numFmtId="0" fontId="0" fillId="13" borderId="28" xfId="0" applyFill="1" applyBorder="1" applyAlignment="1">
      <alignment horizontal="center"/>
    </xf>
  </cellXfs>
  <cellStyles count="5">
    <cellStyle name="Good" xfId="1" builtinId="26"/>
    <cellStyle name="Hyperlink" xfId="3" builtinId="8"/>
    <cellStyle name="Neutral" xfId="4" builtinId="2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180</xdr:row>
      <xdr:rowOff>0</xdr:rowOff>
    </xdr:from>
    <xdr:to>
      <xdr:col>21</xdr:col>
      <xdr:colOff>9525</xdr:colOff>
      <xdr:row>180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35794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179</xdr:row>
      <xdr:rowOff>0</xdr:rowOff>
    </xdr:from>
    <xdr:to>
      <xdr:col>4</xdr:col>
      <xdr:colOff>9525</xdr:colOff>
      <xdr:row>179</xdr:row>
      <xdr:rowOff>9525</xdr:rowOff>
    </xdr:to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35794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179</xdr:row>
      <xdr:rowOff>0</xdr:rowOff>
    </xdr:from>
    <xdr:to>
      <xdr:col>9</xdr:col>
      <xdr:colOff>9525</xdr:colOff>
      <xdr:row>179</xdr:row>
      <xdr:rowOff>9525</xdr:rowOff>
    </xdr:to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77650" y="35794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193</xdr:row>
      <xdr:rowOff>0</xdr:rowOff>
    </xdr:from>
    <xdr:to>
      <xdr:col>8</xdr:col>
      <xdr:colOff>9525</xdr:colOff>
      <xdr:row>193</xdr:row>
      <xdr:rowOff>9525</xdr:rowOff>
    </xdr:to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38595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iyushdaga22@gmail.com" TargetMode="External"/><Relationship Id="rId18" Type="http://schemas.openxmlformats.org/officeDocument/2006/relationships/hyperlink" Target="mailto:drpavanpargaonkar@gmail.com" TargetMode="External"/><Relationship Id="rId26" Type="http://schemas.openxmlformats.org/officeDocument/2006/relationships/hyperlink" Target="mailto:gauravgharal@gmail.com" TargetMode="External"/><Relationship Id="rId39" Type="http://schemas.openxmlformats.org/officeDocument/2006/relationships/hyperlink" Target="mailto:acctsplasa@gmai.com" TargetMode="External"/><Relationship Id="rId21" Type="http://schemas.openxmlformats.org/officeDocument/2006/relationships/hyperlink" Target="mailto:amitjrane@yahoo.com" TargetMode="External"/><Relationship Id="rId34" Type="http://schemas.openxmlformats.org/officeDocument/2006/relationships/hyperlink" Target="mailto:rupadesai10@gmail.com" TargetMode="External"/><Relationship Id="rId42" Type="http://schemas.openxmlformats.org/officeDocument/2006/relationships/hyperlink" Target="mailto:sudhirraje51@gmail.com" TargetMode="External"/><Relationship Id="rId47" Type="http://schemas.openxmlformats.org/officeDocument/2006/relationships/hyperlink" Target="mailto:vprabhat4@gmail.com" TargetMode="External"/><Relationship Id="rId50" Type="http://schemas.openxmlformats.org/officeDocument/2006/relationships/hyperlink" Target="mailto:rege1952sanjiv@gmail.com" TargetMode="External"/><Relationship Id="rId55" Type="http://schemas.openxmlformats.org/officeDocument/2006/relationships/hyperlink" Target="mailto:dilipj1178@gmail.com" TargetMode="External"/><Relationship Id="rId63" Type="http://schemas.openxmlformats.org/officeDocument/2006/relationships/hyperlink" Target="mailto:vidsamant@gmail.com" TargetMode="External"/><Relationship Id="rId68" Type="http://schemas.openxmlformats.org/officeDocument/2006/relationships/hyperlink" Target="mailto:srnikam07@gmail.com" TargetMode="External"/><Relationship Id="rId7" Type="http://schemas.openxmlformats.org/officeDocument/2006/relationships/hyperlink" Target="mailto:ajay2308@gmail.com" TargetMode="External"/><Relationship Id="rId71" Type="http://schemas.openxmlformats.org/officeDocument/2006/relationships/drawing" Target="../drawings/drawing1.xml"/><Relationship Id="rId2" Type="http://schemas.openxmlformats.org/officeDocument/2006/relationships/hyperlink" Target="mailto:kishorekulkarni@gmail.com" TargetMode="External"/><Relationship Id="rId16" Type="http://schemas.openxmlformats.org/officeDocument/2006/relationships/hyperlink" Target="mailto:drpavanpargaonkar@gmail.com" TargetMode="External"/><Relationship Id="rId29" Type="http://schemas.openxmlformats.org/officeDocument/2006/relationships/hyperlink" Target="mailto:uttam.dere@tatamotors.com" TargetMode="External"/><Relationship Id="rId1" Type="http://schemas.openxmlformats.org/officeDocument/2006/relationships/hyperlink" Target="mailto:kaulagi9@gmail.com" TargetMode="External"/><Relationship Id="rId6" Type="http://schemas.openxmlformats.org/officeDocument/2006/relationships/hyperlink" Target="mailto:dr.sonal_mane@yahoo.co." TargetMode="External"/><Relationship Id="rId11" Type="http://schemas.openxmlformats.org/officeDocument/2006/relationships/hyperlink" Target="mailto:deore.hemant74@gmail.com" TargetMode="External"/><Relationship Id="rId24" Type="http://schemas.openxmlformats.org/officeDocument/2006/relationships/hyperlink" Target="mailto:aakhandewal@gmail.com" TargetMode="External"/><Relationship Id="rId32" Type="http://schemas.openxmlformats.org/officeDocument/2006/relationships/hyperlink" Target="mailto:vineetbubna@yahoo.com" TargetMode="External"/><Relationship Id="rId37" Type="http://schemas.openxmlformats.org/officeDocument/2006/relationships/hyperlink" Target="mailto:acctsplasa@gmai.com" TargetMode="External"/><Relationship Id="rId40" Type="http://schemas.openxmlformats.org/officeDocument/2006/relationships/hyperlink" Target="mailto:acctsplasa@gmai.com" TargetMode="External"/><Relationship Id="rId45" Type="http://schemas.openxmlformats.org/officeDocument/2006/relationships/hyperlink" Target="mailto:constrosys@gmail.com" TargetMode="External"/><Relationship Id="rId53" Type="http://schemas.openxmlformats.org/officeDocument/2006/relationships/hyperlink" Target="mailto:p_durgavale@rediffmail.com" TargetMode="External"/><Relationship Id="rId58" Type="http://schemas.openxmlformats.org/officeDocument/2006/relationships/hyperlink" Target="mailto:mulik.sandesh@rediffmail.com" TargetMode="External"/><Relationship Id="rId66" Type="http://schemas.openxmlformats.org/officeDocument/2006/relationships/hyperlink" Target="mailto:amit.avt@gmail.com" TargetMode="External"/><Relationship Id="rId5" Type="http://schemas.openxmlformats.org/officeDocument/2006/relationships/hyperlink" Target="mailto:anandpatil002@gmail.com" TargetMode="External"/><Relationship Id="rId15" Type="http://schemas.openxmlformats.org/officeDocument/2006/relationships/hyperlink" Target="mailto:akshatkhetan@gmail.com" TargetMode="External"/><Relationship Id="rId23" Type="http://schemas.openxmlformats.org/officeDocument/2006/relationships/hyperlink" Target="mailto:rajmanevinayak@gmail.com" TargetMode="External"/><Relationship Id="rId28" Type="http://schemas.openxmlformats.org/officeDocument/2006/relationships/hyperlink" Target="mailto:abhaykirshna108@gmail.com" TargetMode="External"/><Relationship Id="rId36" Type="http://schemas.openxmlformats.org/officeDocument/2006/relationships/hyperlink" Target="mailto:abhishekgupta316@yahoo.com" TargetMode="External"/><Relationship Id="rId49" Type="http://schemas.openxmlformats.org/officeDocument/2006/relationships/hyperlink" Target="mailto:saurabh.g24@gmail.com" TargetMode="External"/><Relationship Id="rId57" Type="http://schemas.openxmlformats.org/officeDocument/2006/relationships/hyperlink" Target="mailto:nikhilkanade@gmail.com" TargetMode="External"/><Relationship Id="rId61" Type="http://schemas.openxmlformats.org/officeDocument/2006/relationships/hyperlink" Target="mailto:more.sachinm@gmail.com" TargetMode="External"/><Relationship Id="rId10" Type="http://schemas.openxmlformats.org/officeDocument/2006/relationships/hyperlink" Target="mailto:nandkumarbisure@gmail.com" TargetMode="External"/><Relationship Id="rId19" Type="http://schemas.openxmlformats.org/officeDocument/2006/relationships/hyperlink" Target="mailto:mahesh.mulay@yahoo.com" TargetMode="External"/><Relationship Id="rId31" Type="http://schemas.openxmlformats.org/officeDocument/2006/relationships/hyperlink" Target="mailto:dhanaji.bagdure@gmail.com" TargetMode="External"/><Relationship Id="rId44" Type="http://schemas.openxmlformats.org/officeDocument/2006/relationships/hyperlink" Target="mailto:santoshsr3000@gmail.com" TargetMode="External"/><Relationship Id="rId52" Type="http://schemas.openxmlformats.org/officeDocument/2006/relationships/hyperlink" Target="mailto:iyer.s.mahadevan@sbi.co.in" TargetMode="External"/><Relationship Id="rId60" Type="http://schemas.openxmlformats.org/officeDocument/2006/relationships/hyperlink" Target="mailto:madhav1bomnale@gmail.com" TargetMode="External"/><Relationship Id="rId65" Type="http://schemas.openxmlformats.org/officeDocument/2006/relationships/hyperlink" Target="mailto:adrian.serrao5@gmail.com" TargetMode="External"/><Relationship Id="rId4" Type="http://schemas.openxmlformats.org/officeDocument/2006/relationships/hyperlink" Target="mailto:mandarshinde95@gmail.com" TargetMode="External"/><Relationship Id="rId9" Type="http://schemas.openxmlformats.org/officeDocument/2006/relationships/hyperlink" Target="mailto:amolrl@gmail.com" TargetMode="External"/><Relationship Id="rId14" Type="http://schemas.openxmlformats.org/officeDocument/2006/relationships/hyperlink" Target="mailto:rohan.oberoi@momentanindia.in" TargetMode="External"/><Relationship Id="rId22" Type="http://schemas.openxmlformats.org/officeDocument/2006/relationships/hyperlink" Target="mailto:bvishal111@gmail.com" TargetMode="External"/><Relationship Id="rId27" Type="http://schemas.openxmlformats.org/officeDocument/2006/relationships/hyperlink" Target="mailto:jaybhayerg@gmail.com" TargetMode="External"/><Relationship Id="rId30" Type="http://schemas.openxmlformats.org/officeDocument/2006/relationships/hyperlink" Target="mailto:mohannike@hotmail.com" TargetMode="External"/><Relationship Id="rId35" Type="http://schemas.openxmlformats.org/officeDocument/2006/relationships/hyperlink" Target="mailto:cdbadhe@rediffmail.com" TargetMode="External"/><Relationship Id="rId43" Type="http://schemas.openxmlformats.org/officeDocument/2006/relationships/hyperlink" Target="mailto:sssarate78@gmail.com" TargetMode="External"/><Relationship Id="rId48" Type="http://schemas.openxmlformats.org/officeDocument/2006/relationships/hyperlink" Target="mailto:suvarnarekhakitchens@yahoo.co.in" TargetMode="External"/><Relationship Id="rId56" Type="http://schemas.openxmlformats.org/officeDocument/2006/relationships/hyperlink" Target="mailto:namratapawar26@gmail.com" TargetMode="External"/><Relationship Id="rId64" Type="http://schemas.openxmlformats.org/officeDocument/2006/relationships/hyperlink" Target="mailto:madhavim@yahoo.com" TargetMode="External"/><Relationship Id="rId69" Type="http://schemas.openxmlformats.org/officeDocument/2006/relationships/hyperlink" Target="mailto:retawade_45@rediffmail.com" TargetMode="External"/><Relationship Id="rId8" Type="http://schemas.openxmlformats.org/officeDocument/2006/relationships/hyperlink" Target="mailto:gauravjoshi13@gmail.com" TargetMode="External"/><Relationship Id="rId51" Type="http://schemas.openxmlformats.org/officeDocument/2006/relationships/hyperlink" Target="mailto:schouksey@gmail.com" TargetMode="External"/><Relationship Id="rId3" Type="http://schemas.openxmlformats.org/officeDocument/2006/relationships/hyperlink" Target="mailto:yuvraj_raut84@yahoo.co.in" TargetMode="External"/><Relationship Id="rId12" Type="http://schemas.openxmlformats.org/officeDocument/2006/relationships/hyperlink" Target="mailto:sadiqua.qazi26@gmail.com" TargetMode="External"/><Relationship Id="rId17" Type="http://schemas.openxmlformats.org/officeDocument/2006/relationships/hyperlink" Target="mailto:parate.nilay35@gmail.com" TargetMode="External"/><Relationship Id="rId25" Type="http://schemas.openxmlformats.org/officeDocument/2006/relationships/hyperlink" Target="mailto:krish.murty@gmail.com" TargetMode="External"/><Relationship Id="rId33" Type="http://schemas.openxmlformats.org/officeDocument/2006/relationships/hyperlink" Target="mailto:nilesh_p_j@hotmail.com" TargetMode="External"/><Relationship Id="rId38" Type="http://schemas.openxmlformats.org/officeDocument/2006/relationships/hyperlink" Target="mailto:acctsplasa@gmai.com" TargetMode="External"/><Relationship Id="rId46" Type="http://schemas.openxmlformats.org/officeDocument/2006/relationships/hyperlink" Target="mailto:swaroopkadam1908@gmail.com" TargetMode="External"/><Relationship Id="rId59" Type="http://schemas.openxmlformats.org/officeDocument/2006/relationships/hyperlink" Target="mailto:umeshwithme@gmail.com" TargetMode="External"/><Relationship Id="rId67" Type="http://schemas.openxmlformats.org/officeDocument/2006/relationships/hyperlink" Target="mailto:moorjanisuresh@yahoo.in" TargetMode="External"/><Relationship Id="rId20" Type="http://schemas.openxmlformats.org/officeDocument/2006/relationships/hyperlink" Target="mailto:utkarsh1977@gmail.com" TargetMode="External"/><Relationship Id="rId41" Type="http://schemas.openxmlformats.org/officeDocument/2006/relationships/hyperlink" Target="mailto:acctsplasa@gmai.com" TargetMode="External"/><Relationship Id="rId54" Type="http://schemas.openxmlformats.org/officeDocument/2006/relationships/hyperlink" Target="mailto:vikramabhatt@gmail.com" TargetMode="External"/><Relationship Id="rId62" Type="http://schemas.openxmlformats.org/officeDocument/2006/relationships/hyperlink" Target="mailto:smorarka@ogaan.co.in" TargetMode="External"/><Relationship Id="rId7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iyushdaga22@gmail.com" TargetMode="External"/><Relationship Id="rId18" Type="http://schemas.openxmlformats.org/officeDocument/2006/relationships/hyperlink" Target="mailto:drpavanpargaonkar@gmail.com" TargetMode="External"/><Relationship Id="rId26" Type="http://schemas.openxmlformats.org/officeDocument/2006/relationships/hyperlink" Target="mailto:gauravgharal@gmail.com" TargetMode="External"/><Relationship Id="rId39" Type="http://schemas.openxmlformats.org/officeDocument/2006/relationships/hyperlink" Target="mailto:acctsplasa@gmai.com" TargetMode="External"/><Relationship Id="rId21" Type="http://schemas.openxmlformats.org/officeDocument/2006/relationships/hyperlink" Target="mailto:amitjrane@yahoo.com" TargetMode="External"/><Relationship Id="rId34" Type="http://schemas.openxmlformats.org/officeDocument/2006/relationships/hyperlink" Target="mailto:rupadesai10@gmail.com" TargetMode="External"/><Relationship Id="rId42" Type="http://schemas.openxmlformats.org/officeDocument/2006/relationships/hyperlink" Target="mailto:sudhirraje51@gmail.com" TargetMode="External"/><Relationship Id="rId47" Type="http://schemas.openxmlformats.org/officeDocument/2006/relationships/hyperlink" Target="mailto:vprabhat4@gmail.com" TargetMode="External"/><Relationship Id="rId50" Type="http://schemas.openxmlformats.org/officeDocument/2006/relationships/hyperlink" Target="mailto:rege1952sanjiv@gmail.com" TargetMode="External"/><Relationship Id="rId55" Type="http://schemas.openxmlformats.org/officeDocument/2006/relationships/hyperlink" Target="mailto:dilipj1178@gmail.com" TargetMode="External"/><Relationship Id="rId63" Type="http://schemas.openxmlformats.org/officeDocument/2006/relationships/hyperlink" Target="mailto:vidsamant@gmail.com" TargetMode="External"/><Relationship Id="rId68" Type="http://schemas.openxmlformats.org/officeDocument/2006/relationships/hyperlink" Target="mailto:srnikam07@gmail.com" TargetMode="External"/><Relationship Id="rId7" Type="http://schemas.openxmlformats.org/officeDocument/2006/relationships/hyperlink" Target="mailto:ajay2308@gmail.com" TargetMode="External"/><Relationship Id="rId2" Type="http://schemas.openxmlformats.org/officeDocument/2006/relationships/hyperlink" Target="mailto:kishorekulkarni@gmail.com" TargetMode="External"/><Relationship Id="rId16" Type="http://schemas.openxmlformats.org/officeDocument/2006/relationships/hyperlink" Target="mailto:drpavanpargaonkar@gmail.com" TargetMode="External"/><Relationship Id="rId29" Type="http://schemas.openxmlformats.org/officeDocument/2006/relationships/hyperlink" Target="mailto:uttam.dere@tatamotors.com" TargetMode="External"/><Relationship Id="rId1" Type="http://schemas.openxmlformats.org/officeDocument/2006/relationships/hyperlink" Target="mailto:kaulagi9@gmail.com" TargetMode="External"/><Relationship Id="rId6" Type="http://schemas.openxmlformats.org/officeDocument/2006/relationships/hyperlink" Target="mailto:dr.sonal_mane@yahoo.co." TargetMode="External"/><Relationship Id="rId11" Type="http://schemas.openxmlformats.org/officeDocument/2006/relationships/hyperlink" Target="mailto:deore.hemant74@gmail.com" TargetMode="External"/><Relationship Id="rId24" Type="http://schemas.openxmlformats.org/officeDocument/2006/relationships/hyperlink" Target="mailto:aakhandewal@gmail.com" TargetMode="External"/><Relationship Id="rId32" Type="http://schemas.openxmlformats.org/officeDocument/2006/relationships/hyperlink" Target="mailto:vineetbubna@yahoo.com" TargetMode="External"/><Relationship Id="rId37" Type="http://schemas.openxmlformats.org/officeDocument/2006/relationships/hyperlink" Target="mailto:acctsplasa@gmai.com" TargetMode="External"/><Relationship Id="rId40" Type="http://schemas.openxmlformats.org/officeDocument/2006/relationships/hyperlink" Target="mailto:acctsplasa@gmai.com" TargetMode="External"/><Relationship Id="rId45" Type="http://schemas.openxmlformats.org/officeDocument/2006/relationships/hyperlink" Target="mailto:constrosys@gmail.com" TargetMode="External"/><Relationship Id="rId53" Type="http://schemas.openxmlformats.org/officeDocument/2006/relationships/hyperlink" Target="mailto:p_durgavale@rediffmail.com" TargetMode="External"/><Relationship Id="rId58" Type="http://schemas.openxmlformats.org/officeDocument/2006/relationships/hyperlink" Target="mailto:mulik.sandesh@rediffmail.com" TargetMode="External"/><Relationship Id="rId66" Type="http://schemas.openxmlformats.org/officeDocument/2006/relationships/hyperlink" Target="mailto:amit.avt@gmail.com" TargetMode="External"/><Relationship Id="rId5" Type="http://schemas.openxmlformats.org/officeDocument/2006/relationships/hyperlink" Target="mailto:anandpatil002@gmail.com" TargetMode="External"/><Relationship Id="rId15" Type="http://schemas.openxmlformats.org/officeDocument/2006/relationships/hyperlink" Target="mailto:akshatkhetan@gmail.com" TargetMode="External"/><Relationship Id="rId23" Type="http://schemas.openxmlformats.org/officeDocument/2006/relationships/hyperlink" Target="mailto:rajmanevinayak@gmail.com" TargetMode="External"/><Relationship Id="rId28" Type="http://schemas.openxmlformats.org/officeDocument/2006/relationships/hyperlink" Target="mailto:abhaykirshna108@gmail.com" TargetMode="External"/><Relationship Id="rId36" Type="http://schemas.openxmlformats.org/officeDocument/2006/relationships/hyperlink" Target="mailto:abhishekgupta316@yahoo.com" TargetMode="External"/><Relationship Id="rId49" Type="http://schemas.openxmlformats.org/officeDocument/2006/relationships/hyperlink" Target="mailto:saurabh.g24@gmail.com" TargetMode="External"/><Relationship Id="rId57" Type="http://schemas.openxmlformats.org/officeDocument/2006/relationships/hyperlink" Target="mailto:nikhilkanade@gmail.com" TargetMode="External"/><Relationship Id="rId61" Type="http://schemas.openxmlformats.org/officeDocument/2006/relationships/hyperlink" Target="mailto:more.sachinm@gmail.com" TargetMode="External"/><Relationship Id="rId10" Type="http://schemas.openxmlformats.org/officeDocument/2006/relationships/hyperlink" Target="mailto:nandkumarbisure@gmail.com" TargetMode="External"/><Relationship Id="rId19" Type="http://schemas.openxmlformats.org/officeDocument/2006/relationships/hyperlink" Target="mailto:mahesh.mulay@yahoo.com" TargetMode="External"/><Relationship Id="rId31" Type="http://schemas.openxmlformats.org/officeDocument/2006/relationships/hyperlink" Target="mailto:dhanaji.bagdure@gmail.com" TargetMode="External"/><Relationship Id="rId44" Type="http://schemas.openxmlformats.org/officeDocument/2006/relationships/hyperlink" Target="mailto:santoshsr3000@gmail.com" TargetMode="External"/><Relationship Id="rId52" Type="http://schemas.openxmlformats.org/officeDocument/2006/relationships/hyperlink" Target="mailto:iyer.s.mahadevan@sbi.co.in" TargetMode="External"/><Relationship Id="rId60" Type="http://schemas.openxmlformats.org/officeDocument/2006/relationships/hyperlink" Target="mailto:madhav1bomnale@gmail.com" TargetMode="External"/><Relationship Id="rId65" Type="http://schemas.openxmlformats.org/officeDocument/2006/relationships/hyperlink" Target="mailto:adrian.serrao5@gmail.com" TargetMode="External"/><Relationship Id="rId4" Type="http://schemas.openxmlformats.org/officeDocument/2006/relationships/hyperlink" Target="mailto:mandarshinde95@gmail.com" TargetMode="External"/><Relationship Id="rId9" Type="http://schemas.openxmlformats.org/officeDocument/2006/relationships/hyperlink" Target="mailto:amolrl@gmail.com" TargetMode="External"/><Relationship Id="rId14" Type="http://schemas.openxmlformats.org/officeDocument/2006/relationships/hyperlink" Target="mailto:rohan.oberoi@momentanindia.in" TargetMode="External"/><Relationship Id="rId22" Type="http://schemas.openxmlformats.org/officeDocument/2006/relationships/hyperlink" Target="mailto:bvishal111@gmail.com" TargetMode="External"/><Relationship Id="rId27" Type="http://schemas.openxmlformats.org/officeDocument/2006/relationships/hyperlink" Target="mailto:jaybhayerg@gmail.com" TargetMode="External"/><Relationship Id="rId30" Type="http://schemas.openxmlformats.org/officeDocument/2006/relationships/hyperlink" Target="mailto:mohannike@hotmail.com" TargetMode="External"/><Relationship Id="rId35" Type="http://schemas.openxmlformats.org/officeDocument/2006/relationships/hyperlink" Target="mailto:cdbadhe@rediffmail.com" TargetMode="External"/><Relationship Id="rId43" Type="http://schemas.openxmlformats.org/officeDocument/2006/relationships/hyperlink" Target="mailto:sssarate78@gmail.com" TargetMode="External"/><Relationship Id="rId48" Type="http://schemas.openxmlformats.org/officeDocument/2006/relationships/hyperlink" Target="mailto:suvarnarekhakitchens@yahoo.co.in" TargetMode="External"/><Relationship Id="rId56" Type="http://schemas.openxmlformats.org/officeDocument/2006/relationships/hyperlink" Target="mailto:namratapawar26@gmail.com" TargetMode="External"/><Relationship Id="rId64" Type="http://schemas.openxmlformats.org/officeDocument/2006/relationships/hyperlink" Target="mailto:madhavim@yahoo.com" TargetMode="External"/><Relationship Id="rId69" Type="http://schemas.openxmlformats.org/officeDocument/2006/relationships/hyperlink" Target="mailto:retawade_45@rediffmail.com" TargetMode="External"/><Relationship Id="rId8" Type="http://schemas.openxmlformats.org/officeDocument/2006/relationships/hyperlink" Target="mailto:gauravjoshi13@gmail.com" TargetMode="External"/><Relationship Id="rId51" Type="http://schemas.openxmlformats.org/officeDocument/2006/relationships/hyperlink" Target="mailto:schouksey@gmail.com" TargetMode="External"/><Relationship Id="rId3" Type="http://schemas.openxmlformats.org/officeDocument/2006/relationships/hyperlink" Target="mailto:yuvraj_raut84@yahoo.co.in" TargetMode="External"/><Relationship Id="rId12" Type="http://schemas.openxmlformats.org/officeDocument/2006/relationships/hyperlink" Target="mailto:sadiqua.qazi26@gmail.com" TargetMode="External"/><Relationship Id="rId17" Type="http://schemas.openxmlformats.org/officeDocument/2006/relationships/hyperlink" Target="mailto:parate.nilay35@gmail.com" TargetMode="External"/><Relationship Id="rId25" Type="http://schemas.openxmlformats.org/officeDocument/2006/relationships/hyperlink" Target="mailto:krish.murty@gmail.com" TargetMode="External"/><Relationship Id="rId33" Type="http://schemas.openxmlformats.org/officeDocument/2006/relationships/hyperlink" Target="mailto:nilesh_p_j@hotmail.com" TargetMode="External"/><Relationship Id="rId38" Type="http://schemas.openxmlformats.org/officeDocument/2006/relationships/hyperlink" Target="mailto:acctsplasa@gmai.com" TargetMode="External"/><Relationship Id="rId46" Type="http://schemas.openxmlformats.org/officeDocument/2006/relationships/hyperlink" Target="mailto:swaroopkadam1908@gmail.com" TargetMode="External"/><Relationship Id="rId59" Type="http://schemas.openxmlformats.org/officeDocument/2006/relationships/hyperlink" Target="mailto:umeshwithme@gmail.com" TargetMode="External"/><Relationship Id="rId67" Type="http://schemas.openxmlformats.org/officeDocument/2006/relationships/hyperlink" Target="mailto:moorjanisuresh@yahoo.in" TargetMode="External"/><Relationship Id="rId20" Type="http://schemas.openxmlformats.org/officeDocument/2006/relationships/hyperlink" Target="mailto:utkarsh1977@gmail.com" TargetMode="External"/><Relationship Id="rId41" Type="http://schemas.openxmlformats.org/officeDocument/2006/relationships/hyperlink" Target="mailto:acctsplasa@gmai.com" TargetMode="External"/><Relationship Id="rId54" Type="http://schemas.openxmlformats.org/officeDocument/2006/relationships/hyperlink" Target="mailto:vikramabhatt@gmail.com" TargetMode="External"/><Relationship Id="rId62" Type="http://schemas.openxmlformats.org/officeDocument/2006/relationships/hyperlink" Target="mailto:smorarka@ogaan.co.in" TargetMode="External"/><Relationship Id="rId70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25"/>
  <sheetViews>
    <sheetView tabSelected="1" topLeftCell="C1" zoomScaleNormal="100" workbookViewId="0">
      <pane ySplit="3" topLeftCell="A73" activePane="bottomLeft" state="frozen"/>
      <selection activeCell="C1" sqref="C1"/>
      <selection pane="bottomLeft" activeCell="D53" sqref="D53"/>
    </sheetView>
  </sheetViews>
  <sheetFormatPr defaultRowHeight="15"/>
  <cols>
    <col min="1" max="1" width="5.28515625" style="2" hidden="1" customWidth="1"/>
    <col min="2" max="2" width="9.85546875" style="2" hidden="1" customWidth="1"/>
    <col min="3" max="3" width="7.7109375" style="169" customWidth="1"/>
    <col min="4" max="4" width="11.28515625" style="169" customWidth="1"/>
    <col min="5" max="5" width="12.140625" style="169" bestFit="1" customWidth="1"/>
    <col min="6" max="6" width="15.5703125" style="169" customWidth="1"/>
    <col min="7" max="7" width="17.42578125" style="169" bestFit="1" customWidth="1"/>
    <col min="8" max="8" width="10.42578125" style="169" bestFit="1" customWidth="1"/>
    <col min="9" max="9" width="10.42578125" style="169" customWidth="1"/>
    <col min="10" max="10" width="9.140625" style="169"/>
    <col min="11" max="11" width="11.5703125" style="169" customWidth="1"/>
    <col min="12" max="12" width="18.5703125" style="169" customWidth="1"/>
    <col min="13" max="13" width="11" style="169" customWidth="1"/>
    <col min="14" max="14" width="11.5703125" style="169" customWidth="1"/>
    <col min="15" max="15" width="13.5703125" style="169" bestFit="1" customWidth="1"/>
    <col min="16" max="16" width="24.5703125" style="169" customWidth="1"/>
    <col min="17" max="17" width="10.28515625" style="169" bestFit="1" customWidth="1"/>
    <col min="18" max="30" width="0" style="169" hidden="1" customWidth="1"/>
    <col min="31" max="16384" width="9.140625" style="169"/>
  </cols>
  <sheetData>
    <row r="1" spans="1:39" s="2" customFormat="1" ht="15.75" thickBot="1">
      <c r="A1" s="1"/>
      <c r="B1" s="1"/>
      <c r="C1" s="9"/>
      <c r="D1" s="256" t="s">
        <v>0</v>
      </c>
      <c r="E1" s="257"/>
      <c r="F1" s="257"/>
      <c r="G1" s="16" t="s">
        <v>0</v>
      </c>
      <c r="H1" s="11"/>
      <c r="I1" s="12"/>
      <c r="J1" s="16" t="s">
        <v>0</v>
      </c>
      <c r="K1" s="11"/>
      <c r="L1" s="12"/>
      <c r="M1" s="55" t="s">
        <v>0</v>
      </c>
      <c r="N1" s="10"/>
      <c r="O1" s="10"/>
    </row>
    <row r="2" spans="1:39" s="2" customFormat="1">
      <c r="A2" s="1"/>
      <c r="B2" s="8"/>
      <c r="C2" s="30"/>
      <c r="D2" s="254" t="s">
        <v>18</v>
      </c>
      <c r="E2" s="255"/>
      <c r="F2" s="255"/>
      <c r="G2" s="258" t="s">
        <v>19</v>
      </c>
      <c r="H2" s="259"/>
      <c r="I2" s="260"/>
      <c r="J2" s="261" t="s">
        <v>20</v>
      </c>
      <c r="K2" s="262"/>
      <c r="L2" s="262"/>
      <c r="M2" s="263" t="s">
        <v>21</v>
      </c>
      <c r="N2" s="264"/>
      <c r="O2" s="265"/>
    </row>
    <row r="3" spans="1:39" s="2" customFormat="1" ht="30.75" thickBot="1">
      <c r="A3" s="3" t="s">
        <v>2</v>
      </c>
      <c r="B3" s="13" t="s">
        <v>3</v>
      </c>
      <c r="C3" s="31"/>
      <c r="D3" s="57" t="s">
        <v>268</v>
      </c>
      <c r="E3" s="57" t="s">
        <v>4</v>
      </c>
      <c r="F3" s="57" t="s">
        <v>5</v>
      </c>
      <c r="G3" s="63" t="s">
        <v>268</v>
      </c>
      <c r="H3" s="60" t="s">
        <v>4</v>
      </c>
      <c r="I3" s="61" t="s">
        <v>5</v>
      </c>
      <c r="J3" s="57" t="s">
        <v>268</v>
      </c>
      <c r="K3" s="58" t="s">
        <v>4</v>
      </c>
      <c r="L3" s="59" t="s">
        <v>5</v>
      </c>
      <c r="M3" s="60" t="s">
        <v>268</v>
      </c>
      <c r="N3" s="61" t="s">
        <v>4</v>
      </c>
      <c r="O3" s="62" t="s">
        <v>5</v>
      </c>
      <c r="T3" s="17" t="s">
        <v>13</v>
      </c>
      <c r="U3" s="17" t="s">
        <v>12</v>
      </c>
      <c r="V3" s="17" t="s">
        <v>15</v>
      </c>
      <c r="W3" s="17" t="s">
        <v>1</v>
      </c>
      <c r="X3" s="17" t="s">
        <v>14</v>
      </c>
      <c r="AM3" s="17"/>
    </row>
    <row r="4" spans="1:39" ht="15" customHeight="1">
      <c r="A4" s="19" t="s">
        <v>6</v>
      </c>
      <c r="B4" s="20">
        <v>101</v>
      </c>
      <c r="C4" s="158" t="str">
        <f t="shared" ref="C4:C65" si="0">CONCATENATE(A4,"-",B4)</f>
        <v>A-101</v>
      </c>
      <c r="D4" s="168"/>
      <c r="E4" s="248"/>
      <c r="F4" s="218"/>
      <c r="G4" s="168"/>
      <c r="H4" s="166"/>
      <c r="I4" s="167"/>
      <c r="J4" s="165"/>
      <c r="K4" s="166"/>
      <c r="L4" s="167"/>
      <c r="M4" s="168"/>
      <c r="N4" s="166"/>
      <c r="O4" s="222"/>
      <c r="Q4" s="170"/>
      <c r="W4" s="171"/>
    </row>
    <row r="5" spans="1:39" ht="15.75" customHeight="1">
      <c r="A5" s="4" t="s">
        <v>6</v>
      </c>
      <c r="B5" s="14">
        <v>102</v>
      </c>
      <c r="C5" s="158" t="str">
        <f t="shared" si="0"/>
        <v>A-102</v>
      </c>
      <c r="D5" s="163"/>
      <c r="E5" s="172"/>
      <c r="F5" s="164"/>
      <c r="G5" s="163"/>
      <c r="H5" s="172"/>
      <c r="I5" s="173"/>
      <c r="J5" s="174"/>
      <c r="K5" s="172"/>
      <c r="L5" s="173"/>
      <c r="M5" s="175"/>
      <c r="N5" s="172"/>
      <c r="O5" s="36"/>
      <c r="Q5" s="176"/>
      <c r="W5" s="171"/>
    </row>
    <row r="6" spans="1:39" ht="15.75" customHeight="1">
      <c r="A6" s="4" t="s">
        <v>6</v>
      </c>
      <c r="B6" s="14">
        <v>103</v>
      </c>
      <c r="C6" s="158" t="str">
        <f t="shared" si="0"/>
        <v>A-103</v>
      </c>
      <c r="D6" s="163"/>
      <c r="E6" s="177"/>
      <c r="F6" s="164"/>
      <c r="G6" s="163"/>
      <c r="H6" s="172"/>
      <c r="I6" s="173"/>
      <c r="J6" s="174"/>
      <c r="K6" s="172"/>
      <c r="L6" s="173"/>
      <c r="M6" s="163"/>
      <c r="N6" s="172"/>
      <c r="O6" s="178"/>
      <c r="W6" s="171"/>
    </row>
    <row r="7" spans="1:39" ht="15.75" customHeight="1">
      <c r="A7" s="34" t="s">
        <v>6</v>
      </c>
      <c r="B7" s="35">
        <v>104</v>
      </c>
      <c r="C7" s="158" t="str">
        <f t="shared" si="0"/>
        <v>A-104</v>
      </c>
      <c r="D7" s="163"/>
      <c r="E7" s="172"/>
      <c r="F7" s="164"/>
      <c r="G7" s="163"/>
      <c r="H7" s="172"/>
      <c r="I7" s="36"/>
      <c r="J7" s="174"/>
      <c r="K7" s="172"/>
      <c r="L7" s="36"/>
      <c r="M7" s="163"/>
      <c r="N7" s="172"/>
      <c r="O7" s="173"/>
      <c r="W7" s="171"/>
    </row>
    <row r="8" spans="1:39" ht="15.75" customHeight="1">
      <c r="A8" s="4" t="s">
        <v>6</v>
      </c>
      <c r="B8" s="14">
        <v>105</v>
      </c>
      <c r="C8" s="158" t="str">
        <f t="shared" si="0"/>
        <v>A-105</v>
      </c>
      <c r="D8" s="163"/>
      <c r="E8" s="172"/>
      <c r="F8" s="164"/>
      <c r="G8" s="163"/>
      <c r="H8" s="172"/>
      <c r="I8" s="173"/>
      <c r="J8" s="174"/>
      <c r="K8" s="172"/>
      <c r="L8" s="173"/>
      <c r="M8" s="180"/>
      <c r="N8" s="172"/>
      <c r="O8" s="36"/>
      <c r="W8" s="171"/>
    </row>
    <row r="9" spans="1:39" ht="15.75" customHeight="1">
      <c r="A9" s="4" t="s">
        <v>6</v>
      </c>
      <c r="B9" s="14">
        <v>106</v>
      </c>
      <c r="C9" s="158" t="str">
        <f t="shared" si="0"/>
        <v>A-106</v>
      </c>
      <c r="D9" s="163"/>
      <c r="E9" s="172"/>
      <c r="F9" s="164"/>
      <c r="G9" s="163"/>
      <c r="H9" s="172"/>
      <c r="I9" s="173"/>
      <c r="J9" s="174"/>
      <c r="K9" s="172"/>
      <c r="L9" s="173"/>
      <c r="M9" s="163"/>
      <c r="N9" s="172"/>
      <c r="O9" s="173"/>
      <c r="W9" s="171"/>
    </row>
    <row r="10" spans="1:39" ht="15.75" customHeight="1">
      <c r="A10" s="4" t="s">
        <v>6</v>
      </c>
      <c r="B10" s="14">
        <v>107</v>
      </c>
      <c r="C10" s="158" t="str">
        <f t="shared" si="0"/>
        <v>A-107</v>
      </c>
      <c r="D10" s="163"/>
      <c r="E10" s="172"/>
      <c r="F10" s="164"/>
      <c r="G10" s="163"/>
      <c r="H10" s="172"/>
      <c r="I10" s="173"/>
      <c r="J10" s="174"/>
      <c r="K10" s="172"/>
      <c r="L10" s="173"/>
      <c r="M10" s="163"/>
      <c r="N10" s="172"/>
      <c r="O10" s="36"/>
      <c r="W10" s="171"/>
    </row>
    <row r="11" spans="1:39" ht="15.75" customHeight="1">
      <c r="A11" s="4" t="s">
        <v>6</v>
      </c>
      <c r="B11" s="14">
        <v>108</v>
      </c>
      <c r="C11" s="158" t="str">
        <f t="shared" si="0"/>
        <v>A-108</v>
      </c>
      <c r="D11" s="163"/>
      <c r="E11" s="172"/>
      <c r="F11" s="164"/>
      <c r="G11" s="163"/>
      <c r="H11" s="172"/>
      <c r="I11" s="173"/>
      <c r="J11" s="174"/>
      <c r="K11" s="172"/>
      <c r="L11" s="173"/>
      <c r="M11" s="163"/>
      <c r="N11" s="172"/>
      <c r="O11" s="36"/>
      <c r="W11" s="171"/>
    </row>
    <row r="12" spans="1:39" ht="15.75" customHeight="1">
      <c r="A12" s="4" t="s">
        <v>6</v>
      </c>
      <c r="B12" s="14">
        <v>201</v>
      </c>
      <c r="C12" s="158" t="str">
        <f t="shared" si="0"/>
        <v>A-201</v>
      </c>
      <c r="D12" s="163"/>
      <c r="E12" s="172"/>
      <c r="F12" s="164"/>
      <c r="G12" s="163"/>
      <c r="H12" s="172"/>
      <c r="I12" s="173"/>
      <c r="J12" s="174"/>
      <c r="K12" s="172"/>
      <c r="L12" s="173"/>
      <c r="M12" s="223"/>
      <c r="N12" s="172"/>
      <c r="O12" s="36"/>
      <c r="W12" s="171"/>
    </row>
    <row r="13" spans="1:39" ht="15.75" customHeight="1">
      <c r="A13" s="4" t="s">
        <v>6</v>
      </c>
      <c r="B13" s="14">
        <v>202</v>
      </c>
      <c r="C13" s="158" t="str">
        <f t="shared" si="0"/>
        <v>A-202</v>
      </c>
      <c r="D13" s="163"/>
      <c r="E13" s="172"/>
      <c r="F13" s="164"/>
      <c r="G13" s="163"/>
      <c r="H13" s="172"/>
      <c r="I13" s="173"/>
      <c r="J13" s="174"/>
      <c r="K13" s="172"/>
      <c r="L13" s="173"/>
      <c r="M13" s="163"/>
      <c r="N13" s="172"/>
      <c r="O13" s="181"/>
      <c r="W13" s="171"/>
    </row>
    <row r="14" spans="1:39" ht="15.75" customHeight="1">
      <c r="A14" s="39" t="s">
        <v>6</v>
      </c>
      <c r="B14" s="40">
        <v>203</v>
      </c>
      <c r="C14" s="159" t="str">
        <f t="shared" si="0"/>
        <v>A-203</v>
      </c>
      <c r="D14" s="163"/>
      <c r="E14" s="172"/>
      <c r="F14" s="28"/>
      <c r="G14" s="163"/>
      <c r="H14" s="172"/>
      <c r="I14" s="36"/>
      <c r="J14" s="174"/>
      <c r="K14" s="172"/>
      <c r="L14" s="36"/>
      <c r="M14" s="163"/>
      <c r="N14" s="172"/>
      <c r="O14" s="36"/>
      <c r="W14" s="171"/>
    </row>
    <row r="15" spans="1:39" ht="15.75" customHeight="1">
      <c r="A15" s="32" t="s">
        <v>6</v>
      </c>
      <c r="B15" s="43">
        <v>204</v>
      </c>
      <c r="C15" s="160" t="str">
        <f t="shared" si="0"/>
        <v>A-204</v>
      </c>
      <c r="D15" s="163"/>
      <c r="E15" s="172"/>
      <c r="F15" s="164"/>
      <c r="G15" s="163"/>
      <c r="H15" s="172"/>
      <c r="I15" s="173"/>
      <c r="J15" s="174"/>
      <c r="K15" s="172"/>
      <c r="L15" s="173"/>
      <c r="M15" s="163"/>
      <c r="N15" s="172"/>
      <c r="O15" s="173"/>
      <c r="W15" s="171"/>
    </row>
    <row r="16" spans="1:39" ht="15.75" customHeight="1">
      <c r="A16" s="41" t="s">
        <v>6</v>
      </c>
      <c r="B16" s="42">
        <v>205</v>
      </c>
      <c r="C16" s="160" t="str">
        <f t="shared" si="0"/>
        <v>A-205</v>
      </c>
      <c r="D16" s="163"/>
      <c r="E16" s="172"/>
      <c r="F16" s="164"/>
      <c r="G16" s="163"/>
      <c r="H16" s="172"/>
      <c r="I16" s="173"/>
      <c r="J16" s="174"/>
      <c r="K16" s="172"/>
      <c r="L16" s="173"/>
      <c r="M16" s="163"/>
      <c r="N16" s="172"/>
      <c r="O16" s="173"/>
      <c r="W16" s="171"/>
    </row>
    <row r="17" spans="1:23" ht="15.75" customHeight="1">
      <c r="A17" s="4" t="s">
        <v>6</v>
      </c>
      <c r="B17" s="14">
        <v>206</v>
      </c>
      <c r="C17" s="158" t="str">
        <f t="shared" si="0"/>
        <v>A-206</v>
      </c>
      <c r="D17" s="163"/>
      <c r="E17" s="172"/>
      <c r="F17" s="164"/>
      <c r="G17" s="163"/>
      <c r="H17" s="172"/>
      <c r="I17" s="173"/>
      <c r="J17" s="174"/>
      <c r="K17" s="172"/>
      <c r="L17" s="173"/>
      <c r="M17" s="163"/>
      <c r="N17" s="172"/>
      <c r="O17" s="36"/>
      <c r="W17" s="171"/>
    </row>
    <row r="18" spans="1:23" ht="15.75" customHeight="1">
      <c r="A18" s="4" t="s">
        <v>6</v>
      </c>
      <c r="B18" s="14">
        <v>207</v>
      </c>
      <c r="C18" s="158" t="str">
        <f t="shared" si="0"/>
        <v>A-207</v>
      </c>
      <c r="D18" s="163"/>
      <c r="E18" s="172"/>
      <c r="F18" s="164"/>
      <c r="G18" s="163"/>
      <c r="H18" s="172"/>
      <c r="I18" s="173"/>
      <c r="J18" s="174"/>
      <c r="K18" s="172"/>
      <c r="L18" s="173"/>
      <c r="M18" s="163"/>
      <c r="N18" s="172"/>
      <c r="O18" s="173"/>
      <c r="W18" s="171"/>
    </row>
    <row r="19" spans="1:23" ht="15.75" customHeight="1">
      <c r="A19" s="39" t="s">
        <v>6</v>
      </c>
      <c r="B19" s="40">
        <v>208</v>
      </c>
      <c r="C19" s="159" t="str">
        <f t="shared" si="0"/>
        <v>A-208</v>
      </c>
      <c r="D19" s="163"/>
      <c r="E19" s="172"/>
      <c r="F19" s="164"/>
      <c r="G19" s="163"/>
      <c r="H19" s="172"/>
      <c r="I19" s="173"/>
      <c r="J19" s="174"/>
      <c r="K19" s="172"/>
      <c r="L19" s="173"/>
      <c r="M19" s="163"/>
      <c r="N19" s="172"/>
      <c r="O19" s="36"/>
      <c r="W19" s="171"/>
    </row>
    <row r="20" spans="1:23" ht="15.75" customHeight="1">
      <c r="A20" s="37" t="s">
        <v>6</v>
      </c>
      <c r="B20" s="43">
        <v>301</v>
      </c>
      <c r="C20" s="160" t="str">
        <f t="shared" si="0"/>
        <v>A-301</v>
      </c>
      <c r="D20" s="163"/>
      <c r="E20" s="172"/>
      <c r="F20" s="164"/>
      <c r="G20" s="163"/>
      <c r="H20" s="172"/>
      <c r="I20" s="173"/>
      <c r="J20" s="174"/>
      <c r="K20" s="172"/>
      <c r="L20" s="36"/>
      <c r="M20" s="163"/>
      <c r="N20" s="172"/>
      <c r="O20" s="36"/>
      <c r="W20" s="171"/>
    </row>
    <row r="21" spans="1:23" ht="15.75" customHeight="1">
      <c r="A21" s="41" t="s">
        <v>6</v>
      </c>
      <c r="B21" s="42">
        <v>302</v>
      </c>
      <c r="C21" s="161" t="str">
        <f t="shared" si="0"/>
        <v>A-302</v>
      </c>
      <c r="D21" s="163"/>
      <c r="E21" s="172"/>
      <c r="F21" s="164"/>
      <c r="G21" s="163"/>
      <c r="H21" s="172"/>
      <c r="I21" s="173"/>
      <c r="J21" s="174"/>
      <c r="K21" s="172"/>
      <c r="L21" s="173"/>
      <c r="M21" s="163"/>
      <c r="N21" s="172"/>
      <c r="O21" s="36"/>
      <c r="W21" s="171"/>
    </row>
    <row r="22" spans="1:23" ht="15.75" customHeight="1">
      <c r="A22" s="4" t="s">
        <v>6</v>
      </c>
      <c r="B22" s="14">
        <v>303</v>
      </c>
      <c r="C22" s="158" t="str">
        <f t="shared" si="0"/>
        <v>A-303</v>
      </c>
      <c r="D22" s="163"/>
      <c r="E22" s="172"/>
      <c r="F22" s="164"/>
      <c r="G22" s="163"/>
      <c r="H22" s="172"/>
      <c r="I22" s="36"/>
      <c r="J22" s="174"/>
      <c r="K22" s="172"/>
      <c r="L22" s="183"/>
      <c r="M22" s="163"/>
      <c r="N22" s="172"/>
      <c r="O22" s="183"/>
      <c r="W22" s="171"/>
    </row>
    <row r="23" spans="1:23" ht="15.75" customHeight="1">
      <c r="A23" s="4" t="s">
        <v>6</v>
      </c>
      <c r="B23" s="14">
        <v>304</v>
      </c>
      <c r="C23" s="158" t="str">
        <f t="shared" si="0"/>
        <v>A-304</v>
      </c>
      <c r="D23" s="163"/>
      <c r="E23" s="172"/>
      <c r="F23" s="164"/>
      <c r="G23" s="163"/>
      <c r="H23" s="172"/>
      <c r="I23" s="173"/>
      <c r="J23" s="174"/>
      <c r="K23" s="172"/>
      <c r="L23" s="173"/>
      <c r="M23" s="163"/>
      <c r="N23" s="172"/>
      <c r="O23" s="173"/>
      <c r="P23" s="184"/>
      <c r="W23" s="171"/>
    </row>
    <row r="24" spans="1:23" ht="15.75" customHeight="1">
      <c r="A24" s="4" t="s">
        <v>6</v>
      </c>
      <c r="B24" s="14">
        <v>305</v>
      </c>
      <c r="C24" s="158" t="str">
        <f t="shared" si="0"/>
        <v>A-305</v>
      </c>
      <c r="D24" s="163"/>
      <c r="E24" s="172"/>
      <c r="F24" s="164"/>
      <c r="G24" s="163"/>
      <c r="H24" s="172"/>
      <c r="I24" s="173"/>
      <c r="J24" s="174"/>
      <c r="K24" s="172"/>
      <c r="L24" s="173"/>
      <c r="M24" s="163"/>
      <c r="N24" s="172"/>
      <c r="O24" s="173"/>
      <c r="W24" s="171"/>
    </row>
    <row r="25" spans="1:23" ht="15.75" customHeight="1">
      <c r="A25" s="4" t="s">
        <v>6</v>
      </c>
      <c r="B25" s="14">
        <v>306</v>
      </c>
      <c r="C25" s="158" t="str">
        <f t="shared" si="0"/>
        <v>A-306</v>
      </c>
      <c r="D25" s="163"/>
      <c r="E25" s="172"/>
      <c r="F25" s="164"/>
      <c r="G25" s="163"/>
      <c r="H25" s="172"/>
      <c r="I25" s="173"/>
      <c r="J25" s="174"/>
      <c r="K25" s="172"/>
      <c r="L25" s="173"/>
      <c r="M25" s="163"/>
      <c r="N25" s="172"/>
      <c r="O25" s="185"/>
      <c r="W25" s="171"/>
    </row>
    <row r="26" spans="1:23" ht="15.75" customHeight="1">
      <c r="A26" s="4" t="s">
        <v>6</v>
      </c>
      <c r="B26" s="14">
        <v>307</v>
      </c>
      <c r="C26" s="158" t="str">
        <f t="shared" si="0"/>
        <v>A-307</v>
      </c>
      <c r="D26" s="163">
        <v>7863</v>
      </c>
      <c r="E26" s="172">
        <v>42840</v>
      </c>
      <c r="F26" s="164"/>
      <c r="G26" s="163"/>
      <c r="H26" s="172"/>
      <c r="I26" s="173"/>
      <c r="J26" s="174"/>
      <c r="K26" s="172"/>
      <c r="L26" s="173"/>
      <c r="M26" s="163"/>
      <c r="N26" s="177"/>
      <c r="O26" s="36"/>
      <c r="W26" s="171"/>
    </row>
    <row r="27" spans="1:23" ht="16.5" customHeight="1">
      <c r="A27" s="4" t="s">
        <v>6</v>
      </c>
      <c r="B27" s="14">
        <v>308</v>
      </c>
      <c r="C27" s="158" t="str">
        <f t="shared" si="0"/>
        <v>A-308</v>
      </c>
      <c r="D27" s="163"/>
      <c r="E27" s="172"/>
      <c r="F27" s="164"/>
      <c r="G27" s="163"/>
      <c r="H27" s="172"/>
      <c r="I27" s="173"/>
      <c r="J27" s="174"/>
      <c r="K27" s="172"/>
      <c r="L27" s="173"/>
      <c r="M27" s="163"/>
      <c r="N27" s="172"/>
      <c r="O27" s="186"/>
      <c r="W27" s="171"/>
    </row>
    <row r="28" spans="1:23" ht="15.75" customHeight="1">
      <c r="A28" s="5" t="s">
        <v>6</v>
      </c>
      <c r="B28" s="14">
        <v>401</v>
      </c>
      <c r="C28" s="158" t="str">
        <f t="shared" si="0"/>
        <v>A-401</v>
      </c>
      <c r="D28" s="163"/>
      <c r="E28" s="172"/>
      <c r="F28" s="164"/>
      <c r="G28" s="163"/>
      <c r="H28" s="172"/>
      <c r="I28" s="173"/>
      <c r="J28" s="174"/>
      <c r="K28" s="172"/>
      <c r="L28" s="173"/>
      <c r="M28" s="175"/>
      <c r="N28" s="172"/>
      <c r="O28" s="36"/>
      <c r="W28" s="171"/>
    </row>
    <row r="29" spans="1:23" ht="15.75" customHeight="1">
      <c r="A29" s="4" t="s">
        <v>6</v>
      </c>
      <c r="B29" s="14">
        <v>402</v>
      </c>
      <c r="C29" s="158" t="str">
        <f t="shared" si="0"/>
        <v>A-402</v>
      </c>
      <c r="D29" s="163"/>
      <c r="E29" s="172"/>
      <c r="F29" s="164"/>
      <c r="G29" s="163"/>
      <c r="H29" s="172"/>
      <c r="I29" s="173"/>
      <c r="J29" s="174"/>
      <c r="K29" s="172"/>
      <c r="L29" s="173"/>
      <c r="M29" s="163"/>
      <c r="N29" s="172"/>
      <c r="O29" s="173"/>
      <c r="W29" s="171"/>
    </row>
    <row r="30" spans="1:23" ht="15.75" customHeight="1">
      <c r="A30" s="4" t="s">
        <v>6</v>
      </c>
      <c r="B30" s="14">
        <v>403</v>
      </c>
      <c r="C30" s="158" t="str">
        <f t="shared" si="0"/>
        <v>A-403</v>
      </c>
      <c r="D30" s="163"/>
      <c r="E30" s="172"/>
      <c r="F30" s="164"/>
      <c r="G30" s="163"/>
      <c r="H30" s="172"/>
      <c r="I30" s="173"/>
      <c r="J30" s="174"/>
      <c r="K30" s="172"/>
      <c r="L30" s="173"/>
      <c r="M30" s="163"/>
      <c r="N30" s="172"/>
      <c r="O30" s="36"/>
      <c r="W30" s="171"/>
    </row>
    <row r="31" spans="1:23" ht="15.75" customHeight="1">
      <c r="A31" s="4" t="s">
        <v>6</v>
      </c>
      <c r="B31" s="14">
        <v>404</v>
      </c>
      <c r="C31" s="158" t="str">
        <f t="shared" si="0"/>
        <v>A-404</v>
      </c>
      <c r="D31" s="163"/>
      <c r="E31" s="172"/>
      <c r="F31" s="164"/>
      <c r="G31" s="163"/>
      <c r="H31" s="172"/>
      <c r="I31" s="173"/>
      <c r="J31" s="174"/>
      <c r="K31" s="172"/>
      <c r="L31" s="173"/>
      <c r="M31" s="163"/>
      <c r="N31" s="172"/>
      <c r="O31" s="173"/>
      <c r="W31" s="171"/>
    </row>
    <row r="32" spans="1:23" ht="15.75" customHeight="1">
      <c r="A32" s="6" t="s">
        <v>6</v>
      </c>
      <c r="B32" s="14">
        <v>405</v>
      </c>
      <c r="C32" s="158" t="str">
        <f t="shared" si="0"/>
        <v>A-405</v>
      </c>
      <c r="D32" s="163"/>
      <c r="E32" s="172"/>
      <c r="F32" s="164"/>
      <c r="G32" s="163"/>
      <c r="H32" s="172"/>
      <c r="I32" s="173"/>
      <c r="J32" s="174"/>
      <c r="K32" s="172"/>
      <c r="L32" s="173"/>
      <c r="M32" s="175"/>
      <c r="N32" s="172"/>
      <c r="O32" s="36"/>
      <c r="W32" s="171"/>
    </row>
    <row r="33" spans="1:35" ht="15.75" customHeight="1">
      <c r="A33" s="4" t="s">
        <v>6</v>
      </c>
      <c r="B33" s="14">
        <v>406</v>
      </c>
      <c r="C33" s="158" t="str">
        <f t="shared" si="0"/>
        <v>A-406</v>
      </c>
      <c r="D33" s="163"/>
      <c r="E33" s="172"/>
      <c r="F33" s="164"/>
      <c r="G33" s="163"/>
      <c r="H33" s="172"/>
      <c r="I33" s="173"/>
      <c r="J33" s="174"/>
      <c r="K33" s="172"/>
      <c r="L33" s="173"/>
      <c r="M33" s="163"/>
      <c r="N33" s="172"/>
      <c r="O33" s="173"/>
      <c r="W33" s="171"/>
    </row>
    <row r="34" spans="1:35" ht="15.75" customHeight="1">
      <c r="A34" s="4" t="s">
        <v>6</v>
      </c>
      <c r="B34" s="14">
        <v>407</v>
      </c>
      <c r="C34" s="158" t="str">
        <f t="shared" si="0"/>
        <v>A-407</v>
      </c>
      <c r="D34" s="163"/>
      <c r="E34" s="172"/>
      <c r="F34" s="164"/>
      <c r="G34" s="163"/>
      <c r="H34" s="172"/>
      <c r="I34" s="173"/>
      <c r="J34" s="174"/>
      <c r="K34" s="172"/>
      <c r="L34" s="173"/>
      <c r="M34" s="187"/>
      <c r="N34" s="172"/>
      <c r="O34" s="188"/>
      <c r="W34" s="171"/>
    </row>
    <row r="35" spans="1:35" ht="15.75" customHeight="1">
      <c r="A35" s="37" t="s">
        <v>6</v>
      </c>
      <c r="B35" s="33">
        <v>408</v>
      </c>
      <c r="C35" s="158" t="str">
        <f t="shared" si="0"/>
        <v>A-408</v>
      </c>
      <c r="D35" s="163"/>
      <c r="E35" s="177"/>
      <c r="F35" s="164"/>
      <c r="G35" s="163"/>
      <c r="H35" s="172"/>
      <c r="I35" s="173"/>
      <c r="J35" s="174"/>
      <c r="K35" s="172"/>
      <c r="L35" s="173"/>
      <c r="M35" s="163"/>
      <c r="N35" s="172"/>
      <c r="O35" s="173"/>
      <c r="W35" s="171"/>
      <c r="AI35" s="189" t="s">
        <v>22</v>
      </c>
    </row>
    <row r="36" spans="1:35" ht="15.75" customHeight="1">
      <c r="A36" s="4" t="s">
        <v>6</v>
      </c>
      <c r="B36" s="14">
        <v>501</v>
      </c>
      <c r="C36" s="158" t="str">
        <f t="shared" si="0"/>
        <v>A-501</v>
      </c>
      <c r="D36" s="163"/>
      <c r="E36" s="172"/>
      <c r="F36" s="164"/>
      <c r="G36" s="163"/>
      <c r="H36" s="172"/>
      <c r="I36" s="173"/>
      <c r="J36" s="174"/>
      <c r="K36" s="172"/>
      <c r="L36" s="173"/>
      <c r="M36" s="223"/>
      <c r="N36" s="172"/>
      <c r="O36" s="36"/>
      <c r="W36" s="171"/>
    </row>
    <row r="37" spans="1:35" ht="15.75" customHeight="1">
      <c r="A37" s="4" t="s">
        <v>6</v>
      </c>
      <c r="B37" s="14">
        <v>502</v>
      </c>
      <c r="C37" s="158" t="str">
        <f t="shared" si="0"/>
        <v>A-502</v>
      </c>
      <c r="D37" s="163"/>
      <c r="E37" s="172"/>
      <c r="F37" s="164"/>
      <c r="G37" s="163"/>
      <c r="H37" s="172"/>
      <c r="I37" s="173"/>
      <c r="J37" s="174"/>
      <c r="K37" s="172"/>
      <c r="L37" s="173"/>
      <c r="M37" s="163"/>
      <c r="N37" s="172"/>
      <c r="O37" s="36"/>
      <c r="P37" s="190"/>
      <c r="W37" s="171"/>
    </row>
    <row r="38" spans="1:35" ht="15.75" customHeight="1">
      <c r="A38" s="4" t="s">
        <v>6</v>
      </c>
      <c r="B38" s="14">
        <v>503</v>
      </c>
      <c r="C38" s="158" t="str">
        <f t="shared" si="0"/>
        <v>A-503</v>
      </c>
      <c r="D38" s="163"/>
      <c r="E38" s="172"/>
      <c r="F38" s="164"/>
      <c r="G38" s="163"/>
      <c r="H38" s="172"/>
      <c r="I38" s="173"/>
      <c r="J38" s="174"/>
      <c r="K38" s="172"/>
      <c r="L38" s="173"/>
      <c r="M38" s="163"/>
      <c r="N38" s="172"/>
      <c r="O38" s="36"/>
      <c r="W38" s="171"/>
    </row>
    <row r="39" spans="1:35" ht="15.75" customHeight="1">
      <c r="A39" s="4" t="s">
        <v>6</v>
      </c>
      <c r="B39" s="14">
        <v>504</v>
      </c>
      <c r="C39" s="158" t="str">
        <f t="shared" si="0"/>
        <v>A-504</v>
      </c>
      <c r="D39" s="163"/>
      <c r="E39" s="172"/>
      <c r="F39" s="164"/>
      <c r="G39" s="163"/>
      <c r="H39" s="172"/>
      <c r="I39" s="173"/>
      <c r="J39" s="174"/>
      <c r="K39" s="172"/>
      <c r="L39" s="173"/>
      <c r="M39" s="163"/>
      <c r="N39" s="172"/>
      <c r="O39" s="36"/>
      <c r="W39" s="171"/>
    </row>
    <row r="40" spans="1:35" ht="15.75" customHeight="1">
      <c r="A40" s="4" t="s">
        <v>6</v>
      </c>
      <c r="B40" s="14">
        <v>505</v>
      </c>
      <c r="C40" s="158" t="str">
        <f t="shared" si="0"/>
        <v>A-505</v>
      </c>
      <c r="D40" s="163"/>
      <c r="E40" s="172"/>
      <c r="F40" s="164"/>
      <c r="G40" s="163"/>
      <c r="H40" s="172"/>
      <c r="I40" s="173"/>
      <c r="J40" s="174"/>
      <c r="K40" s="172"/>
      <c r="L40" s="173"/>
      <c r="M40" s="163"/>
      <c r="N40" s="172"/>
      <c r="O40" s="173"/>
      <c r="W40" s="171"/>
    </row>
    <row r="41" spans="1:35" ht="15.75" customHeight="1">
      <c r="A41" s="4" t="s">
        <v>6</v>
      </c>
      <c r="B41" s="14">
        <v>506</v>
      </c>
      <c r="C41" s="158" t="str">
        <f t="shared" si="0"/>
        <v>A-506</v>
      </c>
      <c r="D41" s="252">
        <v>7845</v>
      </c>
      <c r="E41" s="172">
        <v>42834</v>
      </c>
      <c r="F41" s="164"/>
      <c r="G41" s="163"/>
      <c r="H41" s="172"/>
      <c r="I41" s="173"/>
      <c r="J41" s="174"/>
      <c r="K41" s="172"/>
      <c r="L41" s="173"/>
      <c r="M41" s="175"/>
      <c r="N41" s="172"/>
      <c r="O41" s="36"/>
      <c r="W41" s="171"/>
    </row>
    <row r="42" spans="1:35" ht="15.75" customHeight="1">
      <c r="A42" s="4" t="s">
        <v>6</v>
      </c>
      <c r="B42" s="14">
        <v>507</v>
      </c>
      <c r="C42" s="158" t="str">
        <f t="shared" si="0"/>
        <v>A-507</v>
      </c>
      <c r="D42" s="163"/>
      <c r="E42" s="172"/>
      <c r="F42" s="164"/>
      <c r="G42" s="163"/>
      <c r="H42" s="172"/>
      <c r="I42" s="173"/>
      <c r="J42" s="174"/>
      <c r="K42" s="172"/>
      <c r="L42" s="173"/>
      <c r="M42" s="163"/>
      <c r="N42" s="172"/>
      <c r="O42" s="173"/>
      <c r="W42" s="171"/>
    </row>
    <row r="43" spans="1:35" ht="15.75" customHeight="1">
      <c r="A43" s="4" t="s">
        <v>6</v>
      </c>
      <c r="B43" s="14">
        <v>508</v>
      </c>
      <c r="C43" s="158" t="str">
        <f t="shared" si="0"/>
        <v>A-508</v>
      </c>
      <c r="D43" s="163"/>
      <c r="E43" s="172"/>
      <c r="F43" s="164"/>
      <c r="G43" s="163"/>
      <c r="H43" s="172"/>
      <c r="I43" s="173"/>
      <c r="J43" s="174"/>
      <c r="K43" s="172"/>
      <c r="L43" s="173"/>
      <c r="M43" s="163"/>
      <c r="N43" s="172"/>
      <c r="O43" s="36"/>
      <c r="W43" s="171"/>
    </row>
    <row r="44" spans="1:35" ht="15.75" customHeight="1">
      <c r="A44" s="37" t="s">
        <v>6</v>
      </c>
      <c r="B44" s="33">
        <v>601</v>
      </c>
      <c r="C44" s="158" t="str">
        <f t="shared" si="0"/>
        <v>A-601</v>
      </c>
      <c r="D44" s="252">
        <v>10000</v>
      </c>
      <c r="E44" s="179">
        <v>42837</v>
      </c>
      <c r="F44" s="164"/>
      <c r="G44" s="163"/>
      <c r="H44" s="172"/>
      <c r="I44" s="173"/>
      <c r="J44" s="174"/>
      <c r="K44" s="172"/>
      <c r="L44" s="173"/>
      <c r="M44" s="163"/>
      <c r="N44" s="172"/>
      <c r="O44" s="173"/>
      <c r="P44" s="189"/>
      <c r="W44" s="171"/>
    </row>
    <row r="45" spans="1:35" ht="15.75" customHeight="1">
      <c r="A45" s="4" t="s">
        <v>6</v>
      </c>
      <c r="B45" s="14">
        <v>602</v>
      </c>
      <c r="C45" s="158" t="str">
        <f t="shared" si="0"/>
        <v>A-602</v>
      </c>
      <c r="D45" s="252"/>
      <c r="E45" s="172"/>
      <c r="F45" s="164"/>
      <c r="G45" s="163"/>
      <c r="H45" s="172"/>
      <c r="I45" s="173"/>
      <c r="J45" s="174"/>
      <c r="K45" s="172"/>
      <c r="L45" s="173"/>
      <c r="M45" s="163"/>
      <c r="N45" s="172"/>
      <c r="O45" s="198"/>
      <c r="W45" s="171"/>
    </row>
    <row r="46" spans="1:35" ht="15.75" customHeight="1">
      <c r="A46" s="4" t="s">
        <v>6</v>
      </c>
      <c r="B46" s="14">
        <v>603</v>
      </c>
      <c r="C46" s="158" t="str">
        <f t="shared" si="0"/>
        <v>A-603</v>
      </c>
      <c r="D46" s="163"/>
      <c r="E46" s="172"/>
      <c r="F46" s="164"/>
      <c r="G46" s="163"/>
      <c r="H46" s="172"/>
      <c r="I46" s="173"/>
      <c r="J46" s="174"/>
      <c r="K46" s="172"/>
      <c r="L46" s="173"/>
      <c r="M46" s="163"/>
      <c r="N46" s="172"/>
      <c r="O46" s="191"/>
      <c r="W46" s="171"/>
    </row>
    <row r="47" spans="1:35" ht="15.75" customHeight="1">
      <c r="A47" s="5" t="s">
        <v>6</v>
      </c>
      <c r="B47" s="14">
        <v>604</v>
      </c>
      <c r="C47" s="158" t="str">
        <f t="shared" si="0"/>
        <v>A-604</v>
      </c>
      <c r="D47" s="163"/>
      <c r="E47" s="172"/>
      <c r="F47" s="164"/>
      <c r="G47" s="163"/>
      <c r="H47" s="172"/>
      <c r="I47" s="173"/>
      <c r="J47" s="174"/>
      <c r="K47" s="172"/>
      <c r="L47" s="173"/>
      <c r="M47" s="163"/>
      <c r="N47" s="172"/>
      <c r="O47" s="36"/>
      <c r="W47" s="171"/>
    </row>
    <row r="48" spans="1:35" ht="15.75" customHeight="1">
      <c r="A48" s="4" t="s">
        <v>6</v>
      </c>
      <c r="B48" s="14">
        <v>605</v>
      </c>
      <c r="C48" s="158" t="str">
        <f t="shared" si="0"/>
        <v>A-605</v>
      </c>
      <c r="D48" s="163"/>
      <c r="E48" s="172"/>
      <c r="F48" s="164"/>
      <c r="G48" s="163"/>
      <c r="H48" s="172"/>
      <c r="I48" s="173"/>
      <c r="J48" s="174"/>
      <c r="K48" s="172"/>
      <c r="L48" s="173"/>
      <c r="M48" s="163"/>
      <c r="N48" s="172"/>
      <c r="O48" s="173"/>
      <c r="W48" s="171"/>
    </row>
    <row r="49" spans="1:35" ht="15.75" customHeight="1">
      <c r="A49" s="4" t="s">
        <v>6</v>
      </c>
      <c r="B49" s="14">
        <v>606</v>
      </c>
      <c r="C49" s="158" t="str">
        <f t="shared" si="0"/>
        <v>A-606</v>
      </c>
      <c r="D49" s="163"/>
      <c r="E49" s="172"/>
      <c r="F49" s="164"/>
      <c r="G49" s="163"/>
      <c r="H49" s="172"/>
      <c r="I49" s="173"/>
      <c r="J49" s="174"/>
      <c r="K49" s="172"/>
      <c r="L49" s="173"/>
      <c r="M49" s="163"/>
      <c r="N49" s="172"/>
      <c r="O49" s="36"/>
      <c r="W49" s="171"/>
    </row>
    <row r="50" spans="1:35" ht="15.75" customHeight="1">
      <c r="A50" s="32" t="s">
        <v>6</v>
      </c>
      <c r="B50" s="33">
        <v>607</v>
      </c>
      <c r="C50" s="158" t="str">
        <f t="shared" si="0"/>
        <v>A-607</v>
      </c>
      <c r="D50" s="163"/>
      <c r="E50" s="172"/>
      <c r="F50" s="164"/>
      <c r="G50" s="163"/>
      <c r="H50" s="172"/>
      <c r="I50" s="173"/>
      <c r="J50" s="174"/>
      <c r="K50" s="172"/>
      <c r="L50" s="173"/>
      <c r="M50" s="163"/>
      <c r="N50" s="172"/>
      <c r="O50" s="173"/>
      <c r="W50" s="171"/>
    </row>
    <row r="51" spans="1:35" ht="15.75" customHeight="1">
      <c r="A51" s="4" t="s">
        <v>6</v>
      </c>
      <c r="B51" s="14">
        <v>608</v>
      </c>
      <c r="C51" s="158" t="str">
        <f t="shared" si="0"/>
        <v>A-608</v>
      </c>
      <c r="D51" s="163"/>
      <c r="E51" s="172"/>
      <c r="F51" s="164"/>
      <c r="G51" s="163"/>
      <c r="H51" s="172"/>
      <c r="I51" s="173"/>
      <c r="J51" s="174"/>
      <c r="K51" s="172"/>
      <c r="L51" s="173"/>
      <c r="M51" s="163"/>
      <c r="N51" s="172"/>
      <c r="O51" s="36"/>
      <c r="W51" s="171"/>
    </row>
    <row r="52" spans="1:35" ht="15.75" customHeight="1">
      <c r="A52" s="4" t="s">
        <v>6</v>
      </c>
      <c r="B52" s="14">
        <v>701</v>
      </c>
      <c r="C52" s="158" t="str">
        <f t="shared" si="0"/>
        <v>A-701</v>
      </c>
      <c r="D52" s="252">
        <v>7893</v>
      </c>
      <c r="E52" s="179">
        <v>42833</v>
      </c>
      <c r="F52" s="164"/>
      <c r="G52" s="163"/>
      <c r="H52" s="172"/>
      <c r="I52" s="173"/>
      <c r="J52" s="174"/>
      <c r="K52" s="172"/>
      <c r="L52" s="173"/>
      <c r="M52" s="163"/>
      <c r="N52" s="172"/>
      <c r="O52" s="173"/>
      <c r="W52" s="171"/>
    </row>
    <row r="53" spans="1:35" ht="15.75" customHeight="1">
      <c r="A53" s="6" t="s">
        <v>6</v>
      </c>
      <c r="B53" s="14">
        <v>702</v>
      </c>
      <c r="C53" s="158" t="str">
        <f t="shared" si="0"/>
        <v>A-702</v>
      </c>
      <c r="D53" s="163"/>
      <c r="E53" s="172"/>
      <c r="F53" s="164"/>
      <c r="G53" s="163"/>
      <c r="H53" s="172"/>
      <c r="I53" s="173"/>
      <c r="J53" s="174"/>
      <c r="K53" s="172"/>
      <c r="L53" s="173"/>
      <c r="M53" s="175"/>
      <c r="N53" s="172"/>
      <c r="O53" s="36"/>
      <c r="W53" s="171"/>
    </row>
    <row r="54" spans="1:35" ht="15.75" customHeight="1">
      <c r="A54" s="6" t="s">
        <v>6</v>
      </c>
      <c r="B54" s="14">
        <v>703</v>
      </c>
      <c r="C54" s="158" t="str">
        <f t="shared" si="0"/>
        <v>A-703</v>
      </c>
      <c r="D54" s="163"/>
      <c r="E54" s="172"/>
      <c r="F54" s="164"/>
      <c r="G54" s="163"/>
      <c r="H54" s="172"/>
      <c r="I54" s="173"/>
      <c r="J54" s="174"/>
      <c r="K54" s="172"/>
      <c r="L54" s="173"/>
      <c r="M54" s="163"/>
      <c r="N54" s="172"/>
      <c r="O54" s="36"/>
      <c r="W54" s="171"/>
      <c r="AI54" s="189" t="s">
        <v>22</v>
      </c>
    </row>
    <row r="55" spans="1:35" ht="15.75" customHeight="1">
      <c r="A55" s="4" t="s">
        <v>6</v>
      </c>
      <c r="B55" s="14">
        <v>704</v>
      </c>
      <c r="C55" s="158" t="str">
        <f t="shared" si="0"/>
        <v>A-704</v>
      </c>
      <c r="D55" s="163"/>
      <c r="E55" s="172"/>
      <c r="F55" s="164"/>
      <c r="G55" s="163"/>
      <c r="H55" s="172"/>
      <c r="I55" s="173"/>
      <c r="J55" s="174"/>
      <c r="K55" s="172"/>
      <c r="L55" s="173"/>
      <c r="M55" s="223"/>
      <c r="N55" s="172"/>
      <c r="O55" s="198"/>
      <c r="P55" s="184"/>
      <c r="W55" s="171"/>
    </row>
    <row r="56" spans="1:35" ht="15.75" customHeight="1">
      <c r="A56" s="4" t="s">
        <v>6</v>
      </c>
      <c r="B56" s="14">
        <v>705</v>
      </c>
      <c r="C56" s="158" t="str">
        <f t="shared" si="0"/>
        <v>A-705</v>
      </c>
      <c r="D56" s="163"/>
      <c r="E56" s="172"/>
      <c r="F56" s="164"/>
      <c r="G56" s="163"/>
      <c r="H56" s="172"/>
      <c r="I56" s="173"/>
      <c r="J56" s="174"/>
      <c r="K56" s="172"/>
      <c r="L56" s="173"/>
      <c r="M56" s="192"/>
      <c r="N56" s="172"/>
      <c r="O56" s="36"/>
      <c r="W56" s="171"/>
    </row>
    <row r="57" spans="1:35" ht="15.75" customHeight="1">
      <c r="A57" s="4" t="s">
        <v>6</v>
      </c>
      <c r="B57" s="14">
        <v>706</v>
      </c>
      <c r="C57" s="158" t="str">
        <f t="shared" si="0"/>
        <v>A-706</v>
      </c>
      <c r="D57" s="163"/>
      <c r="E57" s="172"/>
      <c r="F57" s="164"/>
      <c r="G57" s="163"/>
      <c r="H57" s="172"/>
      <c r="I57" s="173"/>
      <c r="J57" s="174"/>
      <c r="K57" s="172"/>
      <c r="L57" s="173"/>
      <c r="M57" s="163"/>
      <c r="N57" s="172"/>
      <c r="O57" s="36"/>
      <c r="W57" s="171"/>
    </row>
    <row r="58" spans="1:35" ht="15.75" customHeight="1">
      <c r="A58" s="4" t="s">
        <v>6</v>
      </c>
      <c r="B58" s="14">
        <v>707</v>
      </c>
      <c r="C58" s="158" t="str">
        <f t="shared" si="0"/>
        <v>A-707</v>
      </c>
      <c r="D58" s="27"/>
      <c r="E58" s="28"/>
      <c r="F58" s="28"/>
      <c r="G58" s="27"/>
      <c r="H58" s="172"/>
      <c r="I58" s="36"/>
      <c r="J58" s="193"/>
      <c r="K58" s="172"/>
      <c r="L58" s="36"/>
      <c r="M58" s="163"/>
      <c r="N58" s="172"/>
      <c r="O58" s="36"/>
      <c r="W58" s="171"/>
      <c r="AI58" s="189" t="s">
        <v>23</v>
      </c>
    </row>
    <row r="59" spans="1:35" ht="15.75" customHeight="1">
      <c r="A59" s="4" t="s">
        <v>6</v>
      </c>
      <c r="B59" s="14">
        <v>708</v>
      </c>
      <c r="C59" s="158" t="str">
        <f t="shared" si="0"/>
        <v>A-708</v>
      </c>
      <c r="D59" s="27"/>
      <c r="E59" s="28"/>
      <c r="F59" s="28"/>
      <c r="G59" s="27"/>
      <c r="H59" s="172"/>
      <c r="I59" s="36"/>
      <c r="J59" s="193"/>
      <c r="K59" s="172"/>
      <c r="L59" s="36"/>
      <c r="M59" s="163"/>
      <c r="N59" s="172"/>
      <c r="O59" s="36"/>
      <c r="W59" s="171"/>
      <c r="AI59" s="189" t="s">
        <v>23</v>
      </c>
    </row>
    <row r="60" spans="1:35" ht="16.5" customHeight="1">
      <c r="A60" s="4" t="s">
        <v>6</v>
      </c>
      <c r="B60" s="14">
        <v>801</v>
      </c>
      <c r="C60" s="158" t="str">
        <f t="shared" si="0"/>
        <v>A-801</v>
      </c>
      <c r="D60" s="163"/>
      <c r="E60" s="172"/>
      <c r="F60" s="164"/>
      <c r="G60" s="163"/>
      <c r="H60" s="172"/>
      <c r="I60" s="173"/>
      <c r="J60" s="174"/>
      <c r="K60" s="172"/>
      <c r="L60" s="173"/>
      <c r="M60" s="163"/>
      <c r="N60" s="172"/>
      <c r="O60" s="186"/>
      <c r="W60" s="171"/>
    </row>
    <row r="61" spans="1:35" ht="15.75" customHeight="1">
      <c r="A61" s="4" t="s">
        <v>6</v>
      </c>
      <c r="B61" s="14">
        <v>802</v>
      </c>
      <c r="C61" s="158" t="str">
        <f t="shared" si="0"/>
        <v>A-802</v>
      </c>
      <c r="D61" s="163"/>
      <c r="E61" s="172"/>
      <c r="F61" s="164"/>
      <c r="G61" s="163"/>
      <c r="H61" s="172"/>
      <c r="I61" s="173"/>
      <c r="J61" s="174"/>
      <c r="K61" s="172"/>
      <c r="L61" s="173"/>
      <c r="M61" s="163"/>
      <c r="N61" s="172"/>
      <c r="O61" s="173"/>
      <c r="W61" s="171"/>
    </row>
    <row r="62" spans="1:35" ht="15.75" customHeight="1">
      <c r="A62" s="4" t="s">
        <v>6</v>
      </c>
      <c r="B62" s="14">
        <v>803</v>
      </c>
      <c r="C62" s="158" t="str">
        <f t="shared" si="0"/>
        <v>A-803</v>
      </c>
      <c r="D62" s="163"/>
      <c r="E62" s="172"/>
      <c r="F62" s="164"/>
      <c r="G62" s="163"/>
      <c r="H62" s="172"/>
      <c r="I62" s="173"/>
      <c r="J62" s="174"/>
      <c r="K62" s="172"/>
      <c r="L62" s="183"/>
      <c r="M62" s="180"/>
      <c r="N62" s="172"/>
      <c r="O62" s="36"/>
      <c r="P62" s="184"/>
      <c r="W62" s="171"/>
    </row>
    <row r="63" spans="1:35" ht="15.75" customHeight="1">
      <c r="A63" s="4" t="s">
        <v>6</v>
      </c>
      <c r="B63" s="14">
        <v>805</v>
      </c>
      <c r="C63" s="158" t="str">
        <f t="shared" si="0"/>
        <v>A-805</v>
      </c>
      <c r="D63" s="163"/>
      <c r="E63" s="172"/>
      <c r="F63" s="164"/>
      <c r="G63" s="163"/>
      <c r="H63" s="172"/>
      <c r="I63" s="173"/>
      <c r="J63" s="174"/>
      <c r="K63" s="172"/>
      <c r="L63" s="173"/>
      <c r="M63" s="163"/>
      <c r="N63" s="172"/>
      <c r="O63" s="36"/>
      <c r="W63" s="171"/>
    </row>
    <row r="64" spans="1:35" ht="15.75" customHeight="1">
      <c r="A64" s="4" t="s">
        <v>6</v>
      </c>
      <c r="B64" s="14">
        <v>806</v>
      </c>
      <c r="C64" s="158" t="str">
        <f t="shared" si="0"/>
        <v>A-806</v>
      </c>
      <c r="D64" s="163"/>
      <c r="E64" s="172"/>
      <c r="F64" s="164"/>
      <c r="G64" s="163"/>
      <c r="H64" s="172"/>
      <c r="I64" s="173"/>
      <c r="J64" s="174"/>
      <c r="K64" s="172"/>
      <c r="L64" s="173"/>
      <c r="M64" s="163"/>
      <c r="N64" s="172"/>
      <c r="O64" s="173"/>
      <c r="W64" s="171"/>
    </row>
    <row r="65" spans="1:23" ht="15.75" customHeight="1">
      <c r="A65" s="4" t="s">
        <v>6</v>
      </c>
      <c r="B65" s="14">
        <v>807</v>
      </c>
      <c r="C65" s="158" t="str">
        <f t="shared" si="0"/>
        <v>A-807</v>
      </c>
      <c r="D65" s="163"/>
      <c r="E65" s="172"/>
      <c r="F65" s="164"/>
      <c r="G65" s="163"/>
      <c r="H65" s="172"/>
      <c r="I65" s="173"/>
      <c r="J65" s="174"/>
      <c r="K65" s="172"/>
      <c r="L65" s="173"/>
      <c r="M65" s="180"/>
      <c r="N65" s="172"/>
      <c r="O65" s="36"/>
      <c r="W65" s="171"/>
    </row>
    <row r="66" spans="1:23" ht="15.75" customHeight="1">
      <c r="A66" s="4" t="s">
        <v>6</v>
      </c>
      <c r="B66" s="14">
        <v>808</v>
      </c>
      <c r="C66" s="158" t="str">
        <f t="shared" ref="C66:C128" si="1">CONCATENATE(A66,"-",B66)</f>
        <v>A-808</v>
      </c>
      <c r="D66" s="163"/>
      <c r="E66" s="172"/>
      <c r="F66" s="164"/>
      <c r="G66" s="163"/>
      <c r="H66" s="172"/>
      <c r="I66" s="173"/>
      <c r="J66" s="174"/>
      <c r="K66" s="172"/>
      <c r="L66" s="173"/>
      <c r="M66" s="163"/>
      <c r="N66" s="172"/>
      <c r="O66" s="36"/>
      <c r="W66" s="171"/>
    </row>
    <row r="67" spans="1:23" ht="15.75" customHeight="1">
      <c r="A67" s="4" t="s">
        <v>6</v>
      </c>
      <c r="B67" s="14">
        <v>901</v>
      </c>
      <c r="C67" s="158" t="str">
        <f t="shared" si="1"/>
        <v>A-901</v>
      </c>
      <c r="D67" s="163"/>
      <c r="E67" s="172"/>
      <c r="F67" s="164"/>
      <c r="G67" s="163"/>
      <c r="H67" s="172"/>
      <c r="I67" s="173"/>
      <c r="J67" s="174"/>
      <c r="K67" s="172"/>
      <c r="L67" s="173"/>
      <c r="M67" s="163"/>
      <c r="N67" s="172"/>
      <c r="O67" s="173"/>
      <c r="W67" s="171"/>
    </row>
    <row r="68" spans="1:23" ht="15.75" customHeight="1">
      <c r="A68" s="4" t="s">
        <v>6</v>
      </c>
      <c r="B68" s="14">
        <v>902</v>
      </c>
      <c r="C68" s="158" t="str">
        <f t="shared" si="1"/>
        <v>A-902</v>
      </c>
      <c r="D68" s="163"/>
      <c r="E68" s="172"/>
      <c r="F68" s="164"/>
      <c r="G68" s="163"/>
      <c r="H68" s="172"/>
      <c r="I68" s="173"/>
      <c r="J68" s="174"/>
      <c r="K68" s="172"/>
      <c r="L68" s="173"/>
      <c r="M68" s="163"/>
      <c r="N68" s="172"/>
      <c r="O68" s="173"/>
      <c r="P68" s="189"/>
      <c r="W68" s="171"/>
    </row>
    <row r="69" spans="1:23" ht="15.75" customHeight="1">
      <c r="A69" s="4" t="s">
        <v>6</v>
      </c>
      <c r="B69" s="14">
        <v>903</v>
      </c>
      <c r="C69" s="158" t="str">
        <f t="shared" si="1"/>
        <v>A-903</v>
      </c>
      <c r="D69" s="163"/>
      <c r="E69" s="172"/>
      <c r="F69" s="164"/>
      <c r="G69" s="163"/>
      <c r="H69" s="172"/>
      <c r="I69" s="173"/>
      <c r="J69" s="174"/>
      <c r="K69" s="172"/>
      <c r="L69" s="173"/>
      <c r="M69" s="163"/>
      <c r="N69" s="172"/>
      <c r="O69" s="183"/>
      <c r="W69" s="171"/>
    </row>
    <row r="70" spans="1:23" ht="15.75" customHeight="1">
      <c r="A70" s="4" t="s">
        <v>6</v>
      </c>
      <c r="B70" s="14">
        <v>904</v>
      </c>
      <c r="C70" s="158" t="str">
        <f t="shared" si="1"/>
        <v>A-904</v>
      </c>
      <c r="D70" s="163"/>
      <c r="E70" s="164"/>
      <c r="F70" s="164"/>
      <c r="G70" s="163"/>
      <c r="H70" s="172"/>
      <c r="I70" s="173"/>
      <c r="J70" s="174"/>
      <c r="K70" s="172"/>
      <c r="L70" s="173"/>
      <c r="M70" s="163"/>
      <c r="N70" s="172"/>
      <c r="O70" s="173"/>
      <c r="W70" s="171"/>
    </row>
    <row r="71" spans="1:23" ht="15.75" customHeight="1">
      <c r="A71" s="37" t="s">
        <v>6</v>
      </c>
      <c r="B71" s="33">
        <v>905</v>
      </c>
      <c r="C71" s="158" t="str">
        <f t="shared" si="1"/>
        <v>A-905</v>
      </c>
      <c r="D71" s="163"/>
      <c r="E71" s="179"/>
      <c r="F71" s="164"/>
      <c r="G71" s="163"/>
      <c r="H71" s="172"/>
      <c r="I71" s="173"/>
      <c r="J71" s="174"/>
      <c r="K71" s="172"/>
      <c r="L71" s="173"/>
      <c r="M71" s="192"/>
      <c r="N71" s="172"/>
      <c r="O71" s="36"/>
      <c r="P71" s="184"/>
      <c r="W71" s="171"/>
    </row>
    <row r="72" spans="1:23" ht="15.75" customHeight="1">
      <c r="A72" s="4" t="s">
        <v>6</v>
      </c>
      <c r="B72" s="14">
        <v>906</v>
      </c>
      <c r="C72" s="158" t="str">
        <f t="shared" si="1"/>
        <v>A-906</v>
      </c>
      <c r="D72" s="163"/>
      <c r="E72" s="172"/>
      <c r="F72" s="164"/>
      <c r="G72" s="163"/>
      <c r="H72" s="172"/>
      <c r="I72" s="173"/>
      <c r="J72" s="174"/>
      <c r="K72" s="172"/>
      <c r="L72" s="173"/>
      <c r="M72" s="163"/>
      <c r="N72" s="172"/>
      <c r="O72" s="36"/>
      <c r="W72" s="171"/>
    </row>
    <row r="73" spans="1:23" ht="15.75" customHeight="1">
      <c r="A73" s="4" t="s">
        <v>6</v>
      </c>
      <c r="B73" s="14">
        <v>907</v>
      </c>
      <c r="C73" s="158" t="str">
        <f t="shared" si="1"/>
        <v>A-907</v>
      </c>
      <c r="D73" s="163"/>
      <c r="E73" s="172"/>
      <c r="F73" s="164"/>
      <c r="G73" s="163"/>
      <c r="H73" s="172"/>
      <c r="I73" s="173"/>
      <c r="J73" s="174"/>
      <c r="K73" s="172"/>
      <c r="L73" s="173"/>
      <c r="M73" s="163"/>
      <c r="N73" s="172"/>
      <c r="O73" s="173"/>
      <c r="W73" s="171"/>
    </row>
    <row r="74" spans="1:23" ht="15.75" customHeight="1">
      <c r="A74" s="4" t="s">
        <v>6</v>
      </c>
      <c r="B74" s="14">
        <v>908</v>
      </c>
      <c r="C74" s="158" t="str">
        <f t="shared" si="1"/>
        <v>A-908</v>
      </c>
      <c r="D74" s="163"/>
      <c r="E74" s="172"/>
      <c r="F74" s="28"/>
      <c r="G74" s="163"/>
      <c r="H74" s="172"/>
      <c r="I74" s="36"/>
      <c r="J74" s="174"/>
      <c r="K74" s="172"/>
      <c r="L74" s="173"/>
      <c r="M74" s="163"/>
      <c r="N74" s="172"/>
      <c r="O74" s="173"/>
      <c r="P74" s="184"/>
      <c r="W74" s="171"/>
    </row>
    <row r="75" spans="1:23" ht="15.75" customHeight="1">
      <c r="A75" s="4" t="s">
        <v>6</v>
      </c>
      <c r="B75" s="14">
        <v>1001</v>
      </c>
      <c r="C75" s="158" t="str">
        <f t="shared" si="1"/>
        <v>A-1001</v>
      </c>
      <c r="D75" s="163"/>
      <c r="E75" s="172"/>
      <c r="F75" s="164"/>
      <c r="G75" s="163"/>
      <c r="H75" s="172"/>
      <c r="I75" s="173"/>
      <c r="J75" s="174"/>
      <c r="K75" s="172"/>
      <c r="L75" s="173"/>
      <c r="M75" s="163"/>
      <c r="N75" s="172"/>
      <c r="O75" s="173"/>
      <c r="W75" s="171"/>
    </row>
    <row r="76" spans="1:23" ht="15.75" customHeight="1">
      <c r="A76" s="4" t="s">
        <v>6</v>
      </c>
      <c r="B76" s="14">
        <v>1002</v>
      </c>
      <c r="C76" s="158" t="str">
        <f t="shared" si="1"/>
        <v>A-1002</v>
      </c>
      <c r="D76" s="163"/>
      <c r="E76" s="172"/>
      <c r="F76" s="164"/>
      <c r="G76" s="163"/>
      <c r="H76" s="172"/>
      <c r="I76" s="173"/>
      <c r="J76" s="174"/>
      <c r="K76" s="172"/>
      <c r="L76" s="173"/>
      <c r="M76" s="163"/>
      <c r="N76" s="172"/>
      <c r="O76" s="173"/>
      <c r="W76" s="171"/>
    </row>
    <row r="77" spans="1:23" ht="15.75" customHeight="1">
      <c r="A77" s="4" t="s">
        <v>6</v>
      </c>
      <c r="B77" s="14">
        <v>1003</v>
      </c>
      <c r="C77" s="158" t="str">
        <f t="shared" si="1"/>
        <v>A-1003</v>
      </c>
      <c r="D77" s="163"/>
      <c r="E77" s="172"/>
      <c r="F77" s="164"/>
      <c r="G77" s="163"/>
      <c r="H77" s="172"/>
      <c r="I77" s="173"/>
      <c r="J77" s="174"/>
      <c r="K77" s="172"/>
      <c r="L77" s="173"/>
      <c r="M77" s="163"/>
      <c r="N77" s="172"/>
      <c r="O77" s="173"/>
      <c r="W77" s="171"/>
    </row>
    <row r="78" spans="1:23" ht="15.75" customHeight="1">
      <c r="A78" s="4" t="s">
        <v>6</v>
      </c>
      <c r="B78" s="14">
        <v>1004</v>
      </c>
      <c r="C78" s="158" t="str">
        <f t="shared" si="1"/>
        <v>A-1004</v>
      </c>
      <c r="D78" s="163">
        <v>8048</v>
      </c>
      <c r="E78" s="172">
        <v>42835</v>
      </c>
      <c r="F78" s="164"/>
      <c r="G78" s="163"/>
      <c r="H78" s="172"/>
      <c r="I78" s="173"/>
      <c r="J78" s="174"/>
      <c r="K78" s="172"/>
      <c r="L78" s="173"/>
      <c r="M78" s="163"/>
      <c r="N78" s="172"/>
      <c r="O78" s="36"/>
      <c r="W78" s="171"/>
    </row>
    <row r="79" spans="1:23" ht="15.75" customHeight="1">
      <c r="A79" s="4" t="s">
        <v>6</v>
      </c>
      <c r="B79" s="14">
        <v>1005</v>
      </c>
      <c r="C79" s="158" t="str">
        <f t="shared" si="1"/>
        <v>A-1005</v>
      </c>
      <c r="D79" s="163">
        <v>7194</v>
      </c>
      <c r="E79" s="172">
        <v>42832</v>
      </c>
      <c r="F79" s="164"/>
      <c r="G79" s="163"/>
      <c r="H79" s="172"/>
      <c r="I79" s="173"/>
      <c r="J79" s="174"/>
      <c r="K79" s="172"/>
      <c r="L79" s="173"/>
      <c r="M79" s="163"/>
      <c r="N79" s="172"/>
      <c r="O79" s="173"/>
      <c r="W79" s="171"/>
    </row>
    <row r="80" spans="1:23" ht="15.75" customHeight="1">
      <c r="A80" s="4" t="s">
        <v>6</v>
      </c>
      <c r="B80" s="14">
        <v>1006</v>
      </c>
      <c r="C80" s="158" t="str">
        <f t="shared" si="1"/>
        <v>A-1006</v>
      </c>
      <c r="D80" s="163"/>
      <c r="E80" s="172"/>
      <c r="F80" s="164"/>
      <c r="G80" s="163"/>
      <c r="H80" s="172"/>
      <c r="I80" s="173"/>
      <c r="J80" s="174"/>
      <c r="K80" s="172"/>
      <c r="L80" s="173"/>
      <c r="M80" s="180"/>
      <c r="N80" s="172"/>
      <c r="O80" s="36"/>
      <c r="W80" s="171"/>
    </row>
    <row r="81" spans="1:23" ht="15.75" customHeight="1">
      <c r="A81" s="4" t="s">
        <v>6</v>
      </c>
      <c r="B81" s="14">
        <v>1007</v>
      </c>
      <c r="C81" s="158" t="str">
        <f t="shared" si="1"/>
        <v>A-1007</v>
      </c>
      <c r="D81" s="163"/>
      <c r="E81" s="172"/>
      <c r="F81" s="164"/>
      <c r="G81" s="163"/>
      <c r="H81" s="172"/>
      <c r="I81" s="173"/>
      <c r="J81" s="174"/>
      <c r="K81" s="172"/>
      <c r="L81" s="173"/>
      <c r="M81" s="163"/>
      <c r="N81" s="172"/>
      <c r="O81" s="173"/>
      <c r="W81" s="171"/>
    </row>
    <row r="82" spans="1:23" ht="15.75" customHeight="1">
      <c r="A82" s="4" t="s">
        <v>6</v>
      </c>
      <c r="B82" s="14">
        <v>1008</v>
      </c>
      <c r="C82" s="158" t="str">
        <f t="shared" si="1"/>
        <v>A-1008</v>
      </c>
      <c r="D82" s="163"/>
      <c r="E82" s="172"/>
      <c r="F82" s="164"/>
      <c r="G82" s="163"/>
      <c r="H82" s="172"/>
      <c r="I82" s="173"/>
      <c r="J82" s="174"/>
      <c r="K82" s="172"/>
      <c r="L82" s="173"/>
      <c r="M82" s="180"/>
      <c r="N82" s="172"/>
      <c r="O82" s="36"/>
      <c r="W82" s="171"/>
    </row>
    <row r="83" spans="1:23" ht="15.75" customHeight="1">
      <c r="A83" s="4" t="s">
        <v>6</v>
      </c>
      <c r="B83" s="14">
        <v>1101</v>
      </c>
      <c r="C83" s="158" t="str">
        <f t="shared" si="1"/>
        <v>A-1101</v>
      </c>
      <c r="D83" s="163"/>
      <c r="E83" s="172"/>
      <c r="F83" s="164"/>
      <c r="G83" s="163"/>
      <c r="H83" s="172"/>
      <c r="I83" s="173"/>
      <c r="J83" s="174"/>
      <c r="K83" s="172"/>
      <c r="L83" s="173"/>
      <c r="M83" s="180"/>
      <c r="N83" s="194"/>
      <c r="O83" s="195"/>
      <c r="W83" s="171"/>
    </row>
    <row r="84" spans="1:23" ht="15.75" customHeight="1">
      <c r="A84" s="4" t="s">
        <v>6</v>
      </c>
      <c r="B84" s="14">
        <v>1102</v>
      </c>
      <c r="C84" s="158" t="str">
        <f t="shared" si="1"/>
        <v>A-1102</v>
      </c>
      <c r="D84" s="163"/>
      <c r="E84" s="172"/>
      <c r="F84" s="164"/>
      <c r="G84" s="163"/>
      <c r="H84" s="172"/>
      <c r="I84" s="173"/>
      <c r="J84" s="174"/>
      <c r="K84" s="172"/>
      <c r="L84" s="173"/>
      <c r="M84" s="180"/>
      <c r="N84" s="172"/>
      <c r="O84" s="36"/>
      <c r="W84" s="171"/>
    </row>
    <row r="85" spans="1:23" ht="15.75" customHeight="1">
      <c r="A85" s="6" t="s">
        <v>6</v>
      </c>
      <c r="B85" s="14">
        <v>1103</v>
      </c>
      <c r="C85" s="158" t="str">
        <f t="shared" si="1"/>
        <v>A-1103</v>
      </c>
      <c r="D85" s="163"/>
      <c r="E85" s="172"/>
      <c r="F85" s="164"/>
      <c r="G85" s="163"/>
      <c r="H85" s="172"/>
      <c r="I85" s="173"/>
      <c r="J85" s="174"/>
      <c r="K85" s="172"/>
      <c r="L85" s="173"/>
      <c r="M85" s="163"/>
      <c r="N85" s="164"/>
      <c r="O85" s="173"/>
      <c r="W85" s="171"/>
    </row>
    <row r="86" spans="1:23" ht="15.75" customHeight="1">
      <c r="A86" s="6" t="s">
        <v>6</v>
      </c>
      <c r="B86" s="14">
        <v>1104</v>
      </c>
      <c r="C86" s="158" t="str">
        <f t="shared" si="1"/>
        <v>A-1104</v>
      </c>
      <c r="D86" s="163"/>
      <c r="E86" s="172"/>
      <c r="F86" s="164"/>
      <c r="G86" s="163"/>
      <c r="H86" s="172"/>
      <c r="I86" s="173"/>
      <c r="J86" s="174"/>
      <c r="K86" s="172"/>
      <c r="L86" s="173"/>
      <c r="M86" s="163"/>
      <c r="N86" s="172"/>
      <c r="O86" s="173"/>
      <c r="W86" s="171"/>
    </row>
    <row r="87" spans="1:23" ht="15.75" customHeight="1">
      <c r="A87" s="4" t="s">
        <v>6</v>
      </c>
      <c r="B87" s="14">
        <v>1105</v>
      </c>
      <c r="C87" s="158" t="str">
        <f t="shared" si="1"/>
        <v>A-1105</v>
      </c>
      <c r="D87" s="163"/>
      <c r="E87" s="172"/>
      <c r="F87" s="164"/>
      <c r="G87" s="163"/>
      <c r="H87" s="172"/>
      <c r="I87" s="173"/>
      <c r="J87" s="174"/>
      <c r="K87" s="172"/>
      <c r="L87" s="173"/>
      <c r="M87" s="163"/>
      <c r="N87" s="172"/>
      <c r="O87" s="173"/>
      <c r="W87" s="171"/>
    </row>
    <row r="88" spans="1:23" ht="15.75" customHeight="1">
      <c r="A88" s="4" t="s">
        <v>6</v>
      </c>
      <c r="B88" s="14">
        <v>1106</v>
      </c>
      <c r="C88" s="158" t="str">
        <f t="shared" si="1"/>
        <v>A-1106</v>
      </c>
      <c r="D88" s="163"/>
      <c r="E88" s="172"/>
      <c r="F88" s="164"/>
      <c r="G88" s="163"/>
      <c r="H88" s="172"/>
      <c r="I88" s="173"/>
      <c r="J88" s="174"/>
      <c r="K88" s="172"/>
      <c r="L88" s="173"/>
      <c r="M88" s="163"/>
      <c r="N88" s="172"/>
      <c r="O88" s="173"/>
      <c r="W88" s="171"/>
    </row>
    <row r="89" spans="1:23" ht="15.75" customHeight="1">
      <c r="A89" s="4" t="s">
        <v>6</v>
      </c>
      <c r="B89" s="33">
        <v>1107</v>
      </c>
      <c r="C89" s="158" t="str">
        <f t="shared" si="1"/>
        <v>A-1107</v>
      </c>
      <c r="D89" s="163"/>
      <c r="E89" s="182"/>
      <c r="F89" s="164"/>
      <c r="G89" s="163"/>
      <c r="H89" s="172"/>
      <c r="I89" s="173"/>
      <c r="J89" s="174"/>
      <c r="K89" s="172"/>
      <c r="L89" s="173"/>
      <c r="M89" s="163"/>
      <c r="N89" s="172"/>
      <c r="O89" s="173"/>
      <c r="W89" s="171"/>
    </row>
    <row r="90" spans="1:23" ht="15.75" customHeight="1">
      <c r="A90" s="4" t="s">
        <v>6</v>
      </c>
      <c r="B90" s="14">
        <v>1108</v>
      </c>
      <c r="C90" s="158" t="str">
        <f t="shared" si="1"/>
        <v>A-1108</v>
      </c>
      <c r="D90" s="163"/>
      <c r="E90" s="172"/>
      <c r="F90" s="164"/>
      <c r="G90" s="163"/>
      <c r="H90" s="172"/>
      <c r="I90" s="173"/>
      <c r="J90" s="174"/>
      <c r="K90" s="172"/>
      <c r="L90" s="173"/>
      <c r="M90" s="163"/>
      <c r="N90" s="172"/>
      <c r="O90" s="173"/>
      <c r="W90" s="171"/>
    </row>
    <row r="91" spans="1:23" ht="15.75" customHeight="1">
      <c r="A91" s="4" t="s">
        <v>7</v>
      </c>
      <c r="B91" s="14">
        <v>101</v>
      </c>
      <c r="C91" s="158" t="str">
        <f t="shared" si="1"/>
        <v>B-101</v>
      </c>
      <c r="D91" s="163"/>
      <c r="E91" s="172"/>
      <c r="F91" s="164"/>
      <c r="G91" s="163"/>
      <c r="H91" s="172"/>
      <c r="I91" s="173"/>
      <c r="J91" s="174"/>
      <c r="K91" s="172"/>
      <c r="L91" s="173"/>
      <c r="M91" s="163"/>
      <c r="N91" s="172"/>
      <c r="O91" s="173"/>
      <c r="W91" s="171"/>
    </row>
    <row r="92" spans="1:23" ht="15.75" customHeight="1">
      <c r="A92" s="4" t="s">
        <v>7</v>
      </c>
      <c r="B92" s="14">
        <v>102</v>
      </c>
      <c r="C92" s="158" t="str">
        <f t="shared" si="1"/>
        <v>B-102</v>
      </c>
      <c r="D92" s="163"/>
      <c r="E92" s="172"/>
      <c r="F92" s="164"/>
      <c r="G92" s="163"/>
      <c r="H92" s="172"/>
      <c r="I92" s="173"/>
      <c r="J92" s="174"/>
      <c r="K92" s="172"/>
      <c r="L92" s="173"/>
      <c r="M92" s="175"/>
      <c r="N92" s="172"/>
      <c r="O92" s="36"/>
      <c r="W92" s="171"/>
    </row>
    <row r="93" spans="1:23" ht="15.75" customHeight="1">
      <c r="A93" s="4" t="s">
        <v>7</v>
      </c>
      <c r="B93" s="14">
        <v>103</v>
      </c>
      <c r="C93" s="158" t="str">
        <f t="shared" si="1"/>
        <v>B-103</v>
      </c>
      <c r="D93" s="163"/>
      <c r="E93" s="172"/>
      <c r="F93" s="164"/>
      <c r="G93" s="163"/>
      <c r="H93" s="172"/>
      <c r="I93" s="173"/>
      <c r="J93" s="174"/>
      <c r="K93" s="172"/>
      <c r="L93" s="173"/>
      <c r="M93" s="224"/>
      <c r="N93" s="196"/>
      <c r="O93" s="36"/>
      <c r="W93" s="171"/>
    </row>
    <row r="94" spans="1:23" ht="16.5" customHeight="1">
      <c r="A94" s="4" t="s">
        <v>7</v>
      </c>
      <c r="B94" s="14">
        <v>104</v>
      </c>
      <c r="C94" s="158" t="str">
        <f t="shared" si="1"/>
        <v>B-104</v>
      </c>
      <c r="D94" s="163"/>
      <c r="E94" s="172"/>
      <c r="F94" s="164"/>
      <c r="G94" s="163"/>
      <c r="H94" s="172"/>
      <c r="I94" s="173"/>
      <c r="J94" s="174"/>
      <c r="K94" s="172"/>
      <c r="L94" s="219"/>
      <c r="M94" s="163"/>
      <c r="N94" s="172"/>
      <c r="O94" s="186"/>
      <c r="W94" s="171"/>
    </row>
    <row r="95" spans="1:23" ht="15.75" customHeight="1">
      <c r="A95" s="4" t="s">
        <v>7</v>
      </c>
      <c r="B95" s="14">
        <v>201</v>
      </c>
      <c r="C95" s="158" t="str">
        <f t="shared" si="1"/>
        <v>B-201</v>
      </c>
      <c r="D95" s="163">
        <v>18045</v>
      </c>
      <c r="E95" s="172">
        <v>42835</v>
      </c>
      <c r="F95" s="164"/>
      <c r="G95" s="163"/>
      <c r="H95" s="172"/>
      <c r="I95" s="173"/>
      <c r="J95" s="174"/>
      <c r="K95" s="172"/>
      <c r="L95" s="173"/>
      <c r="M95" s="163"/>
      <c r="N95" s="172"/>
      <c r="O95" s="36"/>
      <c r="W95" s="171"/>
    </row>
    <row r="96" spans="1:23" ht="15.75" customHeight="1">
      <c r="A96" s="4" t="s">
        <v>7</v>
      </c>
      <c r="B96" s="14">
        <v>202</v>
      </c>
      <c r="C96" s="158" t="str">
        <f t="shared" si="1"/>
        <v>B-202</v>
      </c>
      <c r="D96" s="163"/>
      <c r="E96" s="172"/>
      <c r="F96" s="164"/>
      <c r="G96" s="163"/>
      <c r="H96" s="172"/>
      <c r="I96" s="173"/>
      <c r="J96" s="174"/>
      <c r="K96" s="172"/>
      <c r="L96" s="173"/>
      <c r="M96" s="163"/>
      <c r="N96" s="172"/>
      <c r="O96" s="36"/>
      <c r="W96" s="171"/>
    </row>
    <row r="97" spans="1:35" ht="15.75" customHeight="1">
      <c r="A97" s="4" t="s">
        <v>7</v>
      </c>
      <c r="B97" s="14">
        <v>203</v>
      </c>
      <c r="C97" s="158" t="str">
        <f t="shared" si="1"/>
        <v>B-203</v>
      </c>
      <c r="D97" s="163"/>
      <c r="E97" s="172"/>
      <c r="F97" s="164"/>
      <c r="G97" s="163"/>
      <c r="H97" s="172"/>
      <c r="I97" s="173"/>
      <c r="J97" s="174"/>
      <c r="K97" s="172"/>
      <c r="L97" s="173"/>
      <c r="M97" s="197"/>
      <c r="N97" s="172"/>
      <c r="O97" s="36"/>
      <c r="W97" s="171"/>
    </row>
    <row r="98" spans="1:35" ht="15.75" customHeight="1">
      <c r="A98" s="4" t="s">
        <v>7</v>
      </c>
      <c r="B98" s="14">
        <v>204</v>
      </c>
      <c r="C98" s="158" t="str">
        <f t="shared" si="1"/>
        <v>B-204</v>
      </c>
      <c r="D98" s="163"/>
      <c r="E98" s="172"/>
      <c r="F98" s="164"/>
      <c r="G98" s="163"/>
      <c r="H98" s="172"/>
      <c r="I98" s="173"/>
      <c r="J98" s="174"/>
      <c r="K98" s="172"/>
      <c r="L98" s="173"/>
      <c r="M98" s="163"/>
      <c r="N98" s="172"/>
      <c r="O98" s="173"/>
      <c r="W98" s="171"/>
    </row>
    <row r="99" spans="1:35" ht="15.75" customHeight="1">
      <c r="A99" s="4" t="s">
        <v>7</v>
      </c>
      <c r="B99" s="14">
        <v>301</v>
      </c>
      <c r="C99" s="158" t="str">
        <f t="shared" si="1"/>
        <v>B-301</v>
      </c>
      <c r="D99" s="163">
        <v>8973</v>
      </c>
      <c r="E99" s="172">
        <v>42841</v>
      </c>
      <c r="F99" s="164"/>
      <c r="G99" s="163"/>
      <c r="H99" s="172"/>
      <c r="I99" s="173"/>
      <c r="J99" s="174"/>
      <c r="K99" s="172"/>
      <c r="L99" s="173"/>
      <c r="M99" s="163"/>
      <c r="N99" s="172"/>
      <c r="O99" s="173"/>
      <c r="W99" s="171"/>
    </row>
    <row r="100" spans="1:35" ht="15.75" customHeight="1">
      <c r="A100" s="4" t="s">
        <v>7</v>
      </c>
      <c r="B100" s="14">
        <v>302</v>
      </c>
      <c r="C100" s="158" t="str">
        <f t="shared" si="1"/>
        <v>B-302</v>
      </c>
      <c r="D100" s="163">
        <v>8868</v>
      </c>
      <c r="E100" s="172">
        <v>42841</v>
      </c>
      <c r="F100" s="164"/>
      <c r="G100" s="163"/>
      <c r="H100" s="172"/>
      <c r="I100" s="173"/>
      <c r="J100" s="174"/>
      <c r="K100" s="172"/>
      <c r="L100" s="173"/>
      <c r="M100" s="163"/>
      <c r="N100" s="172"/>
      <c r="O100" s="36"/>
      <c r="W100" s="171"/>
    </row>
    <row r="101" spans="1:35" ht="15.75" customHeight="1">
      <c r="A101" s="6" t="s">
        <v>7</v>
      </c>
      <c r="B101" s="33">
        <v>303</v>
      </c>
      <c r="C101" s="158" t="str">
        <f t="shared" si="1"/>
        <v>B-303</v>
      </c>
      <c r="D101" s="163"/>
      <c r="E101" s="172"/>
      <c r="F101" s="164"/>
      <c r="G101" s="163"/>
      <c r="H101" s="172"/>
      <c r="I101" s="173"/>
      <c r="J101" s="174"/>
      <c r="K101" s="172"/>
      <c r="L101" s="173"/>
      <c r="M101" s="163"/>
      <c r="N101" s="172"/>
      <c r="O101" s="173"/>
      <c r="W101" s="171"/>
    </row>
    <row r="102" spans="1:35" ht="15.75" customHeight="1">
      <c r="A102" s="4" t="s">
        <v>7</v>
      </c>
      <c r="B102" s="14">
        <v>304</v>
      </c>
      <c r="C102" s="158" t="str">
        <f t="shared" si="1"/>
        <v>B-304</v>
      </c>
      <c r="D102" s="163"/>
      <c r="E102" s="172"/>
      <c r="F102" s="164"/>
      <c r="G102" s="163"/>
      <c r="H102" s="172"/>
      <c r="I102" s="173"/>
      <c r="J102" s="174"/>
      <c r="K102" s="172"/>
      <c r="L102" s="173"/>
      <c r="M102" s="163"/>
      <c r="N102" s="172"/>
      <c r="O102" s="36"/>
      <c r="W102" s="171"/>
    </row>
    <row r="103" spans="1:35" ht="15.75" customHeight="1">
      <c r="A103" s="6" t="s">
        <v>7</v>
      </c>
      <c r="B103" s="14">
        <v>401</v>
      </c>
      <c r="C103" s="158" t="str">
        <f t="shared" si="1"/>
        <v>B-401</v>
      </c>
      <c r="D103" s="163"/>
      <c r="E103" s="172"/>
      <c r="F103" s="164"/>
      <c r="G103" s="163"/>
      <c r="H103" s="172"/>
      <c r="I103" s="173"/>
      <c r="J103" s="174"/>
      <c r="K103" s="172"/>
      <c r="L103" s="173"/>
      <c r="M103" s="163"/>
      <c r="N103" s="172"/>
      <c r="O103" s="173"/>
      <c r="W103" s="171"/>
    </row>
    <row r="104" spans="1:35" ht="15.75" customHeight="1">
      <c r="A104" s="6" t="s">
        <v>7</v>
      </c>
      <c r="B104" s="33">
        <v>402</v>
      </c>
      <c r="C104" s="158" t="str">
        <f t="shared" si="1"/>
        <v>B-402</v>
      </c>
      <c r="D104" s="163"/>
      <c r="E104" s="172"/>
      <c r="F104" s="164"/>
      <c r="G104" s="163"/>
      <c r="H104" s="172"/>
      <c r="I104" s="173"/>
      <c r="J104" s="174"/>
      <c r="K104" s="172"/>
      <c r="L104" s="173"/>
      <c r="M104" s="163"/>
      <c r="N104" s="172"/>
      <c r="O104" s="173"/>
      <c r="W104" s="171"/>
    </row>
    <row r="105" spans="1:35" ht="15.75" customHeight="1">
      <c r="A105" s="6" t="s">
        <v>7</v>
      </c>
      <c r="B105" s="14">
        <v>403</v>
      </c>
      <c r="C105" s="158" t="str">
        <f t="shared" si="1"/>
        <v>B-403</v>
      </c>
      <c r="D105" s="163"/>
      <c r="E105" s="172"/>
      <c r="F105" s="164"/>
      <c r="G105" s="163"/>
      <c r="H105" s="172"/>
      <c r="I105" s="173"/>
      <c r="J105" s="174"/>
      <c r="K105" s="172"/>
      <c r="L105" s="173"/>
      <c r="M105" s="163"/>
      <c r="N105" s="172"/>
      <c r="O105" s="173"/>
      <c r="W105" s="171"/>
    </row>
    <row r="106" spans="1:35" ht="15.75" customHeight="1">
      <c r="A106" s="4" t="s">
        <v>7</v>
      </c>
      <c r="B106" s="14">
        <v>404</v>
      </c>
      <c r="C106" s="158" t="str">
        <f t="shared" si="1"/>
        <v>B-404</v>
      </c>
      <c r="D106" s="163"/>
      <c r="E106" s="172"/>
      <c r="F106" s="28"/>
      <c r="G106" s="163"/>
      <c r="H106" s="172"/>
      <c r="I106" s="36"/>
      <c r="J106" s="174"/>
      <c r="K106" s="172"/>
      <c r="L106" s="36"/>
      <c r="M106" s="163"/>
      <c r="N106" s="172"/>
      <c r="O106" s="198"/>
      <c r="W106" s="171"/>
    </row>
    <row r="107" spans="1:35" ht="15.75" customHeight="1">
      <c r="A107" s="4" t="s">
        <v>7</v>
      </c>
      <c r="B107" s="14">
        <v>501</v>
      </c>
      <c r="C107" s="158" t="str">
        <f t="shared" si="1"/>
        <v>B-501</v>
      </c>
      <c r="D107" s="163"/>
      <c r="E107" s="172"/>
      <c r="F107" s="164"/>
      <c r="G107" s="163"/>
      <c r="H107" s="172"/>
      <c r="I107" s="173"/>
      <c r="J107" s="174"/>
      <c r="K107" s="172"/>
      <c r="L107" s="173"/>
      <c r="M107" s="163"/>
      <c r="N107" s="172"/>
      <c r="O107" s="173"/>
      <c r="W107" s="171"/>
      <c r="AI107" s="189" t="s">
        <v>24</v>
      </c>
    </row>
    <row r="108" spans="1:35" ht="15.75" customHeight="1">
      <c r="A108" s="4" t="s">
        <v>7</v>
      </c>
      <c r="B108" s="14">
        <v>502</v>
      </c>
      <c r="C108" s="158" t="str">
        <f t="shared" si="1"/>
        <v>B-502</v>
      </c>
      <c r="D108" s="163"/>
      <c r="E108" s="172"/>
      <c r="F108" s="164"/>
      <c r="G108" s="163"/>
      <c r="H108" s="172"/>
      <c r="I108" s="173"/>
      <c r="J108" s="174"/>
      <c r="K108" s="172"/>
      <c r="L108" s="173"/>
      <c r="M108" s="163"/>
      <c r="N108" s="172"/>
      <c r="O108" s="173"/>
      <c r="W108" s="171"/>
    </row>
    <row r="109" spans="1:35" ht="15.75" customHeight="1">
      <c r="A109" s="4" t="s">
        <v>7</v>
      </c>
      <c r="B109" s="14">
        <v>503</v>
      </c>
      <c r="C109" s="158" t="str">
        <f t="shared" si="1"/>
        <v>B-503</v>
      </c>
      <c r="D109" s="163"/>
      <c r="E109" s="172"/>
      <c r="F109" s="164"/>
      <c r="G109" s="163"/>
      <c r="H109" s="172"/>
      <c r="I109" s="173"/>
      <c r="J109" s="174"/>
      <c r="K109" s="172"/>
      <c r="L109" s="173"/>
      <c r="M109" s="163"/>
      <c r="N109" s="172"/>
      <c r="O109" s="173"/>
      <c r="W109" s="171"/>
    </row>
    <row r="110" spans="1:35" ht="15.75" customHeight="1">
      <c r="A110" s="4" t="s">
        <v>7</v>
      </c>
      <c r="B110" s="14">
        <v>504</v>
      </c>
      <c r="C110" s="158" t="str">
        <f t="shared" si="1"/>
        <v>B-504</v>
      </c>
      <c r="D110" s="163"/>
      <c r="E110" s="172"/>
      <c r="F110" s="164"/>
      <c r="G110" s="163"/>
      <c r="H110" s="172"/>
      <c r="I110" s="173"/>
      <c r="J110" s="174"/>
      <c r="K110" s="172"/>
      <c r="L110" s="173"/>
      <c r="M110" s="223"/>
      <c r="N110" s="172"/>
      <c r="O110" s="36"/>
      <c r="W110" s="171"/>
    </row>
    <row r="111" spans="1:35" ht="15.75" customHeight="1">
      <c r="A111" s="6" t="s">
        <v>7</v>
      </c>
      <c r="B111" s="14">
        <v>601</v>
      </c>
      <c r="C111" s="158" t="str">
        <f t="shared" si="1"/>
        <v>B-601</v>
      </c>
      <c r="D111" s="163"/>
      <c r="E111" s="172"/>
      <c r="F111" s="164"/>
      <c r="G111" s="163"/>
      <c r="H111" s="172"/>
      <c r="I111" s="173"/>
      <c r="J111" s="174"/>
      <c r="K111" s="172"/>
      <c r="L111" s="173"/>
      <c r="M111" s="163"/>
      <c r="N111" s="172"/>
      <c r="O111" s="36"/>
      <c r="W111" s="171"/>
    </row>
    <row r="112" spans="1:35" ht="15.75" customHeight="1">
      <c r="A112" s="4" t="s">
        <v>7</v>
      </c>
      <c r="B112" s="14">
        <v>602</v>
      </c>
      <c r="C112" s="158" t="str">
        <f t="shared" si="1"/>
        <v>B-602</v>
      </c>
      <c r="D112" s="253">
        <v>8238</v>
      </c>
      <c r="E112" s="172">
        <v>42833</v>
      </c>
      <c r="F112" s="164"/>
      <c r="G112" s="163"/>
      <c r="H112" s="172"/>
      <c r="I112" s="173"/>
      <c r="J112" s="174"/>
      <c r="K112" s="172"/>
      <c r="L112" s="36"/>
      <c r="M112" s="163"/>
      <c r="N112" s="172"/>
      <c r="O112" s="36"/>
      <c r="W112" s="171"/>
    </row>
    <row r="113" spans="1:23" ht="15.75" customHeight="1">
      <c r="A113" s="4" t="s">
        <v>7</v>
      </c>
      <c r="B113" s="14">
        <v>603</v>
      </c>
      <c r="C113" s="158" t="str">
        <f t="shared" si="1"/>
        <v>B-603</v>
      </c>
      <c r="D113" s="163"/>
      <c r="E113" s="172"/>
      <c r="F113" s="164"/>
      <c r="G113" s="163"/>
      <c r="H113" s="172"/>
      <c r="I113" s="173"/>
      <c r="J113" s="174"/>
      <c r="K113" s="172"/>
      <c r="L113" s="173"/>
      <c r="M113" s="163"/>
      <c r="N113" s="172"/>
      <c r="O113" s="36"/>
      <c r="W113" s="171"/>
    </row>
    <row r="114" spans="1:23" ht="15.75" customHeight="1">
      <c r="A114" s="4" t="s">
        <v>7</v>
      </c>
      <c r="B114" s="14">
        <v>604</v>
      </c>
      <c r="C114" s="158" t="str">
        <f t="shared" si="1"/>
        <v>B-604</v>
      </c>
      <c r="D114" s="163"/>
      <c r="E114" s="172"/>
      <c r="F114" s="164"/>
      <c r="G114" s="163"/>
      <c r="H114" s="172"/>
      <c r="I114" s="173"/>
      <c r="J114" s="174"/>
      <c r="K114" s="172"/>
      <c r="L114" s="173"/>
      <c r="M114" s="180"/>
      <c r="N114" s="177"/>
      <c r="O114" s="36"/>
      <c r="W114" s="171"/>
    </row>
    <row r="115" spans="1:23" ht="15.75" customHeight="1">
      <c r="A115" s="4" t="s">
        <v>7</v>
      </c>
      <c r="B115" s="14">
        <v>701</v>
      </c>
      <c r="C115" s="158" t="str">
        <f t="shared" si="1"/>
        <v>B-701</v>
      </c>
      <c r="D115" s="163"/>
      <c r="E115" s="172"/>
      <c r="F115" s="164"/>
      <c r="G115" s="27"/>
      <c r="H115" s="172"/>
      <c r="I115" s="173"/>
      <c r="J115" s="174"/>
      <c r="K115" s="172"/>
      <c r="L115" s="173"/>
      <c r="M115" s="163"/>
      <c r="N115" s="172"/>
      <c r="O115" s="173"/>
      <c r="P115" s="184"/>
      <c r="Q115" s="189"/>
      <c r="W115" s="171"/>
    </row>
    <row r="116" spans="1:23" ht="15.75" customHeight="1">
      <c r="A116" s="4" t="s">
        <v>7</v>
      </c>
      <c r="B116" s="14">
        <v>702</v>
      </c>
      <c r="C116" s="158" t="str">
        <f t="shared" si="1"/>
        <v>B-702</v>
      </c>
      <c r="D116" s="163"/>
      <c r="E116" s="172"/>
      <c r="F116" s="164"/>
      <c r="G116" s="163"/>
      <c r="H116" s="172"/>
      <c r="I116" s="173"/>
      <c r="J116" s="174"/>
      <c r="K116" s="172"/>
      <c r="L116" s="173"/>
      <c r="M116" s="163"/>
      <c r="N116" s="172"/>
      <c r="O116" s="173"/>
      <c r="W116" s="171"/>
    </row>
    <row r="117" spans="1:23" ht="15.75" customHeight="1">
      <c r="A117" s="4" t="s">
        <v>7</v>
      </c>
      <c r="B117" s="14">
        <v>703</v>
      </c>
      <c r="C117" s="158" t="str">
        <f t="shared" si="1"/>
        <v>B-703</v>
      </c>
      <c r="D117" s="163"/>
      <c r="E117" s="172"/>
      <c r="F117" s="164"/>
      <c r="G117" s="163"/>
      <c r="H117" s="172"/>
      <c r="I117" s="173"/>
      <c r="J117" s="174"/>
      <c r="K117" s="172"/>
      <c r="L117" s="173"/>
      <c r="M117" s="163"/>
      <c r="N117" s="172"/>
      <c r="O117" s="36"/>
      <c r="W117" s="171"/>
    </row>
    <row r="118" spans="1:23" ht="15.75" customHeight="1">
      <c r="A118" s="4" t="s">
        <v>7</v>
      </c>
      <c r="B118" s="14">
        <v>704</v>
      </c>
      <c r="C118" s="158" t="str">
        <f t="shared" si="1"/>
        <v>B-704</v>
      </c>
      <c r="D118" s="163"/>
      <c r="E118" s="172"/>
      <c r="F118" s="164"/>
      <c r="G118" s="163"/>
      <c r="H118" s="172"/>
      <c r="I118" s="173"/>
      <c r="J118" s="174"/>
      <c r="K118" s="172"/>
      <c r="L118" s="173"/>
      <c r="M118" s="163"/>
      <c r="N118" s="172"/>
      <c r="O118" s="173"/>
      <c r="W118" s="171"/>
    </row>
    <row r="119" spans="1:23" ht="15.75" customHeight="1">
      <c r="A119" s="4" t="s">
        <v>7</v>
      </c>
      <c r="B119" s="14">
        <v>801</v>
      </c>
      <c r="C119" s="158" t="str">
        <f t="shared" si="1"/>
        <v>B-801</v>
      </c>
      <c r="D119" s="21">
        <v>8991</v>
      </c>
      <c r="E119" s="172">
        <v>42836</v>
      </c>
      <c r="F119" s="164"/>
      <c r="G119" s="163"/>
      <c r="H119" s="172"/>
      <c r="I119" s="173"/>
      <c r="J119" s="174"/>
      <c r="K119" s="172"/>
      <c r="L119" s="173"/>
      <c r="M119" s="163"/>
      <c r="N119" s="172"/>
      <c r="O119" s="178"/>
      <c r="W119" s="171"/>
    </row>
    <row r="120" spans="1:23" ht="15.75" customHeight="1">
      <c r="A120" s="4" t="s">
        <v>7</v>
      </c>
      <c r="B120" s="14">
        <v>802</v>
      </c>
      <c r="C120" s="158" t="str">
        <f t="shared" si="1"/>
        <v>B-802</v>
      </c>
      <c r="D120" s="163"/>
      <c r="E120" s="172"/>
      <c r="F120" s="164"/>
      <c r="G120" s="163"/>
      <c r="H120" s="172"/>
      <c r="I120" s="173"/>
      <c r="J120" s="174"/>
      <c r="K120" s="172"/>
      <c r="L120" s="173"/>
      <c r="M120" s="192"/>
      <c r="N120" s="172"/>
      <c r="O120" s="198"/>
      <c r="W120" s="171"/>
    </row>
    <row r="121" spans="1:23" ht="15.75" customHeight="1">
      <c r="A121" s="4" t="s">
        <v>7</v>
      </c>
      <c r="B121" s="14">
        <v>803</v>
      </c>
      <c r="C121" s="158" t="str">
        <f t="shared" si="1"/>
        <v>B-803</v>
      </c>
      <c r="D121" s="163"/>
      <c r="E121" s="172"/>
      <c r="F121" s="164"/>
      <c r="G121" s="163"/>
      <c r="H121" s="172"/>
      <c r="I121" s="173"/>
      <c r="J121" s="174"/>
      <c r="K121" s="172"/>
      <c r="L121" s="173"/>
      <c r="M121" s="163"/>
      <c r="N121" s="172"/>
      <c r="O121" s="173"/>
      <c r="P121" s="184"/>
      <c r="W121" s="171"/>
    </row>
    <row r="122" spans="1:23" ht="15.75" customHeight="1">
      <c r="A122" s="4" t="s">
        <v>7</v>
      </c>
      <c r="B122" s="14">
        <v>804</v>
      </c>
      <c r="C122" s="158" t="str">
        <f t="shared" si="1"/>
        <v>B-804</v>
      </c>
      <c r="D122" s="163"/>
      <c r="E122" s="172"/>
      <c r="F122" s="164"/>
      <c r="G122" s="163"/>
      <c r="H122" s="172"/>
      <c r="I122" s="173"/>
      <c r="J122" s="174"/>
      <c r="K122" s="172"/>
      <c r="L122" s="173"/>
      <c r="M122" s="163"/>
      <c r="N122" s="177"/>
      <c r="O122" s="36"/>
      <c r="W122" s="171"/>
    </row>
    <row r="123" spans="1:23" ht="15.75" customHeight="1">
      <c r="A123" s="5" t="s">
        <v>7</v>
      </c>
      <c r="B123" s="14">
        <v>901</v>
      </c>
      <c r="C123" s="158" t="str">
        <f t="shared" si="1"/>
        <v>B-901</v>
      </c>
      <c r="D123" s="163"/>
      <c r="E123" s="172"/>
      <c r="F123" s="164"/>
      <c r="G123" s="163"/>
      <c r="H123" s="172"/>
      <c r="I123" s="173"/>
      <c r="J123" s="174"/>
      <c r="K123" s="172"/>
      <c r="L123" s="36"/>
      <c r="M123" s="163"/>
      <c r="N123" s="172"/>
      <c r="O123" s="178"/>
      <c r="W123" s="171"/>
    </row>
    <row r="124" spans="1:23" ht="15.75" customHeight="1">
      <c r="A124" s="4" t="s">
        <v>7</v>
      </c>
      <c r="B124" s="14">
        <v>902</v>
      </c>
      <c r="C124" s="158" t="str">
        <f t="shared" si="1"/>
        <v>B-902</v>
      </c>
      <c r="D124" s="163"/>
      <c r="E124" s="172"/>
      <c r="F124" s="164"/>
      <c r="G124" s="163"/>
      <c r="H124" s="172"/>
      <c r="I124" s="173"/>
      <c r="J124" s="174"/>
      <c r="K124" s="172"/>
      <c r="L124" s="173"/>
      <c r="M124" s="163"/>
      <c r="N124" s="172"/>
      <c r="O124" s="173"/>
      <c r="W124" s="171"/>
    </row>
    <row r="125" spans="1:23" ht="15.75" customHeight="1">
      <c r="A125" s="32" t="s">
        <v>7</v>
      </c>
      <c r="B125" s="33">
        <v>903</v>
      </c>
      <c r="C125" s="158" t="str">
        <f t="shared" si="1"/>
        <v>B-903</v>
      </c>
      <c r="D125" s="163"/>
      <c r="E125" s="172"/>
      <c r="F125" s="164"/>
      <c r="G125" s="163"/>
      <c r="H125" s="172"/>
      <c r="I125" s="173"/>
      <c r="J125" s="174"/>
      <c r="K125" s="172"/>
      <c r="L125" s="173"/>
      <c r="M125" s="163"/>
      <c r="N125" s="172"/>
      <c r="O125" s="36"/>
      <c r="W125" s="171"/>
    </row>
    <row r="126" spans="1:23" ht="15.75" customHeight="1">
      <c r="A126" s="6" t="s">
        <v>7</v>
      </c>
      <c r="B126" s="14">
        <v>904</v>
      </c>
      <c r="C126" s="158" t="str">
        <f t="shared" si="1"/>
        <v>B-904</v>
      </c>
      <c r="D126" s="163"/>
      <c r="E126" s="172"/>
      <c r="F126" s="164"/>
      <c r="G126" s="163"/>
      <c r="H126" s="172"/>
      <c r="I126" s="173"/>
      <c r="J126" s="174"/>
      <c r="K126" s="172"/>
      <c r="L126" s="173"/>
      <c r="M126" s="163"/>
      <c r="N126" s="172"/>
      <c r="O126" s="36"/>
      <c r="W126" s="171"/>
    </row>
    <row r="127" spans="1:23" ht="15.75" customHeight="1">
      <c r="A127" s="4" t="s">
        <v>7</v>
      </c>
      <c r="B127" s="14">
        <v>1001</v>
      </c>
      <c r="C127" s="158" t="str">
        <f t="shared" si="1"/>
        <v>B-1001</v>
      </c>
      <c r="D127" s="163"/>
      <c r="E127" s="172"/>
      <c r="F127" s="164"/>
      <c r="G127" s="163"/>
      <c r="H127" s="172"/>
      <c r="I127" s="173"/>
      <c r="J127" s="174"/>
      <c r="K127" s="172"/>
      <c r="L127" s="173"/>
      <c r="M127" s="163"/>
      <c r="N127" s="172"/>
      <c r="O127" s="173"/>
      <c r="W127" s="171"/>
    </row>
    <row r="128" spans="1:23" ht="15.75" customHeight="1">
      <c r="A128" s="4" t="s">
        <v>7</v>
      </c>
      <c r="B128" s="14">
        <v>1002</v>
      </c>
      <c r="C128" s="158" t="str">
        <f t="shared" si="1"/>
        <v>B-1002</v>
      </c>
      <c r="D128" s="163">
        <v>9939</v>
      </c>
      <c r="E128" s="172">
        <v>42837</v>
      </c>
      <c r="F128" s="164"/>
      <c r="G128" s="163"/>
      <c r="H128" s="172"/>
      <c r="I128" s="173"/>
      <c r="J128" s="174"/>
      <c r="K128" s="172"/>
      <c r="L128" s="173"/>
      <c r="M128" s="163"/>
      <c r="N128" s="172"/>
      <c r="O128" s="173"/>
      <c r="W128" s="171"/>
    </row>
    <row r="129" spans="1:35" ht="15.75" customHeight="1">
      <c r="A129" s="6" t="s">
        <v>7</v>
      </c>
      <c r="B129" s="14">
        <v>1003</v>
      </c>
      <c r="C129" s="158" t="str">
        <f t="shared" ref="C129:C190" si="2">CONCATENATE(A129,"-",B129)</f>
        <v>B-1003</v>
      </c>
      <c r="D129" s="163"/>
      <c r="E129" s="172"/>
      <c r="F129" s="164"/>
      <c r="G129" s="163"/>
      <c r="H129" s="172"/>
      <c r="I129" s="173"/>
      <c r="J129" s="174"/>
      <c r="K129" s="172"/>
      <c r="L129" s="36"/>
      <c r="M129" s="163"/>
      <c r="N129" s="172"/>
      <c r="O129" s="36"/>
      <c r="W129" s="171"/>
    </row>
    <row r="130" spans="1:35" ht="15.75" customHeight="1">
      <c r="A130" s="4" t="s">
        <v>7</v>
      </c>
      <c r="B130" s="14">
        <v>1004</v>
      </c>
      <c r="C130" s="158" t="str">
        <f t="shared" si="2"/>
        <v>B-1004</v>
      </c>
      <c r="D130" s="163"/>
      <c r="E130" s="172"/>
      <c r="F130" s="164"/>
      <c r="G130" s="163"/>
      <c r="H130" s="172"/>
      <c r="I130" s="173"/>
      <c r="J130" s="174"/>
      <c r="K130" s="172"/>
      <c r="L130" s="173"/>
      <c r="M130" s="163"/>
      <c r="N130" s="172"/>
      <c r="O130" s="199"/>
      <c r="W130" s="171"/>
    </row>
    <row r="131" spans="1:35" ht="15.75" customHeight="1">
      <c r="A131" s="4" t="s">
        <v>7</v>
      </c>
      <c r="B131" s="14">
        <v>1101</v>
      </c>
      <c r="C131" s="158" t="str">
        <f t="shared" si="2"/>
        <v>B-1101</v>
      </c>
      <c r="D131" s="163"/>
      <c r="E131" s="172"/>
      <c r="F131" s="164"/>
      <c r="G131" s="163"/>
      <c r="H131" s="172"/>
      <c r="I131" s="173"/>
      <c r="J131" s="174"/>
      <c r="K131" s="172"/>
      <c r="L131" s="173"/>
      <c r="M131" s="163"/>
      <c r="N131" s="172"/>
      <c r="O131" s="36"/>
      <c r="W131" s="171"/>
    </row>
    <row r="132" spans="1:35" ht="15.75" customHeight="1">
      <c r="A132" s="4" t="s">
        <v>7</v>
      </c>
      <c r="B132" s="14">
        <v>1102</v>
      </c>
      <c r="C132" s="158" t="str">
        <f t="shared" si="2"/>
        <v>B-1102</v>
      </c>
      <c r="D132" s="163"/>
      <c r="E132" s="172"/>
      <c r="F132" s="164"/>
      <c r="G132" s="163"/>
      <c r="H132" s="172"/>
      <c r="I132" s="173"/>
      <c r="J132" s="174"/>
      <c r="K132" s="172"/>
      <c r="L132" s="173"/>
      <c r="M132" s="163"/>
      <c r="N132" s="172"/>
      <c r="O132" s="173"/>
      <c r="P132" s="184"/>
      <c r="W132" s="171"/>
    </row>
    <row r="133" spans="1:35" ht="15.75" customHeight="1">
      <c r="A133" s="4" t="s">
        <v>7</v>
      </c>
      <c r="B133" s="14">
        <v>1103</v>
      </c>
      <c r="C133" s="158" t="str">
        <f t="shared" si="2"/>
        <v>B-1103</v>
      </c>
      <c r="D133" s="163"/>
      <c r="E133" s="172"/>
      <c r="F133" s="164"/>
      <c r="G133" s="163"/>
      <c r="H133" s="172"/>
      <c r="I133" s="173"/>
      <c r="J133" s="174"/>
      <c r="K133" s="172"/>
      <c r="L133" s="173"/>
      <c r="M133" s="163"/>
      <c r="N133" s="172"/>
      <c r="O133" s="173"/>
      <c r="P133" s="189"/>
      <c r="W133" s="171"/>
    </row>
    <row r="134" spans="1:35" ht="15.75" customHeight="1">
      <c r="A134" s="4" t="s">
        <v>7</v>
      </c>
      <c r="B134" s="14">
        <v>1104</v>
      </c>
      <c r="C134" s="158" t="str">
        <f t="shared" si="2"/>
        <v>B-1104</v>
      </c>
      <c r="D134" s="163"/>
      <c r="E134" s="172"/>
      <c r="F134" s="164"/>
      <c r="G134" s="163"/>
      <c r="H134" s="172"/>
      <c r="I134" s="173"/>
      <c r="J134" s="174"/>
      <c r="K134" s="172"/>
      <c r="L134" s="173"/>
      <c r="M134" s="163"/>
      <c r="N134" s="177"/>
      <c r="O134" s="36"/>
      <c r="P134" s="184"/>
      <c r="W134" s="171"/>
    </row>
    <row r="135" spans="1:35" ht="15.75" customHeight="1">
      <c r="A135" s="4" t="s">
        <v>8</v>
      </c>
      <c r="B135" s="14">
        <v>101</v>
      </c>
      <c r="C135" s="158" t="str">
        <f t="shared" si="2"/>
        <v>C-101</v>
      </c>
      <c r="D135" s="163"/>
      <c r="E135" s="172"/>
      <c r="F135" s="164"/>
      <c r="G135" s="163"/>
      <c r="H135" s="172"/>
      <c r="I135" s="173"/>
      <c r="J135" s="174"/>
      <c r="K135" s="172"/>
      <c r="L135" s="173"/>
      <c r="M135" s="163"/>
      <c r="N135" s="172"/>
      <c r="O135" s="198"/>
      <c r="W135" s="171"/>
    </row>
    <row r="136" spans="1:35" ht="15.75" customHeight="1">
      <c r="A136" s="4" t="s">
        <v>8</v>
      </c>
      <c r="B136" s="14">
        <v>102</v>
      </c>
      <c r="C136" s="158" t="str">
        <f t="shared" si="2"/>
        <v>C-102</v>
      </c>
      <c r="D136" s="163"/>
      <c r="E136" s="172"/>
      <c r="F136" s="164"/>
      <c r="G136" s="163"/>
      <c r="H136" s="172"/>
      <c r="I136" s="173"/>
      <c r="J136" s="174"/>
      <c r="K136" s="172"/>
      <c r="L136" s="173"/>
      <c r="M136" s="163"/>
      <c r="N136" s="172"/>
      <c r="O136" s="36"/>
      <c r="W136" s="171"/>
    </row>
    <row r="137" spans="1:35" ht="15.75" customHeight="1">
      <c r="A137" s="4" t="s">
        <v>8</v>
      </c>
      <c r="B137" s="14">
        <v>103</v>
      </c>
      <c r="C137" s="158" t="str">
        <f t="shared" si="2"/>
        <v>C-103</v>
      </c>
      <c r="D137" s="163"/>
      <c r="E137" s="172"/>
      <c r="F137" s="164"/>
      <c r="G137" s="163"/>
      <c r="H137" s="172"/>
      <c r="I137" s="173"/>
      <c r="J137" s="174"/>
      <c r="K137" s="172"/>
      <c r="L137" s="173"/>
      <c r="M137" s="192"/>
      <c r="N137" s="172"/>
      <c r="O137" s="198"/>
      <c r="W137" s="171"/>
    </row>
    <row r="138" spans="1:35" ht="15.75" customHeight="1">
      <c r="A138" s="4" t="s">
        <v>8</v>
      </c>
      <c r="B138" s="14">
        <v>104</v>
      </c>
      <c r="C138" s="158" t="str">
        <f t="shared" si="2"/>
        <v>C-104</v>
      </c>
      <c r="D138" s="163"/>
      <c r="E138" s="172"/>
      <c r="F138" s="164"/>
      <c r="G138" s="163"/>
      <c r="H138" s="172"/>
      <c r="I138" s="173"/>
      <c r="J138" s="174"/>
      <c r="K138" s="172"/>
      <c r="L138" s="173"/>
      <c r="M138" s="163"/>
      <c r="N138" s="172"/>
      <c r="O138" s="173"/>
      <c r="W138" s="171"/>
    </row>
    <row r="139" spans="1:35" ht="15.75" customHeight="1">
      <c r="A139" s="4" t="s">
        <v>8</v>
      </c>
      <c r="B139" s="14">
        <v>201</v>
      </c>
      <c r="C139" s="158" t="str">
        <f t="shared" si="2"/>
        <v>C-201</v>
      </c>
      <c r="D139" s="163"/>
      <c r="E139" s="172"/>
      <c r="F139" s="164"/>
      <c r="G139" s="163"/>
      <c r="H139" s="172"/>
      <c r="I139" s="173"/>
      <c r="J139" s="174"/>
      <c r="K139" s="172"/>
      <c r="L139" s="173"/>
      <c r="M139" s="163"/>
      <c r="N139" s="172"/>
      <c r="O139" s="173"/>
      <c r="W139" s="171"/>
    </row>
    <row r="140" spans="1:35" ht="15.75" customHeight="1">
      <c r="A140" s="4" t="s">
        <v>8</v>
      </c>
      <c r="B140" s="14">
        <v>202</v>
      </c>
      <c r="C140" s="158" t="str">
        <f t="shared" si="2"/>
        <v>C-202</v>
      </c>
      <c r="D140" s="163"/>
      <c r="E140" s="172"/>
      <c r="F140" s="164"/>
      <c r="G140" s="163"/>
      <c r="H140" s="172"/>
      <c r="I140" s="173"/>
      <c r="J140" s="174"/>
      <c r="K140" s="172"/>
      <c r="L140" s="173"/>
      <c r="M140" s="180"/>
      <c r="N140" s="177"/>
      <c r="O140" s="36"/>
      <c r="W140" s="171"/>
    </row>
    <row r="141" spans="1:35" ht="15.75" customHeight="1">
      <c r="A141" s="6" t="s">
        <v>8</v>
      </c>
      <c r="B141" s="14">
        <v>203</v>
      </c>
      <c r="C141" s="158" t="str">
        <f t="shared" si="2"/>
        <v>C-203</v>
      </c>
      <c r="D141" s="27"/>
      <c r="E141" s="172"/>
      <c r="F141" s="28"/>
      <c r="G141" s="27"/>
      <c r="H141" s="172"/>
      <c r="I141" s="36"/>
      <c r="J141" s="174"/>
      <c r="K141" s="172"/>
      <c r="L141" s="36"/>
      <c r="M141" s="163"/>
      <c r="N141" s="172"/>
      <c r="O141" s="173"/>
      <c r="W141" s="171"/>
      <c r="AI141" s="189" t="s">
        <v>25</v>
      </c>
    </row>
    <row r="142" spans="1:35" ht="15.75" customHeight="1">
      <c r="A142" s="4" t="s">
        <v>8</v>
      </c>
      <c r="B142" s="14">
        <v>204</v>
      </c>
      <c r="C142" s="158" t="str">
        <f t="shared" si="2"/>
        <v>C-204</v>
      </c>
      <c r="D142" s="21">
        <v>9054</v>
      </c>
      <c r="E142" s="172">
        <v>42831</v>
      </c>
      <c r="F142" s="164"/>
      <c r="G142" s="163"/>
      <c r="H142" s="172"/>
      <c r="I142" s="173"/>
      <c r="J142" s="174"/>
      <c r="K142" s="172"/>
      <c r="L142" s="173"/>
      <c r="M142" s="163"/>
      <c r="N142" s="177"/>
      <c r="O142" s="173"/>
      <c r="W142" s="171"/>
    </row>
    <row r="143" spans="1:35" ht="15.75" customHeight="1">
      <c r="A143" s="4" t="s">
        <v>8</v>
      </c>
      <c r="B143" s="14">
        <v>301</v>
      </c>
      <c r="C143" s="158" t="str">
        <f t="shared" si="2"/>
        <v>C-301</v>
      </c>
      <c r="D143" s="21">
        <v>9035</v>
      </c>
      <c r="E143" s="38">
        <v>42830</v>
      </c>
      <c r="G143" s="163"/>
      <c r="H143" s="172"/>
      <c r="I143" s="173"/>
      <c r="J143" s="174"/>
      <c r="K143" s="172"/>
      <c r="L143" s="173"/>
      <c r="M143" s="163"/>
      <c r="N143" s="177"/>
      <c r="O143" s="173"/>
      <c r="W143" s="171"/>
    </row>
    <row r="144" spans="1:35" ht="15.75" customHeight="1">
      <c r="A144" s="4" t="s">
        <v>8</v>
      </c>
      <c r="B144" s="14">
        <v>302</v>
      </c>
      <c r="C144" s="158" t="str">
        <f t="shared" si="2"/>
        <v>C-302</v>
      </c>
      <c r="D144" s="163"/>
      <c r="E144" s="172"/>
      <c r="F144" s="164"/>
      <c r="G144" s="163"/>
      <c r="H144" s="172"/>
      <c r="I144" s="173"/>
      <c r="J144" s="174"/>
      <c r="K144" s="172"/>
      <c r="L144" s="173"/>
      <c r="M144" s="163"/>
      <c r="N144" s="179"/>
      <c r="O144" s="36"/>
      <c r="W144" s="171"/>
    </row>
    <row r="145" spans="1:35" ht="15.75" customHeight="1">
      <c r="A145" s="4" t="s">
        <v>8</v>
      </c>
      <c r="B145" s="14">
        <v>303</v>
      </c>
      <c r="C145" s="158" t="str">
        <f t="shared" si="2"/>
        <v>C-303</v>
      </c>
      <c r="D145" s="163"/>
      <c r="E145" s="172"/>
      <c r="F145" s="164"/>
      <c r="G145" s="163"/>
      <c r="H145" s="172"/>
      <c r="I145" s="173"/>
      <c r="J145" s="174"/>
      <c r="K145" s="172"/>
      <c r="L145" s="173"/>
      <c r="M145" s="223"/>
      <c r="N145" s="172"/>
      <c r="O145" s="198"/>
      <c r="W145" s="171"/>
    </row>
    <row r="146" spans="1:35" ht="15.75" customHeight="1">
      <c r="A146" s="4" t="s">
        <v>8</v>
      </c>
      <c r="B146" s="14">
        <v>304</v>
      </c>
      <c r="C146" s="158" t="str">
        <f t="shared" si="2"/>
        <v>C-304</v>
      </c>
      <c r="D146" s="163"/>
      <c r="E146" s="172"/>
      <c r="F146" s="164"/>
      <c r="G146" s="163"/>
      <c r="H146" s="172"/>
      <c r="I146" s="173"/>
      <c r="J146" s="174"/>
      <c r="K146" s="172"/>
      <c r="L146" s="173"/>
      <c r="M146" s="180"/>
      <c r="N146" s="177"/>
      <c r="O146" s="36"/>
      <c r="W146" s="171"/>
    </row>
    <row r="147" spans="1:35" ht="15.75" customHeight="1">
      <c r="A147" s="4" t="s">
        <v>8</v>
      </c>
      <c r="B147" s="14">
        <v>401</v>
      </c>
      <c r="C147" s="158" t="str">
        <f t="shared" si="2"/>
        <v>C-401</v>
      </c>
      <c r="D147" s="163"/>
      <c r="E147" s="172"/>
      <c r="F147" s="164"/>
      <c r="G147" s="163"/>
      <c r="H147" s="172"/>
      <c r="I147" s="173"/>
      <c r="J147" s="174"/>
      <c r="K147" s="172"/>
      <c r="L147" s="173"/>
      <c r="M147" s="163"/>
      <c r="N147" s="172"/>
      <c r="O147" s="173"/>
      <c r="W147" s="171"/>
    </row>
    <row r="148" spans="1:35" ht="15.75" customHeight="1">
      <c r="A148" s="5" t="s">
        <v>8</v>
      </c>
      <c r="B148" s="14">
        <v>402</v>
      </c>
      <c r="C148" s="158" t="str">
        <f t="shared" si="2"/>
        <v>C-402</v>
      </c>
      <c r="D148" s="163"/>
      <c r="E148" s="172"/>
      <c r="F148" s="164"/>
      <c r="G148" s="163"/>
      <c r="H148" s="172"/>
      <c r="I148" s="173"/>
      <c r="J148" s="174"/>
      <c r="K148" s="172"/>
      <c r="L148" s="173"/>
      <c r="M148" s="163"/>
      <c r="N148" s="172"/>
      <c r="O148" s="173"/>
      <c r="W148" s="171"/>
    </row>
    <row r="149" spans="1:35" ht="15.75" customHeight="1">
      <c r="A149" s="4" t="s">
        <v>8</v>
      </c>
      <c r="B149" s="14">
        <v>403</v>
      </c>
      <c r="C149" s="158" t="str">
        <f t="shared" si="2"/>
        <v>C-403</v>
      </c>
      <c r="D149" s="163"/>
      <c r="E149" s="172"/>
      <c r="F149" s="164"/>
      <c r="G149" s="163"/>
      <c r="H149" s="172"/>
      <c r="I149" s="173"/>
      <c r="J149" s="174"/>
      <c r="K149" s="172"/>
      <c r="L149" s="173"/>
      <c r="M149" s="163"/>
      <c r="N149" s="172"/>
      <c r="O149" s="173"/>
      <c r="W149" s="171"/>
    </row>
    <row r="150" spans="1:35" ht="15.75" customHeight="1">
      <c r="A150" s="4" t="s">
        <v>8</v>
      </c>
      <c r="B150" s="14">
        <v>404</v>
      </c>
      <c r="C150" s="158" t="str">
        <f t="shared" si="2"/>
        <v>C-404</v>
      </c>
      <c r="D150" s="200"/>
      <c r="E150" s="172"/>
      <c r="F150" s="201"/>
      <c r="G150" s="163"/>
      <c r="H150" s="172"/>
      <c r="I150" s="173"/>
      <c r="J150" s="174"/>
      <c r="K150" s="172"/>
      <c r="L150" s="173"/>
      <c r="M150" s="163"/>
      <c r="N150" s="172"/>
      <c r="O150" s="173"/>
      <c r="W150" s="171"/>
    </row>
    <row r="151" spans="1:35" ht="15.75" customHeight="1">
      <c r="A151" s="4" t="s">
        <v>8</v>
      </c>
      <c r="B151" s="14">
        <v>501</v>
      </c>
      <c r="C151" s="158" t="str">
        <f t="shared" si="2"/>
        <v>C-501</v>
      </c>
      <c r="D151" s="163"/>
      <c r="E151" s="172"/>
      <c r="F151" s="164"/>
      <c r="G151" s="163"/>
      <c r="H151" s="172"/>
      <c r="I151" s="173"/>
      <c r="J151" s="174"/>
      <c r="K151" s="172"/>
      <c r="L151" s="173"/>
      <c r="M151" s="163"/>
      <c r="N151" s="172"/>
      <c r="O151" s="36"/>
      <c r="W151" s="171"/>
    </row>
    <row r="152" spans="1:35" ht="15.75" customHeight="1">
      <c r="A152" s="4" t="s">
        <v>8</v>
      </c>
      <c r="B152" s="14">
        <v>502</v>
      </c>
      <c r="C152" s="158" t="str">
        <f t="shared" si="2"/>
        <v>C-502</v>
      </c>
      <c r="D152" s="21">
        <v>9522</v>
      </c>
      <c r="E152" s="172">
        <v>42832</v>
      </c>
      <c r="F152" s="164"/>
      <c r="G152" s="163"/>
      <c r="H152" s="172"/>
      <c r="I152" s="173"/>
      <c r="J152" s="174"/>
      <c r="K152" s="172"/>
      <c r="L152" s="173"/>
      <c r="M152" s="163"/>
      <c r="N152" s="172"/>
      <c r="O152" s="173"/>
      <c r="P152" s="189"/>
      <c r="W152" s="171"/>
      <c r="AI152" s="189" t="s">
        <v>26</v>
      </c>
    </row>
    <row r="153" spans="1:35" ht="15.75" customHeight="1">
      <c r="A153" s="4" t="s">
        <v>8</v>
      </c>
      <c r="B153" s="14">
        <v>503</v>
      </c>
      <c r="C153" s="158" t="str">
        <f t="shared" si="2"/>
        <v>C-503</v>
      </c>
      <c r="D153" s="163"/>
      <c r="E153" s="172"/>
      <c r="F153" s="164"/>
      <c r="G153" s="163"/>
      <c r="H153" s="172"/>
      <c r="I153" s="173"/>
      <c r="J153" s="174"/>
      <c r="K153" s="172"/>
      <c r="L153" s="173"/>
      <c r="M153" s="163"/>
      <c r="N153" s="172"/>
      <c r="O153" s="173"/>
      <c r="P153" s="189"/>
      <c r="W153" s="171"/>
    </row>
    <row r="154" spans="1:35" ht="15.75" customHeight="1">
      <c r="A154" s="4" t="s">
        <v>8</v>
      </c>
      <c r="B154" s="14">
        <v>504</v>
      </c>
      <c r="C154" s="158" t="str">
        <f t="shared" si="2"/>
        <v>C-504</v>
      </c>
      <c r="D154" s="163"/>
      <c r="E154" s="172"/>
      <c r="F154" s="164"/>
      <c r="G154" s="163"/>
      <c r="H154" s="172"/>
      <c r="I154" s="173"/>
      <c r="J154" s="174"/>
      <c r="K154" s="172"/>
      <c r="L154" s="173"/>
      <c r="M154" s="163"/>
      <c r="N154" s="172"/>
      <c r="O154" s="173"/>
      <c r="W154" s="171"/>
    </row>
    <row r="155" spans="1:35" ht="15.75" customHeight="1">
      <c r="A155" s="4" t="s">
        <v>8</v>
      </c>
      <c r="B155" s="14">
        <v>601</v>
      </c>
      <c r="C155" s="158" t="str">
        <f t="shared" si="2"/>
        <v>C-601</v>
      </c>
      <c r="D155" s="163"/>
      <c r="E155" s="172"/>
      <c r="F155" s="164"/>
      <c r="G155" s="163"/>
      <c r="H155" s="172"/>
      <c r="I155" s="173"/>
      <c r="J155" s="203"/>
      <c r="K155" s="172"/>
      <c r="L155" s="202"/>
      <c r="M155" s="163"/>
      <c r="N155" s="172"/>
      <c r="O155" s="173"/>
      <c r="W155" s="171"/>
    </row>
    <row r="156" spans="1:35" ht="15.75" customHeight="1">
      <c r="A156" s="4" t="s">
        <v>8</v>
      </c>
      <c r="B156" s="14">
        <v>602</v>
      </c>
      <c r="C156" s="158" t="str">
        <f t="shared" si="2"/>
        <v>C-602</v>
      </c>
      <c r="D156" s="21">
        <v>36655</v>
      </c>
      <c r="E156" s="250">
        <v>42824</v>
      </c>
      <c r="F156" s="164"/>
      <c r="G156" s="163"/>
      <c r="H156" s="172"/>
      <c r="I156" s="173"/>
      <c r="J156" s="174"/>
      <c r="K156" s="172"/>
      <c r="L156" s="173"/>
      <c r="M156" s="163"/>
      <c r="N156" s="172"/>
      <c r="O156" s="173"/>
      <c r="W156" s="171"/>
    </row>
    <row r="157" spans="1:35" ht="15.75" customHeight="1">
      <c r="A157" s="4" t="s">
        <v>8</v>
      </c>
      <c r="B157" s="14">
        <v>603</v>
      </c>
      <c r="C157" s="158" t="str">
        <f t="shared" si="2"/>
        <v>C-603</v>
      </c>
      <c r="D157" s="21"/>
      <c r="E157" s="172"/>
      <c r="F157" s="164"/>
      <c r="G157" s="163"/>
      <c r="H157" s="172"/>
      <c r="I157" s="173"/>
      <c r="J157" s="174"/>
      <c r="K157" s="172"/>
      <c r="L157" s="173"/>
      <c r="M157" s="163"/>
      <c r="N157" s="172"/>
      <c r="O157" s="36"/>
      <c r="W157" s="171"/>
    </row>
    <row r="158" spans="1:35" ht="15.75" customHeight="1">
      <c r="A158" s="4" t="s">
        <v>8</v>
      </c>
      <c r="B158" s="14">
        <v>604</v>
      </c>
      <c r="C158" s="158" t="str">
        <f t="shared" si="2"/>
        <v>C-604</v>
      </c>
      <c r="D158" s="163"/>
      <c r="E158" s="172"/>
      <c r="F158" s="164"/>
      <c r="G158" s="163"/>
      <c r="H158" s="172"/>
      <c r="I158" s="173"/>
      <c r="J158" s="174"/>
      <c r="K158" s="172"/>
      <c r="L158" s="173"/>
      <c r="M158" s="163"/>
      <c r="N158" s="172"/>
      <c r="O158" s="173"/>
      <c r="W158" s="171"/>
    </row>
    <row r="159" spans="1:35" ht="15.75" customHeight="1">
      <c r="A159" s="6" t="s">
        <v>8</v>
      </c>
      <c r="B159" s="14">
        <v>701</v>
      </c>
      <c r="C159" s="158" t="str">
        <f t="shared" si="2"/>
        <v>C-701</v>
      </c>
      <c r="D159" s="21">
        <v>9035</v>
      </c>
      <c r="E159" s="172">
        <v>42837</v>
      </c>
      <c r="F159" s="164"/>
      <c r="G159" s="163"/>
      <c r="H159" s="172"/>
      <c r="I159" s="173"/>
      <c r="J159" s="174"/>
      <c r="K159" s="172"/>
      <c r="L159" s="173"/>
      <c r="M159" s="163"/>
      <c r="N159" s="172"/>
      <c r="O159" s="183"/>
      <c r="W159" s="171"/>
    </row>
    <row r="160" spans="1:35" ht="15.75" customHeight="1">
      <c r="A160" s="4" t="s">
        <v>8</v>
      </c>
      <c r="B160" s="14">
        <v>702</v>
      </c>
      <c r="C160" s="158" t="str">
        <f t="shared" si="2"/>
        <v>C-702</v>
      </c>
      <c r="D160" s="163"/>
      <c r="E160" s="172"/>
      <c r="F160" s="164"/>
      <c r="G160" s="163"/>
      <c r="H160" s="172"/>
      <c r="I160" s="173"/>
      <c r="J160" s="174"/>
      <c r="K160" s="172"/>
      <c r="L160" s="173"/>
      <c r="M160" s="163"/>
      <c r="N160" s="172"/>
      <c r="O160" s="173"/>
      <c r="W160" s="171"/>
    </row>
    <row r="161" spans="1:23" ht="15.75" customHeight="1">
      <c r="A161" s="6" t="s">
        <v>8</v>
      </c>
      <c r="B161" s="14">
        <v>703</v>
      </c>
      <c r="C161" s="158" t="str">
        <f t="shared" si="2"/>
        <v>C-703</v>
      </c>
      <c r="D161" s="163"/>
      <c r="E161" s="172"/>
      <c r="F161" s="164"/>
      <c r="G161" s="163"/>
      <c r="H161" s="172"/>
      <c r="I161" s="173"/>
      <c r="J161" s="174"/>
      <c r="K161" s="172"/>
      <c r="L161" s="173"/>
      <c r="M161" s="163"/>
      <c r="N161" s="172"/>
      <c r="O161" s="173"/>
      <c r="W161" s="171"/>
    </row>
    <row r="162" spans="1:23" ht="15.75" customHeight="1">
      <c r="A162" s="6" t="s">
        <v>8</v>
      </c>
      <c r="B162" s="14">
        <v>704</v>
      </c>
      <c r="C162" s="158" t="str">
        <f t="shared" si="2"/>
        <v>C-704</v>
      </c>
      <c r="D162" s="163"/>
      <c r="E162" s="172"/>
      <c r="F162" s="164"/>
      <c r="G162" s="163"/>
      <c r="H162" s="172"/>
      <c r="I162" s="173"/>
      <c r="J162" s="174"/>
      <c r="K162" s="172"/>
      <c r="L162" s="173"/>
      <c r="M162" s="163"/>
      <c r="N162" s="172"/>
      <c r="O162" s="173"/>
      <c r="W162" s="171"/>
    </row>
    <row r="163" spans="1:23" ht="15.75" customHeight="1">
      <c r="A163" s="4" t="s">
        <v>8</v>
      </c>
      <c r="B163" s="14">
        <v>801</v>
      </c>
      <c r="C163" s="158" t="str">
        <f t="shared" si="2"/>
        <v>C-801</v>
      </c>
      <c r="D163" s="163"/>
      <c r="E163" s="172"/>
      <c r="F163" s="164"/>
      <c r="G163" s="163"/>
      <c r="H163" s="172"/>
      <c r="I163" s="173"/>
      <c r="J163" s="174"/>
      <c r="K163" s="172"/>
      <c r="L163" s="173"/>
      <c r="M163" s="204"/>
      <c r="N163" s="172"/>
      <c r="O163" s="178"/>
      <c r="W163" s="171"/>
    </row>
    <row r="164" spans="1:23" ht="15.75" customHeight="1">
      <c r="A164" s="4" t="s">
        <v>8</v>
      </c>
      <c r="B164" s="14">
        <v>802</v>
      </c>
      <c r="C164" s="158" t="str">
        <f t="shared" si="2"/>
        <v>C-802</v>
      </c>
      <c r="D164" s="163"/>
      <c r="E164" s="172"/>
      <c r="F164" s="164"/>
      <c r="G164" s="163"/>
      <c r="H164" s="172"/>
      <c r="I164" s="173"/>
      <c r="J164" s="174"/>
      <c r="K164" s="172"/>
      <c r="L164" s="173"/>
      <c r="M164" s="163"/>
      <c r="N164" s="172"/>
      <c r="O164" s="173"/>
      <c r="W164" s="171"/>
    </row>
    <row r="165" spans="1:23" ht="15.75" customHeight="1">
      <c r="A165" s="4" t="s">
        <v>8</v>
      </c>
      <c r="B165" s="14">
        <v>803</v>
      </c>
      <c r="C165" s="158" t="str">
        <f t="shared" si="2"/>
        <v>C-803</v>
      </c>
      <c r="D165" s="21">
        <v>8238</v>
      </c>
      <c r="E165" s="38">
        <v>42830</v>
      </c>
      <c r="F165" s="164"/>
      <c r="G165" s="163"/>
      <c r="H165" s="172"/>
      <c r="I165" s="173"/>
      <c r="J165" s="174"/>
      <c r="K165" s="172"/>
      <c r="L165" s="173"/>
      <c r="M165" s="163"/>
      <c r="N165" s="172"/>
      <c r="O165" s="173"/>
      <c r="W165" s="171"/>
    </row>
    <row r="166" spans="1:23" ht="15.75" customHeight="1">
      <c r="A166" s="4" t="s">
        <v>8</v>
      </c>
      <c r="B166" s="14">
        <v>804</v>
      </c>
      <c r="C166" s="158" t="str">
        <f t="shared" si="2"/>
        <v>C-804</v>
      </c>
      <c r="D166" s="163"/>
      <c r="E166" s="172"/>
      <c r="F166" s="164"/>
      <c r="G166" s="163"/>
      <c r="H166" s="172"/>
      <c r="I166" s="173"/>
      <c r="J166" s="174"/>
      <c r="K166" s="172"/>
      <c r="L166" s="173"/>
      <c r="M166" s="163"/>
      <c r="N166" s="177"/>
      <c r="O166" s="36"/>
      <c r="W166" s="171"/>
    </row>
    <row r="167" spans="1:23" ht="15.75">
      <c r="A167" s="4" t="s">
        <v>8</v>
      </c>
      <c r="B167" s="14">
        <v>901</v>
      </c>
      <c r="C167" s="158" t="str">
        <f t="shared" si="2"/>
        <v>C-901</v>
      </c>
      <c r="D167" s="163"/>
      <c r="E167" s="172"/>
      <c r="F167" s="164"/>
      <c r="G167" s="163"/>
      <c r="H167" s="172"/>
      <c r="I167" s="173"/>
      <c r="J167" s="174"/>
      <c r="K167" s="172"/>
      <c r="L167" s="173"/>
      <c r="M167" s="162"/>
      <c r="N167" s="177"/>
      <c r="O167" s="36"/>
      <c r="W167" s="171"/>
    </row>
    <row r="168" spans="1:23" ht="15.75" customHeight="1">
      <c r="A168" s="4" t="s">
        <v>8</v>
      </c>
      <c r="B168" s="14">
        <v>902</v>
      </c>
      <c r="C168" s="158" t="str">
        <f t="shared" si="2"/>
        <v>C-902</v>
      </c>
      <c r="D168" s="163"/>
      <c r="E168" s="172"/>
      <c r="F168" s="164"/>
      <c r="G168" s="163"/>
      <c r="H168" s="172"/>
      <c r="I168" s="173"/>
      <c r="J168" s="174"/>
      <c r="K168" s="172"/>
      <c r="L168" s="173"/>
      <c r="M168" s="163"/>
      <c r="N168" s="172"/>
      <c r="O168" s="173"/>
      <c r="W168" s="171"/>
    </row>
    <row r="169" spans="1:23" ht="15.75" customHeight="1">
      <c r="A169" s="6" t="s">
        <v>8</v>
      </c>
      <c r="B169" s="14">
        <v>903</v>
      </c>
      <c r="C169" s="158" t="str">
        <f t="shared" si="2"/>
        <v>C-903</v>
      </c>
      <c r="D169" s="163"/>
      <c r="E169" s="172"/>
      <c r="F169" s="164"/>
      <c r="G169" s="163"/>
      <c r="H169" s="172"/>
      <c r="I169" s="173"/>
      <c r="J169" s="174"/>
      <c r="K169" s="172"/>
      <c r="L169" s="173"/>
      <c r="M169" s="163"/>
      <c r="N169" s="172"/>
      <c r="O169" s="173"/>
      <c r="W169" s="171"/>
    </row>
    <row r="170" spans="1:23" ht="15.75" customHeight="1">
      <c r="A170" s="32" t="s">
        <v>8</v>
      </c>
      <c r="B170" s="33">
        <v>904</v>
      </c>
      <c r="C170" s="158" t="str">
        <f t="shared" si="2"/>
        <v>C-904</v>
      </c>
      <c r="D170" s="163"/>
      <c r="E170" s="172"/>
      <c r="F170" s="164"/>
      <c r="G170" s="163"/>
      <c r="H170" s="172"/>
      <c r="I170" s="173"/>
      <c r="J170" s="174"/>
      <c r="K170" s="172"/>
      <c r="L170" s="173"/>
      <c r="M170" s="163"/>
      <c r="N170" s="172"/>
      <c r="O170" s="36"/>
      <c r="W170" s="171"/>
    </row>
    <row r="171" spans="1:23" ht="15.75" customHeight="1">
      <c r="A171" s="4" t="s">
        <v>8</v>
      </c>
      <c r="B171" s="14">
        <v>1001</v>
      </c>
      <c r="C171" s="158" t="str">
        <f t="shared" si="2"/>
        <v>C-1001</v>
      </c>
      <c r="D171" s="163"/>
      <c r="E171" s="172"/>
      <c r="F171" s="164"/>
      <c r="G171" s="163"/>
      <c r="H171" s="172"/>
      <c r="I171" s="173"/>
      <c r="J171" s="174"/>
      <c r="K171" s="172"/>
      <c r="L171" s="173"/>
      <c r="M171" s="163"/>
      <c r="N171" s="172"/>
      <c r="O171" s="173"/>
      <c r="W171" s="171"/>
    </row>
    <row r="172" spans="1:23" ht="15.75" customHeight="1">
      <c r="A172" s="5" t="s">
        <v>8</v>
      </c>
      <c r="B172" s="14">
        <v>1002</v>
      </c>
      <c r="C172" s="158" t="str">
        <f t="shared" si="2"/>
        <v>C-1002</v>
      </c>
      <c r="D172" s="163"/>
      <c r="E172" s="172"/>
      <c r="F172" s="164"/>
      <c r="G172" s="163"/>
      <c r="H172" s="172"/>
      <c r="I172" s="173"/>
      <c r="J172" s="174"/>
      <c r="K172" s="172"/>
      <c r="L172" s="173"/>
      <c r="M172" s="163"/>
      <c r="N172" s="172"/>
      <c r="O172" s="173"/>
      <c r="W172" s="171"/>
    </row>
    <row r="173" spans="1:23" ht="15.75" customHeight="1">
      <c r="A173" s="5" t="s">
        <v>8</v>
      </c>
      <c r="B173" s="14">
        <v>1003</v>
      </c>
      <c r="C173" s="158" t="str">
        <f t="shared" si="2"/>
        <v>C-1003</v>
      </c>
      <c r="D173" s="163"/>
      <c r="E173" s="172"/>
      <c r="F173" s="164"/>
      <c r="G173" s="163"/>
      <c r="H173" s="172"/>
      <c r="I173" s="173"/>
      <c r="J173" s="174"/>
      <c r="K173" s="172"/>
      <c r="L173" s="173"/>
      <c r="M173" s="163"/>
      <c r="N173" s="172"/>
      <c r="O173" s="173"/>
      <c r="W173" s="171"/>
    </row>
    <row r="174" spans="1:23" ht="16.5" customHeight="1">
      <c r="A174" s="4" t="s">
        <v>8</v>
      </c>
      <c r="B174" s="14">
        <v>1004</v>
      </c>
      <c r="C174" s="158" t="str">
        <f t="shared" si="2"/>
        <v>C-1004</v>
      </c>
      <c r="D174" s="163"/>
      <c r="E174" s="172"/>
      <c r="F174" s="164"/>
      <c r="G174" s="163"/>
      <c r="H174" s="172"/>
      <c r="I174" s="173"/>
      <c r="J174" s="174"/>
      <c r="K174" s="172"/>
      <c r="L174" s="173"/>
      <c r="M174" s="163"/>
      <c r="N174" s="172"/>
      <c r="O174" s="186"/>
      <c r="W174" s="171"/>
    </row>
    <row r="175" spans="1:23" ht="15.75" customHeight="1">
      <c r="A175" s="4" t="s">
        <v>8</v>
      </c>
      <c r="B175" s="14">
        <v>1101</v>
      </c>
      <c r="C175" s="158" t="str">
        <f t="shared" si="2"/>
        <v>C-1101</v>
      </c>
      <c r="D175" s="163"/>
      <c r="E175" s="172"/>
      <c r="F175" s="164"/>
      <c r="G175" s="163"/>
      <c r="H175" s="172"/>
      <c r="I175" s="173"/>
      <c r="J175" s="174"/>
      <c r="K175" s="172"/>
      <c r="L175" s="173"/>
      <c r="M175" s="163"/>
      <c r="N175" s="172"/>
      <c r="O175" s="183"/>
      <c r="W175" s="171"/>
    </row>
    <row r="176" spans="1:23" ht="15.75" customHeight="1">
      <c r="A176" s="4" t="s">
        <v>8</v>
      </c>
      <c r="B176" s="14">
        <v>1102</v>
      </c>
      <c r="C176" s="158" t="str">
        <f t="shared" si="2"/>
        <v>C-1102</v>
      </c>
      <c r="D176" s="163"/>
      <c r="E176" s="172"/>
      <c r="F176" s="164"/>
      <c r="G176" s="163"/>
      <c r="H176" s="172"/>
      <c r="I176" s="173"/>
      <c r="J176" s="174"/>
      <c r="K176" s="172"/>
      <c r="L176" s="36"/>
      <c r="M176" s="163"/>
      <c r="N176" s="172"/>
      <c r="O176" s="36"/>
      <c r="W176" s="171"/>
    </row>
    <row r="177" spans="1:23" ht="15.75" customHeight="1">
      <c r="A177" s="4" t="s">
        <v>8</v>
      </c>
      <c r="B177" s="14">
        <v>1103</v>
      </c>
      <c r="C177" s="158" t="str">
        <f t="shared" si="2"/>
        <v>C-1103</v>
      </c>
      <c r="D177" s="163"/>
      <c r="E177" s="172"/>
      <c r="F177" s="164"/>
      <c r="G177" s="163"/>
      <c r="H177" s="172"/>
      <c r="I177" s="173"/>
      <c r="J177" s="174"/>
      <c r="K177" s="172"/>
      <c r="L177" s="173"/>
      <c r="M177" s="163"/>
      <c r="N177" s="172"/>
      <c r="O177" s="173"/>
      <c r="W177" s="171"/>
    </row>
    <row r="178" spans="1:23" ht="15.75" customHeight="1">
      <c r="A178" s="4" t="s">
        <v>8</v>
      </c>
      <c r="B178" s="14">
        <v>1104</v>
      </c>
      <c r="C178" s="158" t="str">
        <f t="shared" si="2"/>
        <v>C-1104</v>
      </c>
      <c r="D178" s="163"/>
      <c r="E178" s="172"/>
      <c r="F178" s="164"/>
      <c r="G178" s="163"/>
      <c r="H178" s="172"/>
      <c r="I178" s="173"/>
      <c r="J178" s="174"/>
      <c r="K178" s="172"/>
      <c r="L178" s="173"/>
      <c r="M178" s="163"/>
      <c r="N178" s="172"/>
      <c r="O178" s="173"/>
      <c r="W178" s="171"/>
    </row>
    <row r="179" spans="1:23" ht="15.75" customHeight="1">
      <c r="A179" s="4" t="s">
        <v>9</v>
      </c>
      <c r="B179" s="14">
        <v>101</v>
      </c>
      <c r="C179" s="158" t="str">
        <f t="shared" si="2"/>
        <v>D-101</v>
      </c>
      <c r="D179" s="163"/>
      <c r="E179" s="172"/>
      <c r="F179" s="164"/>
      <c r="G179" s="163"/>
      <c r="H179" s="172"/>
      <c r="I179" s="173"/>
      <c r="J179" s="174"/>
      <c r="K179" s="172"/>
      <c r="L179" s="173"/>
      <c r="M179" s="163"/>
      <c r="N179" s="177"/>
      <c r="O179" s="36"/>
      <c r="W179" s="171"/>
    </row>
    <row r="180" spans="1:23" ht="15.75" customHeight="1">
      <c r="A180" s="4" t="s">
        <v>9</v>
      </c>
      <c r="B180" s="14">
        <v>102</v>
      </c>
      <c r="C180" s="158" t="str">
        <f t="shared" si="2"/>
        <v>D-102</v>
      </c>
      <c r="D180" s="163"/>
      <c r="E180" s="172"/>
      <c r="F180" s="164"/>
      <c r="G180" s="163"/>
      <c r="H180" s="172"/>
      <c r="I180" s="173"/>
      <c r="J180" s="174"/>
      <c r="K180" s="172"/>
      <c r="L180" s="173"/>
      <c r="M180" s="163"/>
      <c r="N180" s="172"/>
      <c r="O180" s="173"/>
      <c r="W180" s="171"/>
    </row>
    <row r="181" spans="1:23" ht="15.75" customHeight="1">
      <c r="A181" s="4" t="s">
        <v>9</v>
      </c>
      <c r="B181" s="14">
        <v>103</v>
      </c>
      <c r="C181" s="158" t="str">
        <f t="shared" si="2"/>
        <v>D-103</v>
      </c>
      <c r="D181" s="163"/>
      <c r="E181" s="172"/>
      <c r="F181" s="164"/>
      <c r="G181" s="163"/>
      <c r="H181" s="172"/>
      <c r="I181" s="173"/>
      <c r="J181" s="174"/>
      <c r="K181" s="172"/>
      <c r="L181" s="173"/>
      <c r="M181" s="175"/>
      <c r="N181" s="172"/>
      <c r="O181" s="36"/>
      <c r="W181" s="171"/>
    </row>
    <row r="182" spans="1:23" ht="15.75" customHeight="1">
      <c r="A182" s="4" t="s">
        <v>9</v>
      </c>
      <c r="B182" s="14">
        <v>104</v>
      </c>
      <c r="C182" s="158" t="str">
        <f t="shared" si="2"/>
        <v>D-104</v>
      </c>
      <c r="D182" s="163"/>
      <c r="E182" s="172"/>
      <c r="F182" s="164"/>
      <c r="G182" s="163"/>
      <c r="H182" s="172"/>
      <c r="I182" s="173"/>
      <c r="J182" s="174"/>
      <c r="K182" s="172"/>
      <c r="L182" s="36"/>
      <c r="M182" s="163"/>
      <c r="N182" s="172"/>
      <c r="O182" s="173"/>
      <c r="W182" s="171"/>
    </row>
    <row r="183" spans="1:23" ht="15.75" customHeight="1">
      <c r="A183" s="4" t="s">
        <v>9</v>
      </c>
      <c r="B183" s="14">
        <v>201</v>
      </c>
      <c r="C183" s="158" t="str">
        <f t="shared" si="2"/>
        <v>D-201</v>
      </c>
      <c r="D183" s="163"/>
      <c r="E183" s="172"/>
      <c r="F183" s="164"/>
      <c r="G183" s="163"/>
      <c r="H183" s="172"/>
      <c r="I183" s="173"/>
      <c r="J183" s="174"/>
      <c r="K183" s="172"/>
      <c r="L183" s="173"/>
      <c r="M183" s="223"/>
      <c r="N183" s="172"/>
      <c r="O183" s="36"/>
      <c r="W183" s="171"/>
    </row>
    <row r="184" spans="1:23" ht="15.75" customHeight="1">
      <c r="A184" s="4" t="s">
        <v>9</v>
      </c>
      <c r="B184" s="14">
        <v>202</v>
      </c>
      <c r="C184" s="158" t="str">
        <f t="shared" si="2"/>
        <v>D-202</v>
      </c>
      <c r="D184" s="163"/>
      <c r="E184" s="172"/>
      <c r="F184" s="164"/>
      <c r="G184" s="163"/>
      <c r="H184" s="172"/>
      <c r="I184" s="173"/>
      <c r="J184" s="174"/>
      <c r="K184" s="172"/>
      <c r="L184" s="36"/>
      <c r="M184" s="163"/>
      <c r="N184" s="172"/>
      <c r="O184" s="36"/>
      <c r="W184" s="171"/>
    </row>
    <row r="185" spans="1:23" ht="15.75" customHeight="1">
      <c r="A185" s="4" t="s">
        <v>9</v>
      </c>
      <c r="B185" s="14">
        <v>203</v>
      </c>
      <c r="C185" s="158" t="str">
        <f t="shared" si="2"/>
        <v>D-203</v>
      </c>
      <c r="D185" s="163"/>
      <c r="E185" s="172"/>
      <c r="F185" s="164"/>
      <c r="G185" s="163"/>
      <c r="H185" s="172"/>
      <c r="I185" s="173"/>
      <c r="J185" s="174"/>
      <c r="K185" s="172"/>
      <c r="L185" s="173"/>
      <c r="M185" s="163"/>
      <c r="N185" s="172"/>
      <c r="O185" s="173"/>
      <c r="W185" s="171"/>
    </row>
    <row r="186" spans="1:23" ht="15.75" customHeight="1">
      <c r="A186" s="4" t="s">
        <v>9</v>
      </c>
      <c r="B186" s="14">
        <v>204</v>
      </c>
      <c r="C186" s="158" t="str">
        <f t="shared" si="2"/>
        <v>D-204</v>
      </c>
      <c r="D186" s="163"/>
      <c r="E186" s="172"/>
      <c r="F186" s="164"/>
      <c r="G186" s="163"/>
      <c r="H186" s="172"/>
      <c r="I186" s="173"/>
      <c r="J186" s="174"/>
      <c r="K186" s="172"/>
      <c r="L186" s="36"/>
      <c r="M186" s="163"/>
      <c r="N186" s="177"/>
      <c r="O186" s="36"/>
      <c r="W186" s="171"/>
    </row>
    <row r="187" spans="1:23" ht="15.75" customHeight="1">
      <c r="A187" s="6" t="s">
        <v>9</v>
      </c>
      <c r="B187" s="14">
        <v>301</v>
      </c>
      <c r="C187" s="158" t="str">
        <f t="shared" si="2"/>
        <v>D-301</v>
      </c>
      <c r="D187" s="163"/>
      <c r="E187" s="172"/>
      <c r="F187" s="164"/>
      <c r="G187" s="163"/>
      <c r="H187" s="172"/>
      <c r="I187" s="173"/>
      <c r="J187" s="205"/>
      <c r="K187" s="172"/>
      <c r="L187" s="36"/>
      <c r="M187" s="225"/>
      <c r="N187" s="172"/>
      <c r="O187" s="36"/>
      <c r="W187" s="171"/>
    </row>
    <row r="188" spans="1:23" ht="15.75" customHeight="1">
      <c r="A188" s="32" t="s">
        <v>9</v>
      </c>
      <c r="B188" s="33">
        <v>302</v>
      </c>
      <c r="C188" s="158" t="str">
        <f t="shared" si="2"/>
        <v>D-302</v>
      </c>
      <c r="D188" s="163"/>
      <c r="E188" s="172"/>
      <c r="F188" s="164"/>
      <c r="G188" s="163"/>
      <c r="H188" s="172"/>
      <c r="I188" s="173"/>
      <c r="J188" s="174"/>
      <c r="K188" s="172"/>
      <c r="L188" s="36"/>
      <c r="M188" s="206"/>
      <c r="N188" s="172"/>
      <c r="O188" s="36"/>
      <c r="P188" s="189"/>
      <c r="W188" s="171"/>
    </row>
    <row r="189" spans="1:23" ht="15.75" customHeight="1">
      <c r="A189" s="4" t="s">
        <v>9</v>
      </c>
      <c r="B189" s="14">
        <v>303</v>
      </c>
      <c r="C189" s="158" t="str">
        <f t="shared" si="2"/>
        <v>D-303</v>
      </c>
      <c r="D189" s="163"/>
      <c r="E189" s="172"/>
      <c r="F189" s="164"/>
      <c r="G189" s="163"/>
      <c r="H189" s="172"/>
      <c r="I189" s="173"/>
      <c r="J189" s="174"/>
      <c r="K189" s="172"/>
      <c r="L189" s="173"/>
      <c r="M189" s="163"/>
      <c r="N189" s="172"/>
      <c r="O189" s="173"/>
      <c r="W189" s="171"/>
    </row>
    <row r="190" spans="1:23" ht="15.75" customHeight="1">
      <c r="A190" s="4" t="s">
        <v>9</v>
      </c>
      <c r="B190" s="14">
        <v>304</v>
      </c>
      <c r="C190" s="158" t="str">
        <f t="shared" si="2"/>
        <v>D-304</v>
      </c>
      <c r="D190" s="163"/>
      <c r="E190" s="172"/>
      <c r="F190" s="164"/>
      <c r="G190" s="163"/>
      <c r="H190" s="172"/>
      <c r="I190" s="173"/>
      <c r="J190" s="174"/>
      <c r="K190" s="172"/>
      <c r="L190" s="173"/>
      <c r="M190" s="163"/>
      <c r="N190" s="207"/>
      <c r="O190" s="36"/>
      <c r="W190" s="171"/>
    </row>
    <row r="191" spans="1:23" ht="15.75" customHeight="1">
      <c r="A191" s="4" t="s">
        <v>9</v>
      </c>
      <c r="B191" s="14">
        <v>401</v>
      </c>
      <c r="C191" s="158" t="str">
        <f t="shared" ref="C191:C222" si="3">CONCATENATE(A191,"-",B191)</f>
        <v>D-401</v>
      </c>
      <c r="D191" s="163"/>
      <c r="E191" s="172"/>
      <c r="F191" s="164"/>
      <c r="G191" s="163"/>
      <c r="H191" s="172"/>
      <c r="I191" s="173"/>
      <c r="J191" s="174"/>
      <c r="K191" s="172"/>
      <c r="L191" s="173"/>
      <c r="M191" s="175"/>
      <c r="N191" s="172"/>
      <c r="O191" s="36"/>
      <c r="W191" s="171"/>
    </row>
    <row r="192" spans="1:23" ht="15.75" customHeight="1">
      <c r="A192" s="4" t="s">
        <v>9</v>
      </c>
      <c r="B192" s="14">
        <v>402</v>
      </c>
      <c r="C192" s="158" t="str">
        <f t="shared" si="3"/>
        <v>D-402</v>
      </c>
      <c r="D192" s="163">
        <v>9120</v>
      </c>
      <c r="E192" s="172">
        <v>42840</v>
      </c>
      <c r="F192" s="164"/>
      <c r="G192" s="163"/>
      <c r="H192" s="172"/>
      <c r="I192" s="173"/>
      <c r="J192" s="174"/>
      <c r="K192" s="172"/>
      <c r="L192" s="173"/>
      <c r="M192" s="163"/>
      <c r="N192" s="172"/>
      <c r="O192" s="173"/>
      <c r="W192" s="171"/>
    </row>
    <row r="193" spans="1:23" ht="15.75" customHeight="1">
      <c r="A193" s="4" t="s">
        <v>9</v>
      </c>
      <c r="B193" s="14">
        <v>403</v>
      </c>
      <c r="C193" s="158" t="str">
        <f t="shared" si="3"/>
        <v>D-403</v>
      </c>
      <c r="D193" s="163"/>
      <c r="E193" s="172"/>
      <c r="F193" s="164"/>
      <c r="G193" s="163"/>
      <c r="H193" s="172"/>
      <c r="I193" s="173"/>
      <c r="J193" s="174"/>
      <c r="K193" s="172"/>
      <c r="L193" s="173"/>
      <c r="M193" s="180"/>
      <c r="N193" s="177"/>
      <c r="O193" s="36"/>
      <c r="W193" s="171"/>
    </row>
    <row r="194" spans="1:23" ht="15.75" customHeight="1">
      <c r="A194" s="4" t="s">
        <v>9</v>
      </c>
      <c r="B194" s="14">
        <v>404</v>
      </c>
      <c r="C194" s="158" t="str">
        <f t="shared" si="3"/>
        <v>D-404</v>
      </c>
      <c r="D194" s="163"/>
      <c r="E194" s="172"/>
      <c r="F194" s="164"/>
      <c r="G194" s="163"/>
      <c r="H194" s="172"/>
      <c r="I194" s="173"/>
      <c r="J194" s="174"/>
      <c r="K194" s="172"/>
      <c r="L194" s="173"/>
      <c r="M194" s="163"/>
      <c r="N194" s="172"/>
      <c r="O194" s="36"/>
      <c r="P194" s="174"/>
      <c r="Q194" s="182"/>
      <c r="R194" s="164"/>
      <c r="W194" s="171"/>
    </row>
    <row r="195" spans="1:23" ht="15.75" customHeight="1">
      <c r="A195" s="32" t="s">
        <v>9</v>
      </c>
      <c r="B195" s="33">
        <v>501</v>
      </c>
      <c r="C195" s="158" t="str">
        <f t="shared" si="3"/>
        <v>D-501</v>
      </c>
      <c r="D195" s="163"/>
      <c r="E195" s="172"/>
      <c r="F195" s="164"/>
      <c r="G195" s="163"/>
      <c r="H195" s="172"/>
      <c r="I195" s="173"/>
      <c r="J195" s="174"/>
      <c r="K195" s="172"/>
      <c r="L195" s="173"/>
      <c r="M195" s="192"/>
      <c r="N195" s="172"/>
      <c r="O195" s="36"/>
      <c r="W195" s="171"/>
    </row>
    <row r="196" spans="1:23" ht="15.75" customHeight="1">
      <c r="A196" s="6" t="s">
        <v>9</v>
      </c>
      <c r="B196" s="14">
        <v>502</v>
      </c>
      <c r="C196" s="158" t="str">
        <f t="shared" si="3"/>
        <v>D-502</v>
      </c>
      <c r="D196" s="163"/>
      <c r="E196" s="172"/>
      <c r="F196" s="164"/>
      <c r="G196" s="163"/>
      <c r="H196" s="172"/>
      <c r="I196" s="173"/>
      <c r="J196" s="220"/>
      <c r="K196" s="164"/>
      <c r="L196" s="173"/>
      <c r="M196" s="163"/>
      <c r="N196" s="172"/>
      <c r="O196" s="198"/>
      <c r="W196" s="171"/>
    </row>
    <row r="197" spans="1:23" ht="15.75" customHeight="1">
      <c r="A197" s="4" t="s">
        <v>9</v>
      </c>
      <c r="B197" s="14">
        <v>503</v>
      </c>
      <c r="C197" s="158" t="str">
        <f t="shared" si="3"/>
        <v>D-503</v>
      </c>
      <c r="D197" s="163"/>
      <c r="E197" s="172"/>
      <c r="F197" s="164"/>
      <c r="G197" s="163"/>
      <c r="H197" s="172"/>
      <c r="I197" s="173"/>
      <c r="J197" s="174"/>
      <c r="K197" s="172"/>
      <c r="L197" s="173"/>
      <c r="M197" s="163"/>
      <c r="N197" s="172"/>
      <c r="O197" s="36"/>
      <c r="W197" s="171"/>
    </row>
    <row r="198" spans="1:23" ht="15.75" customHeight="1">
      <c r="A198" s="6" t="s">
        <v>9</v>
      </c>
      <c r="B198" s="14">
        <v>504</v>
      </c>
      <c r="C198" s="158" t="str">
        <f t="shared" si="3"/>
        <v>D-504</v>
      </c>
      <c r="D198" s="163"/>
      <c r="E198" s="172"/>
      <c r="F198" s="164"/>
      <c r="G198" s="163"/>
      <c r="H198" s="172"/>
      <c r="I198" s="173"/>
      <c r="J198" s="174"/>
      <c r="K198" s="172"/>
      <c r="L198" s="173"/>
      <c r="M198" s="163"/>
      <c r="N198" s="172"/>
      <c r="O198" s="173"/>
      <c r="P198" s="189"/>
      <c r="W198" s="171"/>
    </row>
    <row r="199" spans="1:23" ht="15.75" customHeight="1">
      <c r="A199" s="4" t="s">
        <v>9</v>
      </c>
      <c r="B199" s="14">
        <v>601</v>
      </c>
      <c r="C199" s="158" t="str">
        <f t="shared" si="3"/>
        <v>D-601</v>
      </c>
      <c r="D199" s="163"/>
      <c r="E199" s="172"/>
      <c r="F199" s="164"/>
      <c r="G199" s="163"/>
      <c r="H199" s="172"/>
      <c r="I199" s="173"/>
      <c r="J199" s="174"/>
      <c r="K199" s="172"/>
      <c r="L199" s="173"/>
      <c r="M199" s="180"/>
      <c r="N199" s="177"/>
      <c r="O199" s="36"/>
      <c r="W199" s="171"/>
    </row>
    <row r="200" spans="1:23" ht="15.75" customHeight="1">
      <c r="A200" s="37" t="s">
        <v>9</v>
      </c>
      <c r="B200" s="33">
        <v>602</v>
      </c>
      <c r="C200" s="158" t="str">
        <f t="shared" si="3"/>
        <v>D-602</v>
      </c>
      <c r="D200" s="163"/>
      <c r="E200" s="172"/>
      <c r="F200" s="164"/>
      <c r="G200" s="163"/>
      <c r="H200" s="172"/>
      <c r="I200" s="173"/>
      <c r="J200" s="174"/>
      <c r="K200" s="172"/>
      <c r="L200" s="173"/>
      <c r="M200" s="192"/>
      <c r="N200" s="172"/>
      <c r="O200" s="198"/>
      <c r="W200" s="171"/>
    </row>
    <row r="201" spans="1:23" ht="15.75" customHeight="1">
      <c r="A201" s="6" t="s">
        <v>9</v>
      </c>
      <c r="B201" s="14">
        <v>603</v>
      </c>
      <c r="C201" s="158" t="str">
        <f t="shared" si="3"/>
        <v>D-603</v>
      </c>
      <c r="D201" s="27"/>
      <c r="E201" s="172"/>
      <c r="F201" s="28"/>
      <c r="G201" s="27"/>
      <c r="H201" s="172"/>
      <c r="I201" s="36"/>
      <c r="J201" s="174"/>
      <c r="K201" s="172"/>
      <c r="L201" s="36"/>
      <c r="M201" s="163"/>
      <c r="N201" s="172"/>
      <c r="O201" s="173"/>
      <c r="W201" s="171"/>
    </row>
    <row r="202" spans="1:23" ht="15.75" customHeight="1">
      <c r="A202" s="4" t="s">
        <v>9</v>
      </c>
      <c r="B202" s="14">
        <v>604</v>
      </c>
      <c r="C202" s="158" t="str">
        <f t="shared" si="3"/>
        <v>D-604</v>
      </c>
      <c r="D202" s="163"/>
      <c r="E202" s="172"/>
      <c r="F202" s="164"/>
      <c r="G202" s="163"/>
      <c r="H202" s="172"/>
      <c r="I202" s="173"/>
      <c r="J202" s="174"/>
      <c r="K202" s="172"/>
      <c r="L202" s="173"/>
      <c r="M202" s="175"/>
      <c r="N202" s="172"/>
      <c r="O202" s="36"/>
      <c r="W202" s="171"/>
    </row>
    <row r="203" spans="1:23" ht="15.75" customHeight="1">
      <c r="A203" s="7" t="s">
        <v>9</v>
      </c>
      <c r="B203" s="15">
        <v>701</v>
      </c>
      <c r="C203" s="158" t="str">
        <f t="shared" si="3"/>
        <v>D-701</v>
      </c>
      <c r="D203" s="163"/>
      <c r="E203" s="172"/>
      <c r="F203" s="164"/>
      <c r="G203" s="163"/>
      <c r="H203" s="172"/>
      <c r="I203" s="173"/>
      <c r="J203" s="174"/>
      <c r="K203" s="172"/>
      <c r="L203" s="173"/>
      <c r="M203" s="163"/>
      <c r="N203" s="172"/>
      <c r="O203" s="183"/>
      <c r="W203" s="171"/>
    </row>
    <row r="204" spans="1:23" ht="15.75" customHeight="1">
      <c r="A204" s="4" t="s">
        <v>9</v>
      </c>
      <c r="B204" s="14">
        <v>702</v>
      </c>
      <c r="C204" s="158" t="str">
        <f t="shared" si="3"/>
        <v>D-702</v>
      </c>
      <c r="D204" s="27"/>
      <c r="E204" s="172"/>
      <c r="F204" s="28"/>
      <c r="G204" s="163"/>
      <c r="H204" s="172"/>
      <c r="I204" s="36"/>
      <c r="J204" s="174"/>
      <c r="K204" s="208"/>
      <c r="L204" s="36"/>
      <c r="M204" s="163"/>
      <c r="N204" s="172"/>
      <c r="O204" s="209"/>
      <c r="W204" s="171"/>
    </row>
    <row r="205" spans="1:23" ht="15.75" customHeight="1">
      <c r="A205" s="4" t="s">
        <v>9</v>
      </c>
      <c r="B205" s="14">
        <v>703</v>
      </c>
      <c r="C205" s="158" t="str">
        <f t="shared" si="3"/>
        <v>D-703</v>
      </c>
      <c r="D205" s="163"/>
      <c r="E205" s="172"/>
      <c r="F205" s="164"/>
      <c r="G205" s="163"/>
      <c r="H205" s="172"/>
      <c r="I205" s="173"/>
      <c r="J205" s="174"/>
      <c r="K205" s="172"/>
      <c r="L205" s="173"/>
      <c r="M205" s="163"/>
      <c r="N205" s="172"/>
      <c r="O205" s="173"/>
      <c r="W205" s="171"/>
    </row>
    <row r="206" spans="1:23" ht="15.75" customHeight="1">
      <c r="A206" s="4" t="s">
        <v>9</v>
      </c>
      <c r="B206" s="14">
        <v>704</v>
      </c>
      <c r="C206" s="158" t="str">
        <f t="shared" si="3"/>
        <v>D-704</v>
      </c>
      <c r="D206" s="163"/>
      <c r="E206" s="172"/>
      <c r="F206" s="164"/>
      <c r="G206" s="163"/>
      <c r="H206" s="172"/>
      <c r="I206" s="173"/>
      <c r="J206" s="174"/>
      <c r="K206" s="172"/>
      <c r="L206" s="173"/>
      <c r="M206" s="163"/>
      <c r="N206" s="172"/>
      <c r="O206" s="173"/>
      <c r="W206" s="171"/>
    </row>
    <row r="207" spans="1:23" ht="15.75" customHeight="1">
      <c r="A207" s="6" t="s">
        <v>9</v>
      </c>
      <c r="B207" s="14">
        <v>801</v>
      </c>
      <c r="C207" s="158" t="str">
        <f t="shared" si="3"/>
        <v>D-801</v>
      </c>
      <c r="D207" s="163"/>
      <c r="E207" s="172"/>
      <c r="F207" s="164"/>
      <c r="G207" s="163"/>
      <c r="H207" s="172"/>
      <c r="I207" s="173"/>
      <c r="J207" s="174"/>
      <c r="K207" s="172"/>
      <c r="L207" s="173"/>
      <c r="M207" s="163"/>
      <c r="N207" s="172"/>
      <c r="O207" s="36"/>
      <c r="W207" s="171"/>
    </row>
    <row r="208" spans="1:23" ht="15.75" customHeight="1">
      <c r="A208" s="6" t="s">
        <v>9</v>
      </c>
      <c r="B208" s="14">
        <v>802</v>
      </c>
      <c r="C208" s="158" t="str">
        <f t="shared" si="3"/>
        <v>D-802</v>
      </c>
      <c r="D208" s="163"/>
      <c r="E208" s="172"/>
      <c r="F208" s="164"/>
      <c r="G208" s="163"/>
      <c r="H208" s="172"/>
      <c r="I208" s="173"/>
      <c r="J208" s="174"/>
      <c r="K208" s="172"/>
      <c r="L208" s="173"/>
      <c r="M208" s="175"/>
      <c r="N208" s="172"/>
      <c r="O208" s="36"/>
      <c r="W208" s="171"/>
    </row>
    <row r="209" spans="1:23" ht="15.75" customHeight="1">
      <c r="A209" s="4" t="s">
        <v>9</v>
      </c>
      <c r="B209" s="14">
        <v>803</v>
      </c>
      <c r="C209" s="158" t="str">
        <f t="shared" si="3"/>
        <v>D-803</v>
      </c>
      <c r="D209" s="163"/>
      <c r="E209" s="172"/>
      <c r="F209" s="164"/>
      <c r="G209" s="163"/>
      <c r="H209" s="172"/>
      <c r="I209" s="173"/>
      <c r="J209" s="174"/>
      <c r="K209" s="172"/>
      <c r="L209" s="173"/>
      <c r="M209" s="163"/>
      <c r="N209" s="172"/>
      <c r="O209" s="183"/>
      <c r="W209" s="171"/>
    </row>
    <row r="210" spans="1:23" ht="15.75" customHeight="1">
      <c r="A210" s="4" t="s">
        <v>9</v>
      </c>
      <c r="B210" s="14">
        <v>804</v>
      </c>
      <c r="C210" s="158" t="str">
        <f t="shared" si="3"/>
        <v>D-804</v>
      </c>
      <c r="D210" s="163"/>
      <c r="E210" s="172"/>
      <c r="F210" s="164"/>
      <c r="G210" s="163"/>
      <c r="H210" s="172"/>
      <c r="I210" s="173"/>
      <c r="J210" s="174"/>
      <c r="K210" s="172"/>
      <c r="L210" s="173"/>
      <c r="M210" s="163"/>
      <c r="N210" s="172"/>
      <c r="O210" s="173"/>
      <c r="W210" s="171"/>
    </row>
    <row r="211" spans="1:23" ht="15.75" customHeight="1">
      <c r="A211" s="6" t="s">
        <v>9</v>
      </c>
      <c r="B211" s="14">
        <v>901</v>
      </c>
      <c r="C211" s="158" t="str">
        <f t="shared" si="3"/>
        <v>D-901</v>
      </c>
      <c r="D211" s="163"/>
      <c r="E211" s="172"/>
      <c r="F211" s="164"/>
      <c r="G211" s="163"/>
      <c r="H211" s="172"/>
      <c r="I211" s="173"/>
      <c r="J211" s="174"/>
      <c r="K211" s="172"/>
      <c r="L211" s="173"/>
      <c r="M211" s="163"/>
      <c r="N211" s="172"/>
      <c r="O211" s="173"/>
      <c r="W211" s="171"/>
    </row>
    <row r="212" spans="1:23" ht="15.75" customHeight="1">
      <c r="A212" s="4" t="s">
        <v>9</v>
      </c>
      <c r="B212" s="14">
        <v>902</v>
      </c>
      <c r="C212" s="158" t="str">
        <f t="shared" si="3"/>
        <v>D-902</v>
      </c>
      <c r="D212" s="163"/>
      <c r="E212" s="172"/>
      <c r="F212" s="164"/>
      <c r="G212" s="163"/>
      <c r="H212" s="172"/>
      <c r="I212" s="173"/>
      <c r="J212" s="174"/>
      <c r="K212" s="172"/>
      <c r="L212" s="173"/>
      <c r="M212" s="163"/>
      <c r="N212" s="172"/>
      <c r="O212" s="36"/>
      <c r="W212" s="171"/>
    </row>
    <row r="213" spans="1:23" ht="15.75" customHeight="1">
      <c r="A213" s="4" t="s">
        <v>9</v>
      </c>
      <c r="B213" s="14">
        <v>903</v>
      </c>
      <c r="C213" s="158" t="str">
        <f t="shared" si="3"/>
        <v>D-903</v>
      </c>
      <c r="D213" s="163"/>
      <c r="E213" s="172"/>
      <c r="F213" s="164"/>
      <c r="G213" s="163"/>
      <c r="H213" s="172"/>
      <c r="I213" s="173"/>
      <c r="J213" s="174"/>
      <c r="K213" s="172"/>
      <c r="L213" s="173"/>
      <c r="M213" s="163"/>
      <c r="N213" s="172"/>
      <c r="O213" s="173"/>
      <c r="W213" s="171"/>
    </row>
    <row r="214" spans="1:23" ht="15.75" customHeight="1">
      <c r="A214" s="6" t="s">
        <v>9</v>
      </c>
      <c r="B214" s="14">
        <v>904</v>
      </c>
      <c r="C214" s="158" t="str">
        <f t="shared" si="3"/>
        <v>D-904</v>
      </c>
      <c r="D214" s="163"/>
      <c r="E214" s="172"/>
      <c r="F214" s="164"/>
      <c r="G214" s="163"/>
      <c r="H214" s="172"/>
      <c r="I214" s="173"/>
      <c r="J214" s="174"/>
      <c r="K214" s="172"/>
      <c r="L214" s="173"/>
      <c r="M214" s="163"/>
      <c r="N214" s="172"/>
      <c r="O214" s="36"/>
      <c r="W214" s="171"/>
    </row>
    <row r="215" spans="1:23" ht="15.75" customHeight="1">
      <c r="A215" s="4" t="s">
        <v>9</v>
      </c>
      <c r="B215" s="14">
        <v>1001</v>
      </c>
      <c r="C215" s="158" t="str">
        <f t="shared" si="3"/>
        <v>D-1001</v>
      </c>
      <c r="D215" s="163"/>
      <c r="E215" s="172"/>
      <c r="F215" s="164"/>
      <c r="G215" s="163"/>
      <c r="H215" s="172"/>
      <c r="I215" s="173"/>
      <c r="J215" s="174"/>
      <c r="K215" s="172"/>
      <c r="L215" s="221"/>
      <c r="M215" s="223"/>
      <c r="N215" s="172"/>
      <c r="O215" s="36"/>
      <c r="W215" s="171"/>
    </row>
    <row r="216" spans="1:23" ht="15.75" customHeight="1">
      <c r="A216" s="37" t="s">
        <v>9</v>
      </c>
      <c r="B216" s="33">
        <v>1002</v>
      </c>
      <c r="C216" s="158" t="str">
        <f t="shared" si="3"/>
        <v>D-1002</v>
      </c>
      <c r="D216" s="163"/>
      <c r="E216" s="172"/>
      <c r="F216" s="164"/>
      <c r="G216" s="163"/>
      <c r="H216" s="172"/>
      <c r="I216" s="173"/>
      <c r="J216" s="174"/>
      <c r="K216" s="172"/>
      <c r="L216" s="173"/>
      <c r="M216" s="163"/>
      <c r="N216" s="172"/>
      <c r="O216" s="173"/>
      <c r="W216" s="171"/>
    </row>
    <row r="217" spans="1:23" ht="15.75" customHeight="1">
      <c r="A217" s="4" t="s">
        <v>9</v>
      </c>
      <c r="B217" s="14">
        <v>1003</v>
      </c>
      <c r="C217" s="158" t="str">
        <f t="shared" si="3"/>
        <v>D-1003</v>
      </c>
      <c r="D217" s="163"/>
      <c r="E217" s="172"/>
      <c r="F217" s="164"/>
      <c r="G217" s="163"/>
      <c r="H217" s="172"/>
      <c r="I217" s="173"/>
      <c r="J217" s="174"/>
      <c r="K217" s="172"/>
      <c r="L217" s="173"/>
      <c r="M217" s="163"/>
      <c r="N217" s="172"/>
      <c r="O217" s="173"/>
      <c r="W217" s="171"/>
    </row>
    <row r="218" spans="1:23" ht="15.75" customHeight="1">
      <c r="A218" s="4" t="s">
        <v>9</v>
      </c>
      <c r="B218" s="14">
        <v>1004</v>
      </c>
      <c r="C218" s="158" t="str">
        <f t="shared" si="3"/>
        <v>D-1004</v>
      </c>
      <c r="D218" s="251"/>
      <c r="E218" s="172"/>
      <c r="F218" s="164"/>
      <c r="G218" s="163"/>
      <c r="H218" s="172"/>
      <c r="I218" s="173"/>
      <c r="J218" s="174"/>
      <c r="K218" s="172"/>
      <c r="L218" s="173"/>
      <c r="M218" s="163"/>
      <c r="N218" s="172"/>
      <c r="O218" s="173"/>
      <c r="P218" s="189"/>
      <c r="W218" s="171"/>
    </row>
    <row r="219" spans="1:23" ht="15.75" customHeight="1">
      <c r="A219" s="6" t="s">
        <v>9</v>
      </c>
      <c r="B219" s="14">
        <v>1101</v>
      </c>
      <c r="C219" s="158" t="str">
        <f t="shared" si="3"/>
        <v>D-1101</v>
      </c>
      <c r="D219" s="163"/>
      <c r="E219" s="172"/>
      <c r="F219" s="164"/>
      <c r="G219" s="163"/>
      <c r="H219" s="172"/>
      <c r="I219" s="173"/>
      <c r="J219" s="174"/>
      <c r="K219" s="172"/>
      <c r="L219" s="173"/>
      <c r="M219" s="163"/>
      <c r="N219" s="172"/>
      <c r="O219" s="173"/>
      <c r="P219" s="189"/>
      <c r="W219" s="171"/>
    </row>
    <row r="220" spans="1:23" ht="15.75" customHeight="1">
      <c r="A220" s="4" t="s">
        <v>9</v>
      </c>
      <c r="B220" s="14">
        <v>1102</v>
      </c>
      <c r="C220" s="158" t="str">
        <f t="shared" si="3"/>
        <v>D-1102</v>
      </c>
      <c r="D220" s="163"/>
      <c r="E220" s="172"/>
      <c r="F220" s="164"/>
      <c r="G220" s="163"/>
      <c r="H220" s="172"/>
      <c r="I220" s="173"/>
      <c r="J220" s="174"/>
      <c r="K220" s="172"/>
      <c r="L220" s="173"/>
      <c r="M220" s="163"/>
      <c r="N220" s="172"/>
      <c r="O220" s="173"/>
      <c r="W220" s="171"/>
    </row>
    <row r="221" spans="1:23" ht="15.75" customHeight="1">
      <c r="A221" s="4" t="s">
        <v>9</v>
      </c>
      <c r="B221" s="14">
        <v>1103</v>
      </c>
      <c r="C221" s="158" t="str">
        <f t="shared" si="3"/>
        <v>D-1103</v>
      </c>
      <c r="D221" s="21">
        <v>8340</v>
      </c>
      <c r="E221" s="172">
        <v>42837</v>
      </c>
      <c r="F221" s="164"/>
      <c r="G221" s="163"/>
      <c r="H221" s="172"/>
      <c r="I221" s="173"/>
      <c r="J221" s="174"/>
      <c r="K221" s="172"/>
      <c r="L221" s="173"/>
      <c r="M221" s="163"/>
      <c r="N221" s="172"/>
      <c r="O221" s="173"/>
      <c r="W221" s="171"/>
    </row>
    <row r="222" spans="1:23" ht="16.5" customHeight="1" thickBot="1">
      <c r="A222" s="4" t="s">
        <v>9</v>
      </c>
      <c r="B222" s="14">
        <v>1104</v>
      </c>
      <c r="C222" s="158" t="str">
        <f t="shared" si="3"/>
        <v>D-1104</v>
      </c>
      <c r="D222" s="210"/>
      <c r="E222" s="212"/>
      <c r="F222" s="211"/>
      <c r="G222" s="210"/>
      <c r="H222" s="212"/>
      <c r="I222" s="213"/>
      <c r="J222" s="214"/>
      <c r="K222" s="212"/>
      <c r="L222" s="213"/>
      <c r="M222" s="215"/>
      <c r="N222" s="212"/>
      <c r="O222" s="216"/>
      <c r="W222" s="171"/>
    </row>
    <row r="223" spans="1:23" ht="15" customHeight="1">
      <c r="B223" s="29" t="s">
        <v>10</v>
      </c>
      <c r="C223" s="184"/>
      <c r="D223" s="217">
        <f>SUM(D4:D222)</f>
        <v>210896</v>
      </c>
      <c r="E223" s="184"/>
      <c r="F223" s="184"/>
      <c r="G223" s="184">
        <f>SUM(G4:G222)</f>
        <v>0</v>
      </c>
      <c r="H223" s="184"/>
      <c r="I223" s="184"/>
      <c r="J223" s="184">
        <f>SUM(J4:J222)</f>
        <v>0</v>
      </c>
      <c r="K223" s="184"/>
      <c r="L223" s="184"/>
      <c r="M223" s="184">
        <f>SUM(M4:M222)</f>
        <v>0</v>
      </c>
      <c r="N223" s="184"/>
      <c r="O223" s="184"/>
    </row>
    <row r="225" spans="12:21">
      <c r="L225" s="189"/>
      <c r="U225" s="184"/>
    </row>
  </sheetData>
  <autoFilter ref="A3:AM223"/>
  <mergeCells count="5">
    <mergeCell ref="D2:F2"/>
    <mergeCell ref="D1:F1"/>
    <mergeCell ref="G2:I2"/>
    <mergeCell ref="J2:L2"/>
    <mergeCell ref="M2:O2"/>
  </mergeCells>
  <dataValidations count="4">
    <dataValidation type="date" allowBlank="1" showInputMessage="1" showErrorMessage="1" sqref="E4:E142 E144:E222">
      <formula1>42826</formula1>
      <formula2>43190</formula2>
    </dataValidation>
    <dataValidation type="date" allowBlank="1" showInputMessage="1" showErrorMessage="1" sqref="H4:H222">
      <formula1>42917</formula1>
      <formula2>43190</formula2>
    </dataValidation>
    <dataValidation type="date" allowBlank="1" showInputMessage="1" showErrorMessage="1" sqref="K4:K222">
      <formula1>42979</formula1>
      <formula2>43190</formula2>
    </dataValidation>
    <dataValidation type="date" allowBlank="1" showInputMessage="1" showErrorMessage="1" sqref="N4:N222">
      <formula1>43101</formula1>
      <formula2>43191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1" sqref="C51"/>
    </sheetView>
  </sheetViews>
  <sheetFormatPr defaultRowHeight="15"/>
  <cols>
    <col min="10" max="10" width="10.140625" customWidth="1"/>
    <col min="11" max="11" width="4.28515625" customWidth="1"/>
    <col min="12" max="12" width="13.28515625" style="247" bestFit="1" customWidth="1"/>
    <col min="13" max="13" width="17" customWidth="1"/>
    <col min="20" max="20" width="49.140625" customWidth="1"/>
    <col min="21" max="21" width="34.85546875" bestFit="1" customWidth="1"/>
    <col min="25" max="25" width="16.42578125" bestFit="1" customWidth="1"/>
    <col min="28" max="28" width="10.5703125" bestFit="1" customWidth="1"/>
    <col min="29" max="30" width="11.7109375" bestFit="1" customWidth="1"/>
  </cols>
  <sheetData>
    <row r="1" spans="1:30" ht="41.25" customHeight="1" thickBot="1">
      <c r="A1" s="266" t="s">
        <v>740</v>
      </c>
      <c r="B1" s="267"/>
      <c r="C1" s="268" t="s">
        <v>743</v>
      </c>
      <c r="D1" s="269"/>
      <c r="E1" s="268" t="s">
        <v>28</v>
      </c>
      <c r="F1" s="269"/>
      <c r="G1" s="268" t="s">
        <v>29</v>
      </c>
      <c r="H1" s="269"/>
      <c r="I1" s="268" t="s">
        <v>1</v>
      </c>
      <c r="J1" s="269"/>
      <c r="L1" s="245" t="s">
        <v>274</v>
      </c>
      <c r="M1" s="74">
        <v>42844</v>
      </c>
    </row>
    <row r="2" spans="1:30" ht="35.25" customHeight="1" thickBot="1">
      <c r="A2" s="26" t="s">
        <v>16</v>
      </c>
      <c r="B2" s="26" t="s">
        <v>17</v>
      </c>
      <c r="C2" s="229" t="s">
        <v>741</v>
      </c>
      <c r="D2" s="229" t="s">
        <v>742</v>
      </c>
      <c r="E2" s="229" t="s">
        <v>741</v>
      </c>
      <c r="F2" s="229" t="s">
        <v>742</v>
      </c>
      <c r="G2" s="229" t="s">
        <v>741</v>
      </c>
      <c r="H2" s="229" t="s">
        <v>742</v>
      </c>
      <c r="I2" s="229" t="s">
        <v>741</v>
      </c>
      <c r="J2" s="229" t="s">
        <v>742</v>
      </c>
      <c r="L2" s="73" t="s">
        <v>744</v>
      </c>
      <c r="M2" s="73" t="s">
        <v>742</v>
      </c>
      <c r="R2" s="104" t="s">
        <v>2</v>
      </c>
      <c r="S2" s="104" t="s">
        <v>17</v>
      </c>
      <c r="T2" s="75" t="s">
        <v>275</v>
      </c>
      <c r="U2" s="105" t="s">
        <v>276</v>
      </c>
      <c r="V2" s="75" t="s">
        <v>277</v>
      </c>
      <c r="W2" s="106" t="s">
        <v>278</v>
      </c>
      <c r="X2" s="107" t="s">
        <v>279</v>
      </c>
      <c r="Y2" s="107" t="s">
        <v>280</v>
      </c>
      <c r="AB2" t="s">
        <v>745</v>
      </c>
      <c r="AC2" t="s">
        <v>746</v>
      </c>
      <c r="AD2" t="s">
        <v>747</v>
      </c>
    </row>
    <row r="3" spans="1:30" ht="15.75">
      <c r="A3" s="24" t="s">
        <v>6</v>
      </c>
      <c r="B3" s="25">
        <v>101</v>
      </c>
      <c r="C3" s="231">
        <f>(( ' Amount Details'!P3 +  ' Amount Details'!I3 ) - (Actual_Paid!D4))</f>
        <v>7352</v>
      </c>
      <c r="D3" s="231">
        <f>(( ' Amount Details'!P3 +  ' Amount Details'!I3) + (Interest_Calculation!F9 + Interest_Calculation!I9 ) - (Actual_Paid!D4))</f>
        <v>7353</v>
      </c>
      <c r="E3" s="231">
        <f>(( ' Amount Details'!P3 +  ' Amount Details'!I3 + ' Amount Details'!J3 ) - (Actual_Paid!D4 + Actual_Paid!G4))</f>
        <v>14570</v>
      </c>
      <c r="F3" s="231">
        <f>(( ' Amount Details'!P3 +  ' Amount Details'!I3 + ' Amount Details'!J3) + (Interest_Calculation!F9 + Interest_Calculation!I9 + Interest_Calculation!L9) - (Actual_Paid!D4 + Actual_Paid!G4))</f>
        <v>14571</v>
      </c>
      <c r="G3" s="231">
        <f>(( ' Amount Details'!P3 +  ' Amount Details'!I3 + ' Amount Details'!J3 + ' Amount Details'!K3 ) - (Actual_Paid!D4 + Actual_Paid!G4 + Actual_Paid!J4))</f>
        <v>21788</v>
      </c>
      <c r="H3" s="231">
        <f>(( ' Amount Details'!P3 +  ' Amount Details'!I3 + ' Amount Details'!J3 + ' Amount Details'!K3 ) + (Interest_Calculation!F9 + Interest_Calculation!I9 + Interest_Calculation!L9 + Interest_Calculation!O9) - (Actual_Paid!D4 + Actual_Paid!G4 + Actual_Paid!J4))</f>
        <v>21789</v>
      </c>
      <c r="I3" s="231">
        <f>(( ' Amount Details'!P3 +  ' Amount Details'!I3 + ' Amount Details'!J3 + ' Amount Details'!K3 + ' Amount Details'!L3) - (Actual_Paid!D4 + Actual_Paid!G4 + Actual_Paid!J4 + Actual_Paid!M4))</f>
        <v>29006</v>
      </c>
      <c r="J3" s="231">
        <f>(( ' Amount Details'!P3 +  ' Amount Details'!I3 + ' Amount Details'!J3 + ' Amount Details'!K3 + ' Amount Details'!L3) + (Interest_Calculation!F9 + Interest_Calculation!I9 + Interest_Calculation!L9 + Interest_Calculation!O9 + Interest_Calculation!R9) - (Actual_Paid!D4 + Actual_Paid!G4 + Actual_Paid!J4 + Actual_Paid!M4))</f>
        <v>29007</v>
      </c>
      <c r="L3" s="237">
        <f t="shared" ref="L3:L66" si="0">IF(M$1&lt;AB$3,C3,IF(M$1&lt;AC$3,E3,IF(M$1&lt;AD$3,G3,I3)))</f>
        <v>7352</v>
      </c>
      <c r="M3" s="21">
        <f t="shared" ref="M3:M66" si="1">IF(M$1&lt;AB$3,D3,IF(M$1&lt;AC$3,F3,IF(M$1&lt;AD$3,H3,J3)))</f>
        <v>7353</v>
      </c>
      <c r="R3" s="109" t="s">
        <v>6</v>
      </c>
      <c r="S3" s="109">
        <v>101</v>
      </c>
      <c r="T3" s="110" t="s">
        <v>281</v>
      </c>
      <c r="U3" s="111">
        <v>9673003364</v>
      </c>
      <c r="V3" s="76"/>
      <c r="W3" s="112"/>
      <c r="X3" s="1"/>
      <c r="Y3" s="1"/>
      <c r="AB3" s="74">
        <v>42917</v>
      </c>
      <c r="AC3" s="74">
        <v>43009</v>
      </c>
      <c r="AD3" s="74">
        <v>43101</v>
      </c>
    </row>
    <row r="4" spans="1:30" ht="15.75">
      <c r="A4" s="4" t="s">
        <v>6</v>
      </c>
      <c r="B4" s="5">
        <v>102</v>
      </c>
      <c r="C4" s="231">
        <f>(( ' Amount Details'!P4 +  ' Amount Details'!I4 ) - (Actual_Paid!D5))</f>
        <v>7638</v>
      </c>
      <c r="D4" s="231">
        <f>(( ' Amount Details'!P4 +  ' Amount Details'!I4) + (Interest_Calculation!F10 + Interest_Calculation!I10 ) - (Actual_Paid!D5))</f>
        <v>7638</v>
      </c>
      <c r="E4" s="231">
        <f>(( ' Amount Details'!P4 +  ' Amount Details'!I4 + ' Amount Details'!J4 ) - (Actual_Paid!D5 + Actual_Paid!G5))</f>
        <v>15276</v>
      </c>
      <c r="F4" s="231">
        <f>(( ' Amount Details'!P4 +  ' Amount Details'!I4 + ' Amount Details'!J4) + (Interest_Calculation!F10 + Interest_Calculation!I10 + Interest_Calculation!L10) - (Actual_Paid!D5 + Actual_Paid!G5))</f>
        <v>15276</v>
      </c>
      <c r="G4" s="231">
        <f>(( ' Amount Details'!P4 +  ' Amount Details'!I4 + ' Amount Details'!J4 + ' Amount Details'!K4 ) - (Actual_Paid!D5 + Actual_Paid!G5 + Actual_Paid!J5))</f>
        <v>22914</v>
      </c>
      <c r="H4" s="231">
        <f>(( ' Amount Details'!P4 +  ' Amount Details'!I4 + ' Amount Details'!J4 + ' Amount Details'!K4 ) + (Interest_Calculation!F10 + Interest_Calculation!I10 + Interest_Calculation!L10 + Interest_Calculation!O10) - (Actual_Paid!D5 + Actual_Paid!G5 + Actual_Paid!J5))</f>
        <v>22914</v>
      </c>
      <c r="I4" s="231">
        <f>(( ' Amount Details'!P4 +  ' Amount Details'!I4 + ' Amount Details'!J4 + ' Amount Details'!K4 + ' Amount Details'!L4) - (Actual_Paid!D5 + Actual_Paid!G5 + Actual_Paid!J5 + Actual_Paid!M5))</f>
        <v>30552</v>
      </c>
      <c r="J4" s="231">
        <f>(( ' Amount Details'!P4 +  ' Amount Details'!I4 + ' Amount Details'!J4 + ' Amount Details'!K4 + ' Amount Details'!L4) + (Interest_Calculation!F10 + Interest_Calculation!I10 + Interest_Calculation!L10 + Interest_Calculation!O10 + Interest_Calculation!R10) - (Actual_Paid!D5 + Actual_Paid!G5 + Actual_Paid!J5 + Actual_Paid!M5))</f>
        <v>30552</v>
      </c>
      <c r="L4" s="237">
        <f t="shared" si="0"/>
        <v>7638</v>
      </c>
      <c r="M4" s="21">
        <f t="shared" si="1"/>
        <v>7638</v>
      </c>
      <c r="R4" s="109" t="s">
        <v>6</v>
      </c>
      <c r="S4" s="109">
        <v>102</v>
      </c>
      <c r="T4" s="110" t="s">
        <v>282</v>
      </c>
      <c r="U4" s="1" t="s">
        <v>283</v>
      </c>
      <c r="V4" s="77" t="s">
        <v>284</v>
      </c>
      <c r="W4" s="112" t="s">
        <v>285</v>
      </c>
      <c r="X4" s="1"/>
      <c r="Y4" s="1"/>
    </row>
    <row r="5" spans="1:30" ht="15.75">
      <c r="A5" s="4" t="s">
        <v>6</v>
      </c>
      <c r="B5" s="5">
        <v>103</v>
      </c>
      <c r="C5" s="231">
        <f>(( ' Amount Details'!P5 +  ' Amount Details'!I5 ) - (Actual_Paid!D6))</f>
        <v>7638</v>
      </c>
      <c r="D5" s="231">
        <f>(( ' Amount Details'!P5 +  ' Amount Details'!I5) + (Interest_Calculation!F11 + Interest_Calculation!I11 ) - (Actual_Paid!D6))</f>
        <v>7638</v>
      </c>
      <c r="E5" s="231">
        <f>(( ' Amount Details'!P5 +  ' Amount Details'!I5 + ' Amount Details'!J5 ) - (Actual_Paid!D6 + Actual_Paid!G6))</f>
        <v>15276</v>
      </c>
      <c r="F5" s="231">
        <f>(( ' Amount Details'!P5 +  ' Amount Details'!I5 + ' Amount Details'!J5) + (Interest_Calculation!F11 + Interest_Calculation!I11 + Interest_Calculation!L11) - (Actual_Paid!D6 + Actual_Paid!G6))</f>
        <v>15276</v>
      </c>
      <c r="G5" s="231">
        <f>(( ' Amount Details'!P5 +  ' Amount Details'!I5 + ' Amount Details'!J5 + ' Amount Details'!K5 ) - (Actual_Paid!D6 + Actual_Paid!G6 + Actual_Paid!J6))</f>
        <v>22914</v>
      </c>
      <c r="H5" s="231">
        <f>(( ' Amount Details'!P5 +  ' Amount Details'!I5 + ' Amount Details'!J5 + ' Amount Details'!K5 ) + (Interest_Calculation!F11 + Interest_Calculation!I11 + Interest_Calculation!L11 + Interest_Calculation!O11) - (Actual_Paid!D6 + Actual_Paid!G6 + Actual_Paid!J6))</f>
        <v>22914</v>
      </c>
      <c r="I5" s="231">
        <f>(( ' Amount Details'!P5 +  ' Amount Details'!I5 + ' Amount Details'!J5 + ' Amount Details'!K5 + ' Amount Details'!L5) - (Actual_Paid!D6 + Actual_Paid!G6 + Actual_Paid!J6 + Actual_Paid!M6))</f>
        <v>30552</v>
      </c>
      <c r="J5" s="231">
        <f>(( ' Amount Details'!P5 +  ' Amount Details'!I5 + ' Amount Details'!J5 + ' Amount Details'!K5 + ' Amount Details'!L5) + (Interest_Calculation!F11 + Interest_Calculation!I11 + Interest_Calculation!L11 + Interest_Calculation!O11 + Interest_Calculation!R11) - (Actual_Paid!D6 + Actual_Paid!G6 + Actual_Paid!J6 + Actual_Paid!M6))</f>
        <v>30552</v>
      </c>
      <c r="L5" s="237">
        <f t="shared" si="0"/>
        <v>7638</v>
      </c>
      <c r="M5" s="21">
        <f t="shared" si="1"/>
        <v>7638</v>
      </c>
      <c r="R5" s="109" t="s">
        <v>6</v>
      </c>
      <c r="S5" s="109">
        <v>103</v>
      </c>
      <c r="T5" s="110" t="s">
        <v>286</v>
      </c>
      <c r="U5" s="111">
        <v>9503050040</v>
      </c>
      <c r="V5" s="76" t="s">
        <v>287</v>
      </c>
      <c r="W5" s="112"/>
      <c r="X5" s="1"/>
      <c r="Y5" s="1"/>
    </row>
    <row r="6" spans="1:30" ht="15.75">
      <c r="A6" s="4" t="s">
        <v>6</v>
      </c>
      <c r="B6" s="5">
        <v>104</v>
      </c>
      <c r="C6" s="231">
        <f>(( ' Amount Details'!P6 +  ' Amount Details'!I6 ) - (Actual_Paid!D7))</f>
        <v>16203</v>
      </c>
      <c r="D6" s="231">
        <f>(( ' Amount Details'!P6 +  ' Amount Details'!I6) + (Interest_Calculation!F12 + Interest_Calculation!I12 ) - (Actual_Paid!D7))</f>
        <v>16250</v>
      </c>
      <c r="E6" s="231">
        <f>(( ' Amount Details'!P6 +  ' Amount Details'!I6 + ' Amount Details'!J6 ) - (Actual_Paid!D7 + Actual_Paid!G7))</f>
        <v>23421</v>
      </c>
      <c r="F6" s="231">
        <f>(( ' Amount Details'!P6 +  ' Amount Details'!I6 + ' Amount Details'!J6) + (Interest_Calculation!F12 + Interest_Calculation!I12 + Interest_Calculation!L12) - (Actual_Paid!D7 + Actual_Paid!G7))</f>
        <v>23468</v>
      </c>
      <c r="G6" s="231">
        <f>(( ' Amount Details'!P6 +  ' Amount Details'!I6 + ' Amount Details'!J6 + ' Amount Details'!K6 ) - (Actual_Paid!D7 + Actual_Paid!G7 + Actual_Paid!J7))</f>
        <v>30639</v>
      </c>
      <c r="H6" s="231">
        <f>(( ' Amount Details'!P6 +  ' Amount Details'!I6 + ' Amount Details'!J6 + ' Amount Details'!K6 ) + (Interest_Calculation!F12 + Interest_Calculation!I12 + Interest_Calculation!L12 + Interest_Calculation!O12) - (Actual_Paid!D7 + Actual_Paid!G7 + Actual_Paid!J7))</f>
        <v>30686</v>
      </c>
      <c r="I6" s="231">
        <f>(( ' Amount Details'!P6 +  ' Amount Details'!I6 + ' Amount Details'!J6 + ' Amount Details'!K6 + ' Amount Details'!L6) - (Actual_Paid!D7 + Actual_Paid!G7 + Actual_Paid!J7 + Actual_Paid!M7))</f>
        <v>37857</v>
      </c>
      <c r="J6" s="231">
        <f>(( ' Amount Details'!P6 +  ' Amount Details'!I6 + ' Amount Details'!J6 + ' Amount Details'!K6 + ' Amount Details'!L6) + (Interest_Calculation!F12 + Interest_Calculation!I12 + Interest_Calculation!L12 + Interest_Calculation!O12 + Interest_Calculation!R12) - (Actual_Paid!D7 + Actual_Paid!G7 + Actual_Paid!J7 + Actual_Paid!M7))</f>
        <v>37904</v>
      </c>
      <c r="L6" s="237">
        <f t="shared" si="0"/>
        <v>16203</v>
      </c>
      <c r="M6" s="21">
        <f t="shared" si="1"/>
        <v>16250</v>
      </c>
      <c r="R6" s="109" t="s">
        <v>6</v>
      </c>
      <c r="S6" s="109">
        <v>104</v>
      </c>
      <c r="T6" s="110" t="s">
        <v>288</v>
      </c>
      <c r="U6" s="111">
        <v>9923193556</v>
      </c>
      <c r="V6" s="77" t="s">
        <v>289</v>
      </c>
      <c r="W6" s="112"/>
      <c r="X6" s="1"/>
      <c r="Y6" s="1" t="s">
        <v>290</v>
      </c>
    </row>
    <row r="7" spans="1:30" ht="15.75">
      <c r="A7" s="4" t="s">
        <v>6</v>
      </c>
      <c r="B7" s="5">
        <v>105</v>
      </c>
      <c r="C7" s="231">
        <f>(( ' Amount Details'!P7 +  ' Amount Details'!I7 ) - (Actual_Paid!D8))</f>
        <v>7275</v>
      </c>
      <c r="D7" s="231">
        <f>(( ' Amount Details'!P7 +  ' Amount Details'!I7) + (Interest_Calculation!F13 + Interest_Calculation!I13 ) - (Actual_Paid!D8))</f>
        <v>7276</v>
      </c>
      <c r="E7" s="231">
        <f>(( ' Amount Details'!P7 +  ' Amount Details'!I7 + ' Amount Details'!J7 ) - (Actual_Paid!D8 + Actual_Paid!G8))</f>
        <v>14493</v>
      </c>
      <c r="F7" s="231">
        <f>(( ' Amount Details'!P7 +  ' Amount Details'!I7 + ' Amount Details'!J7) + (Interest_Calculation!F13 + Interest_Calculation!I13 + Interest_Calculation!L13) - (Actual_Paid!D8 + Actual_Paid!G8))</f>
        <v>14494</v>
      </c>
      <c r="G7" s="231">
        <f>(( ' Amount Details'!P7 +  ' Amount Details'!I7 + ' Amount Details'!J7 + ' Amount Details'!K7 ) - (Actual_Paid!D8 + Actual_Paid!G8 + Actual_Paid!J8))</f>
        <v>21711</v>
      </c>
      <c r="H7" s="231">
        <f>(( ' Amount Details'!P7 +  ' Amount Details'!I7 + ' Amount Details'!J7 + ' Amount Details'!K7 ) + (Interest_Calculation!F13 + Interest_Calculation!I13 + Interest_Calculation!L13 + Interest_Calculation!O13) - (Actual_Paid!D8 + Actual_Paid!G8 + Actual_Paid!J8))</f>
        <v>21712</v>
      </c>
      <c r="I7" s="231">
        <f>(( ' Amount Details'!P7 +  ' Amount Details'!I7 + ' Amount Details'!J7 + ' Amount Details'!K7 + ' Amount Details'!L7) - (Actual_Paid!D8 + Actual_Paid!G8 + Actual_Paid!J8 + Actual_Paid!M8))</f>
        <v>28929</v>
      </c>
      <c r="J7" s="231">
        <f>(( ' Amount Details'!P7 +  ' Amount Details'!I7 + ' Amount Details'!J7 + ' Amount Details'!K7 + ' Amount Details'!L7) + (Interest_Calculation!F13 + Interest_Calculation!I13 + Interest_Calculation!L13 + Interest_Calculation!O13 + Interest_Calculation!R13) - (Actual_Paid!D8 + Actual_Paid!G8 + Actual_Paid!J8 + Actual_Paid!M8))</f>
        <v>28930</v>
      </c>
      <c r="L7" s="237">
        <f t="shared" si="0"/>
        <v>7275</v>
      </c>
      <c r="M7" s="21">
        <f t="shared" si="1"/>
        <v>7276</v>
      </c>
      <c r="R7" s="109" t="s">
        <v>6</v>
      </c>
      <c r="S7" s="109">
        <v>105</v>
      </c>
      <c r="T7" s="114" t="s">
        <v>291</v>
      </c>
      <c r="U7" s="78">
        <v>9923522072</v>
      </c>
      <c r="V7" s="76" t="s">
        <v>292</v>
      </c>
      <c r="W7" s="112" t="s">
        <v>293</v>
      </c>
      <c r="X7" s="1"/>
      <c r="Y7" s="1" t="s">
        <v>290</v>
      </c>
    </row>
    <row r="8" spans="1:30" ht="15.75">
      <c r="A8" s="4" t="s">
        <v>6</v>
      </c>
      <c r="B8" s="5">
        <v>106</v>
      </c>
      <c r="C8" s="231">
        <f>(( ' Amount Details'!P8 +  ' Amount Details'!I8 ) - (Actual_Paid!D9))</f>
        <v>6815</v>
      </c>
      <c r="D8" s="231">
        <f>(( ' Amount Details'!P8 +  ' Amount Details'!I8) + (Interest_Calculation!F14 + Interest_Calculation!I14 ) - (Actual_Paid!D9))</f>
        <v>6815</v>
      </c>
      <c r="E8" s="231">
        <f>(( ' Amount Details'!P8 +  ' Amount Details'!I8 + ' Amount Details'!J8 ) - (Actual_Paid!D9 + Actual_Paid!G9))</f>
        <v>14453</v>
      </c>
      <c r="F8" s="231">
        <f>(( ' Amount Details'!P8 +  ' Amount Details'!I8 + ' Amount Details'!J8) + (Interest_Calculation!F14 + Interest_Calculation!I14 + Interest_Calculation!L14) - (Actual_Paid!D9 + Actual_Paid!G9))</f>
        <v>14453</v>
      </c>
      <c r="G8" s="231">
        <f>(( ' Amount Details'!P8 +  ' Amount Details'!I8 + ' Amount Details'!J8 + ' Amount Details'!K8 ) - (Actual_Paid!D9 + Actual_Paid!G9 + Actual_Paid!J9))</f>
        <v>22091</v>
      </c>
      <c r="H8" s="231">
        <f>(( ' Amount Details'!P8 +  ' Amount Details'!I8 + ' Amount Details'!J8 + ' Amount Details'!K8 ) + (Interest_Calculation!F14 + Interest_Calculation!I14 + Interest_Calculation!L14 + Interest_Calculation!O14) - (Actual_Paid!D9 + Actual_Paid!G9 + Actual_Paid!J9))</f>
        <v>22091</v>
      </c>
      <c r="I8" s="231">
        <f>(( ' Amount Details'!P8 +  ' Amount Details'!I8 + ' Amount Details'!J8 + ' Amount Details'!K8 + ' Amount Details'!L8) - (Actual_Paid!D9 + Actual_Paid!G9 + Actual_Paid!J9 + Actual_Paid!M9))</f>
        <v>29729</v>
      </c>
      <c r="J8" s="231">
        <f>(( ' Amount Details'!P8 +  ' Amount Details'!I8 + ' Amount Details'!J8 + ' Amount Details'!K8 + ' Amount Details'!L8) + (Interest_Calculation!F14 + Interest_Calculation!I14 + Interest_Calculation!L14 + Interest_Calculation!O14 + Interest_Calculation!R14) - (Actual_Paid!D9 + Actual_Paid!G9 + Actual_Paid!J9 + Actual_Paid!M9))</f>
        <v>29729</v>
      </c>
      <c r="L8" s="237">
        <f t="shared" si="0"/>
        <v>6815</v>
      </c>
      <c r="M8" s="21">
        <f t="shared" si="1"/>
        <v>6815</v>
      </c>
      <c r="R8" s="109" t="s">
        <v>6</v>
      </c>
      <c r="S8" s="109">
        <v>106</v>
      </c>
      <c r="T8" s="110" t="s">
        <v>294</v>
      </c>
      <c r="U8" s="111">
        <v>9890748297</v>
      </c>
      <c r="V8" s="77" t="s">
        <v>295</v>
      </c>
      <c r="W8" s="112" t="s">
        <v>285</v>
      </c>
      <c r="X8" s="1"/>
      <c r="Y8" s="1"/>
    </row>
    <row r="9" spans="1:30" ht="15.75">
      <c r="A9" s="4" t="s">
        <v>6</v>
      </c>
      <c r="B9" s="5">
        <v>107</v>
      </c>
      <c r="C9" s="231">
        <f>(( ' Amount Details'!P9 +  ' Amount Details'!I9 ) - (Actual_Paid!D10))</f>
        <v>7415</v>
      </c>
      <c r="D9" s="231">
        <f>(( ' Amount Details'!P9 +  ' Amount Details'!I9) + (Interest_Calculation!F15 + Interest_Calculation!I15 ) - (Actual_Paid!D10))</f>
        <v>7417</v>
      </c>
      <c r="E9" s="231">
        <f>(( ' Amount Details'!P9 +  ' Amount Details'!I9 + ' Amount Details'!J9 ) - (Actual_Paid!D10 + Actual_Paid!G10))</f>
        <v>14513</v>
      </c>
      <c r="F9" s="231">
        <f>(( ' Amount Details'!P9 +  ' Amount Details'!I9 + ' Amount Details'!J9) + (Interest_Calculation!F15 + Interest_Calculation!I15 + Interest_Calculation!L15) - (Actual_Paid!D10 + Actual_Paid!G10))</f>
        <v>14515</v>
      </c>
      <c r="G9" s="231">
        <f>(( ' Amount Details'!P9 +  ' Amount Details'!I9 + ' Amount Details'!J9 + ' Amount Details'!K9 ) - (Actual_Paid!D10 + Actual_Paid!G10 + Actual_Paid!J10))</f>
        <v>21611</v>
      </c>
      <c r="H9" s="231">
        <f>(( ' Amount Details'!P9 +  ' Amount Details'!I9 + ' Amount Details'!J9 + ' Amount Details'!K9 ) + (Interest_Calculation!F15 + Interest_Calculation!I15 + Interest_Calculation!L15 + Interest_Calculation!O15) - (Actual_Paid!D10 + Actual_Paid!G10 + Actual_Paid!J10))</f>
        <v>21613</v>
      </c>
      <c r="I9" s="231">
        <f>(( ' Amount Details'!P9 +  ' Amount Details'!I9 + ' Amount Details'!J9 + ' Amount Details'!K9 + ' Amount Details'!L9) - (Actual_Paid!D10 + Actual_Paid!G10 + Actual_Paid!J10 + Actual_Paid!M10))</f>
        <v>28709</v>
      </c>
      <c r="J9" s="231">
        <f>(( ' Amount Details'!P9 +  ' Amount Details'!I9 + ' Amount Details'!J9 + ' Amount Details'!K9 + ' Amount Details'!L9) + (Interest_Calculation!F15 + Interest_Calculation!I15 + Interest_Calculation!L15 + Interest_Calculation!O15 + Interest_Calculation!R15) - (Actual_Paid!D10 + Actual_Paid!G10 + Actual_Paid!J10 + Actual_Paid!M10))</f>
        <v>28711</v>
      </c>
      <c r="L9" s="237">
        <f t="shared" si="0"/>
        <v>7415</v>
      </c>
      <c r="M9" s="21">
        <f t="shared" si="1"/>
        <v>7417</v>
      </c>
      <c r="R9" s="109" t="s">
        <v>6</v>
      </c>
      <c r="S9" s="109">
        <v>107</v>
      </c>
      <c r="T9" s="110" t="s">
        <v>296</v>
      </c>
      <c r="U9" s="111">
        <v>9096439377</v>
      </c>
      <c r="V9" s="76" t="s">
        <v>297</v>
      </c>
      <c r="W9" s="112" t="s">
        <v>285</v>
      </c>
      <c r="X9" s="1"/>
      <c r="Y9" s="1"/>
    </row>
    <row r="10" spans="1:30" ht="15.75">
      <c r="A10" s="4" t="s">
        <v>6</v>
      </c>
      <c r="B10" s="5">
        <v>108</v>
      </c>
      <c r="C10" s="231">
        <f>(( ' Amount Details'!P10 +  ' Amount Details'!I10 ) - (Actual_Paid!D11))</f>
        <v>7218</v>
      </c>
      <c r="D10" s="231">
        <f>(( ' Amount Details'!P10 +  ' Amount Details'!I10) + (Interest_Calculation!F16 + Interest_Calculation!I16 ) - (Actual_Paid!D11))</f>
        <v>7218</v>
      </c>
      <c r="E10" s="231">
        <f>(( ' Amount Details'!P10 +  ' Amount Details'!I10 + ' Amount Details'!J10 ) - (Actual_Paid!D11 + Actual_Paid!G11))</f>
        <v>14436</v>
      </c>
      <c r="F10" s="231">
        <f>(( ' Amount Details'!P10 +  ' Amount Details'!I10 + ' Amount Details'!J10) + (Interest_Calculation!F16 + Interest_Calculation!I16 + Interest_Calculation!L16) - (Actual_Paid!D11 + Actual_Paid!G11))</f>
        <v>14436</v>
      </c>
      <c r="G10" s="231">
        <f>(( ' Amount Details'!P10 +  ' Amount Details'!I10 + ' Amount Details'!J10 + ' Amount Details'!K10 ) - (Actual_Paid!D11 + Actual_Paid!G11 + Actual_Paid!J11))</f>
        <v>21654</v>
      </c>
      <c r="H10" s="231">
        <f>(( ' Amount Details'!P10 +  ' Amount Details'!I10 + ' Amount Details'!J10 + ' Amount Details'!K10 ) + (Interest_Calculation!F16 + Interest_Calculation!I16 + Interest_Calculation!L16 + Interest_Calculation!O16) - (Actual_Paid!D11 + Actual_Paid!G11 + Actual_Paid!J11))</f>
        <v>21654</v>
      </c>
      <c r="I10" s="231">
        <f>(( ' Amount Details'!P10 +  ' Amount Details'!I10 + ' Amount Details'!J10 + ' Amount Details'!K10 + ' Amount Details'!L10) - (Actual_Paid!D11 + Actual_Paid!G11 + Actual_Paid!J11 + Actual_Paid!M11))</f>
        <v>28872</v>
      </c>
      <c r="J10" s="231">
        <f>(( ' Amount Details'!P10 +  ' Amount Details'!I10 + ' Amount Details'!J10 + ' Amount Details'!K10 + ' Amount Details'!L10) + (Interest_Calculation!F16 + Interest_Calculation!I16 + Interest_Calculation!L16 + Interest_Calculation!O16 + Interest_Calculation!R16) - (Actual_Paid!D11 + Actual_Paid!G11 + Actual_Paid!J11 + Actual_Paid!M11))</f>
        <v>28872</v>
      </c>
      <c r="L10" s="237">
        <f t="shared" si="0"/>
        <v>7218</v>
      </c>
      <c r="M10" s="21">
        <f t="shared" si="1"/>
        <v>7218</v>
      </c>
      <c r="R10" s="109" t="s">
        <v>6</v>
      </c>
      <c r="S10" s="109">
        <v>108</v>
      </c>
      <c r="T10" s="110" t="s">
        <v>298</v>
      </c>
      <c r="U10" s="111">
        <v>9503278657</v>
      </c>
      <c r="V10" s="77" t="s">
        <v>299</v>
      </c>
      <c r="W10" s="112"/>
      <c r="X10" s="1"/>
      <c r="Y10" s="1" t="s">
        <v>290</v>
      </c>
    </row>
    <row r="11" spans="1:30" ht="15.75">
      <c r="A11" s="4" t="s">
        <v>6</v>
      </c>
      <c r="B11" s="5">
        <v>201</v>
      </c>
      <c r="C11" s="231">
        <f>(( ' Amount Details'!P11 +  ' Amount Details'!I11 ) - (Actual_Paid!D12))</f>
        <v>7828</v>
      </c>
      <c r="D11" s="231">
        <f>(( ' Amount Details'!P11 +  ' Amount Details'!I11) + (Interest_Calculation!F17 + Interest_Calculation!I17 ) - (Actual_Paid!D12))</f>
        <v>7829</v>
      </c>
      <c r="E11" s="231">
        <f>(( ' Amount Details'!P11 +  ' Amount Details'!I11 + ' Amount Details'!J11 ) - (Actual_Paid!D12 + Actual_Paid!G12))</f>
        <v>15601</v>
      </c>
      <c r="F11" s="231">
        <f>(( ' Amount Details'!P11 +  ' Amount Details'!I11 + ' Amount Details'!J11) + (Interest_Calculation!F17 + Interest_Calculation!I17 + Interest_Calculation!L17) - (Actual_Paid!D12 + Actual_Paid!G12))</f>
        <v>15602</v>
      </c>
      <c r="G11" s="231">
        <f>(( ' Amount Details'!P11 +  ' Amount Details'!I11 + ' Amount Details'!J11 + ' Amount Details'!K11 ) - (Actual_Paid!D12 + Actual_Paid!G12 + Actual_Paid!J12))</f>
        <v>23374</v>
      </c>
      <c r="H11" s="231">
        <f>(( ' Amount Details'!P11 +  ' Amount Details'!I11 + ' Amount Details'!J11 + ' Amount Details'!K11 ) + (Interest_Calculation!F17 + Interest_Calculation!I17 + Interest_Calculation!L17 + Interest_Calculation!O17) - (Actual_Paid!D12 + Actual_Paid!G12 + Actual_Paid!J12))</f>
        <v>23375</v>
      </c>
      <c r="I11" s="231">
        <f>(( ' Amount Details'!P11 +  ' Amount Details'!I11 + ' Amount Details'!J11 + ' Amount Details'!K11 + ' Amount Details'!L11) - (Actual_Paid!D12 + Actual_Paid!G12 + Actual_Paid!J12 + Actual_Paid!M12))</f>
        <v>31147</v>
      </c>
      <c r="J11" s="231">
        <f>(( ' Amount Details'!P11 +  ' Amount Details'!I11 + ' Amount Details'!J11 + ' Amount Details'!K11 + ' Amount Details'!L11) + (Interest_Calculation!F17 + Interest_Calculation!I17 + Interest_Calculation!L17 + Interest_Calculation!O17 + Interest_Calculation!R17) - (Actual_Paid!D12 + Actual_Paid!G12 + Actual_Paid!J12 + Actual_Paid!M12))</f>
        <v>31148</v>
      </c>
      <c r="L11" s="237">
        <f t="shared" si="0"/>
        <v>7828</v>
      </c>
      <c r="M11" s="21">
        <f t="shared" si="1"/>
        <v>7829</v>
      </c>
      <c r="R11" s="109" t="s">
        <v>6</v>
      </c>
      <c r="S11" s="109">
        <v>201</v>
      </c>
      <c r="T11" s="110" t="s">
        <v>300</v>
      </c>
      <c r="U11" s="111">
        <v>8422178182</v>
      </c>
      <c r="V11" s="76" t="s">
        <v>301</v>
      </c>
      <c r="W11" s="112" t="s">
        <v>285</v>
      </c>
      <c r="X11" s="1"/>
      <c r="Y11" s="1"/>
    </row>
    <row r="12" spans="1:30" ht="15.75">
      <c r="A12" s="4" t="s">
        <v>6</v>
      </c>
      <c r="B12" s="5">
        <v>202</v>
      </c>
      <c r="C12" s="231">
        <f>(( ' Amount Details'!P12 +  ' Amount Details'!I12 ) - (Actual_Paid!D13))</f>
        <v>7637</v>
      </c>
      <c r="D12" s="231">
        <f>(( ' Amount Details'!P12 +  ' Amount Details'!I12) + (Interest_Calculation!F18 + Interest_Calculation!I18 ) - (Actual_Paid!D13))</f>
        <v>7637</v>
      </c>
      <c r="E12" s="231">
        <f>(( ' Amount Details'!P12 +  ' Amount Details'!I12 + ' Amount Details'!J12 ) - (Actual_Paid!D13 + Actual_Paid!G13))</f>
        <v>15275</v>
      </c>
      <c r="F12" s="231">
        <f>(( ' Amount Details'!P12 +  ' Amount Details'!I12 + ' Amount Details'!J12) + (Interest_Calculation!F18 + Interest_Calculation!I18 + Interest_Calculation!L18) - (Actual_Paid!D13 + Actual_Paid!G13))</f>
        <v>15275</v>
      </c>
      <c r="G12" s="231">
        <f>(( ' Amount Details'!P12 +  ' Amount Details'!I12 + ' Amount Details'!J12 + ' Amount Details'!K12 ) - (Actual_Paid!D13 + Actual_Paid!G13 + Actual_Paid!J13))</f>
        <v>22913</v>
      </c>
      <c r="H12" s="231">
        <f>(( ' Amount Details'!P12 +  ' Amount Details'!I12 + ' Amount Details'!J12 + ' Amount Details'!K12 ) + (Interest_Calculation!F18 + Interest_Calculation!I18 + Interest_Calculation!L18 + Interest_Calculation!O18) - (Actual_Paid!D13 + Actual_Paid!G13 + Actual_Paid!J13))</f>
        <v>22913</v>
      </c>
      <c r="I12" s="231">
        <f>(( ' Amount Details'!P12 +  ' Amount Details'!I12 + ' Amount Details'!J12 + ' Amount Details'!K12 + ' Amount Details'!L12) - (Actual_Paid!D13 + Actual_Paid!G13 + Actual_Paid!J13 + Actual_Paid!M13))</f>
        <v>30551</v>
      </c>
      <c r="J12" s="231">
        <f>(( ' Amount Details'!P12 +  ' Amount Details'!I12 + ' Amount Details'!J12 + ' Amount Details'!K12 + ' Amount Details'!L12) + (Interest_Calculation!F18 + Interest_Calculation!I18 + Interest_Calculation!L18 + Interest_Calculation!O18 + Interest_Calculation!R18) - (Actual_Paid!D13 + Actual_Paid!G13 + Actual_Paid!J13 + Actual_Paid!M13))</f>
        <v>30551</v>
      </c>
      <c r="L12" s="237">
        <f t="shared" si="0"/>
        <v>7637</v>
      </c>
      <c r="M12" s="21">
        <f t="shared" si="1"/>
        <v>7637</v>
      </c>
      <c r="R12" s="109" t="s">
        <v>6</v>
      </c>
      <c r="S12" s="109">
        <v>202</v>
      </c>
      <c r="T12" s="110" t="s">
        <v>302</v>
      </c>
      <c r="U12" s="111">
        <v>8888855929</v>
      </c>
      <c r="V12" s="76" t="s">
        <v>303</v>
      </c>
      <c r="W12" s="112" t="s">
        <v>285</v>
      </c>
      <c r="X12" s="1"/>
      <c r="Y12" s="1"/>
    </row>
    <row r="13" spans="1:30" ht="15.75">
      <c r="A13" s="4" t="s">
        <v>6</v>
      </c>
      <c r="B13" s="5">
        <v>203</v>
      </c>
      <c r="C13" s="231">
        <f>(( ' Amount Details'!P13 +  ' Amount Details'!I13 ) - (Actual_Paid!D14))</f>
        <v>32023</v>
      </c>
      <c r="D13" s="231">
        <f>(( ' Amount Details'!P13 +  ' Amount Details'!I13) + (Interest_Calculation!F19 + Interest_Calculation!I19 ) - (Actual_Paid!D14))</f>
        <v>32153</v>
      </c>
      <c r="E13" s="231">
        <f>(( ' Amount Details'!P13 +  ' Amount Details'!I13 + ' Amount Details'!J13 ) - (Actual_Paid!D14 + Actual_Paid!G14))</f>
        <v>39121</v>
      </c>
      <c r="F13" s="231">
        <f>(( ' Amount Details'!P13 +  ' Amount Details'!I13 + ' Amount Details'!J13) + (Interest_Calculation!F19 + Interest_Calculation!I19 + Interest_Calculation!L19) - (Actual_Paid!D14 + Actual_Paid!G14))</f>
        <v>39251</v>
      </c>
      <c r="G13" s="231">
        <f>(( ' Amount Details'!P13 +  ' Amount Details'!I13 + ' Amount Details'!J13 + ' Amount Details'!K13 ) - (Actual_Paid!D14 + Actual_Paid!G14 + Actual_Paid!J14))</f>
        <v>46219</v>
      </c>
      <c r="H13" s="231">
        <f>(( ' Amount Details'!P13 +  ' Amount Details'!I13 + ' Amount Details'!J13 + ' Amount Details'!K13 ) + (Interest_Calculation!F19 + Interest_Calculation!I19 + Interest_Calculation!L19 + Interest_Calculation!O19) - (Actual_Paid!D14 + Actual_Paid!G14 + Actual_Paid!J14))</f>
        <v>46349</v>
      </c>
      <c r="I13" s="231">
        <f>(( ' Amount Details'!P13 +  ' Amount Details'!I13 + ' Amount Details'!J13 + ' Amount Details'!K13 + ' Amount Details'!L13) - (Actual_Paid!D14 + Actual_Paid!G14 + Actual_Paid!J14 + Actual_Paid!M14))</f>
        <v>53317</v>
      </c>
      <c r="J13" s="231">
        <f>(( ' Amount Details'!P13 +  ' Amount Details'!I13 + ' Amount Details'!J13 + ' Amount Details'!K13 + ' Amount Details'!L13) + (Interest_Calculation!F19 + Interest_Calculation!I19 + Interest_Calculation!L19 + Interest_Calculation!O19 + Interest_Calculation!R19) - (Actual_Paid!D14 + Actual_Paid!G14 + Actual_Paid!J14 + Actual_Paid!M14))</f>
        <v>53447</v>
      </c>
      <c r="L13" s="237">
        <f t="shared" si="0"/>
        <v>32023</v>
      </c>
      <c r="M13" s="21">
        <f t="shared" si="1"/>
        <v>32153</v>
      </c>
      <c r="R13" s="115" t="s">
        <v>6</v>
      </c>
      <c r="S13" s="115">
        <v>203</v>
      </c>
      <c r="T13" s="116" t="s">
        <v>304</v>
      </c>
      <c r="U13" s="117">
        <v>7875760690</v>
      </c>
      <c r="V13" s="79"/>
      <c r="W13" s="118" t="s">
        <v>285</v>
      </c>
      <c r="X13" s="80"/>
      <c r="Y13" s="80"/>
    </row>
    <row r="14" spans="1:30" ht="15.75">
      <c r="A14" s="18" t="s">
        <v>6</v>
      </c>
      <c r="B14" s="22">
        <v>204</v>
      </c>
      <c r="C14" s="231">
        <f>(( ' Amount Details'!P14 +  ' Amount Details'!I14 ) - (Actual_Paid!D15))</f>
        <v>8034</v>
      </c>
      <c r="D14" s="231">
        <f>(( ' Amount Details'!P14 +  ' Amount Details'!I14) + (Interest_Calculation!F20 + Interest_Calculation!I20 ) - (Actual_Paid!D15))</f>
        <v>8039</v>
      </c>
      <c r="E14" s="231">
        <f>(( ' Amount Details'!P14 +  ' Amount Details'!I14 + ' Amount Details'!J14 ) - (Actual_Paid!D15 + Actual_Paid!G15))</f>
        <v>15267</v>
      </c>
      <c r="F14" s="231">
        <f>(( ' Amount Details'!P14 +  ' Amount Details'!I14 + ' Amount Details'!J14) + (Interest_Calculation!F20 + Interest_Calculation!I20 + Interest_Calculation!L20) - (Actual_Paid!D15 + Actual_Paid!G15))</f>
        <v>15272</v>
      </c>
      <c r="G14" s="231">
        <f>(( ' Amount Details'!P14 +  ' Amount Details'!I14 + ' Amount Details'!J14 + ' Amount Details'!K14 ) - (Actual_Paid!D15 + Actual_Paid!G15 + Actual_Paid!J15))</f>
        <v>22500</v>
      </c>
      <c r="H14" s="231">
        <f>(( ' Amount Details'!P14 +  ' Amount Details'!I14 + ' Amount Details'!J14 + ' Amount Details'!K14 ) + (Interest_Calculation!F20 + Interest_Calculation!I20 + Interest_Calculation!L20 + Interest_Calculation!O20) - (Actual_Paid!D15 + Actual_Paid!G15 + Actual_Paid!J15))</f>
        <v>22505</v>
      </c>
      <c r="I14" s="231">
        <f>(( ' Amount Details'!P14 +  ' Amount Details'!I14 + ' Amount Details'!J14 + ' Amount Details'!K14 + ' Amount Details'!L14) - (Actual_Paid!D15 + Actual_Paid!G15 + Actual_Paid!J15 + Actual_Paid!M15))</f>
        <v>29733</v>
      </c>
      <c r="J14" s="231">
        <f>(( ' Amount Details'!P14 +  ' Amount Details'!I14 + ' Amount Details'!J14 + ' Amount Details'!K14 + ' Amount Details'!L14) + (Interest_Calculation!F20 + Interest_Calculation!I20 + Interest_Calculation!L20 + Interest_Calculation!O20 + Interest_Calculation!R20) - (Actual_Paid!D15 + Actual_Paid!G15 + Actual_Paid!J15 + Actual_Paid!M15))</f>
        <v>29738</v>
      </c>
      <c r="L14" s="237">
        <f t="shared" si="0"/>
        <v>8034</v>
      </c>
      <c r="M14" s="21">
        <f t="shared" si="1"/>
        <v>8039</v>
      </c>
      <c r="R14" s="109" t="s">
        <v>6</v>
      </c>
      <c r="S14" s="109">
        <v>204</v>
      </c>
      <c r="T14" s="110" t="s">
        <v>305</v>
      </c>
      <c r="U14" s="119">
        <v>9371011332</v>
      </c>
      <c r="V14" s="77" t="s">
        <v>306</v>
      </c>
      <c r="W14" s="120"/>
      <c r="X14" s="81"/>
      <c r="Y14" s="81"/>
    </row>
    <row r="15" spans="1:30" ht="15.75">
      <c r="A15" s="4" t="s">
        <v>6</v>
      </c>
      <c r="B15" s="5">
        <v>205</v>
      </c>
      <c r="C15" s="231">
        <f>(( ' Amount Details'!P15 +  ' Amount Details'!I15 ) - (Actual_Paid!D16))</f>
        <v>7648</v>
      </c>
      <c r="D15" s="231">
        <f>(( ' Amount Details'!P15 +  ' Amount Details'!I15) + (Interest_Calculation!F21 + Interest_Calculation!I21 ) - (Actual_Paid!D16))</f>
        <v>7651</v>
      </c>
      <c r="E15" s="231">
        <f>(( ' Amount Details'!P15 +  ' Amount Details'!I15 + ' Amount Details'!J15 ) - (Actual_Paid!D16 + Actual_Paid!G16))</f>
        <v>14881</v>
      </c>
      <c r="F15" s="231">
        <f>(( ' Amount Details'!P15 +  ' Amount Details'!I15 + ' Amount Details'!J15) + (Interest_Calculation!F21 + Interest_Calculation!I21 + Interest_Calculation!L21) - (Actual_Paid!D16 + Actual_Paid!G16))</f>
        <v>14884</v>
      </c>
      <c r="G15" s="231">
        <f>(( ' Amount Details'!P15 +  ' Amount Details'!I15 + ' Amount Details'!J15 + ' Amount Details'!K15 ) - (Actual_Paid!D16 + Actual_Paid!G16 + Actual_Paid!J16))</f>
        <v>22114</v>
      </c>
      <c r="H15" s="231">
        <f>(( ' Amount Details'!P15 +  ' Amount Details'!I15 + ' Amount Details'!J15 + ' Amount Details'!K15 ) + (Interest_Calculation!F21 + Interest_Calculation!I21 + Interest_Calculation!L21 + Interest_Calculation!O21) - (Actual_Paid!D16 + Actual_Paid!G16 + Actual_Paid!J16))</f>
        <v>22117</v>
      </c>
      <c r="I15" s="231">
        <f>(( ' Amount Details'!P15 +  ' Amount Details'!I15 + ' Amount Details'!J15 + ' Amount Details'!K15 + ' Amount Details'!L15) - (Actual_Paid!D16 + Actual_Paid!G16 + Actual_Paid!J16 + Actual_Paid!M16))</f>
        <v>29347</v>
      </c>
      <c r="J15" s="231">
        <f>(( ' Amount Details'!P15 +  ' Amount Details'!I15 + ' Amount Details'!J15 + ' Amount Details'!K15 + ' Amount Details'!L15) + (Interest_Calculation!F21 + Interest_Calculation!I21 + Interest_Calculation!L21 + Interest_Calculation!O21 + Interest_Calculation!R21) - (Actual_Paid!D16 + Actual_Paid!G16 + Actual_Paid!J16 + Actual_Paid!M16))</f>
        <v>29350</v>
      </c>
      <c r="L15" s="237">
        <f t="shared" si="0"/>
        <v>7648</v>
      </c>
      <c r="M15" s="21">
        <f t="shared" si="1"/>
        <v>7651</v>
      </c>
      <c r="R15" s="109" t="s">
        <v>6</v>
      </c>
      <c r="S15" s="109">
        <v>205</v>
      </c>
      <c r="T15" s="110" t="s">
        <v>307</v>
      </c>
      <c r="U15" s="111">
        <v>8888828478</v>
      </c>
      <c r="V15" s="76" t="s">
        <v>308</v>
      </c>
      <c r="W15" s="112" t="s">
        <v>293</v>
      </c>
      <c r="X15" s="1"/>
      <c r="Y15" s="1"/>
    </row>
    <row r="16" spans="1:30" ht="15.75">
      <c r="A16" s="4" t="s">
        <v>6</v>
      </c>
      <c r="B16" s="5">
        <v>206</v>
      </c>
      <c r="C16" s="231">
        <f>(( ' Amount Details'!P16 +  ' Amount Details'!I16 ) - (Actual_Paid!D17))</f>
        <v>7755</v>
      </c>
      <c r="D16" s="231">
        <f>(( ' Amount Details'!P16 +  ' Amount Details'!I16) + (Interest_Calculation!F22 + Interest_Calculation!I22 ) - (Actual_Paid!D17))</f>
        <v>7756</v>
      </c>
      <c r="E16" s="231">
        <f>(( ' Amount Details'!P16 +  ' Amount Details'!I16 + ' Amount Details'!J16 ) - (Actual_Paid!D17 + Actual_Paid!G17))</f>
        <v>15393</v>
      </c>
      <c r="F16" s="231">
        <f>(( ' Amount Details'!P16 +  ' Amount Details'!I16 + ' Amount Details'!J16) + (Interest_Calculation!F22 + Interest_Calculation!I22 + Interest_Calculation!L22) - (Actual_Paid!D17 + Actual_Paid!G17))</f>
        <v>15394</v>
      </c>
      <c r="G16" s="231">
        <f>(( ' Amount Details'!P16 +  ' Amount Details'!I16 + ' Amount Details'!J16 + ' Amount Details'!K16 ) - (Actual_Paid!D17 + Actual_Paid!G17 + Actual_Paid!J17))</f>
        <v>23031</v>
      </c>
      <c r="H16" s="231">
        <f>(( ' Amount Details'!P16 +  ' Amount Details'!I16 + ' Amount Details'!J16 + ' Amount Details'!K16 ) + (Interest_Calculation!F22 + Interest_Calculation!I22 + Interest_Calculation!L22 + Interest_Calculation!O22) - (Actual_Paid!D17 + Actual_Paid!G17 + Actual_Paid!J17))</f>
        <v>23032</v>
      </c>
      <c r="I16" s="231">
        <f>(( ' Amount Details'!P16 +  ' Amount Details'!I16 + ' Amount Details'!J16 + ' Amount Details'!K16 + ' Amount Details'!L16) - (Actual_Paid!D17 + Actual_Paid!G17 + Actual_Paid!J17 + Actual_Paid!M17))</f>
        <v>30669</v>
      </c>
      <c r="J16" s="231">
        <f>(( ' Amount Details'!P16 +  ' Amount Details'!I16 + ' Amount Details'!J16 + ' Amount Details'!K16 + ' Amount Details'!L16) + (Interest_Calculation!F22 + Interest_Calculation!I22 + Interest_Calculation!L22 + Interest_Calculation!O22 + Interest_Calculation!R22) - (Actual_Paid!D17 + Actual_Paid!G17 + Actual_Paid!J17 + Actual_Paid!M17))</f>
        <v>30670</v>
      </c>
      <c r="L16" s="237">
        <f t="shared" si="0"/>
        <v>7755</v>
      </c>
      <c r="M16" s="21">
        <f t="shared" si="1"/>
        <v>7756</v>
      </c>
      <c r="R16" s="109" t="s">
        <v>6</v>
      </c>
      <c r="S16" s="109">
        <v>206</v>
      </c>
      <c r="T16" s="110" t="s">
        <v>309</v>
      </c>
      <c r="U16" s="111">
        <v>9922930228</v>
      </c>
      <c r="V16" s="76" t="s">
        <v>310</v>
      </c>
      <c r="W16" s="112" t="s">
        <v>285</v>
      </c>
      <c r="X16" s="1"/>
      <c r="Y16" s="1" t="s">
        <v>290</v>
      </c>
    </row>
    <row r="17" spans="1:25" ht="15.75">
      <c r="A17" s="4" t="s">
        <v>6</v>
      </c>
      <c r="B17" s="5">
        <v>207</v>
      </c>
      <c r="C17" s="231">
        <f>(( ' Amount Details'!P17 +  ' Amount Details'!I17 ) - (Actual_Paid!D18))</f>
        <v>7719</v>
      </c>
      <c r="D17" s="231">
        <f>(( ' Amount Details'!P17 +  ' Amount Details'!I17) + (Interest_Calculation!F23 + Interest_Calculation!I23 ) - (Actual_Paid!D18))</f>
        <v>7720</v>
      </c>
      <c r="E17" s="231">
        <f>(( ' Amount Details'!P17 +  ' Amount Details'!I17 + ' Amount Details'!J17 ) - (Actual_Paid!D18 + Actual_Paid!G18))</f>
        <v>15357</v>
      </c>
      <c r="F17" s="231">
        <f>(( ' Amount Details'!P17 +  ' Amount Details'!I17 + ' Amount Details'!J17) + (Interest_Calculation!F23 + Interest_Calculation!I23 + Interest_Calculation!L23) - (Actual_Paid!D18 + Actual_Paid!G18))</f>
        <v>15358</v>
      </c>
      <c r="G17" s="231">
        <f>(( ' Amount Details'!P17 +  ' Amount Details'!I17 + ' Amount Details'!J17 + ' Amount Details'!K17 ) - (Actual_Paid!D18 + Actual_Paid!G18 + Actual_Paid!J18))</f>
        <v>22995</v>
      </c>
      <c r="H17" s="231">
        <f>(( ' Amount Details'!P17 +  ' Amount Details'!I17 + ' Amount Details'!J17 + ' Amount Details'!K17 ) + (Interest_Calculation!F23 + Interest_Calculation!I23 + Interest_Calculation!L23 + Interest_Calculation!O23) - (Actual_Paid!D18 + Actual_Paid!G18 + Actual_Paid!J18))</f>
        <v>22996</v>
      </c>
      <c r="I17" s="231">
        <f>(( ' Amount Details'!P17 +  ' Amount Details'!I17 + ' Amount Details'!J17 + ' Amount Details'!K17 + ' Amount Details'!L17) - (Actual_Paid!D18 + Actual_Paid!G18 + Actual_Paid!J18 + Actual_Paid!M18))</f>
        <v>30633</v>
      </c>
      <c r="J17" s="231">
        <f>(( ' Amount Details'!P17 +  ' Amount Details'!I17 + ' Amount Details'!J17 + ' Amount Details'!K17 + ' Amount Details'!L17) + (Interest_Calculation!F23 + Interest_Calculation!I23 + Interest_Calculation!L23 + Interest_Calculation!O23 + Interest_Calculation!R23) - (Actual_Paid!D18 + Actual_Paid!G18 + Actual_Paid!J18 + Actual_Paid!M18))</f>
        <v>30634</v>
      </c>
      <c r="L17" s="237">
        <f t="shared" si="0"/>
        <v>7719</v>
      </c>
      <c r="M17" s="21">
        <f t="shared" si="1"/>
        <v>7720</v>
      </c>
      <c r="R17" s="109" t="s">
        <v>6</v>
      </c>
      <c r="S17" s="109">
        <v>207</v>
      </c>
      <c r="T17" s="110" t="s">
        <v>311</v>
      </c>
      <c r="U17" s="111">
        <v>9420836644</v>
      </c>
      <c r="V17" s="76" t="s">
        <v>312</v>
      </c>
      <c r="W17" s="112" t="s">
        <v>285</v>
      </c>
      <c r="X17" s="1"/>
      <c r="Y17" s="1"/>
    </row>
    <row r="18" spans="1:25" ht="15.75">
      <c r="A18" s="4" t="s">
        <v>6</v>
      </c>
      <c r="B18" s="5">
        <v>208</v>
      </c>
      <c r="C18" s="231">
        <f>(( ' Amount Details'!P18 +  ' Amount Details'!I18 ) - (Actual_Paid!D19))</f>
        <v>7773</v>
      </c>
      <c r="D18" s="231">
        <f>(( ' Amount Details'!P18 +  ' Amount Details'!I18) + (Interest_Calculation!F24 + Interest_Calculation!I24 ) - (Actual_Paid!D19))</f>
        <v>7773</v>
      </c>
      <c r="E18" s="231">
        <f>(( ' Amount Details'!P18 +  ' Amount Details'!I18 + ' Amount Details'!J18 ) - (Actual_Paid!D19 + Actual_Paid!G19))</f>
        <v>15546</v>
      </c>
      <c r="F18" s="231">
        <f>(( ' Amount Details'!P18 +  ' Amount Details'!I18 + ' Amount Details'!J18) + (Interest_Calculation!F24 + Interest_Calculation!I24 + Interest_Calculation!L24) - (Actual_Paid!D19 + Actual_Paid!G19))</f>
        <v>15546</v>
      </c>
      <c r="G18" s="231">
        <f>(( ' Amount Details'!P18 +  ' Amount Details'!I18 + ' Amount Details'!J18 + ' Amount Details'!K18 ) - (Actual_Paid!D19 + Actual_Paid!G19 + Actual_Paid!J19))</f>
        <v>23319</v>
      </c>
      <c r="H18" s="231">
        <f>(( ' Amount Details'!P18 +  ' Amount Details'!I18 + ' Amount Details'!J18 + ' Amount Details'!K18 ) + (Interest_Calculation!F24 + Interest_Calculation!I24 + Interest_Calculation!L24 + Interest_Calculation!O24) - (Actual_Paid!D19 + Actual_Paid!G19 + Actual_Paid!J19))</f>
        <v>23319</v>
      </c>
      <c r="I18" s="231">
        <f>(( ' Amount Details'!P18 +  ' Amount Details'!I18 + ' Amount Details'!J18 + ' Amount Details'!K18 + ' Amount Details'!L18) - (Actual_Paid!D19 + Actual_Paid!G19 + Actual_Paid!J19 + Actual_Paid!M19))</f>
        <v>31092</v>
      </c>
      <c r="J18" s="231">
        <f>(( ' Amount Details'!P18 +  ' Amount Details'!I18 + ' Amount Details'!J18 + ' Amount Details'!K18 + ' Amount Details'!L18) + (Interest_Calculation!F24 + Interest_Calculation!I24 + Interest_Calculation!L24 + Interest_Calculation!O24 + Interest_Calculation!R24) - (Actual_Paid!D19 + Actual_Paid!G19 + Actual_Paid!J19 + Actual_Paid!M19))</f>
        <v>31092</v>
      </c>
      <c r="L18" s="237">
        <f t="shared" si="0"/>
        <v>7773</v>
      </c>
      <c r="M18" s="21">
        <f t="shared" si="1"/>
        <v>7773</v>
      </c>
      <c r="R18" s="109" t="s">
        <v>6</v>
      </c>
      <c r="S18" s="109">
        <v>208</v>
      </c>
      <c r="T18" s="110" t="s">
        <v>313</v>
      </c>
      <c r="U18" s="111" t="s">
        <v>314</v>
      </c>
      <c r="V18" s="76" t="s">
        <v>315</v>
      </c>
      <c r="W18" s="112" t="s">
        <v>285</v>
      </c>
      <c r="X18" s="1"/>
      <c r="Y18" s="1"/>
    </row>
    <row r="19" spans="1:25" ht="15.75">
      <c r="A19" s="6" t="s">
        <v>6</v>
      </c>
      <c r="B19" s="5">
        <v>301</v>
      </c>
      <c r="C19" s="231">
        <f>(( ' Amount Details'!P19 +  ' Amount Details'!I19 ) - (Actual_Paid!D20))</f>
        <v>7890</v>
      </c>
      <c r="D19" s="231">
        <f>(( ' Amount Details'!P19 +  ' Amount Details'!I19) + (Interest_Calculation!F25 + Interest_Calculation!I25 ) - (Actual_Paid!D20))</f>
        <v>7891</v>
      </c>
      <c r="E19" s="231">
        <f>(( ' Amount Details'!P19 +  ' Amount Details'!I19 + ' Amount Details'!J19 ) - (Actual_Paid!D20 + Actual_Paid!G20))</f>
        <v>15648</v>
      </c>
      <c r="F19" s="231">
        <f>(( ' Amount Details'!P19 +  ' Amount Details'!I19 + ' Amount Details'!J19) + (Interest_Calculation!F25 + Interest_Calculation!I25 + Interest_Calculation!L25) - (Actual_Paid!D20 + Actual_Paid!G20))</f>
        <v>15649</v>
      </c>
      <c r="G19" s="231">
        <f>(( ' Amount Details'!P19 +  ' Amount Details'!I19 + ' Amount Details'!J19 + ' Amount Details'!K19 ) - (Actual_Paid!D20 + Actual_Paid!G20 + Actual_Paid!J20))</f>
        <v>23406</v>
      </c>
      <c r="H19" s="231">
        <f>(( ' Amount Details'!P19 +  ' Amount Details'!I19 + ' Amount Details'!J19 + ' Amount Details'!K19 ) + (Interest_Calculation!F25 + Interest_Calculation!I25 + Interest_Calculation!L25 + Interest_Calculation!O25) - (Actual_Paid!D20 + Actual_Paid!G20 + Actual_Paid!J20))</f>
        <v>23407</v>
      </c>
      <c r="I19" s="231">
        <f>(( ' Amount Details'!P19 +  ' Amount Details'!I19 + ' Amount Details'!J19 + ' Amount Details'!K19 + ' Amount Details'!L19) - (Actual_Paid!D20 + Actual_Paid!G20 + Actual_Paid!J20 + Actual_Paid!M20))</f>
        <v>31164</v>
      </c>
      <c r="J19" s="231">
        <f>(( ' Amount Details'!P19 +  ' Amount Details'!I19 + ' Amount Details'!J19 + ' Amount Details'!K19 + ' Amount Details'!L19) + (Interest_Calculation!F25 + Interest_Calculation!I25 + Interest_Calculation!L25 + Interest_Calculation!O25 + Interest_Calculation!R25) - (Actual_Paid!D20 + Actual_Paid!G20 + Actual_Paid!J20 + Actual_Paid!M20))</f>
        <v>31165</v>
      </c>
      <c r="L19" s="237">
        <f t="shared" si="0"/>
        <v>7890</v>
      </c>
      <c r="M19" s="21">
        <f t="shared" si="1"/>
        <v>7891</v>
      </c>
      <c r="R19" s="109" t="s">
        <v>6</v>
      </c>
      <c r="S19" s="109">
        <v>301</v>
      </c>
      <c r="T19" s="110" t="s">
        <v>316</v>
      </c>
      <c r="U19" s="119">
        <v>9923756459</v>
      </c>
      <c r="V19" s="77" t="s">
        <v>317</v>
      </c>
      <c r="W19" s="120" t="s">
        <v>285</v>
      </c>
      <c r="X19" s="81"/>
      <c r="Y19" s="81"/>
    </row>
    <row r="20" spans="1:25" ht="15.75">
      <c r="A20" s="4" t="s">
        <v>6</v>
      </c>
      <c r="B20" s="5">
        <v>302</v>
      </c>
      <c r="C20" s="231">
        <f>(( ' Amount Details'!P20 +  ' Amount Details'!I20 ) - (Actual_Paid!D21))</f>
        <v>10145</v>
      </c>
      <c r="D20" s="231">
        <f>(( ' Amount Details'!P20 +  ' Amount Details'!I20) + (Interest_Calculation!F26 + Interest_Calculation!I26 ) - (Actual_Paid!D21))</f>
        <v>10158</v>
      </c>
      <c r="E20" s="231">
        <f>(( ' Amount Details'!P20 +  ' Amount Details'!I20 + ' Amount Details'!J20 ) - (Actual_Paid!D21 + Actual_Paid!G21))</f>
        <v>17783</v>
      </c>
      <c r="F20" s="231">
        <f>(( ' Amount Details'!P20 +  ' Amount Details'!I20 + ' Amount Details'!J20) + (Interest_Calculation!F26 + Interest_Calculation!I26 + Interest_Calculation!L26) - (Actual_Paid!D21 + Actual_Paid!G21))</f>
        <v>17796</v>
      </c>
      <c r="G20" s="231">
        <f>(( ' Amount Details'!P20 +  ' Amount Details'!I20 + ' Amount Details'!J20 + ' Amount Details'!K20 ) - (Actual_Paid!D21 + Actual_Paid!G21 + Actual_Paid!J21))</f>
        <v>25421</v>
      </c>
      <c r="H20" s="231">
        <f>(( ' Amount Details'!P20 +  ' Amount Details'!I20 + ' Amount Details'!J20 + ' Amount Details'!K20 ) + (Interest_Calculation!F26 + Interest_Calculation!I26 + Interest_Calculation!L26 + Interest_Calculation!O26) - (Actual_Paid!D21 + Actual_Paid!G21 + Actual_Paid!J21))</f>
        <v>25434</v>
      </c>
      <c r="I20" s="231">
        <f>(( ' Amount Details'!P20 +  ' Amount Details'!I20 + ' Amount Details'!J20 + ' Amount Details'!K20 + ' Amount Details'!L20) - (Actual_Paid!D21 + Actual_Paid!G21 + Actual_Paid!J21 + Actual_Paid!M21))</f>
        <v>33059</v>
      </c>
      <c r="J20" s="231">
        <f>(( ' Amount Details'!P20 +  ' Amount Details'!I20 + ' Amount Details'!J20 + ' Amount Details'!K20 + ' Amount Details'!L20) + (Interest_Calculation!F26 + Interest_Calculation!I26 + Interest_Calculation!L26 + Interest_Calculation!O26 + Interest_Calculation!R26) - (Actual_Paid!D21 + Actual_Paid!G21 + Actual_Paid!J21 + Actual_Paid!M21))</f>
        <v>33072</v>
      </c>
      <c r="L20" s="237">
        <f t="shared" si="0"/>
        <v>10145</v>
      </c>
      <c r="M20" s="21">
        <f t="shared" si="1"/>
        <v>10158</v>
      </c>
      <c r="R20" s="109" t="s">
        <v>6</v>
      </c>
      <c r="S20" s="109">
        <v>302</v>
      </c>
      <c r="T20" s="110" t="s">
        <v>318</v>
      </c>
      <c r="U20" s="76">
        <v>9881378556</v>
      </c>
      <c r="V20" s="76" t="s">
        <v>319</v>
      </c>
      <c r="W20" s="112"/>
      <c r="X20" s="1"/>
      <c r="Y20" s="1"/>
    </row>
    <row r="21" spans="1:25" ht="15.75">
      <c r="A21" s="4" t="s">
        <v>6</v>
      </c>
      <c r="B21" s="5">
        <v>303</v>
      </c>
      <c r="C21" s="231">
        <f>(( ' Amount Details'!P21 +  ' Amount Details'!I21 ) - (Actual_Paid!D22))</f>
        <v>7718</v>
      </c>
      <c r="D21" s="231">
        <f>(( ' Amount Details'!P21 +  ' Amount Details'!I21) + (Interest_Calculation!F27 + Interest_Calculation!I27 ) - (Actual_Paid!D22))</f>
        <v>7722</v>
      </c>
      <c r="E21" s="231">
        <f>(( ' Amount Details'!P21 +  ' Amount Details'!I21 + ' Amount Details'!J21 ) - (Actual_Paid!D22 + Actual_Paid!G22))</f>
        <v>14816</v>
      </c>
      <c r="F21" s="231">
        <f>(( ' Amount Details'!P21 +  ' Amount Details'!I21 + ' Amount Details'!J21) + (Interest_Calculation!F27 + Interest_Calculation!I27 + Interest_Calculation!L27) - (Actual_Paid!D22 + Actual_Paid!G22))</f>
        <v>14820</v>
      </c>
      <c r="G21" s="231">
        <f>(( ' Amount Details'!P21 +  ' Amount Details'!I21 + ' Amount Details'!J21 + ' Amount Details'!K21 ) - (Actual_Paid!D22 + Actual_Paid!G22 + Actual_Paid!J22))</f>
        <v>21914</v>
      </c>
      <c r="H21" s="231">
        <f>(( ' Amount Details'!P21 +  ' Amount Details'!I21 + ' Amount Details'!J21 + ' Amount Details'!K21 ) + (Interest_Calculation!F27 + Interest_Calculation!I27 + Interest_Calculation!L27 + Interest_Calculation!O27) - (Actual_Paid!D22 + Actual_Paid!G22 + Actual_Paid!J22))</f>
        <v>21918</v>
      </c>
      <c r="I21" s="231">
        <f>(( ' Amount Details'!P21 +  ' Amount Details'!I21 + ' Amount Details'!J21 + ' Amount Details'!K21 + ' Amount Details'!L21) - (Actual_Paid!D22 + Actual_Paid!G22 + Actual_Paid!J22 + Actual_Paid!M22))</f>
        <v>29012</v>
      </c>
      <c r="J21" s="231">
        <f>(( ' Amount Details'!P21 +  ' Amount Details'!I21 + ' Amount Details'!J21 + ' Amount Details'!K21 + ' Amount Details'!L21) + (Interest_Calculation!F27 + Interest_Calculation!I27 + Interest_Calculation!L27 + Interest_Calculation!O27 + Interest_Calculation!R27) - (Actual_Paid!D22 + Actual_Paid!G22 + Actual_Paid!J22 + Actual_Paid!M22))</f>
        <v>29016</v>
      </c>
      <c r="L21" s="237">
        <f t="shared" si="0"/>
        <v>7718</v>
      </c>
      <c r="M21" s="21">
        <f t="shared" si="1"/>
        <v>7722</v>
      </c>
      <c r="R21" s="109" t="s">
        <v>6</v>
      </c>
      <c r="S21" s="109">
        <v>303</v>
      </c>
      <c r="T21" s="110" t="s">
        <v>320</v>
      </c>
      <c r="U21" s="111">
        <v>9673037788</v>
      </c>
      <c r="V21" s="76" t="s">
        <v>321</v>
      </c>
      <c r="W21" s="112" t="s">
        <v>293</v>
      </c>
      <c r="X21" s="1"/>
      <c r="Y21" s="1" t="s">
        <v>290</v>
      </c>
    </row>
    <row r="22" spans="1:25" ht="15.75">
      <c r="A22" s="4" t="s">
        <v>6</v>
      </c>
      <c r="B22" s="5">
        <v>304</v>
      </c>
      <c r="C22" s="231">
        <f>(( ' Amount Details'!P22 +  ' Amount Details'!I22 ) - (Actual_Paid!D23))</f>
        <v>12843</v>
      </c>
      <c r="D22" s="231">
        <f>(( ' Amount Details'!P22 +  ' Amount Details'!I22) + (Interest_Calculation!F28 + Interest_Calculation!I28 ) - (Actual_Paid!D23))</f>
        <v>12873</v>
      </c>
      <c r="E22" s="231">
        <f>(( ' Amount Details'!P22 +  ' Amount Details'!I22 + ' Amount Details'!J22 ) - (Actual_Paid!D23 + Actual_Paid!G23))</f>
        <v>20061</v>
      </c>
      <c r="F22" s="231">
        <f>(( ' Amount Details'!P22 +  ' Amount Details'!I22 + ' Amount Details'!J22) + (Interest_Calculation!F28 + Interest_Calculation!I28 + Interest_Calculation!L28) - (Actual_Paid!D23 + Actual_Paid!G23))</f>
        <v>20091</v>
      </c>
      <c r="G22" s="231">
        <f>(( ' Amount Details'!P22 +  ' Amount Details'!I22 + ' Amount Details'!J22 + ' Amount Details'!K22 ) - (Actual_Paid!D23 + Actual_Paid!G23 + Actual_Paid!J23))</f>
        <v>27279</v>
      </c>
      <c r="H22" s="231">
        <f>(( ' Amount Details'!P22 +  ' Amount Details'!I22 + ' Amount Details'!J22 + ' Amount Details'!K22 ) + (Interest_Calculation!F28 + Interest_Calculation!I28 + Interest_Calculation!L28 + Interest_Calculation!O28) - (Actual_Paid!D23 + Actual_Paid!G23 + Actual_Paid!J23))</f>
        <v>27309</v>
      </c>
      <c r="I22" s="231">
        <f>(( ' Amount Details'!P22 +  ' Amount Details'!I22 + ' Amount Details'!J22 + ' Amount Details'!K22 + ' Amount Details'!L22) - (Actual_Paid!D23 + Actual_Paid!G23 + Actual_Paid!J23 + Actual_Paid!M23))</f>
        <v>34497</v>
      </c>
      <c r="J22" s="231">
        <f>(( ' Amount Details'!P22 +  ' Amount Details'!I22 + ' Amount Details'!J22 + ' Amount Details'!K22 + ' Amount Details'!L22) + (Interest_Calculation!F28 + Interest_Calculation!I28 + Interest_Calculation!L28 + Interest_Calculation!O28 + Interest_Calculation!R28) - (Actual_Paid!D23 + Actual_Paid!G23 + Actual_Paid!J23 + Actual_Paid!M23))</f>
        <v>34527</v>
      </c>
      <c r="L22" s="237">
        <f t="shared" si="0"/>
        <v>12843</v>
      </c>
      <c r="M22" s="21">
        <f t="shared" si="1"/>
        <v>12873</v>
      </c>
      <c r="R22" s="109" t="s">
        <v>6</v>
      </c>
      <c r="S22" s="109">
        <v>304</v>
      </c>
      <c r="T22" s="122" t="s">
        <v>322</v>
      </c>
      <c r="U22" s="111">
        <v>7722040222</v>
      </c>
      <c r="V22" s="76" t="s">
        <v>323</v>
      </c>
      <c r="W22" s="112" t="s">
        <v>324</v>
      </c>
      <c r="X22" s="1"/>
      <c r="Y22" s="1"/>
    </row>
    <row r="23" spans="1:25" ht="15.75">
      <c r="A23" s="4" t="s">
        <v>6</v>
      </c>
      <c r="B23" s="5">
        <v>305</v>
      </c>
      <c r="C23" s="231">
        <f>(( ' Amount Details'!P23 +  ' Amount Details'!I23 ) - (Actual_Paid!D24))</f>
        <v>7218</v>
      </c>
      <c r="D23" s="231">
        <f>(( ' Amount Details'!P23 +  ' Amount Details'!I23) + (Interest_Calculation!F29 + Interest_Calculation!I29 ) - (Actual_Paid!D24))</f>
        <v>7218</v>
      </c>
      <c r="E23" s="231">
        <f>(( ' Amount Details'!P23 +  ' Amount Details'!I23 + ' Amount Details'!J23 ) - (Actual_Paid!D24 + Actual_Paid!G24))</f>
        <v>14436</v>
      </c>
      <c r="F23" s="231">
        <f>(( ' Amount Details'!P23 +  ' Amount Details'!I23 + ' Amount Details'!J23) + (Interest_Calculation!F29 + Interest_Calculation!I29 + Interest_Calculation!L29) - (Actual_Paid!D24 + Actual_Paid!G24))</f>
        <v>14436</v>
      </c>
      <c r="G23" s="231">
        <f>(( ' Amount Details'!P23 +  ' Amount Details'!I23 + ' Amount Details'!J23 + ' Amount Details'!K23 ) - (Actual_Paid!D24 + Actual_Paid!G24 + Actual_Paid!J24))</f>
        <v>21654</v>
      </c>
      <c r="H23" s="231">
        <f>(( ' Amount Details'!P23 +  ' Amount Details'!I23 + ' Amount Details'!J23 + ' Amount Details'!K23 ) + (Interest_Calculation!F29 + Interest_Calculation!I29 + Interest_Calculation!L29 + Interest_Calculation!O29) - (Actual_Paid!D24 + Actual_Paid!G24 + Actual_Paid!J24))</f>
        <v>21654</v>
      </c>
      <c r="I23" s="231">
        <f>(( ' Amount Details'!P23 +  ' Amount Details'!I23 + ' Amount Details'!J23 + ' Amount Details'!K23 + ' Amount Details'!L23) - (Actual_Paid!D24 + Actual_Paid!G24 + Actual_Paid!J24 + Actual_Paid!M24))</f>
        <v>28872</v>
      </c>
      <c r="J23" s="231">
        <f>(( ' Amount Details'!P23 +  ' Amount Details'!I23 + ' Amount Details'!J23 + ' Amount Details'!K23 + ' Amount Details'!L23) + (Interest_Calculation!F29 + Interest_Calculation!I29 + Interest_Calculation!L29 + Interest_Calculation!O29 + Interest_Calculation!R29) - (Actual_Paid!D24 + Actual_Paid!G24 + Actual_Paid!J24 + Actual_Paid!M24))</f>
        <v>28872</v>
      </c>
      <c r="L23" s="237">
        <f t="shared" si="0"/>
        <v>7218</v>
      </c>
      <c r="M23" s="21">
        <f t="shared" si="1"/>
        <v>7218</v>
      </c>
      <c r="R23" s="109" t="s">
        <v>6</v>
      </c>
      <c r="S23" s="109">
        <v>305</v>
      </c>
      <c r="T23" s="110" t="s">
        <v>325</v>
      </c>
      <c r="U23" s="111">
        <v>8149439468</v>
      </c>
      <c r="V23" s="76" t="s">
        <v>326</v>
      </c>
      <c r="W23" s="112" t="s">
        <v>285</v>
      </c>
      <c r="X23" s="1"/>
      <c r="Y23" s="1" t="s">
        <v>290</v>
      </c>
    </row>
    <row r="24" spans="1:25" ht="15.75">
      <c r="A24" s="4" t="s">
        <v>6</v>
      </c>
      <c r="B24" s="5">
        <v>306</v>
      </c>
      <c r="C24" s="231">
        <f>(( ' Amount Details'!P24 +  ' Amount Details'!I24 ) - (Actual_Paid!D25))</f>
        <v>7102</v>
      </c>
      <c r="D24" s="231">
        <f>(( ' Amount Details'!P24 +  ' Amount Details'!I24) + (Interest_Calculation!F30 + Interest_Calculation!I30 ) - (Actual_Paid!D25))</f>
        <v>7103</v>
      </c>
      <c r="E24" s="231">
        <f>(( ' Amount Details'!P24 +  ' Amount Details'!I24 + ' Amount Details'!J24 ) - (Actual_Paid!D25 + Actual_Paid!G25))</f>
        <v>14200</v>
      </c>
      <c r="F24" s="231">
        <f>(( ' Amount Details'!P24 +  ' Amount Details'!I24 + ' Amount Details'!J24) + (Interest_Calculation!F30 + Interest_Calculation!I30 + Interest_Calculation!L30) - (Actual_Paid!D25 + Actual_Paid!G25))</f>
        <v>14201</v>
      </c>
      <c r="G24" s="231">
        <f>(( ' Amount Details'!P24 +  ' Amount Details'!I24 + ' Amount Details'!J24 + ' Amount Details'!K24 ) - (Actual_Paid!D25 + Actual_Paid!G25 + Actual_Paid!J25))</f>
        <v>21298</v>
      </c>
      <c r="H24" s="231">
        <f>(( ' Amount Details'!P24 +  ' Amount Details'!I24 + ' Amount Details'!J24 + ' Amount Details'!K24 ) + (Interest_Calculation!F30 + Interest_Calculation!I30 + Interest_Calculation!L30 + Interest_Calculation!O30) - (Actual_Paid!D25 + Actual_Paid!G25 + Actual_Paid!J25))</f>
        <v>21299</v>
      </c>
      <c r="I24" s="231">
        <f>(( ' Amount Details'!P24 +  ' Amount Details'!I24 + ' Amount Details'!J24 + ' Amount Details'!K24 + ' Amount Details'!L24) - (Actual_Paid!D25 + Actual_Paid!G25 + Actual_Paid!J25 + Actual_Paid!M25))</f>
        <v>28396</v>
      </c>
      <c r="J24" s="231">
        <f>(( ' Amount Details'!P24 +  ' Amount Details'!I24 + ' Amount Details'!J24 + ' Amount Details'!K24 + ' Amount Details'!L24) + (Interest_Calculation!F30 + Interest_Calculation!I30 + Interest_Calculation!L30 + Interest_Calculation!O30 + Interest_Calculation!R30) - (Actual_Paid!D25 + Actual_Paid!G25 + Actual_Paid!J25 + Actual_Paid!M25))</f>
        <v>28397</v>
      </c>
      <c r="L24" s="237">
        <f t="shared" si="0"/>
        <v>7102</v>
      </c>
      <c r="M24" s="21">
        <f t="shared" si="1"/>
        <v>7103</v>
      </c>
      <c r="R24" s="109" t="s">
        <v>6</v>
      </c>
      <c r="S24" s="109">
        <v>306</v>
      </c>
      <c r="T24" s="110" t="s">
        <v>327</v>
      </c>
      <c r="U24" s="111">
        <v>9923634019</v>
      </c>
      <c r="V24" s="76" t="s">
        <v>328</v>
      </c>
      <c r="W24" s="112" t="s">
        <v>293</v>
      </c>
      <c r="X24" s="1"/>
      <c r="Y24" s="1" t="s">
        <v>290</v>
      </c>
    </row>
    <row r="25" spans="1:25" ht="15.75">
      <c r="A25" s="4" t="s">
        <v>6</v>
      </c>
      <c r="B25" s="5">
        <v>307</v>
      </c>
      <c r="C25" s="231">
        <f>(( ' Amount Details'!P25 +  ' Amount Details'!I25 ) - (Actual_Paid!D26))</f>
        <v>-225</v>
      </c>
      <c r="D25" s="231">
        <f>(( ' Amount Details'!P25 +  ' Amount Details'!I25) + (Interest_Calculation!F31 + Interest_Calculation!I31 ) - (Actual_Paid!D26))</f>
        <v>-225</v>
      </c>
      <c r="E25" s="231">
        <f>(( ' Amount Details'!P25 +  ' Amount Details'!I25 + ' Amount Details'!J25 ) - (Actual_Paid!D26 + Actual_Paid!G26))</f>
        <v>7413</v>
      </c>
      <c r="F25" s="231">
        <f>(( ' Amount Details'!P25 +  ' Amount Details'!I25 + ' Amount Details'!J25) + (Interest_Calculation!F31 + Interest_Calculation!I31 + Interest_Calculation!L31) - (Actual_Paid!D26 + Actual_Paid!G26))</f>
        <v>7413</v>
      </c>
      <c r="G25" s="231">
        <f>(( ' Amount Details'!P25 +  ' Amount Details'!I25 + ' Amount Details'!J25 + ' Amount Details'!K25 ) - (Actual_Paid!D26 + Actual_Paid!G26 + Actual_Paid!J26))</f>
        <v>15051</v>
      </c>
      <c r="H25" s="231">
        <f>(( ' Amount Details'!P25 +  ' Amount Details'!I25 + ' Amount Details'!J25 + ' Amount Details'!K25 ) + (Interest_Calculation!F31 + Interest_Calculation!I31 + Interest_Calculation!L31 + Interest_Calculation!O31) - (Actual_Paid!D26 + Actual_Paid!G26 + Actual_Paid!J26))</f>
        <v>15051</v>
      </c>
      <c r="I25" s="231">
        <f>(( ' Amount Details'!P25 +  ' Amount Details'!I25 + ' Amount Details'!J25 + ' Amount Details'!K25 + ' Amount Details'!L25) - (Actual_Paid!D26 + Actual_Paid!G26 + Actual_Paid!J26 + Actual_Paid!M26))</f>
        <v>22689</v>
      </c>
      <c r="J25" s="231">
        <f>(( ' Amount Details'!P25 +  ' Amount Details'!I25 + ' Amount Details'!J25 + ' Amount Details'!K25 + ' Amount Details'!L25) + (Interest_Calculation!F31 + Interest_Calculation!I31 + Interest_Calculation!L31 + Interest_Calculation!O31 + Interest_Calculation!R31) - (Actual_Paid!D26 + Actual_Paid!G26 + Actual_Paid!J26 + Actual_Paid!M26))</f>
        <v>22689</v>
      </c>
      <c r="L25" s="237">
        <f t="shared" si="0"/>
        <v>-225</v>
      </c>
      <c r="M25" s="21">
        <f t="shared" si="1"/>
        <v>-225</v>
      </c>
      <c r="R25" s="109" t="s">
        <v>6</v>
      </c>
      <c r="S25" s="109">
        <v>307</v>
      </c>
      <c r="T25" s="110" t="s">
        <v>329</v>
      </c>
      <c r="U25" s="111">
        <v>8805331964</v>
      </c>
      <c r="V25" s="76" t="s">
        <v>330</v>
      </c>
      <c r="W25" s="112" t="s">
        <v>285</v>
      </c>
      <c r="X25" s="1"/>
      <c r="Y25" s="1" t="s">
        <v>290</v>
      </c>
    </row>
    <row r="26" spans="1:25" ht="15.75">
      <c r="A26" s="4" t="s">
        <v>6</v>
      </c>
      <c r="B26" s="5">
        <v>308</v>
      </c>
      <c r="C26" s="231">
        <f>(( ' Amount Details'!P26 +  ' Amount Details'!I26 ) - (Actual_Paid!D27))</f>
        <v>7758</v>
      </c>
      <c r="D26" s="231">
        <f>(( ' Amount Details'!P26 +  ' Amount Details'!I26) + (Interest_Calculation!F32 + Interest_Calculation!I32 ) - (Actual_Paid!D27))</f>
        <v>7758</v>
      </c>
      <c r="E26" s="231">
        <f>(( ' Amount Details'!P26 +  ' Amount Details'!I26 + ' Amount Details'!J26 ) - (Actual_Paid!D27 + Actual_Paid!G27))</f>
        <v>15516</v>
      </c>
      <c r="F26" s="231">
        <f>(( ' Amount Details'!P26 +  ' Amount Details'!I26 + ' Amount Details'!J26) + (Interest_Calculation!F32 + Interest_Calculation!I32 + Interest_Calculation!L32) - (Actual_Paid!D27 + Actual_Paid!G27))</f>
        <v>15516</v>
      </c>
      <c r="G26" s="231">
        <f>(( ' Amount Details'!P26 +  ' Amount Details'!I26 + ' Amount Details'!J26 + ' Amount Details'!K26 ) - (Actual_Paid!D27 + Actual_Paid!G27 + Actual_Paid!J27))</f>
        <v>23274</v>
      </c>
      <c r="H26" s="231">
        <f>(( ' Amount Details'!P26 +  ' Amount Details'!I26 + ' Amount Details'!J26 + ' Amount Details'!K26 ) + (Interest_Calculation!F32 + Interest_Calculation!I32 + Interest_Calculation!L32 + Interest_Calculation!O32) - (Actual_Paid!D27 + Actual_Paid!G27 + Actual_Paid!J27))</f>
        <v>23274</v>
      </c>
      <c r="I26" s="231">
        <f>(( ' Amount Details'!P26 +  ' Amount Details'!I26 + ' Amount Details'!J26 + ' Amount Details'!K26 + ' Amount Details'!L26) - (Actual_Paid!D27 + Actual_Paid!G27 + Actual_Paid!J27 + Actual_Paid!M27))</f>
        <v>31032</v>
      </c>
      <c r="J26" s="231">
        <f>(( ' Amount Details'!P26 +  ' Amount Details'!I26 + ' Amount Details'!J26 + ' Amount Details'!K26 + ' Amount Details'!L26) + (Interest_Calculation!F32 + Interest_Calculation!I32 + Interest_Calculation!L32 + Interest_Calculation!O32 + Interest_Calculation!R32) - (Actual_Paid!D27 + Actual_Paid!G27 + Actual_Paid!J27 + Actual_Paid!M27))</f>
        <v>31032</v>
      </c>
      <c r="L26" s="237">
        <f t="shared" si="0"/>
        <v>7758</v>
      </c>
      <c r="M26" s="21">
        <f t="shared" si="1"/>
        <v>7758</v>
      </c>
      <c r="R26" s="109" t="s">
        <v>6</v>
      </c>
      <c r="S26" s="109">
        <v>308</v>
      </c>
      <c r="T26" s="110" t="s">
        <v>331</v>
      </c>
      <c r="U26" s="111">
        <v>9820080081</v>
      </c>
      <c r="V26" s="76" t="s">
        <v>332</v>
      </c>
      <c r="W26" s="112" t="s">
        <v>285</v>
      </c>
      <c r="X26" s="1"/>
      <c r="Y26" s="1" t="s">
        <v>290</v>
      </c>
    </row>
    <row r="27" spans="1:25" ht="15.75">
      <c r="A27" s="5" t="s">
        <v>6</v>
      </c>
      <c r="B27" s="5">
        <v>401</v>
      </c>
      <c r="C27" s="231">
        <f>(( ' Amount Details'!P27 +  ' Amount Details'!I27 ) - (Actual_Paid!D28))</f>
        <v>7773</v>
      </c>
      <c r="D27" s="231">
        <f>(( ' Amount Details'!P27 +  ' Amount Details'!I27) + (Interest_Calculation!F33 + Interest_Calculation!I33 ) - (Actual_Paid!D28))</f>
        <v>7773</v>
      </c>
      <c r="E27" s="231">
        <f>(( ' Amount Details'!P27 +  ' Amount Details'!I27 + ' Amount Details'!J27 ) - (Actual_Paid!D28 + Actual_Paid!G28))</f>
        <v>15546</v>
      </c>
      <c r="F27" s="231">
        <f>(( ' Amount Details'!P27 +  ' Amount Details'!I27 + ' Amount Details'!J27) + (Interest_Calculation!F33 + Interest_Calculation!I33 + Interest_Calculation!L33) - (Actual_Paid!D28 + Actual_Paid!G28))</f>
        <v>15546</v>
      </c>
      <c r="G27" s="231">
        <f>(( ' Amount Details'!P27 +  ' Amount Details'!I27 + ' Amount Details'!J27 + ' Amount Details'!K27 ) - (Actual_Paid!D28 + Actual_Paid!G28 + Actual_Paid!J28))</f>
        <v>23319</v>
      </c>
      <c r="H27" s="231">
        <f>(( ' Amount Details'!P27 +  ' Amount Details'!I27 + ' Amount Details'!J27 + ' Amount Details'!K27 ) + (Interest_Calculation!F33 + Interest_Calculation!I33 + Interest_Calculation!L33 + Interest_Calculation!O33) - (Actual_Paid!D28 + Actual_Paid!G28 + Actual_Paid!J28))</f>
        <v>23319</v>
      </c>
      <c r="I27" s="231">
        <f>(( ' Amount Details'!P27 +  ' Amount Details'!I27 + ' Amount Details'!J27 + ' Amount Details'!K27 + ' Amount Details'!L27) - (Actual_Paid!D28 + Actual_Paid!G28 + Actual_Paid!J28 + Actual_Paid!M28))</f>
        <v>31092</v>
      </c>
      <c r="J27" s="231">
        <f>(( ' Amount Details'!P27 +  ' Amount Details'!I27 + ' Amount Details'!J27 + ' Amount Details'!K27 + ' Amount Details'!L27) + (Interest_Calculation!F33 + Interest_Calculation!I33 + Interest_Calculation!L33 + Interest_Calculation!O33 + Interest_Calculation!R33) - (Actual_Paid!D28 + Actual_Paid!G28 + Actual_Paid!J28 + Actual_Paid!M28))</f>
        <v>31092</v>
      </c>
      <c r="L27" s="237">
        <f t="shared" si="0"/>
        <v>7773</v>
      </c>
      <c r="M27" s="21">
        <f t="shared" si="1"/>
        <v>7773</v>
      </c>
      <c r="R27" s="109" t="s">
        <v>6</v>
      </c>
      <c r="S27" s="109">
        <v>401</v>
      </c>
      <c r="T27" s="110" t="s">
        <v>333</v>
      </c>
      <c r="U27" s="119">
        <v>9371886804</v>
      </c>
      <c r="V27" s="82" t="s">
        <v>334</v>
      </c>
      <c r="W27" s="120"/>
      <c r="X27" s="81"/>
      <c r="Y27" s="81"/>
    </row>
    <row r="28" spans="1:25" ht="15.75">
      <c r="A28" s="4" t="s">
        <v>6</v>
      </c>
      <c r="B28" s="5">
        <v>402</v>
      </c>
      <c r="C28" s="231">
        <f>(( ' Amount Details'!P28 +  ' Amount Details'!I28 ) - (Actual_Paid!D29))</f>
        <v>15689</v>
      </c>
      <c r="D28" s="231">
        <f>(( ' Amount Details'!P28 +  ' Amount Details'!I28) + (Interest_Calculation!F34 + Interest_Calculation!I34 ) - (Actual_Paid!D29))</f>
        <v>15731</v>
      </c>
      <c r="E28" s="231">
        <f>(( ' Amount Details'!P28 +  ' Amount Details'!I28 + ' Amount Details'!J28 ) - (Actual_Paid!D29 + Actual_Paid!G29))</f>
        <v>23327</v>
      </c>
      <c r="F28" s="231">
        <f>(( ' Amount Details'!P28 +  ' Amount Details'!I28 + ' Amount Details'!J28) + (Interest_Calculation!F34 + Interest_Calculation!I34 + Interest_Calculation!L34) - (Actual_Paid!D29 + Actual_Paid!G29))</f>
        <v>23369</v>
      </c>
      <c r="G28" s="231">
        <f>(( ' Amount Details'!P28 +  ' Amount Details'!I28 + ' Amount Details'!J28 + ' Amount Details'!K28 ) - (Actual_Paid!D29 + Actual_Paid!G29 + Actual_Paid!J29))</f>
        <v>30965</v>
      </c>
      <c r="H28" s="231">
        <f>(( ' Amount Details'!P28 +  ' Amount Details'!I28 + ' Amount Details'!J28 + ' Amount Details'!K28 ) + (Interest_Calculation!F34 + Interest_Calculation!I34 + Interest_Calculation!L34 + Interest_Calculation!O34) - (Actual_Paid!D29 + Actual_Paid!G29 + Actual_Paid!J29))</f>
        <v>31007</v>
      </c>
      <c r="I28" s="231">
        <f>(( ' Amount Details'!P28 +  ' Amount Details'!I28 + ' Amount Details'!J28 + ' Amount Details'!K28 + ' Amount Details'!L28) - (Actual_Paid!D29 + Actual_Paid!G29 + Actual_Paid!J29 + Actual_Paid!M29))</f>
        <v>38603</v>
      </c>
      <c r="J28" s="231">
        <f>(( ' Amount Details'!P28 +  ' Amount Details'!I28 + ' Amount Details'!J28 + ' Amount Details'!K28 + ' Amount Details'!L28) + (Interest_Calculation!F34 + Interest_Calculation!I34 + Interest_Calculation!L34 + Interest_Calculation!O34 + Interest_Calculation!R34) - (Actual_Paid!D29 + Actual_Paid!G29 + Actual_Paid!J29 + Actual_Paid!M29))</f>
        <v>38645</v>
      </c>
      <c r="L28" s="237">
        <f t="shared" si="0"/>
        <v>15689</v>
      </c>
      <c r="M28" s="21">
        <f t="shared" si="1"/>
        <v>15731</v>
      </c>
      <c r="R28" s="123" t="s">
        <v>6</v>
      </c>
      <c r="S28" s="123">
        <v>402</v>
      </c>
      <c r="T28" s="124" t="s">
        <v>335</v>
      </c>
      <c r="U28" s="125">
        <v>9923397700</v>
      </c>
      <c r="V28" s="83" t="s">
        <v>336</v>
      </c>
      <c r="W28" s="126"/>
      <c r="X28" s="84"/>
      <c r="Y28" s="84"/>
    </row>
    <row r="29" spans="1:25" ht="15.75">
      <c r="A29" s="4" t="s">
        <v>6</v>
      </c>
      <c r="B29" s="5">
        <v>403</v>
      </c>
      <c r="C29" s="231">
        <f>(( ' Amount Details'!P29 +  ' Amount Details'!I29 ) - (Actual_Paid!D30))</f>
        <v>7638</v>
      </c>
      <c r="D29" s="231">
        <f>(( ' Amount Details'!P29 +  ' Amount Details'!I29) + (Interest_Calculation!F35 + Interest_Calculation!I35 ) - (Actual_Paid!D30))</f>
        <v>7638</v>
      </c>
      <c r="E29" s="231">
        <f>(( ' Amount Details'!P29 +  ' Amount Details'!I29 + ' Amount Details'!J29 ) - (Actual_Paid!D30 + Actual_Paid!G30))</f>
        <v>15276</v>
      </c>
      <c r="F29" s="231">
        <f>(( ' Amount Details'!P29 +  ' Amount Details'!I29 + ' Amount Details'!J29) + (Interest_Calculation!F35 + Interest_Calculation!I35 + Interest_Calculation!L35) - (Actual_Paid!D30 + Actual_Paid!G30))</f>
        <v>15276</v>
      </c>
      <c r="G29" s="231">
        <f>(( ' Amount Details'!P29 +  ' Amount Details'!I29 + ' Amount Details'!J29 + ' Amount Details'!K29 ) - (Actual_Paid!D30 + Actual_Paid!G30 + Actual_Paid!J30))</f>
        <v>22914</v>
      </c>
      <c r="H29" s="231">
        <f>(( ' Amount Details'!P29 +  ' Amount Details'!I29 + ' Amount Details'!J29 + ' Amount Details'!K29 ) + (Interest_Calculation!F35 + Interest_Calculation!I35 + Interest_Calculation!L35 + Interest_Calculation!O35) - (Actual_Paid!D30 + Actual_Paid!G30 + Actual_Paid!J30))</f>
        <v>22914</v>
      </c>
      <c r="I29" s="231">
        <f>(( ' Amount Details'!P29 +  ' Amount Details'!I29 + ' Amount Details'!J29 + ' Amount Details'!K29 + ' Amount Details'!L29) - (Actual_Paid!D30 + Actual_Paid!G30 + Actual_Paid!J30 + Actual_Paid!M30))</f>
        <v>30552</v>
      </c>
      <c r="J29" s="231">
        <f>(( ' Amount Details'!P29 +  ' Amount Details'!I29 + ' Amount Details'!J29 + ' Amount Details'!K29 + ' Amount Details'!L29) + (Interest_Calculation!F35 + Interest_Calculation!I35 + Interest_Calculation!L35 + Interest_Calculation!O35 + Interest_Calculation!R35) - (Actual_Paid!D30 + Actual_Paid!G30 + Actual_Paid!J30 + Actual_Paid!M30))</f>
        <v>30552</v>
      </c>
      <c r="L29" s="237">
        <f t="shared" si="0"/>
        <v>7638</v>
      </c>
      <c r="M29" s="21">
        <f t="shared" si="1"/>
        <v>7638</v>
      </c>
      <c r="R29" s="109" t="s">
        <v>6</v>
      </c>
      <c r="S29" s="109">
        <v>403</v>
      </c>
      <c r="T29" s="110" t="s">
        <v>337</v>
      </c>
      <c r="U29" s="111">
        <v>9167082921</v>
      </c>
      <c r="V29" s="76" t="s">
        <v>338</v>
      </c>
      <c r="W29" s="112" t="s">
        <v>339</v>
      </c>
      <c r="X29" s="1"/>
      <c r="Y29" s="1"/>
    </row>
    <row r="30" spans="1:25" ht="15.75">
      <c r="A30" s="4" t="s">
        <v>6</v>
      </c>
      <c r="B30" s="5">
        <v>404</v>
      </c>
      <c r="C30" s="231">
        <f>(( ' Amount Details'!P30 +  ' Amount Details'!I30 ) - (Actual_Paid!D31))</f>
        <v>14949</v>
      </c>
      <c r="D30" s="231">
        <f>(( ' Amount Details'!P30 +  ' Amount Details'!I30) + (Interest_Calculation!F36 + Interest_Calculation!I36 ) - (Actual_Paid!D31))</f>
        <v>14989</v>
      </c>
      <c r="E30" s="231">
        <f>(( ' Amount Details'!P30 +  ' Amount Details'!I30 + ' Amount Details'!J30 ) - (Actual_Paid!D31 + Actual_Paid!G31))</f>
        <v>22182</v>
      </c>
      <c r="F30" s="231">
        <f>(( ' Amount Details'!P30 +  ' Amount Details'!I30 + ' Amount Details'!J30) + (Interest_Calculation!F36 + Interest_Calculation!I36 + Interest_Calculation!L36) - (Actual_Paid!D31 + Actual_Paid!G31))</f>
        <v>22222</v>
      </c>
      <c r="G30" s="231">
        <f>(( ' Amount Details'!P30 +  ' Amount Details'!I30 + ' Amount Details'!J30 + ' Amount Details'!K30 ) - (Actual_Paid!D31 + Actual_Paid!G31 + Actual_Paid!J31))</f>
        <v>29415</v>
      </c>
      <c r="H30" s="231">
        <f>(( ' Amount Details'!P30 +  ' Amount Details'!I30 + ' Amount Details'!J30 + ' Amount Details'!K30 ) + (Interest_Calculation!F36 + Interest_Calculation!I36 + Interest_Calculation!L36 + Interest_Calculation!O36) - (Actual_Paid!D31 + Actual_Paid!G31 + Actual_Paid!J31))</f>
        <v>29455</v>
      </c>
      <c r="I30" s="231">
        <f>(( ' Amount Details'!P30 +  ' Amount Details'!I30 + ' Amount Details'!J30 + ' Amount Details'!K30 + ' Amount Details'!L30) - (Actual_Paid!D31 + Actual_Paid!G31 + Actual_Paid!J31 + Actual_Paid!M31))</f>
        <v>36648</v>
      </c>
      <c r="J30" s="231">
        <f>(( ' Amount Details'!P30 +  ' Amount Details'!I30 + ' Amount Details'!J30 + ' Amount Details'!K30 + ' Amount Details'!L30) + (Interest_Calculation!F36 + Interest_Calculation!I36 + Interest_Calculation!L36 + Interest_Calculation!O36 + Interest_Calculation!R36) - (Actual_Paid!D31 + Actual_Paid!G31 + Actual_Paid!J31 + Actual_Paid!M31))</f>
        <v>36688</v>
      </c>
      <c r="L30" s="237">
        <f t="shared" si="0"/>
        <v>14949</v>
      </c>
      <c r="M30" s="21">
        <f t="shared" si="1"/>
        <v>14989</v>
      </c>
      <c r="R30" s="109" t="s">
        <v>6</v>
      </c>
      <c r="S30" s="109">
        <v>404</v>
      </c>
      <c r="T30" s="110" t="s">
        <v>340</v>
      </c>
      <c r="U30" s="111">
        <v>9850113611</v>
      </c>
      <c r="V30" s="77" t="s">
        <v>341</v>
      </c>
      <c r="W30" s="112"/>
      <c r="X30" s="1"/>
      <c r="Y30" s="1" t="s">
        <v>290</v>
      </c>
    </row>
    <row r="31" spans="1:25" ht="15.75">
      <c r="A31" s="6" t="s">
        <v>6</v>
      </c>
      <c r="B31" s="5">
        <v>405</v>
      </c>
      <c r="C31" s="231">
        <f>(( ' Amount Details'!P31 +  ' Amount Details'!I31 ) - (Actual_Paid!D32))</f>
        <v>7233</v>
      </c>
      <c r="D31" s="231">
        <f>(( ' Amount Details'!P31 +  ' Amount Details'!I31) + (Interest_Calculation!F37 + Interest_Calculation!I37 ) - (Actual_Paid!D32))</f>
        <v>7233</v>
      </c>
      <c r="E31" s="231">
        <f>(( ' Amount Details'!P31 +  ' Amount Details'!I31 + ' Amount Details'!J31 ) - (Actual_Paid!D32 + Actual_Paid!G32))</f>
        <v>14466</v>
      </c>
      <c r="F31" s="231">
        <f>(( ' Amount Details'!P31 +  ' Amount Details'!I31 + ' Amount Details'!J31) + (Interest_Calculation!F37 + Interest_Calculation!I37 + Interest_Calculation!L37) - (Actual_Paid!D32 + Actual_Paid!G32))</f>
        <v>14466</v>
      </c>
      <c r="G31" s="231">
        <f>(( ' Amount Details'!P31 +  ' Amount Details'!I31 + ' Amount Details'!J31 + ' Amount Details'!K31 ) - (Actual_Paid!D32 + Actual_Paid!G32 + Actual_Paid!J32))</f>
        <v>21699</v>
      </c>
      <c r="H31" s="231">
        <f>(( ' Amount Details'!P31 +  ' Amount Details'!I31 + ' Amount Details'!J31 + ' Amount Details'!K31 ) + (Interest_Calculation!F37 + Interest_Calculation!I37 + Interest_Calculation!L37 + Interest_Calculation!O37) - (Actual_Paid!D32 + Actual_Paid!G32 + Actual_Paid!J32))</f>
        <v>21699</v>
      </c>
      <c r="I31" s="231">
        <f>(( ' Amount Details'!P31 +  ' Amount Details'!I31 + ' Amount Details'!J31 + ' Amount Details'!K31 + ' Amount Details'!L31) - (Actual_Paid!D32 + Actual_Paid!G32 + Actual_Paid!J32 + Actual_Paid!M32))</f>
        <v>28932</v>
      </c>
      <c r="J31" s="231">
        <f>(( ' Amount Details'!P31 +  ' Amount Details'!I31 + ' Amount Details'!J31 + ' Amount Details'!K31 + ' Amount Details'!L31) + (Interest_Calculation!F37 + Interest_Calculation!I37 + Interest_Calculation!L37 + Interest_Calculation!O37 + Interest_Calculation!R37) - (Actual_Paid!D32 + Actual_Paid!G32 + Actual_Paid!J32 + Actual_Paid!M32))</f>
        <v>28932</v>
      </c>
      <c r="L31" s="237">
        <f t="shared" si="0"/>
        <v>7233</v>
      </c>
      <c r="M31" s="21">
        <f t="shared" si="1"/>
        <v>7233</v>
      </c>
      <c r="R31" s="109" t="s">
        <v>6</v>
      </c>
      <c r="S31" s="109">
        <v>405</v>
      </c>
      <c r="T31" s="110" t="s">
        <v>342</v>
      </c>
      <c r="U31" s="119">
        <v>9850557507</v>
      </c>
      <c r="V31" s="85" t="s">
        <v>343</v>
      </c>
      <c r="W31" s="86" t="s">
        <v>293</v>
      </c>
      <c r="X31" s="81"/>
      <c r="Y31" s="81"/>
    </row>
    <row r="32" spans="1:25" ht="15.75">
      <c r="A32" s="4" t="s">
        <v>6</v>
      </c>
      <c r="B32" s="5">
        <v>406</v>
      </c>
      <c r="C32" s="231">
        <f>(( ' Amount Details'!P32 +  ' Amount Details'!I32 ) - (Actual_Paid!D33))</f>
        <v>49966</v>
      </c>
      <c r="D32" s="231">
        <f>(( ' Amount Details'!P32 +  ' Amount Details'!I32) + (Interest_Calculation!F38 + Interest_Calculation!I38 ) - (Actual_Paid!D33))</f>
        <v>50186</v>
      </c>
      <c r="E32" s="231">
        <f>(( ' Amount Details'!P32 +  ' Amount Details'!I32 + ' Amount Details'!J32 ) - (Actual_Paid!D33 + Actual_Paid!G33))</f>
        <v>57604</v>
      </c>
      <c r="F32" s="231">
        <f>(( ' Amount Details'!P32 +  ' Amount Details'!I32 + ' Amount Details'!J32) + (Interest_Calculation!F38 + Interest_Calculation!I38 + Interest_Calculation!L38) - (Actual_Paid!D33 + Actual_Paid!G33))</f>
        <v>57824</v>
      </c>
      <c r="G32" s="231">
        <f>(( ' Amount Details'!P32 +  ' Amount Details'!I32 + ' Amount Details'!J32 + ' Amount Details'!K32 ) - (Actual_Paid!D33 + Actual_Paid!G33 + Actual_Paid!J33))</f>
        <v>65242</v>
      </c>
      <c r="H32" s="231">
        <f>(( ' Amount Details'!P32 +  ' Amount Details'!I32 + ' Amount Details'!J32 + ' Amount Details'!K32 ) + (Interest_Calculation!F38 + Interest_Calculation!I38 + Interest_Calculation!L38 + Interest_Calculation!O38) - (Actual_Paid!D33 + Actual_Paid!G33 + Actual_Paid!J33))</f>
        <v>65462</v>
      </c>
      <c r="I32" s="231">
        <f>(( ' Amount Details'!P32 +  ' Amount Details'!I32 + ' Amount Details'!J32 + ' Amount Details'!K32 + ' Amount Details'!L32) - (Actual_Paid!D33 + Actual_Paid!G33 + Actual_Paid!J33 + Actual_Paid!M33))</f>
        <v>72880</v>
      </c>
      <c r="J32" s="231">
        <f>(( ' Amount Details'!P32 +  ' Amount Details'!I32 + ' Amount Details'!J32 + ' Amount Details'!K32 + ' Amount Details'!L32) + (Interest_Calculation!F38 + Interest_Calculation!I38 + Interest_Calculation!L38 + Interest_Calculation!O38 + Interest_Calculation!R38) - (Actual_Paid!D33 + Actual_Paid!G33 + Actual_Paid!J33 + Actual_Paid!M33))</f>
        <v>73100</v>
      </c>
      <c r="L32" s="237">
        <f t="shared" si="0"/>
        <v>49966</v>
      </c>
      <c r="M32" s="21">
        <f t="shared" si="1"/>
        <v>50186</v>
      </c>
      <c r="R32" s="109" t="s">
        <v>6</v>
      </c>
      <c r="S32" s="109">
        <v>406</v>
      </c>
      <c r="T32" s="110" t="s">
        <v>344</v>
      </c>
      <c r="U32" s="111">
        <v>9850746969</v>
      </c>
      <c r="V32" s="77" t="s">
        <v>345</v>
      </c>
      <c r="W32" s="112" t="s">
        <v>285</v>
      </c>
      <c r="X32" s="1"/>
      <c r="Y32" s="1"/>
    </row>
    <row r="33" spans="1:25" ht="15.75">
      <c r="A33" s="4" t="s">
        <v>6</v>
      </c>
      <c r="B33" s="5">
        <v>407</v>
      </c>
      <c r="C33" s="231">
        <f>(( ' Amount Details'!P33 +  ' Amount Details'!I33 ) - (Actual_Paid!D34))</f>
        <v>8473</v>
      </c>
      <c r="D33" s="231">
        <f>(( ' Amount Details'!P33 +  ' Amount Details'!I33) + (Interest_Calculation!F39 + Interest_Calculation!I39 ) - (Actual_Paid!D34))</f>
        <v>8478</v>
      </c>
      <c r="E33" s="231">
        <f>(( ' Amount Details'!P33 +  ' Amount Details'!I33 + ' Amount Details'!J33 ) - (Actual_Paid!D34 + Actual_Paid!G34))</f>
        <v>16111</v>
      </c>
      <c r="F33" s="231">
        <f>(( ' Amount Details'!P33 +  ' Amount Details'!I33 + ' Amount Details'!J33) + (Interest_Calculation!F39 + Interest_Calculation!I39 + Interest_Calculation!L39) - (Actual_Paid!D34 + Actual_Paid!G34))</f>
        <v>16116</v>
      </c>
      <c r="G33" s="231">
        <f>(( ' Amount Details'!P33 +  ' Amount Details'!I33 + ' Amount Details'!J33 + ' Amount Details'!K33 ) - (Actual_Paid!D34 + Actual_Paid!G34 + Actual_Paid!J34))</f>
        <v>23749</v>
      </c>
      <c r="H33" s="231">
        <f>(( ' Amount Details'!P33 +  ' Amount Details'!I33 + ' Amount Details'!J33 + ' Amount Details'!K33 ) + (Interest_Calculation!F39 + Interest_Calculation!I39 + Interest_Calculation!L39 + Interest_Calculation!O39) - (Actual_Paid!D34 + Actual_Paid!G34 + Actual_Paid!J34))</f>
        <v>23754</v>
      </c>
      <c r="I33" s="231">
        <f>(( ' Amount Details'!P33 +  ' Amount Details'!I33 + ' Amount Details'!J33 + ' Amount Details'!K33 + ' Amount Details'!L33) - (Actual_Paid!D34 + Actual_Paid!G34 + Actual_Paid!J34 + Actual_Paid!M34))</f>
        <v>31387</v>
      </c>
      <c r="J33" s="231">
        <f>(( ' Amount Details'!P33 +  ' Amount Details'!I33 + ' Amount Details'!J33 + ' Amount Details'!K33 + ' Amount Details'!L33) + (Interest_Calculation!F39 + Interest_Calculation!I39 + Interest_Calculation!L39 + Interest_Calculation!O39 + Interest_Calculation!R39) - (Actual_Paid!D34 + Actual_Paid!G34 + Actual_Paid!J34 + Actual_Paid!M34))</f>
        <v>31392</v>
      </c>
      <c r="L33" s="237">
        <f t="shared" si="0"/>
        <v>8473</v>
      </c>
      <c r="M33" s="21">
        <f t="shared" si="1"/>
        <v>8478</v>
      </c>
      <c r="R33" s="115" t="s">
        <v>6</v>
      </c>
      <c r="S33" s="115">
        <v>407</v>
      </c>
      <c r="T33" s="116" t="s">
        <v>346</v>
      </c>
      <c r="U33" s="117">
        <v>9822543893</v>
      </c>
      <c r="V33" s="79"/>
      <c r="W33" s="118" t="s">
        <v>285</v>
      </c>
      <c r="X33" s="80"/>
      <c r="Y33" s="80"/>
    </row>
    <row r="34" spans="1:25" ht="15.75">
      <c r="A34" s="6" t="s">
        <v>6</v>
      </c>
      <c r="B34" s="5">
        <v>408</v>
      </c>
      <c r="C34" s="231">
        <f>(( ' Amount Details'!P34 +  ' Amount Details'!I34 ) - (Actual_Paid!D35))</f>
        <v>12534</v>
      </c>
      <c r="D34" s="231">
        <f>(( ' Amount Details'!P34 +  ' Amount Details'!I34) + (Interest_Calculation!F40 + Interest_Calculation!I40 ) - (Actual_Paid!D35))</f>
        <v>12562</v>
      </c>
      <c r="E34" s="231">
        <f>(( ' Amount Details'!P34 +  ' Amount Details'!I34 + ' Amount Details'!J34 ) - (Actual_Paid!D35 + Actual_Paid!G35))</f>
        <v>19767</v>
      </c>
      <c r="F34" s="231">
        <f>(( ' Amount Details'!P34 +  ' Amount Details'!I34 + ' Amount Details'!J34) + (Interest_Calculation!F40 + Interest_Calculation!I40 + Interest_Calculation!L40) - (Actual_Paid!D35 + Actual_Paid!G35))</f>
        <v>19795</v>
      </c>
      <c r="G34" s="231">
        <f>(( ' Amount Details'!P34 +  ' Amount Details'!I34 + ' Amount Details'!J34 + ' Amount Details'!K34 ) - (Actual_Paid!D35 + Actual_Paid!G35 + Actual_Paid!J35))</f>
        <v>27000</v>
      </c>
      <c r="H34" s="231">
        <f>(( ' Amount Details'!P34 +  ' Amount Details'!I34 + ' Amount Details'!J34 + ' Amount Details'!K34 ) + (Interest_Calculation!F40 + Interest_Calculation!I40 + Interest_Calculation!L40 + Interest_Calculation!O40) - (Actual_Paid!D35 + Actual_Paid!G35 + Actual_Paid!J35))</f>
        <v>27028</v>
      </c>
      <c r="I34" s="231">
        <f>(( ' Amount Details'!P34 +  ' Amount Details'!I34 + ' Amount Details'!J34 + ' Amount Details'!K34 + ' Amount Details'!L34) - (Actual_Paid!D35 + Actual_Paid!G35 + Actual_Paid!J35 + Actual_Paid!M35))</f>
        <v>34233</v>
      </c>
      <c r="J34" s="231">
        <f>(( ' Amount Details'!P34 +  ' Amount Details'!I34 + ' Amount Details'!J34 + ' Amount Details'!K34 + ' Amount Details'!L34) + (Interest_Calculation!F40 + Interest_Calculation!I40 + Interest_Calculation!L40 + Interest_Calculation!O40 + Interest_Calculation!R40) - (Actual_Paid!D35 + Actual_Paid!G35 + Actual_Paid!J35 + Actual_Paid!M35))</f>
        <v>34261</v>
      </c>
      <c r="L34" s="237">
        <f t="shared" si="0"/>
        <v>12534</v>
      </c>
      <c r="M34" s="21">
        <f t="shared" si="1"/>
        <v>12562</v>
      </c>
      <c r="R34" s="109" t="s">
        <v>6</v>
      </c>
      <c r="S34" s="109">
        <v>408</v>
      </c>
      <c r="T34" s="110" t="s">
        <v>347</v>
      </c>
      <c r="U34" s="119">
        <v>8291016580</v>
      </c>
      <c r="V34" s="82" t="s">
        <v>348</v>
      </c>
      <c r="W34" s="2"/>
      <c r="X34" s="1"/>
      <c r="Y34" s="1"/>
    </row>
    <row r="35" spans="1:25" ht="15.75">
      <c r="A35" s="4" t="s">
        <v>6</v>
      </c>
      <c r="B35" s="5">
        <v>501</v>
      </c>
      <c r="C35" s="231">
        <f>(( ' Amount Details'!P35 +  ' Amount Details'!I35 ) - (Actual_Paid!D36))</f>
        <v>8063</v>
      </c>
      <c r="D35" s="231">
        <f>(( ' Amount Details'!P35 +  ' Amount Details'!I35) + (Interest_Calculation!F41 + Interest_Calculation!I41 ) - (Actual_Paid!D36))</f>
        <v>8065</v>
      </c>
      <c r="E35" s="231">
        <f>(( ' Amount Details'!P35 +  ' Amount Details'!I35 + ' Amount Details'!J35 ) - (Actual_Paid!D36 + Actual_Paid!G36))</f>
        <v>15821</v>
      </c>
      <c r="F35" s="231">
        <f>(( ' Amount Details'!P35 +  ' Amount Details'!I35 + ' Amount Details'!J35) + (Interest_Calculation!F41 + Interest_Calculation!I41 + Interest_Calculation!L41) - (Actual_Paid!D36 + Actual_Paid!G36))</f>
        <v>15823</v>
      </c>
      <c r="G35" s="231">
        <f>(( ' Amount Details'!P35 +  ' Amount Details'!I35 + ' Amount Details'!J35 + ' Amount Details'!K35 ) - (Actual_Paid!D36 + Actual_Paid!G36 + Actual_Paid!J36))</f>
        <v>23579</v>
      </c>
      <c r="H35" s="231">
        <f>(( ' Amount Details'!P35 +  ' Amount Details'!I35 + ' Amount Details'!J35 + ' Amount Details'!K35 ) + (Interest_Calculation!F41 + Interest_Calculation!I41 + Interest_Calculation!L41 + Interest_Calculation!O41) - (Actual_Paid!D36 + Actual_Paid!G36 + Actual_Paid!J36))</f>
        <v>23581</v>
      </c>
      <c r="I35" s="231">
        <f>(( ' Amount Details'!P35 +  ' Amount Details'!I35 + ' Amount Details'!J35 + ' Amount Details'!K35 + ' Amount Details'!L35) - (Actual_Paid!D36 + Actual_Paid!G36 + Actual_Paid!J36 + Actual_Paid!M36))</f>
        <v>31337</v>
      </c>
      <c r="J35" s="231">
        <f>(( ' Amount Details'!P35 +  ' Amount Details'!I35 + ' Amount Details'!J35 + ' Amount Details'!K35 + ' Amount Details'!L35) + (Interest_Calculation!F41 + Interest_Calculation!I41 + Interest_Calculation!L41 + Interest_Calculation!O41 + Interest_Calculation!R41) - (Actual_Paid!D36 + Actual_Paid!G36 + Actual_Paid!J36 + Actual_Paid!M36))</f>
        <v>31339</v>
      </c>
      <c r="L35" s="237">
        <f t="shared" si="0"/>
        <v>8063</v>
      </c>
      <c r="M35" s="21">
        <f t="shared" si="1"/>
        <v>8065</v>
      </c>
      <c r="R35" s="109" t="s">
        <v>6</v>
      </c>
      <c r="S35" s="109">
        <v>501</v>
      </c>
      <c r="T35" s="110" t="s">
        <v>349</v>
      </c>
      <c r="U35" s="111">
        <v>9021929569</v>
      </c>
      <c r="V35" s="76" t="s">
        <v>350</v>
      </c>
      <c r="W35" s="112" t="s">
        <v>285</v>
      </c>
      <c r="X35" s="1"/>
      <c r="Y35" s="1"/>
    </row>
    <row r="36" spans="1:25" ht="15.75">
      <c r="A36" s="4" t="s">
        <v>6</v>
      </c>
      <c r="B36" s="5">
        <v>502</v>
      </c>
      <c r="C36" s="231">
        <f>(( ' Amount Details'!P36 +  ' Amount Details'!I36 ) - (Actual_Paid!D37))</f>
        <v>7487</v>
      </c>
      <c r="D36" s="231">
        <f>(( ' Amount Details'!P36 +  ' Amount Details'!I36) + (Interest_Calculation!F42 + Interest_Calculation!I42 ) - (Actual_Paid!D37))</f>
        <v>7490</v>
      </c>
      <c r="E36" s="231">
        <f>(( ' Amount Details'!P36 +  ' Amount Details'!I36 + ' Amount Details'!J36 ) - (Actual_Paid!D37 + Actual_Paid!G37))</f>
        <v>14585</v>
      </c>
      <c r="F36" s="231">
        <f>(( ' Amount Details'!P36 +  ' Amount Details'!I36 + ' Amount Details'!J36) + (Interest_Calculation!F42 + Interest_Calculation!I42 + Interest_Calculation!L42) - (Actual_Paid!D37 + Actual_Paid!G37))</f>
        <v>14588</v>
      </c>
      <c r="G36" s="231">
        <f>(( ' Amount Details'!P36 +  ' Amount Details'!I36 + ' Amount Details'!J36 + ' Amount Details'!K36 ) - (Actual_Paid!D37 + Actual_Paid!G37 + Actual_Paid!J37))</f>
        <v>21683</v>
      </c>
      <c r="H36" s="231">
        <f>(( ' Amount Details'!P36 +  ' Amount Details'!I36 + ' Amount Details'!J36 + ' Amount Details'!K36 ) + (Interest_Calculation!F42 + Interest_Calculation!I42 + Interest_Calculation!L42 + Interest_Calculation!O42) - (Actual_Paid!D37 + Actual_Paid!G37 + Actual_Paid!J37))</f>
        <v>21686</v>
      </c>
      <c r="I36" s="231">
        <f>(( ' Amount Details'!P36 +  ' Amount Details'!I36 + ' Amount Details'!J36 + ' Amount Details'!K36 + ' Amount Details'!L36) - (Actual_Paid!D37 + Actual_Paid!G37 + Actual_Paid!J37 + Actual_Paid!M37))</f>
        <v>28781</v>
      </c>
      <c r="J36" s="231">
        <f>(( ' Amount Details'!P36 +  ' Amount Details'!I36 + ' Amount Details'!J36 + ' Amount Details'!K36 + ' Amount Details'!L36) + (Interest_Calculation!F42 + Interest_Calculation!I42 + Interest_Calculation!L42 + Interest_Calculation!O42 + Interest_Calculation!R42) - (Actual_Paid!D37 + Actual_Paid!G37 + Actual_Paid!J37 + Actual_Paid!M37))</f>
        <v>28784</v>
      </c>
      <c r="L36" s="237">
        <f t="shared" si="0"/>
        <v>7487</v>
      </c>
      <c r="M36" s="21">
        <f t="shared" si="1"/>
        <v>7490</v>
      </c>
      <c r="R36" s="109" t="s">
        <v>6</v>
      </c>
      <c r="S36" s="109">
        <v>502</v>
      </c>
      <c r="T36" s="110" t="s">
        <v>351</v>
      </c>
      <c r="U36" s="111">
        <v>9403461757</v>
      </c>
      <c r="V36" s="77" t="s">
        <v>352</v>
      </c>
      <c r="W36" s="112" t="s">
        <v>293</v>
      </c>
      <c r="X36" s="1"/>
      <c r="Y36" s="1"/>
    </row>
    <row r="37" spans="1:25" ht="15.75">
      <c r="A37" s="4" t="s">
        <v>6</v>
      </c>
      <c r="B37" s="5">
        <v>503</v>
      </c>
      <c r="C37" s="231">
        <f>(( ' Amount Details'!P37 +  ' Amount Details'!I37 ) - (Actual_Paid!D38))</f>
        <v>7638</v>
      </c>
      <c r="D37" s="231">
        <f>(( ' Amount Details'!P37 +  ' Amount Details'!I37) + (Interest_Calculation!F43 + Interest_Calculation!I43 ) - (Actual_Paid!D38))</f>
        <v>7638</v>
      </c>
      <c r="E37" s="231">
        <f>(( ' Amount Details'!P37 +  ' Amount Details'!I37 + ' Amount Details'!J37 ) - (Actual_Paid!D38 + Actual_Paid!G38))</f>
        <v>15276</v>
      </c>
      <c r="F37" s="231">
        <f>(( ' Amount Details'!P37 +  ' Amount Details'!I37 + ' Amount Details'!J37) + (Interest_Calculation!F43 + Interest_Calculation!I43 + Interest_Calculation!L43) - (Actual_Paid!D38 + Actual_Paid!G38))</f>
        <v>15276</v>
      </c>
      <c r="G37" s="231">
        <f>(( ' Amount Details'!P37 +  ' Amount Details'!I37 + ' Amount Details'!J37 + ' Amount Details'!K37 ) - (Actual_Paid!D38 + Actual_Paid!G38 + Actual_Paid!J38))</f>
        <v>22914</v>
      </c>
      <c r="H37" s="231">
        <f>(( ' Amount Details'!P37 +  ' Amount Details'!I37 + ' Amount Details'!J37 + ' Amount Details'!K37 ) + (Interest_Calculation!F43 + Interest_Calculation!I43 + Interest_Calculation!L43 + Interest_Calculation!O43) - (Actual_Paid!D38 + Actual_Paid!G38 + Actual_Paid!J38))</f>
        <v>22914</v>
      </c>
      <c r="I37" s="231">
        <f>(( ' Amount Details'!P37 +  ' Amount Details'!I37 + ' Amount Details'!J37 + ' Amount Details'!K37 + ' Amount Details'!L37) - (Actual_Paid!D38 + Actual_Paid!G38 + Actual_Paid!J38 + Actual_Paid!M38))</f>
        <v>30552</v>
      </c>
      <c r="J37" s="231">
        <f>(( ' Amount Details'!P37 +  ' Amount Details'!I37 + ' Amount Details'!J37 + ' Amount Details'!K37 + ' Amount Details'!L37) + (Interest_Calculation!F43 + Interest_Calculation!I43 + Interest_Calculation!L43 + Interest_Calculation!O43 + Interest_Calculation!R43) - (Actual_Paid!D38 + Actual_Paid!G38 + Actual_Paid!J38 + Actual_Paid!M38))</f>
        <v>30552</v>
      </c>
      <c r="L37" s="237">
        <f t="shared" si="0"/>
        <v>7638</v>
      </c>
      <c r="M37" s="21">
        <f t="shared" si="1"/>
        <v>7638</v>
      </c>
      <c r="R37" s="109" t="s">
        <v>6</v>
      </c>
      <c r="S37" s="109">
        <v>503</v>
      </c>
      <c r="T37" s="110" t="s">
        <v>353</v>
      </c>
      <c r="U37" s="111">
        <v>8237005408</v>
      </c>
      <c r="V37" s="77" t="s">
        <v>354</v>
      </c>
      <c r="W37" s="112" t="s">
        <v>285</v>
      </c>
      <c r="X37" s="1"/>
      <c r="Y37" s="1" t="s">
        <v>290</v>
      </c>
    </row>
    <row r="38" spans="1:25" ht="15.75">
      <c r="A38" s="4" t="s">
        <v>6</v>
      </c>
      <c r="B38" s="5">
        <v>504</v>
      </c>
      <c r="C38" s="231">
        <f>(( ' Amount Details'!P38 +  ' Amount Details'!I38 ) - (Actual_Paid!D39))</f>
        <v>7758</v>
      </c>
      <c r="D38" s="231">
        <f>(( ' Amount Details'!P38 +  ' Amount Details'!I38) + (Interest_Calculation!F44 + Interest_Calculation!I44 ) - (Actual_Paid!D39))</f>
        <v>7758</v>
      </c>
      <c r="E38" s="231">
        <f>(( ' Amount Details'!P38 +  ' Amount Details'!I38 + ' Amount Details'!J38 ) - (Actual_Paid!D39 + Actual_Paid!G39))</f>
        <v>15516</v>
      </c>
      <c r="F38" s="231">
        <f>(( ' Amount Details'!P38 +  ' Amount Details'!I38 + ' Amount Details'!J38) + (Interest_Calculation!F44 + Interest_Calculation!I44 + Interest_Calculation!L44) - (Actual_Paid!D39 + Actual_Paid!G39))</f>
        <v>15516</v>
      </c>
      <c r="G38" s="231">
        <f>(( ' Amount Details'!P38 +  ' Amount Details'!I38 + ' Amount Details'!J38 + ' Amount Details'!K38 ) - (Actual_Paid!D39 + Actual_Paid!G39 + Actual_Paid!J39))</f>
        <v>23274</v>
      </c>
      <c r="H38" s="231">
        <f>(( ' Amount Details'!P38 +  ' Amount Details'!I38 + ' Amount Details'!J38 + ' Amount Details'!K38 ) + (Interest_Calculation!F44 + Interest_Calculation!I44 + Interest_Calculation!L44 + Interest_Calculation!O44) - (Actual_Paid!D39 + Actual_Paid!G39 + Actual_Paid!J39))</f>
        <v>23274</v>
      </c>
      <c r="I38" s="231">
        <f>(( ' Amount Details'!P38 +  ' Amount Details'!I38 + ' Amount Details'!J38 + ' Amount Details'!K38 + ' Amount Details'!L38) - (Actual_Paid!D39 + Actual_Paid!G39 + Actual_Paid!J39 + Actual_Paid!M39))</f>
        <v>31032</v>
      </c>
      <c r="J38" s="231">
        <f>(( ' Amount Details'!P38 +  ' Amount Details'!I38 + ' Amount Details'!J38 + ' Amount Details'!K38 + ' Amount Details'!L38) + (Interest_Calculation!F44 + Interest_Calculation!I44 + Interest_Calculation!L44 + Interest_Calculation!O44 + Interest_Calculation!R44) - (Actual_Paid!D39 + Actual_Paid!G39 + Actual_Paid!J39 + Actual_Paid!M39))</f>
        <v>31032</v>
      </c>
      <c r="L38" s="237">
        <f t="shared" si="0"/>
        <v>7758</v>
      </c>
      <c r="M38" s="21">
        <f t="shared" si="1"/>
        <v>7758</v>
      </c>
      <c r="R38" s="109" t="s">
        <v>6</v>
      </c>
      <c r="S38" s="109">
        <v>504</v>
      </c>
      <c r="T38" s="110" t="s">
        <v>355</v>
      </c>
      <c r="U38" s="111">
        <v>9096806222</v>
      </c>
      <c r="V38" s="87" t="s">
        <v>356</v>
      </c>
      <c r="W38" s="86"/>
      <c r="X38" s="81"/>
      <c r="Y38" s="1"/>
    </row>
    <row r="39" spans="1:25" ht="15.75">
      <c r="A39" s="4" t="s">
        <v>6</v>
      </c>
      <c r="B39" s="5">
        <v>505</v>
      </c>
      <c r="C39" s="231">
        <f>(( ' Amount Details'!P39 +  ' Amount Details'!I39 ) - (Actual_Paid!D40))</f>
        <v>8108</v>
      </c>
      <c r="D39" s="231">
        <f>(( ' Amount Details'!P39 +  ' Amount Details'!I39) + (Interest_Calculation!F45 + Interest_Calculation!I45 ) - (Actual_Paid!D40))</f>
        <v>8110</v>
      </c>
      <c r="E39" s="231">
        <f>(( ' Amount Details'!P39 +  ' Amount Details'!I39 + ' Amount Details'!J39 ) - (Actual_Paid!D40 + Actual_Paid!G40))</f>
        <v>15866</v>
      </c>
      <c r="F39" s="231">
        <f>(( ' Amount Details'!P39 +  ' Amount Details'!I39 + ' Amount Details'!J39) + (Interest_Calculation!F45 + Interest_Calculation!I45 + Interest_Calculation!L45) - (Actual_Paid!D40 + Actual_Paid!G40))</f>
        <v>15868</v>
      </c>
      <c r="G39" s="231">
        <f>(( ' Amount Details'!P39 +  ' Amount Details'!I39 + ' Amount Details'!J39 + ' Amount Details'!K39 ) - (Actual_Paid!D40 + Actual_Paid!G40 + Actual_Paid!J40))</f>
        <v>23624</v>
      </c>
      <c r="H39" s="231">
        <f>(( ' Amount Details'!P39 +  ' Amount Details'!I39 + ' Amount Details'!J39 + ' Amount Details'!K39 ) + (Interest_Calculation!F45 + Interest_Calculation!I45 + Interest_Calculation!L45 + Interest_Calculation!O45) - (Actual_Paid!D40 + Actual_Paid!G40 + Actual_Paid!J40))</f>
        <v>23626</v>
      </c>
      <c r="I39" s="231">
        <f>(( ' Amount Details'!P39 +  ' Amount Details'!I39 + ' Amount Details'!J39 + ' Amount Details'!K39 + ' Amount Details'!L39) - (Actual_Paid!D40 + Actual_Paid!G40 + Actual_Paid!J40 + Actual_Paid!M40))</f>
        <v>31382</v>
      </c>
      <c r="J39" s="231">
        <f>(( ' Amount Details'!P39 +  ' Amount Details'!I39 + ' Amount Details'!J39 + ' Amount Details'!K39 + ' Amount Details'!L39) + (Interest_Calculation!F45 + Interest_Calculation!I45 + Interest_Calculation!L45 + Interest_Calculation!O45 + Interest_Calculation!R45) - (Actual_Paid!D40 + Actual_Paid!G40 + Actual_Paid!J40 + Actual_Paid!M40))</f>
        <v>31384</v>
      </c>
      <c r="L39" s="237">
        <f t="shared" si="0"/>
        <v>8108</v>
      </c>
      <c r="M39" s="21">
        <f t="shared" si="1"/>
        <v>8110</v>
      </c>
      <c r="R39" s="109" t="s">
        <v>6</v>
      </c>
      <c r="S39" s="109">
        <v>505</v>
      </c>
      <c r="T39" s="110" t="s">
        <v>357</v>
      </c>
      <c r="U39" s="111">
        <v>971552544172</v>
      </c>
      <c r="V39" s="76" t="s">
        <v>358</v>
      </c>
      <c r="W39" s="112" t="s">
        <v>285</v>
      </c>
      <c r="X39" s="1"/>
      <c r="Y39" s="1"/>
    </row>
    <row r="40" spans="1:25" ht="15.75">
      <c r="A40" s="4" t="s">
        <v>6</v>
      </c>
      <c r="B40" s="5">
        <v>506</v>
      </c>
      <c r="C40" s="231">
        <f>(( ' Amount Details'!P40 +  ' Amount Details'!I40 ) - (Actual_Paid!D41))</f>
        <v>-132</v>
      </c>
      <c r="D40" s="231">
        <f>(( ' Amount Details'!P40 +  ' Amount Details'!I40) + (Interest_Calculation!F46 + Interest_Calculation!I46 ) - (Actual_Paid!D41))</f>
        <v>-132</v>
      </c>
      <c r="E40" s="231">
        <f>(( ' Amount Details'!P40 +  ' Amount Details'!I40 + ' Amount Details'!J40 ) - (Actual_Paid!D41 + Actual_Paid!G41))</f>
        <v>7581</v>
      </c>
      <c r="F40" s="231">
        <f>(( ' Amount Details'!P40 +  ' Amount Details'!I40 + ' Amount Details'!J40) + (Interest_Calculation!F46 + Interest_Calculation!I46 + Interest_Calculation!L46) - (Actual_Paid!D41 + Actual_Paid!G41))</f>
        <v>7581</v>
      </c>
      <c r="G40" s="231">
        <f>(( ' Amount Details'!P40 +  ' Amount Details'!I40 + ' Amount Details'!J40 + ' Amount Details'!K40 ) - (Actual_Paid!D41 + Actual_Paid!G41 + Actual_Paid!J41))</f>
        <v>15294</v>
      </c>
      <c r="H40" s="231">
        <f>(( ' Amount Details'!P40 +  ' Amount Details'!I40 + ' Amount Details'!J40 + ' Amount Details'!K40 ) + (Interest_Calculation!F46 + Interest_Calculation!I46 + Interest_Calculation!L46 + Interest_Calculation!O46) - (Actual_Paid!D41 + Actual_Paid!G41 + Actual_Paid!J41))</f>
        <v>15294</v>
      </c>
      <c r="I40" s="231">
        <f>(( ' Amount Details'!P40 +  ' Amount Details'!I40 + ' Amount Details'!J40 + ' Amount Details'!K40 + ' Amount Details'!L40) - (Actual_Paid!D41 + Actual_Paid!G41 + Actual_Paid!J41 + Actual_Paid!M41))</f>
        <v>23007</v>
      </c>
      <c r="J40" s="231">
        <f>(( ' Amount Details'!P40 +  ' Amount Details'!I40 + ' Amount Details'!J40 + ' Amount Details'!K40 + ' Amount Details'!L40) + (Interest_Calculation!F46 + Interest_Calculation!I46 + Interest_Calculation!L46 + Interest_Calculation!O46 + Interest_Calculation!R46) - (Actual_Paid!D41 + Actual_Paid!G41 + Actual_Paid!J41 + Actual_Paid!M41))</f>
        <v>23007</v>
      </c>
      <c r="L40" s="237">
        <f t="shared" si="0"/>
        <v>-132</v>
      </c>
      <c r="M40" s="21">
        <f t="shared" si="1"/>
        <v>-132</v>
      </c>
      <c r="R40" s="109" t="s">
        <v>6</v>
      </c>
      <c r="S40" s="109">
        <v>506</v>
      </c>
      <c r="T40" s="110" t="s">
        <v>359</v>
      </c>
      <c r="U40" s="111">
        <v>9975401272</v>
      </c>
      <c r="V40" s="76" t="s">
        <v>360</v>
      </c>
      <c r="W40" s="112" t="s">
        <v>361</v>
      </c>
      <c r="X40" s="1"/>
      <c r="Y40" s="1" t="s">
        <v>290</v>
      </c>
    </row>
    <row r="41" spans="1:25" ht="15.75">
      <c r="A41" s="4" t="s">
        <v>6</v>
      </c>
      <c r="B41" s="5">
        <v>507</v>
      </c>
      <c r="C41" s="231">
        <f>(( ' Amount Details'!P41 +  ' Amount Details'!I41 ) - (Actual_Paid!D42))</f>
        <v>7098</v>
      </c>
      <c r="D41" s="231">
        <f>(( ' Amount Details'!P41 +  ' Amount Details'!I41) + (Interest_Calculation!F47 + Interest_Calculation!I47 ) - (Actual_Paid!D42))</f>
        <v>7098</v>
      </c>
      <c r="E41" s="231">
        <f>(( ' Amount Details'!P41 +  ' Amount Details'!I41 + ' Amount Details'!J41 ) - (Actual_Paid!D42 + Actual_Paid!G42))</f>
        <v>14736</v>
      </c>
      <c r="F41" s="231">
        <f>(( ' Amount Details'!P41 +  ' Amount Details'!I41 + ' Amount Details'!J41) + (Interest_Calculation!F47 + Interest_Calculation!I47 + Interest_Calculation!L47) - (Actual_Paid!D42 + Actual_Paid!G42))</f>
        <v>14736</v>
      </c>
      <c r="G41" s="231">
        <f>(( ' Amount Details'!P41 +  ' Amount Details'!I41 + ' Amount Details'!J41 + ' Amount Details'!K41 ) - (Actual_Paid!D42 + Actual_Paid!G42 + Actual_Paid!J42))</f>
        <v>22374</v>
      </c>
      <c r="H41" s="231">
        <f>(( ' Amount Details'!P41 +  ' Amount Details'!I41 + ' Amount Details'!J41 + ' Amount Details'!K41 ) + (Interest_Calculation!F47 + Interest_Calculation!I47 + Interest_Calculation!L47 + Interest_Calculation!O47) - (Actual_Paid!D42 + Actual_Paid!G42 + Actual_Paid!J42))</f>
        <v>22374</v>
      </c>
      <c r="I41" s="231">
        <f>(( ' Amount Details'!P41 +  ' Amount Details'!I41 + ' Amount Details'!J41 + ' Amount Details'!K41 + ' Amount Details'!L41) - (Actual_Paid!D42 + Actual_Paid!G42 + Actual_Paid!J42 + Actual_Paid!M42))</f>
        <v>30012</v>
      </c>
      <c r="J41" s="231">
        <f>(( ' Amount Details'!P41 +  ' Amount Details'!I41 + ' Amount Details'!J41 + ' Amount Details'!K41 + ' Amount Details'!L41) + (Interest_Calculation!F47 + Interest_Calculation!I47 + Interest_Calculation!L47 + Interest_Calculation!O47 + Interest_Calculation!R47) - (Actual_Paid!D42 + Actual_Paid!G42 + Actual_Paid!J42 + Actual_Paid!M42))</f>
        <v>30012</v>
      </c>
      <c r="L41" s="237">
        <f t="shared" si="0"/>
        <v>7098</v>
      </c>
      <c r="M41" s="21">
        <f t="shared" si="1"/>
        <v>7098</v>
      </c>
      <c r="R41" s="109" t="s">
        <v>6</v>
      </c>
      <c r="S41" s="109">
        <v>507</v>
      </c>
      <c r="T41" s="110" t="s">
        <v>362</v>
      </c>
      <c r="U41" s="111">
        <v>9867562299</v>
      </c>
      <c r="V41" s="76" t="s">
        <v>363</v>
      </c>
      <c r="W41" s="112" t="s">
        <v>285</v>
      </c>
      <c r="X41" s="1"/>
      <c r="Y41" s="1"/>
    </row>
    <row r="42" spans="1:25" ht="15.75">
      <c r="A42" s="4" t="s">
        <v>6</v>
      </c>
      <c r="B42" s="5">
        <v>508</v>
      </c>
      <c r="C42" s="231">
        <f>(( ' Amount Details'!P42 +  ' Amount Details'!I42 ) - (Actual_Paid!D43))</f>
        <v>7758</v>
      </c>
      <c r="D42" s="231">
        <f>(( ' Amount Details'!P42 +  ' Amount Details'!I42) + (Interest_Calculation!F48 + Interest_Calculation!I48 ) - (Actual_Paid!D43))</f>
        <v>7758</v>
      </c>
      <c r="E42" s="231">
        <f>(( ' Amount Details'!P42 +  ' Amount Details'!I42 + ' Amount Details'!J42 ) - (Actual_Paid!D43 + Actual_Paid!G43))</f>
        <v>15516</v>
      </c>
      <c r="F42" s="231">
        <f>(( ' Amount Details'!P42 +  ' Amount Details'!I42 + ' Amount Details'!J42) + (Interest_Calculation!F48 + Interest_Calculation!I48 + Interest_Calculation!L48) - (Actual_Paid!D43 + Actual_Paid!G43))</f>
        <v>15516</v>
      </c>
      <c r="G42" s="231">
        <f>(( ' Amount Details'!P42 +  ' Amount Details'!I42 + ' Amount Details'!J42 + ' Amount Details'!K42 ) - (Actual_Paid!D43 + Actual_Paid!G43 + Actual_Paid!J43))</f>
        <v>23274</v>
      </c>
      <c r="H42" s="231">
        <f>(( ' Amount Details'!P42 +  ' Amount Details'!I42 + ' Amount Details'!J42 + ' Amount Details'!K42 ) + (Interest_Calculation!F48 + Interest_Calculation!I48 + Interest_Calculation!L48 + Interest_Calculation!O48) - (Actual_Paid!D43 + Actual_Paid!G43 + Actual_Paid!J43))</f>
        <v>23274</v>
      </c>
      <c r="I42" s="231">
        <f>(( ' Amount Details'!P42 +  ' Amount Details'!I42 + ' Amount Details'!J42 + ' Amount Details'!K42 + ' Amount Details'!L42) - (Actual_Paid!D43 + Actual_Paid!G43 + Actual_Paid!J43 + Actual_Paid!M43))</f>
        <v>31032</v>
      </c>
      <c r="J42" s="231">
        <f>(( ' Amount Details'!P42 +  ' Amount Details'!I42 + ' Amount Details'!J42 + ' Amount Details'!K42 + ' Amount Details'!L42) + (Interest_Calculation!F48 + Interest_Calculation!I48 + Interest_Calculation!L48 + Interest_Calculation!O48 + Interest_Calculation!R48) - (Actual_Paid!D43 + Actual_Paid!G43 + Actual_Paid!J43 + Actual_Paid!M43))</f>
        <v>31032</v>
      </c>
      <c r="L42" s="237">
        <f t="shared" si="0"/>
        <v>7758</v>
      </c>
      <c r="M42" s="21">
        <f t="shared" si="1"/>
        <v>7758</v>
      </c>
      <c r="R42" s="109" t="s">
        <v>6</v>
      </c>
      <c r="S42" s="109">
        <v>508</v>
      </c>
      <c r="T42" s="110" t="s">
        <v>364</v>
      </c>
      <c r="U42" s="111">
        <v>9545459436</v>
      </c>
      <c r="V42" s="76" t="s">
        <v>365</v>
      </c>
      <c r="W42" s="112" t="s">
        <v>285</v>
      </c>
      <c r="X42" s="1"/>
      <c r="Y42" s="1"/>
    </row>
    <row r="43" spans="1:25" ht="15.75">
      <c r="A43" s="6" t="s">
        <v>6</v>
      </c>
      <c r="B43" s="5">
        <v>601</v>
      </c>
      <c r="C43" s="231">
        <f>(( ' Amount Details'!P43 +  ' Amount Details'!I43 ) - (Actual_Paid!D44))</f>
        <v>33289</v>
      </c>
      <c r="D43" s="231">
        <f>(( ' Amount Details'!P43 +  ' Amount Details'!I43) + (Interest_Calculation!F49 + Interest_Calculation!I49 ) - (Actual_Paid!D44))</f>
        <v>33331</v>
      </c>
      <c r="E43" s="231">
        <f>(( ' Amount Details'!P43 +  ' Amount Details'!I43 + ' Amount Details'!J43 ) - (Actual_Paid!D44 + Actual_Paid!G44))</f>
        <v>40522</v>
      </c>
      <c r="F43" s="231">
        <f>(( ' Amount Details'!P43 +  ' Amount Details'!I43 + ' Amount Details'!J43) + (Interest_Calculation!F49 + Interest_Calculation!I49 + Interest_Calculation!L49) - (Actual_Paid!D44 + Actual_Paid!G44))</f>
        <v>40564</v>
      </c>
      <c r="G43" s="231">
        <f>(( ' Amount Details'!P43 +  ' Amount Details'!I43 + ' Amount Details'!J43 + ' Amount Details'!K43 ) - (Actual_Paid!D44 + Actual_Paid!G44 + Actual_Paid!J44))</f>
        <v>47755</v>
      </c>
      <c r="H43" s="231">
        <f>(( ' Amount Details'!P43 +  ' Amount Details'!I43 + ' Amount Details'!J43 + ' Amount Details'!K43 ) + (Interest_Calculation!F49 + Interest_Calculation!I49 + Interest_Calculation!L49 + Interest_Calculation!O49) - (Actual_Paid!D44 + Actual_Paid!G44 + Actual_Paid!J44))</f>
        <v>47797</v>
      </c>
      <c r="I43" s="231">
        <f>(( ' Amount Details'!P43 +  ' Amount Details'!I43 + ' Amount Details'!J43 + ' Amount Details'!K43 + ' Amount Details'!L43) - (Actual_Paid!D44 + Actual_Paid!G44 + Actual_Paid!J44 + Actual_Paid!M44))</f>
        <v>54988</v>
      </c>
      <c r="J43" s="231">
        <f>(( ' Amount Details'!P43 +  ' Amount Details'!I43 + ' Amount Details'!J43 + ' Amount Details'!K43 + ' Amount Details'!L43) + (Interest_Calculation!F49 + Interest_Calculation!I49 + Interest_Calculation!L49 + Interest_Calculation!O49 + Interest_Calculation!R49) - (Actual_Paid!D44 + Actual_Paid!G44 + Actual_Paid!J44 + Actual_Paid!M44))</f>
        <v>55030</v>
      </c>
      <c r="L43" s="237">
        <f t="shared" si="0"/>
        <v>33289</v>
      </c>
      <c r="M43" s="21">
        <f t="shared" si="1"/>
        <v>33331</v>
      </c>
      <c r="R43" s="115" t="s">
        <v>6</v>
      </c>
      <c r="S43" s="115">
        <v>601</v>
      </c>
      <c r="T43" s="116" t="s">
        <v>366</v>
      </c>
      <c r="U43" s="127">
        <v>9890206910</v>
      </c>
      <c r="V43" s="88"/>
      <c r="W43" s="128"/>
      <c r="X43" s="89"/>
      <c r="Y43" s="89"/>
    </row>
    <row r="44" spans="1:25" ht="15.75">
      <c r="A44" s="4" t="s">
        <v>6</v>
      </c>
      <c r="B44" s="5">
        <v>602</v>
      </c>
      <c r="C44" s="231">
        <f>(( ' Amount Details'!P44 +  ' Amount Details'!I44 ) - (Actual_Paid!D45))</f>
        <v>15861</v>
      </c>
      <c r="D44" s="231">
        <f>(( ' Amount Details'!P44 +  ' Amount Details'!I44) + (Interest_Calculation!F50 + Interest_Calculation!I50 ) - (Actual_Paid!D45))</f>
        <v>15907</v>
      </c>
      <c r="E44" s="231">
        <f>(( ' Amount Details'!P44 +  ' Amount Details'!I44 + ' Amount Details'!J44 ) - (Actual_Paid!D45 + Actual_Paid!G45))</f>
        <v>22959</v>
      </c>
      <c r="F44" s="231">
        <f>(( ' Amount Details'!P44 +  ' Amount Details'!I44 + ' Amount Details'!J44) + (Interest_Calculation!F50 + Interest_Calculation!I50 + Interest_Calculation!L50) - (Actual_Paid!D45 + Actual_Paid!G45))</f>
        <v>23005</v>
      </c>
      <c r="G44" s="231">
        <f>(( ' Amount Details'!P44 +  ' Amount Details'!I44 + ' Amount Details'!J44 + ' Amount Details'!K44 ) - (Actual_Paid!D45 + Actual_Paid!G45 + Actual_Paid!J45))</f>
        <v>30057</v>
      </c>
      <c r="H44" s="231">
        <f>(( ' Amount Details'!P44 +  ' Amount Details'!I44 + ' Amount Details'!J44 + ' Amount Details'!K44 ) + (Interest_Calculation!F50 + Interest_Calculation!I50 + Interest_Calculation!L50 + Interest_Calculation!O50) - (Actual_Paid!D45 + Actual_Paid!G45 + Actual_Paid!J45))</f>
        <v>30103</v>
      </c>
      <c r="I44" s="231">
        <f>(( ' Amount Details'!P44 +  ' Amount Details'!I44 + ' Amount Details'!J44 + ' Amount Details'!K44 + ' Amount Details'!L44) - (Actual_Paid!D45 + Actual_Paid!G45 + Actual_Paid!J45 + Actual_Paid!M45))</f>
        <v>37155</v>
      </c>
      <c r="J44" s="231">
        <f>(( ' Amount Details'!P44 +  ' Amount Details'!I44 + ' Amount Details'!J44 + ' Amount Details'!K44 + ' Amount Details'!L44) + (Interest_Calculation!F50 + Interest_Calculation!I50 + Interest_Calculation!L50 + Interest_Calculation!O50 + Interest_Calculation!R50) - (Actual_Paid!D45 + Actual_Paid!G45 + Actual_Paid!J45 + Actual_Paid!M45))</f>
        <v>37201</v>
      </c>
      <c r="L44" s="237">
        <f t="shared" si="0"/>
        <v>15861</v>
      </c>
      <c r="M44" s="21">
        <f t="shared" si="1"/>
        <v>15907</v>
      </c>
      <c r="R44" s="109" t="s">
        <v>6</v>
      </c>
      <c r="S44" s="109">
        <v>602</v>
      </c>
      <c r="T44" s="110" t="s">
        <v>367</v>
      </c>
      <c r="U44" s="111">
        <v>9860451118</v>
      </c>
      <c r="V44" s="76" t="s">
        <v>368</v>
      </c>
      <c r="W44" s="112" t="s">
        <v>285</v>
      </c>
      <c r="X44" s="1"/>
      <c r="Y44" s="1" t="s">
        <v>290</v>
      </c>
    </row>
    <row r="45" spans="1:25" ht="15.75">
      <c r="A45" s="4" t="s">
        <v>6</v>
      </c>
      <c r="B45" s="5">
        <v>603</v>
      </c>
      <c r="C45" s="231">
        <f>(( ' Amount Details'!P45 +  ' Amount Details'!I45 ) - (Actual_Paid!D46))</f>
        <v>15779</v>
      </c>
      <c r="D45" s="231">
        <f>(( ' Amount Details'!P45 +  ' Amount Details'!I45) + (Interest_Calculation!F51 + Interest_Calculation!I51 ) - (Actual_Paid!D46))</f>
        <v>15822</v>
      </c>
      <c r="E45" s="231">
        <f>(( ' Amount Details'!P45 +  ' Amount Details'!I45 + ' Amount Details'!J45 ) - (Actual_Paid!D46 + Actual_Paid!G46))</f>
        <v>23417</v>
      </c>
      <c r="F45" s="231">
        <f>(( ' Amount Details'!P45 +  ' Amount Details'!I45 + ' Amount Details'!J45) + (Interest_Calculation!F51 + Interest_Calculation!I51 + Interest_Calculation!L51) - (Actual_Paid!D46 + Actual_Paid!G46))</f>
        <v>23460</v>
      </c>
      <c r="G45" s="231">
        <f>(( ' Amount Details'!P45 +  ' Amount Details'!I45 + ' Amount Details'!J45 + ' Amount Details'!K45 ) - (Actual_Paid!D46 + Actual_Paid!G46 + Actual_Paid!J46))</f>
        <v>31055</v>
      </c>
      <c r="H45" s="231">
        <f>(( ' Amount Details'!P45 +  ' Amount Details'!I45 + ' Amount Details'!J45 + ' Amount Details'!K45 ) + (Interest_Calculation!F51 + Interest_Calculation!I51 + Interest_Calculation!L51 + Interest_Calculation!O51) - (Actual_Paid!D46 + Actual_Paid!G46 + Actual_Paid!J46))</f>
        <v>31098</v>
      </c>
      <c r="I45" s="231">
        <f>(( ' Amount Details'!P45 +  ' Amount Details'!I45 + ' Amount Details'!J45 + ' Amount Details'!K45 + ' Amount Details'!L45) - (Actual_Paid!D46 + Actual_Paid!G46 + Actual_Paid!J46 + Actual_Paid!M46))</f>
        <v>38693</v>
      </c>
      <c r="J45" s="231">
        <f>(( ' Amount Details'!P45 +  ' Amount Details'!I45 + ' Amount Details'!J45 + ' Amount Details'!K45 + ' Amount Details'!L45) + (Interest_Calculation!F51 + Interest_Calculation!I51 + Interest_Calculation!L51 + Interest_Calculation!O51 + Interest_Calculation!R51) - (Actual_Paid!D46 + Actual_Paid!G46 + Actual_Paid!J46 + Actual_Paid!M46))</f>
        <v>38736</v>
      </c>
      <c r="L45" s="237">
        <f t="shared" si="0"/>
        <v>15779</v>
      </c>
      <c r="M45" s="21">
        <f t="shared" si="1"/>
        <v>15822</v>
      </c>
      <c r="R45" s="109" t="s">
        <v>6</v>
      </c>
      <c r="S45" s="109">
        <v>603</v>
      </c>
      <c r="T45" s="110" t="s">
        <v>708</v>
      </c>
      <c r="U45" s="111" t="s">
        <v>369</v>
      </c>
      <c r="V45" s="87" t="s">
        <v>370</v>
      </c>
      <c r="W45" s="129" t="s">
        <v>371</v>
      </c>
      <c r="X45" s="1"/>
      <c r="Y45" s="1"/>
    </row>
    <row r="46" spans="1:25" ht="15.75">
      <c r="A46" s="5" t="s">
        <v>6</v>
      </c>
      <c r="B46" s="5">
        <v>604</v>
      </c>
      <c r="C46" s="231">
        <f>(( ' Amount Details'!P46 +  ' Amount Details'!I46 ) - (Actual_Paid!D47))</f>
        <v>7741</v>
      </c>
      <c r="D46" s="231">
        <f>(( ' Amount Details'!P46 +  ' Amount Details'!I46) + (Interest_Calculation!F52 + Interest_Calculation!I52 ) - (Actual_Paid!D47))</f>
        <v>7744</v>
      </c>
      <c r="E46" s="231">
        <f>(( ' Amount Details'!P46 +  ' Amount Details'!I46 + ' Amount Details'!J46 ) - (Actual_Paid!D47 + Actual_Paid!G47))</f>
        <v>14974</v>
      </c>
      <c r="F46" s="231">
        <f>(( ' Amount Details'!P46 +  ' Amount Details'!I46 + ' Amount Details'!J46) + (Interest_Calculation!F52 + Interest_Calculation!I52 + Interest_Calculation!L52) - (Actual_Paid!D47 + Actual_Paid!G47))</f>
        <v>14977</v>
      </c>
      <c r="G46" s="231">
        <f>(( ' Amount Details'!P46 +  ' Amount Details'!I46 + ' Amount Details'!J46 + ' Amount Details'!K46 ) - (Actual_Paid!D47 + Actual_Paid!G47 + Actual_Paid!J47))</f>
        <v>22207</v>
      </c>
      <c r="H46" s="231">
        <f>(( ' Amount Details'!P46 +  ' Amount Details'!I46 + ' Amount Details'!J46 + ' Amount Details'!K46 ) + (Interest_Calculation!F52 + Interest_Calculation!I52 + Interest_Calculation!L52 + Interest_Calculation!O52) - (Actual_Paid!D47 + Actual_Paid!G47 + Actual_Paid!J47))</f>
        <v>22210</v>
      </c>
      <c r="I46" s="231">
        <f>(( ' Amount Details'!P46 +  ' Amount Details'!I46 + ' Amount Details'!J46 + ' Amount Details'!K46 + ' Amount Details'!L46) - (Actual_Paid!D47 + Actual_Paid!G47 + Actual_Paid!J47 + Actual_Paid!M47))</f>
        <v>29440</v>
      </c>
      <c r="J46" s="231">
        <f>(( ' Amount Details'!P46 +  ' Amount Details'!I46 + ' Amount Details'!J46 + ' Amount Details'!K46 + ' Amount Details'!L46) + (Interest_Calculation!F52 + Interest_Calculation!I52 + Interest_Calculation!L52 + Interest_Calculation!O52 + Interest_Calculation!R52) - (Actual_Paid!D47 + Actual_Paid!G47 + Actual_Paid!J47 + Actual_Paid!M47))</f>
        <v>29443</v>
      </c>
      <c r="L46" s="237">
        <f t="shared" si="0"/>
        <v>7741</v>
      </c>
      <c r="M46" s="21">
        <f t="shared" si="1"/>
        <v>7744</v>
      </c>
      <c r="R46" s="109" t="s">
        <v>6</v>
      </c>
      <c r="S46" s="109">
        <v>604</v>
      </c>
      <c r="T46" s="110" t="s">
        <v>372</v>
      </c>
      <c r="U46" s="130">
        <v>9623447899</v>
      </c>
      <c r="V46" s="76" t="s">
        <v>373</v>
      </c>
      <c r="W46" s="131"/>
      <c r="X46" s="90"/>
      <c r="Y46" s="90"/>
    </row>
    <row r="47" spans="1:25" ht="15.75">
      <c r="A47" s="4" t="s">
        <v>6</v>
      </c>
      <c r="B47" s="5">
        <v>605</v>
      </c>
      <c r="C47" s="231">
        <f>(( ' Amount Details'!P47 +  ' Amount Details'!I47 ) - (Actual_Paid!D48))</f>
        <v>8470</v>
      </c>
      <c r="D47" s="231">
        <f>(( ' Amount Details'!P47 +  ' Amount Details'!I47) + (Interest_Calculation!F53 + Interest_Calculation!I53 ) - (Actual_Paid!D48))</f>
        <v>8474</v>
      </c>
      <c r="E47" s="231">
        <f>(( ' Amount Details'!P47 +  ' Amount Details'!I47 + ' Amount Details'!J47 ) - (Actual_Paid!D48 + Actual_Paid!G48))</f>
        <v>16243</v>
      </c>
      <c r="F47" s="231">
        <f>(( ' Amount Details'!P47 +  ' Amount Details'!I47 + ' Amount Details'!J47) + (Interest_Calculation!F53 + Interest_Calculation!I53 + Interest_Calculation!L53) - (Actual_Paid!D48 + Actual_Paid!G48))</f>
        <v>16247</v>
      </c>
      <c r="G47" s="231">
        <f>(( ' Amount Details'!P47 +  ' Amount Details'!I47 + ' Amount Details'!J47 + ' Amount Details'!K47 ) - (Actual_Paid!D48 + Actual_Paid!G48 + Actual_Paid!J48))</f>
        <v>24016</v>
      </c>
      <c r="H47" s="231">
        <f>(( ' Amount Details'!P47 +  ' Amount Details'!I47 + ' Amount Details'!J47 + ' Amount Details'!K47 ) + (Interest_Calculation!F53 + Interest_Calculation!I53 + Interest_Calculation!L53 + Interest_Calculation!O53) - (Actual_Paid!D48 + Actual_Paid!G48 + Actual_Paid!J48))</f>
        <v>24020</v>
      </c>
      <c r="I47" s="231">
        <f>(( ' Amount Details'!P47 +  ' Amount Details'!I47 + ' Amount Details'!J47 + ' Amount Details'!K47 + ' Amount Details'!L47) - (Actual_Paid!D48 + Actual_Paid!G48 + Actual_Paid!J48 + Actual_Paid!M48))</f>
        <v>31789</v>
      </c>
      <c r="J47" s="231">
        <f>(( ' Amount Details'!P47 +  ' Amount Details'!I47 + ' Amount Details'!J47 + ' Amount Details'!K47 + ' Amount Details'!L47) + (Interest_Calculation!F53 + Interest_Calculation!I53 + Interest_Calculation!L53 + Interest_Calculation!O53 + Interest_Calculation!R53) - (Actual_Paid!D48 + Actual_Paid!G48 + Actual_Paid!J48 + Actual_Paid!M48))</f>
        <v>31793</v>
      </c>
      <c r="L47" s="237">
        <f t="shared" si="0"/>
        <v>8470</v>
      </c>
      <c r="M47" s="21">
        <f t="shared" si="1"/>
        <v>8474</v>
      </c>
      <c r="R47" s="109" t="s">
        <v>6</v>
      </c>
      <c r="S47" s="109">
        <v>605</v>
      </c>
      <c r="T47" s="110" t="s">
        <v>374</v>
      </c>
      <c r="U47" s="111">
        <v>9923060217</v>
      </c>
      <c r="V47" s="76" t="s">
        <v>375</v>
      </c>
      <c r="W47" s="112"/>
      <c r="X47" s="1"/>
      <c r="Y47" s="1" t="s">
        <v>290</v>
      </c>
    </row>
    <row r="48" spans="1:25" ht="15.75">
      <c r="A48" s="4" t="s">
        <v>6</v>
      </c>
      <c r="B48" s="5">
        <v>606</v>
      </c>
      <c r="C48" s="231">
        <f>(( ' Amount Details'!P48 +  ' Amount Details'!I48 ) - (Actual_Paid!D49))</f>
        <v>7713</v>
      </c>
      <c r="D48" s="231">
        <f>(( ' Amount Details'!P48 +  ' Amount Details'!I48) + (Interest_Calculation!F54 + Interest_Calculation!I54 ) - (Actual_Paid!D49))</f>
        <v>7713</v>
      </c>
      <c r="E48" s="231">
        <f>(( ' Amount Details'!P48 +  ' Amount Details'!I48 + ' Amount Details'!J48 ) - (Actual_Paid!D49 + Actual_Paid!G49))</f>
        <v>15426</v>
      </c>
      <c r="F48" s="231">
        <f>(( ' Amount Details'!P48 +  ' Amount Details'!I48 + ' Amount Details'!J48) + (Interest_Calculation!F54 + Interest_Calculation!I54 + Interest_Calculation!L54) - (Actual_Paid!D49 + Actual_Paid!G49))</f>
        <v>15426</v>
      </c>
      <c r="G48" s="231">
        <f>(( ' Amount Details'!P48 +  ' Amount Details'!I48 + ' Amount Details'!J48 + ' Amount Details'!K48 ) - (Actual_Paid!D49 + Actual_Paid!G49 + Actual_Paid!J49))</f>
        <v>23139</v>
      </c>
      <c r="H48" s="231">
        <f>(( ' Amount Details'!P48 +  ' Amount Details'!I48 + ' Amount Details'!J48 + ' Amount Details'!K48 ) + (Interest_Calculation!F54 + Interest_Calculation!I54 + Interest_Calculation!L54 + Interest_Calculation!O54) - (Actual_Paid!D49 + Actual_Paid!G49 + Actual_Paid!J49))</f>
        <v>23139</v>
      </c>
      <c r="I48" s="231">
        <f>(( ' Amount Details'!P48 +  ' Amount Details'!I48 + ' Amount Details'!J48 + ' Amount Details'!K48 + ' Amount Details'!L48) - (Actual_Paid!D49 + Actual_Paid!G49 + Actual_Paid!J49 + Actual_Paid!M49))</f>
        <v>30852</v>
      </c>
      <c r="J48" s="231">
        <f>(( ' Amount Details'!P48 +  ' Amount Details'!I48 + ' Amount Details'!J48 + ' Amount Details'!K48 + ' Amount Details'!L48) + (Interest_Calculation!F54 + Interest_Calculation!I54 + Interest_Calculation!L54 + Interest_Calculation!O54 + Interest_Calculation!R54) - (Actual_Paid!D49 + Actual_Paid!G49 + Actual_Paid!J49 + Actual_Paid!M49))</f>
        <v>30852</v>
      </c>
      <c r="L48" s="237">
        <f t="shared" si="0"/>
        <v>7713</v>
      </c>
      <c r="M48" s="21">
        <f t="shared" si="1"/>
        <v>7713</v>
      </c>
      <c r="R48" s="109" t="s">
        <v>6</v>
      </c>
      <c r="S48" s="109">
        <v>606</v>
      </c>
      <c r="T48" s="110" t="s">
        <v>376</v>
      </c>
      <c r="U48" s="111">
        <v>8007416279</v>
      </c>
      <c r="V48" s="76" t="s">
        <v>377</v>
      </c>
      <c r="W48" s="112" t="s">
        <v>293</v>
      </c>
      <c r="X48" s="1"/>
      <c r="Y48" s="1"/>
    </row>
    <row r="49" spans="1:25" ht="15.75">
      <c r="A49" s="4" t="s">
        <v>6</v>
      </c>
      <c r="B49" s="5">
        <v>607</v>
      </c>
      <c r="C49" s="231">
        <f>(( ' Amount Details'!P49 +  ' Amount Details'!I49 ) - (Actual_Paid!D50))</f>
        <v>8024</v>
      </c>
      <c r="D49" s="231">
        <f>(( ' Amount Details'!P49 +  ' Amount Details'!I49) + (Interest_Calculation!F55 + Interest_Calculation!I55 ) - (Actual_Paid!D50))</f>
        <v>8029</v>
      </c>
      <c r="E49" s="231">
        <f>(( ' Amount Details'!P49 +  ' Amount Details'!I49 + ' Amount Details'!J49 ) - (Actual_Paid!D50 + Actual_Paid!G50))</f>
        <v>15197</v>
      </c>
      <c r="F49" s="231">
        <f>(( ' Amount Details'!P49 +  ' Amount Details'!I49 + ' Amount Details'!J49) + (Interest_Calculation!F55 + Interest_Calculation!I55 + Interest_Calculation!L55) - (Actual_Paid!D50 + Actual_Paid!G50))</f>
        <v>15202</v>
      </c>
      <c r="G49" s="231">
        <f>(( ' Amount Details'!P49 +  ' Amount Details'!I49 + ' Amount Details'!J49 + ' Amount Details'!K49 ) - (Actual_Paid!D50 + Actual_Paid!G50 + Actual_Paid!J50))</f>
        <v>22370</v>
      </c>
      <c r="H49" s="231">
        <f>(( ' Amount Details'!P49 +  ' Amount Details'!I49 + ' Amount Details'!J49 + ' Amount Details'!K49 ) + (Interest_Calculation!F55 + Interest_Calculation!I55 + Interest_Calculation!L55 + Interest_Calculation!O55) - (Actual_Paid!D50 + Actual_Paid!G50 + Actual_Paid!J50))</f>
        <v>22375</v>
      </c>
      <c r="I49" s="231">
        <f>(( ' Amount Details'!P49 +  ' Amount Details'!I49 + ' Amount Details'!J49 + ' Amount Details'!K49 + ' Amount Details'!L49) - (Actual_Paid!D50 + Actual_Paid!G50 + Actual_Paid!J50 + Actual_Paid!M50))</f>
        <v>29543</v>
      </c>
      <c r="J49" s="231">
        <f>(( ' Amount Details'!P49 +  ' Amount Details'!I49 + ' Amount Details'!J49 + ' Amount Details'!K49 + ' Amount Details'!L49) + (Interest_Calculation!F55 + Interest_Calculation!I55 + Interest_Calculation!L55 + Interest_Calculation!O55 + Interest_Calculation!R55) - (Actual_Paid!D50 + Actual_Paid!G50 + Actual_Paid!J50 + Actual_Paid!M50))</f>
        <v>29548</v>
      </c>
      <c r="L49" s="237">
        <f t="shared" si="0"/>
        <v>8024</v>
      </c>
      <c r="M49" s="21">
        <f t="shared" si="1"/>
        <v>8029</v>
      </c>
      <c r="R49" s="109" t="s">
        <v>6</v>
      </c>
      <c r="S49" s="109">
        <v>607</v>
      </c>
      <c r="T49" s="110" t="s">
        <v>378</v>
      </c>
      <c r="U49" s="111">
        <v>9325175557</v>
      </c>
      <c r="V49" s="77" t="s">
        <v>379</v>
      </c>
      <c r="W49" s="112"/>
      <c r="X49" s="1"/>
      <c r="Y49" s="1"/>
    </row>
    <row r="50" spans="1:25" ht="15.75">
      <c r="A50" s="4" t="s">
        <v>6</v>
      </c>
      <c r="B50" s="5">
        <v>608</v>
      </c>
      <c r="C50" s="231">
        <f>(( ' Amount Details'!P50 +  ' Amount Details'!I50 ) - (Actual_Paid!D51))</f>
        <v>8421</v>
      </c>
      <c r="D50" s="231">
        <f>(( ' Amount Details'!P50 +  ' Amount Details'!I50) + (Interest_Calculation!F56 + Interest_Calculation!I56 ) - (Actual_Paid!D51))</f>
        <v>8425</v>
      </c>
      <c r="E50" s="231">
        <f>(( ' Amount Details'!P50 +  ' Amount Details'!I50 + ' Amount Details'!J50 ) - (Actual_Paid!D51 + Actual_Paid!G51))</f>
        <v>16194</v>
      </c>
      <c r="F50" s="231">
        <f>(( ' Amount Details'!P50 +  ' Amount Details'!I50 + ' Amount Details'!J50) + (Interest_Calculation!F56 + Interest_Calculation!I56 + Interest_Calculation!L56) - (Actual_Paid!D51 + Actual_Paid!G51))</f>
        <v>16198</v>
      </c>
      <c r="G50" s="231">
        <f>(( ' Amount Details'!P50 +  ' Amount Details'!I50 + ' Amount Details'!J50 + ' Amount Details'!K50 ) - (Actual_Paid!D51 + Actual_Paid!G51 + Actual_Paid!J51))</f>
        <v>23967</v>
      </c>
      <c r="H50" s="231">
        <f>(( ' Amount Details'!P50 +  ' Amount Details'!I50 + ' Amount Details'!J50 + ' Amount Details'!K50 ) + (Interest_Calculation!F56 + Interest_Calculation!I56 + Interest_Calculation!L56 + Interest_Calculation!O56) - (Actual_Paid!D51 + Actual_Paid!G51 + Actual_Paid!J51))</f>
        <v>23971</v>
      </c>
      <c r="I50" s="231">
        <f>(( ' Amount Details'!P50 +  ' Amount Details'!I50 + ' Amount Details'!J50 + ' Amount Details'!K50 + ' Amount Details'!L50) - (Actual_Paid!D51 + Actual_Paid!G51 + Actual_Paid!J51 + Actual_Paid!M51))</f>
        <v>31740</v>
      </c>
      <c r="J50" s="231">
        <f>(( ' Amount Details'!P50 +  ' Amount Details'!I50 + ' Amount Details'!J50 + ' Amount Details'!K50 + ' Amount Details'!L50) + (Interest_Calculation!F56 + Interest_Calculation!I56 + Interest_Calculation!L56 + Interest_Calculation!O56 + Interest_Calculation!R56) - (Actual_Paid!D51 + Actual_Paid!G51 + Actual_Paid!J51 + Actual_Paid!M51))</f>
        <v>31744</v>
      </c>
      <c r="L50" s="237">
        <f t="shared" si="0"/>
        <v>8421</v>
      </c>
      <c r="M50" s="21">
        <f t="shared" si="1"/>
        <v>8425</v>
      </c>
      <c r="R50" s="109" t="s">
        <v>6</v>
      </c>
      <c r="S50" s="109">
        <v>608</v>
      </c>
      <c r="T50" s="110" t="s">
        <v>380</v>
      </c>
      <c r="U50" s="111">
        <v>9819924169</v>
      </c>
      <c r="V50" s="77" t="s">
        <v>381</v>
      </c>
      <c r="W50" s="112" t="s">
        <v>285</v>
      </c>
      <c r="X50" s="1"/>
      <c r="Y50" s="1"/>
    </row>
    <row r="51" spans="1:25" ht="15.75">
      <c r="A51" s="4" t="s">
        <v>6</v>
      </c>
      <c r="B51" s="5">
        <v>701</v>
      </c>
      <c r="C51" s="231">
        <f>(( ' Amount Details'!P51 +  ' Amount Details'!I51 ) - (Actual_Paid!D52))</f>
        <v>238</v>
      </c>
      <c r="D51" s="231">
        <f>(( ' Amount Details'!P51 +  ' Amount Details'!I51) + (Interest_Calculation!F57 + Interest_Calculation!I57 ) - (Actual_Paid!D52))</f>
        <v>238</v>
      </c>
      <c r="E51" s="231">
        <f>(( ' Amount Details'!P51 +  ' Amount Details'!I51 + ' Amount Details'!J51 ) - (Actual_Paid!D52 + Actual_Paid!G52))</f>
        <v>7996</v>
      </c>
      <c r="F51" s="231">
        <f>(( ' Amount Details'!P51 +  ' Amount Details'!I51 + ' Amount Details'!J51) + (Interest_Calculation!F57 + Interest_Calculation!I57 + Interest_Calculation!L57) - (Actual_Paid!D52 + Actual_Paid!G52))</f>
        <v>7996</v>
      </c>
      <c r="G51" s="231">
        <f>(( ' Amount Details'!P51 +  ' Amount Details'!I51 + ' Amount Details'!J51 + ' Amount Details'!K51 ) - (Actual_Paid!D52 + Actual_Paid!G52 + Actual_Paid!J52))</f>
        <v>15754</v>
      </c>
      <c r="H51" s="231">
        <f>(( ' Amount Details'!P51 +  ' Amount Details'!I51 + ' Amount Details'!J51 + ' Amount Details'!K51 ) + (Interest_Calculation!F57 + Interest_Calculation!I57 + Interest_Calculation!L57 + Interest_Calculation!O57) - (Actual_Paid!D52 + Actual_Paid!G52 + Actual_Paid!J52))</f>
        <v>15754</v>
      </c>
      <c r="I51" s="231">
        <f>(( ' Amount Details'!P51 +  ' Amount Details'!I51 + ' Amount Details'!J51 + ' Amount Details'!K51 + ' Amount Details'!L51) - (Actual_Paid!D52 + Actual_Paid!G52 + Actual_Paid!J52 + Actual_Paid!M52))</f>
        <v>23512</v>
      </c>
      <c r="J51" s="231">
        <f>(( ' Amount Details'!P51 +  ' Amount Details'!I51 + ' Amount Details'!J51 + ' Amount Details'!K51 + ' Amount Details'!L51) + (Interest_Calculation!F57 + Interest_Calculation!I57 + Interest_Calculation!L57 + Interest_Calculation!O57 + Interest_Calculation!R57) - (Actual_Paid!D52 + Actual_Paid!G52 + Actual_Paid!J52 + Actual_Paid!M52))</f>
        <v>23512</v>
      </c>
      <c r="L51" s="237">
        <f t="shared" si="0"/>
        <v>238</v>
      </c>
      <c r="M51" s="21">
        <f t="shared" si="1"/>
        <v>238</v>
      </c>
      <c r="R51" s="109" t="s">
        <v>6</v>
      </c>
      <c r="S51" s="109">
        <v>701</v>
      </c>
      <c r="T51" s="110" t="s">
        <v>382</v>
      </c>
      <c r="U51" s="111">
        <v>9326015789</v>
      </c>
      <c r="V51" s="76" t="s">
        <v>383</v>
      </c>
      <c r="W51" s="112" t="s">
        <v>285</v>
      </c>
      <c r="X51" s="1"/>
      <c r="Y51" s="1" t="s">
        <v>290</v>
      </c>
    </row>
    <row r="52" spans="1:25" ht="15.75">
      <c r="A52" s="6" t="s">
        <v>6</v>
      </c>
      <c r="B52" s="5">
        <v>702</v>
      </c>
      <c r="C52" s="231">
        <f>(( ' Amount Details'!P52 +  ' Amount Details'!I52 ) - (Actual_Paid!D53))</f>
        <v>7638</v>
      </c>
      <c r="D52" s="231">
        <f>(( ' Amount Details'!P52 +  ' Amount Details'!I52) + (Interest_Calculation!F58 + Interest_Calculation!I58 ) - (Actual_Paid!D53))</f>
        <v>7638</v>
      </c>
      <c r="E52" s="231">
        <f>(( ' Amount Details'!P52 +  ' Amount Details'!I52 + ' Amount Details'!J52 ) - (Actual_Paid!D53 + Actual_Paid!G53))</f>
        <v>15276</v>
      </c>
      <c r="F52" s="231">
        <f>(( ' Amount Details'!P52 +  ' Amount Details'!I52 + ' Amount Details'!J52) + (Interest_Calculation!F58 + Interest_Calculation!I58 + Interest_Calculation!L58) - (Actual_Paid!D53 + Actual_Paid!G53))</f>
        <v>15276</v>
      </c>
      <c r="G52" s="231">
        <f>(( ' Amount Details'!P52 +  ' Amount Details'!I52 + ' Amount Details'!J52 + ' Amount Details'!K52 ) - (Actual_Paid!D53 + Actual_Paid!G53 + Actual_Paid!J53))</f>
        <v>22914</v>
      </c>
      <c r="H52" s="231">
        <f>(( ' Amount Details'!P52 +  ' Amount Details'!I52 + ' Amount Details'!J52 + ' Amount Details'!K52 ) + (Interest_Calculation!F58 + Interest_Calculation!I58 + Interest_Calculation!L58 + Interest_Calculation!O58) - (Actual_Paid!D53 + Actual_Paid!G53 + Actual_Paid!J53))</f>
        <v>22914</v>
      </c>
      <c r="I52" s="231">
        <f>(( ' Amount Details'!P52 +  ' Amount Details'!I52 + ' Amount Details'!J52 + ' Amount Details'!K52 + ' Amount Details'!L52) - (Actual_Paid!D53 + Actual_Paid!G53 + Actual_Paid!J53 + Actual_Paid!M53))</f>
        <v>30552</v>
      </c>
      <c r="J52" s="231">
        <f>(( ' Amount Details'!P52 +  ' Amount Details'!I52 + ' Amount Details'!J52 + ' Amount Details'!K52 + ' Amount Details'!L52) + (Interest_Calculation!F58 + Interest_Calculation!I58 + Interest_Calculation!L58 + Interest_Calculation!O58 + Interest_Calculation!R58) - (Actual_Paid!D53 + Actual_Paid!G53 + Actual_Paid!J53 + Actual_Paid!M53))</f>
        <v>30552</v>
      </c>
      <c r="L52" s="237">
        <f t="shared" si="0"/>
        <v>7638</v>
      </c>
      <c r="M52" s="21">
        <f t="shared" si="1"/>
        <v>7638</v>
      </c>
      <c r="R52" s="115" t="s">
        <v>6</v>
      </c>
      <c r="S52" s="115">
        <v>702</v>
      </c>
      <c r="T52" s="116" t="s">
        <v>384</v>
      </c>
      <c r="U52" s="127" t="s">
        <v>385</v>
      </c>
      <c r="V52" s="91" t="s">
        <v>386</v>
      </c>
      <c r="W52" s="128"/>
      <c r="X52" s="89"/>
      <c r="Y52" s="89"/>
    </row>
    <row r="53" spans="1:25" ht="15.75">
      <c r="A53" s="6" t="s">
        <v>6</v>
      </c>
      <c r="B53" s="5">
        <v>703</v>
      </c>
      <c r="C53" s="231">
        <f>(( ' Amount Details'!P53 +  ' Amount Details'!I53 ) - (Actual_Paid!D54))</f>
        <v>17017</v>
      </c>
      <c r="D53" s="231">
        <f>(( ' Amount Details'!P53 +  ' Amount Details'!I53) + (Interest_Calculation!F59 + Interest_Calculation!I59 ) - (Actual_Paid!D54))</f>
        <v>17069</v>
      </c>
      <c r="E53" s="231">
        <f>(( ' Amount Details'!P53 +  ' Amount Details'!I53 + ' Amount Details'!J53 ) - (Actual_Paid!D54 + Actual_Paid!G54))</f>
        <v>24115</v>
      </c>
      <c r="F53" s="231">
        <f>(( ' Amount Details'!P53 +  ' Amount Details'!I53 + ' Amount Details'!J53) + (Interest_Calculation!F59 + Interest_Calculation!I59 + Interest_Calculation!L59) - (Actual_Paid!D54 + Actual_Paid!G54))</f>
        <v>24167</v>
      </c>
      <c r="G53" s="231">
        <f>(( ' Amount Details'!P53 +  ' Amount Details'!I53 + ' Amount Details'!J53 + ' Amount Details'!K53 ) - (Actual_Paid!D54 + Actual_Paid!G54 + Actual_Paid!J54))</f>
        <v>31213</v>
      </c>
      <c r="H53" s="231">
        <f>(( ' Amount Details'!P53 +  ' Amount Details'!I53 + ' Amount Details'!J53 + ' Amount Details'!K53 ) + (Interest_Calculation!F59 + Interest_Calculation!I59 + Interest_Calculation!L59 + Interest_Calculation!O59) - (Actual_Paid!D54 + Actual_Paid!G54 + Actual_Paid!J54))</f>
        <v>31265</v>
      </c>
      <c r="I53" s="231">
        <f>(( ' Amount Details'!P53 +  ' Amount Details'!I53 + ' Amount Details'!J53 + ' Amount Details'!K53 + ' Amount Details'!L53) - (Actual_Paid!D54 + Actual_Paid!G54 + Actual_Paid!J54 + Actual_Paid!M54))</f>
        <v>38311</v>
      </c>
      <c r="J53" s="231">
        <f>(( ' Amount Details'!P53 +  ' Amount Details'!I53 + ' Amount Details'!J53 + ' Amount Details'!K53 + ' Amount Details'!L53) + (Interest_Calculation!F59 + Interest_Calculation!I59 + Interest_Calculation!L59 + Interest_Calculation!O59 + Interest_Calculation!R59) - (Actual_Paid!D54 + Actual_Paid!G54 + Actual_Paid!J54 + Actual_Paid!M54))</f>
        <v>38363</v>
      </c>
      <c r="L53" s="237">
        <f t="shared" si="0"/>
        <v>17017</v>
      </c>
      <c r="M53" s="21">
        <f t="shared" si="1"/>
        <v>17069</v>
      </c>
      <c r="R53" s="115" t="s">
        <v>6</v>
      </c>
      <c r="S53" s="115">
        <v>703</v>
      </c>
      <c r="T53" s="116" t="s">
        <v>387</v>
      </c>
      <c r="U53" s="127">
        <v>9820460614</v>
      </c>
      <c r="V53" s="91" t="s">
        <v>388</v>
      </c>
      <c r="W53" s="128"/>
      <c r="X53" s="89"/>
      <c r="Y53" s="89"/>
    </row>
    <row r="54" spans="1:25" ht="15.75">
      <c r="A54" s="4" t="s">
        <v>6</v>
      </c>
      <c r="B54" s="5">
        <v>704</v>
      </c>
      <c r="C54" s="231">
        <f>(( ' Amount Details'!P54 +  ' Amount Details'!I54 ) - (Actual_Paid!D55))</f>
        <v>8587</v>
      </c>
      <c r="D54" s="231">
        <f>(( ' Amount Details'!P54 +  ' Amount Details'!I54) + (Interest_Calculation!F60 + Interest_Calculation!I60 ) - (Actual_Paid!D55))</f>
        <v>8592</v>
      </c>
      <c r="E54" s="231">
        <f>(( ' Amount Details'!P54 +  ' Amount Details'!I54 + ' Amount Details'!J54 ) - (Actual_Paid!D55 + Actual_Paid!G55))</f>
        <v>16345</v>
      </c>
      <c r="F54" s="231">
        <f>(( ' Amount Details'!P54 +  ' Amount Details'!I54 + ' Amount Details'!J54) + (Interest_Calculation!F60 + Interest_Calculation!I60 + Interest_Calculation!L60) - (Actual_Paid!D55 + Actual_Paid!G55))</f>
        <v>16350</v>
      </c>
      <c r="G54" s="231">
        <f>(( ' Amount Details'!P54 +  ' Amount Details'!I54 + ' Amount Details'!J54 + ' Amount Details'!K54 ) - (Actual_Paid!D55 + Actual_Paid!G55 + Actual_Paid!J55))</f>
        <v>24103</v>
      </c>
      <c r="H54" s="231">
        <f>(( ' Amount Details'!P54 +  ' Amount Details'!I54 + ' Amount Details'!J54 + ' Amount Details'!K54 ) + (Interest_Calculation!F60 + Interest_Calculation!I60 + Interest_Calculation!L60 + Interest_Calculation!O60) - (Actual_Paid!D55 + Actual_Paid!G55 + Actual_Paid!J55))</f>
        <v>24108</v>
      </c>
      <c r="I54" s="231">
        <f>(( ' Amount Details'!P54 +  ' Amount Details'!I54 + ' Amount Details'!J54 + ' Amount Details'!K54 + ' Amount Details'!L54) - (Actual_Paid!D55 + Actual_Paid!G55 + Actual_Paid!J55 + Actual_Paid!M55))</f>
        <v>31861</v>
      </c>
      <c r="J54" s="231">
        <f>(( ' Amount Details'!P54 +  ' Amount Details'!I54 + ' Amount Details'!J54 + ' Amount Details'!K54 + ' Amount Details'!L54) + (Interest_Calculation!F60 + Interest_Calculation!I60 + Interest_Calculation!L60 + Interest_Calculation!O60 + Interest_Calculation!R60) - (Actual_Paid!D55 + Actual_Paid!G55 + Actual_Paid!J55 + Actual_Paid!M55))</f>
        <v>31866</v>
      </c>
      <c r="L54" s="237">
        <f t="shared" si="0"/>
        <v>8587</v>
      </c>
      <c r="M54" s="21">
        <f t="shared" si="1"/>
        <v>8592</v>
      </c>
      <c r="R54" s="115" t="s">
        <v>6</v>
      </c>
      <c r="S54" s="115">
        <v>704</v>
      </c>
      <c r="T54" s="116" t="s">
        <v>389</v>
      </c>
      <c r="U54" s="117">
        <v>9850165709</v>
      </c>
      <c r="V54" s="79" t="s">
        <v>390</v>
      </c>
      <c r="W54" s="118"/>
      <c r="X54" s="80"/>
      <c r="Y54" s="80"/>
    </row>
    <row r="55" spans="1:25" ht="15.75">
      <c r="A55" s="4" t="s">
        <v>6</v>
      </c>
      <c r="B55" s="5">
        <v>705</v>
      </c>
      <c r="C55" s="231">
        <f>(( ' Amount Details'!P55 +  ' Amount Details'!I55 ) - (Actual_Paid!D56))</f>
        <v>6211</v>
      </c>
      <c r="D55" s="231">
        <f>(( ' Amount Details'!P55 +  ' Amount Details'!I55) + (Interest_Calculation!F61 + Interest_Calculation!I61 ) - (Actual_Paid!D56))</f>
        <v>6211</v>
      </c>
      <c r="E55" s="231">
        <f>(( ' Amount Details'!P55 +  ' Amount Details'!I55 + ' Amount Details'!J55 ) - (Actual_Paid!D56 + Actual_Paid!G56))</f>
        <v>13969</v>
      </c>
      <c r="F55" s="231">
        <f>(( ' Amount Details'!P55 +  ' Amount Details'!I55 + ' Amount Details'!J55) + (Interest_Calculation!F61 + Interest_Calculation!I61 + Interest_Calculation!L61) - (Actual_Paid!D56 + Actual_Paid!G56))</f>
        <v>13969</v>
      </c>
      <c r="G55" s="231">
        <f>(( ' Amount Details'!P55 +  ' Amount Details'!I55 + ' Amount Details'!J55 + ' Amount Details'!K55 ) - (Actual_Paid!D56 + Actual_Paid!G56 + Actual_Paid!J56))</f>
        <v>21727</v>
      </c>
      <c r="H55" s="231">
        <f>(( ' Amount Details'!P55 +  ' Amount Details'!I55 + ' Amount Details'!J55 + ' Amount Details'!K55 ) + (Interest_Calculation!F61 + Interest_Calculation!I61 + Interest_Calculation!L61 + Interest_Calculation!O61) - (Actual_Paid!D56 + Actual_Paid!G56 + Actual_Paid!J56))</f>
        <v>21727</v>
      </c>
      <c r="I55" s="231">
        <f>(( ' Amount Details'!P55 +  ' Amount Details'!I55 + ' Amount Details'!J55 + ' Amount Details'!K55 + ' Amount Details'!L55) - (Actual_Paid!D56 + Actual_Paid!G56 + Actual_Paid!J56 + Actual_Paid!M56))</f>
        <v>29485</v>
      </c>
      <c r="J55" s="231">
        <f>(( ' Amount Details'!P55 +  ' Amount Details'!I55 + ' Amount Details'!J55 + ' Amount Details'!K55 + ' Amount Details'!L55) + (Interest_Calculation!F61 + Interest_Calculation!I61 + Interest_Calculation!L61 + Interest_Calculation!O61 + Interest_Calculation!R61) - (Actual_Paid!D56 + Actual_Paid!G56 + Actual_Paid!J56 + Actual_Paid!M56))</f>
        <v>29485</v>
      </c>
      <c r="L55" s="237">
        <f t="shared" si="0"/>
        <v>6211</v>
      </c>
      <c r="M55" s="21">
        <f t="shared" si="1"/>
        <v>6211</v>
      </c>
      <c r="R55" s="109" t="s">
        <v>6</v>
      </c>
      <c r="S55" s="109">
        <v>705</v>
      </c>
      <c r="T55" s="110" t="s">
        <v>391</v>
      </c>
      <c r="U55" s="111">
        <v>9595156401</v>
      </c>
      <c r="V55" s="76" t="s">
        <v>392</v>
      </c>
      <c r="W55" s="112" t="s">
        <v>285</v>
      </c>
      <c r="X55" s="1"/>
      <c r="Y55" s="1"/>
    </row>
    <row r="56" spans="1:25" ht="15.75">
      <c r="A56" s="4" t="s">
        <v>6</v>
      </c>
      <c r="B56" s="5">
        <v>706</v>
      </c>
      <c r="C56" s="231">
        <f>(( ' Amount Details'!P56 +  ' Amount Details'!I56 ) - (Actual_Paid!D57))</f>
        <v>8304</v>
      </c>
      <c r="D56" s="231">
        <f>(( ' Amount Details'!P56 +  ' Amount Details'!I56) + (Interest_Calculation!F62 + Interest_Calculation!I62 ) - (Actual_Paid!D57))</f>
        <v>8308</v>
      </c>
      <c r="E56" s="231">
        <f>(( ' Amount Details'!P56 +  ' Amount Details'!I56 + ' Amount Details'!J56 ) - (Actual_Paid!D57 + Actual_Paid!G57))</f>
        <v>15942</v>
      </c>
      <c r="F56" s="231">
        <f>(( ' Amount Details'!P56 +  ' Amount Details'!I56 + ' Amount Details'!J56) + (Interest_Calculation!F62 + Interest_Calculation!I62 + Interest_Calculation!L62) - (Actual_Paid!D57 + Actual_Paid!G57))</f>
        <v>15946</v>
      </c>
      <c r="G56" s="231">
        <f>(( ' Amount Details'!P56 +  ' Amount Details'!I56 + ' Amount Details'!J56 + ' Amount Details'!K56 ) - (Actual_Paid!D57 + Actual_Paid!G57 + Actual_Paid!J57))</f>
        <v>23580</v>
      </c>
      <c r="H56" s="231">
        <f>(( ' Amount Details'!P56 +  ' Amount Details'!I56 + ' Amount Details'!J56 + ' Amount Details'!K56 ) + (Interest_Calculation!F62 + Interest_Calculation!I62 + Interest_Calculation!L62 + Interest_Calculation!O62) - (Actual_Paid!D57 + Actual_Paid!G57 + Actual_Paid!J57))</f>
        <v>23584</v>
      </c>
      <c r="I56" s="231">
        <f>(( ' Amount Details'!P56 +  ' Amount Details'!I56 + ' Amount Details'!J56 + ' Amount Details'!K56 + ' Amount Details'!L56) - (Actual_Paid!D57 + Actual_Paid!G57 + Actual_Paid!J57 + Actual_Paid!M57))</f>
        <v>31218</v>
      </c>
      <c r="J56" s="231">
        <f>(( ' Amount Details'!P56 +  ' Amount Details'!I56 + ' Amount Details'!J56 + ' Amount Details'!K56 + ' Amount Details'!L56) + (Interest_Calculation!F62 + Interest_Calculation!I62 + Interest_Calculation!L62 + Interest_Calculation!O62 + Interest_Calculation!R62) - (Actual_Paid!D57 + Actual_Paid!G57 + Actual_Paid!J57 + Actual_Paid!M57))</f>
        <v>31222</v>
      </c>
      <c r="L56" s="237">
        <f t="shared" si="0"/>
        <v>8304</v>
      </c>
      <c r="M56" s="21">
        <f t="shared" si="1"/>
        <v>8308</v>
      </c>
      <c r="R56" s="109" t="s">
        <v>6</v>
      </c>
      <c r="S56" s="109">
        <v>706</v>
      </c>
      <c r="T56" s="110" t="s">
        <v>393</v>
      </c>
      <c r="U56" s="111">
        <v>9820873670</v>
      </c>
      <c r="V56" s="76" t="s">
        <v>394</v>
      </c>
      <c r="W56" s="112" t="s">
        <v>293</v>
      </c>
      <c r="X56" s="1"/>
      <c r="Y56" s="1"/>
    </row>
    <row r="57" spans="1:25" ht="15.75">
      <c r="A57" s="4" t="s">
        <v>6</v>
      </c>
      <c r="B57" s="5">
        <v>707</v>
      </c>
      <c r="C57" s="231">
        <f>(( ' Amount Details'!P57 +  ' Amount Details'!I57 ) - (Actual_Paid!D58))</f>
        <v>8556</v>
      </c>
      <c r="D57" s="231">
        <f>(( ' Amount Details'!P57 +  ' Amount Details'!I57) + (Interest_Calculation!F63 + Interest_Calculation!I63 ) - (Actual_Paid!D58))</f>
        <v>8561</v>
      </c>
      <c r="E57" s="231">
        <f>(( ' Amount Details'!P57 +  ' Amount Details'!I57 + ' Amount Details'!J57 ) - (Actual_Paid!D58 + Actual_Paid!G58))</f>
        <v>16194</v>
      </c>
      <c r="F57" s="231">
        <f>(( ' Amount Details'!P57 +  ' Amount Details'!I57 + ' Amount Details'!J57) + (Interest_Calculation!F63 + Interest_Calculation!I63 + Interest_Calculation!L63) - (Actual_Paid!D58 + Actual_Paid!G58))</f>
        <v>16199</v>
      </c>
      <c r="G57" s="231">
        <f>(( ' Amount Details'!P57 +  ' Amount Details'!I57 + ' Amount Details'!J57 + ' Amount Details'!K57 ) - (Actual_Paid!D58 + Actual_Paid!G58 + Actual_Paid!J58))</f>
        <v>23832</v>
      </c>
      <c r="H57" s="231">
        <f>(( ' Amount Details'!P57 +  ' Amount Details'!I57 + ' Amount Details'!J57 + ' Amount Details'!K57 ) + (Interest_Calculation!F63 + Interest_Calculation!I63 + Interest_Calculation!L63 + Interest_Calculation!O63) - (Actual_Paid!D58 + Actual_Paid!G58 + Actual_Paid!J58))</f>
        <v>23837</v>
      </c>
      <c r="I57" s="231">
        <f>(( ' Amount Details'!P57 +  ' Amount Details'!I57 + ' Amount Details'!J57 + ' Amount Details'!K57 + ' Amount Details'!L57) - (Actual_Paid!D58 + Actual_Paid!G58 + Actual_Paid!J58 + Actual_Paid!M58))</f>
        <v>31470</v>
      </c>
      <c r="J57" s="231">
        <f>(( ' Amount Details'!P57 +  ' Amount Details'!I57 + ' Amount Details'!J57 + ' Amount Details'!K57 + ' Amount Details'!L57) + (Interest_Calculation!F63 + Interest_Calculation!I63 + Interest_Calculation!L63 + Interest_Calculation!O63 + Interest_Calculation!R63) - (Actual_Paid!D58 + Actual_Paid!G58 + Actual_Paid!J58 + Actual_Paid!M58))</f>
        <v>31475</v>
      </c>
      <c r="L57" s="237">
        <f t="shared" si="0"/>
        <v>8556</v>
      </c>
      <c r="M57" s="21">
        <f t="shared" si="1"/>
        <v>8561</v>
      </c>
      <c r="R57" s="109" t="s">
        <v>6</v>
      </c>
      <c r="S57" s="109">
        <v>707</v>
      </c>
      <c r="T57" s="110" t="s">
        <v>395</v>
      </c>
      <c r="U57" s="111" t="s">
        <v>396</v>
      </c>
      <c r="V57" s="76" t="s">
        <v>397</v>
      </c>
      <c r="W57" s="112"/>
      <c r="X57" s="1"/>
      <c r="Y57" s="1"/>
    </row>
    <row r="58" spans="1:25" ht="15.75">
      <c r="A58" s="4" t="s">
        <v>6</v>
      </c>
      <c r="B58" s="5">
        <v>708</v>
      </c>
      <c r="C58" s="231">
        <f>(( ' Amount Details'!P58 +  ' Amount Details'!I58 ) - (Actual_Paid!D59))</f>
        <v>9341</v>
      </c>
      <c r="D58" s="231">
        <f>(( ' Amount Details'!P58 +  ' Amount Details'!I58) + (Interest_Calculation!F64 + Interest_Calculation!I64 ) - (Actual_Paid!D59))</f>
        <v>9350</v>
      </c>
      <c r="E58" s="231">
        <f>(( ' Amount Details'!P58 +  ' Amount Details'!I58 + ' Amount Details'!J58 ) - (Actual_Paid!D59 + Actual_Paid!G59))</f>
        <v>17099</v>
      </c>
      <c r="F58" s="231">
        <f>(( ' Amount Details'!P58 +  ' Amount Details'!I58 + ' Amount Details'!J58) + (Interest_Calculation!F64 + Interest_Calculation!I64 + Interest_Calculation!L64) - (Actual_Paid!D59 + Actual_Paid!G59))</f>
        <v>17108</v>
      </c>
      <c r="G58" s="231">
        <f>(( ' Amount Details'!P58 +  ' Amount Details'!I58 + ' Amount Details'!J58 + ' Amount Details'!K58 ) - (Actual_Paid!D59 + Actual_Paid!G59 + Actual_Paid!J59))</f>
        <v>24857</v>
      </c>
      <c r="H58" s="231">
        <f>(( ' Amount Details'!P58 +  ' Amount Details'!I58 + ' Amount Details'!J58 + ' Amount Details'!K58 ) + (Interest_Calculation!F64 + Interest_Calculation!I64 + Interest_Calculation!L64 + Interest_Calculation!O64) - (Actual_Paid!D59 + Actual_Paid!G59 + Actual_Paid!J59))</f>
        <v>24866</v>
      </c>
      <c r="I58" s="231">
        <f>(( ' Amount Details'!P58 +  ' Amount Details'!I58 + ' Amount Details'!J58 + ' Amount Details'!K58 + ' Amount Details'!L58) - (Actual_Paid!D59 + Actual_Paid!G59 + Actual_Paid!J59 + Actual_Paid!M59))</f>
        <v>32615</v>
      </c>
      <c r="J58" s="231">
        <f>(( ' Amount Details'!P58 +  ' Amount Details'!I58 + ' Amount Details'!J58 + ' Amount Details'!K58 + ' Amount Details'!L58) + (Interest_Calculation!F64 + Interest_Calculation!I64 + Interest_Calculation!L64 + Interest_Calculation!O64 + Interest_Calculation!R64) - (Actual_Paid!D59 + Actual_Paid!G59 + Actual_Paid!J59 + Actual_Paid!M59))</f>
        <v>32624</v>
      </c>
      <c r="L58" s="237">
        <f t="shared" si="0"/>
        <v>9341</v>
      </c>
      <c r="M58" s="21">
        <f t="shared" si="1"/>
        <v>9350</v>
      </c>
      <c r="R58" s="109" t="s">
        <v>6</v>
      </c>
      <c r="S58" s="109">
        <v>708</v>
      </c>
      <c r="T58" s="110" t="s">
        <v>395</v>
      </c>
      <c r="U58" s="111" t="s">
        <v>396</v>
      </c>
      <c r="V58" s="76" t="s">
        <v>398</v>
      </c>
      <c r="W58" s="112"/>
      <c r="X58" s="1"/>
      <c r="Y58" s="1"/>
    </row>
    <row r="59" spans="1:25" ht="15.75">
      <c r="A59" s="4" t="s">
        <v>6</v>
      </c>
      <c r="B59" s="5">
        <v>801</v>
      </c>
      <c r="C59" s="231">
        <f>(( ' Amount Details'!P59 +  ' Amount Details'!I59 ) - (Actual_Paid!D60))</f>
        <v>7773</v>
      </c>
      <c r="D59" s="231">
        <f>(( ' Amount Details'!P59 +  ' Amount Details'!I59) + (Interest_Calculation!F65 + Interest_Calculation!I65 ) - (Actual_Paid!D60))</f>
        <v>7773</v>
      </c>
      <c r="E59" s="231">
        <f>(( ' Amount Details'!P59 +  ' Amount Details'!I59 + ' Amount Details'!J59 ) - (Actual_Paid!D60 + Actual_Paid!G60))</f>
        <v>15546</v>
      </c>
      <c r="F59" s="231">
        <f>(( ' Amount Details'!P59 +  ' Amount Details'!I59 + ' Amount Details'!J59) + (Interest_Calculation!F65 + Interest_Calculation!I65 + Interest_Calculation!L65) - (Actual_Paid!D60 + Actual_Paid!G60))</f>
        <v>15546</v>
      </c>
      <c r="G59" s="231">
        <f>(( ' Amount Details'!P59 +  ' Amount Details'!I59 + ' Amount Details'!J59 + ' Amount Details'!K59 ) - (Actual_Paid!D60 + Actual_Paid!G60 + Actual_Paid!J60))</f>
        <v>23319</v>
      </c>
      <c r="H59" s="231">
        <f>(( ' Amount Details'!P59 +  ' Amount Details'!I59 + ' Amount Details'!J59 + ' Amount Details'!K59 ) + (Interest_Calculation!F65 + Interest_Calculation!I65 + Interest_Calculation!L65 + Interest_Calculation!O65) - (Actual_Paid!D60 + Actual_Paid!G60 + Actual_Paid!J60))</f>
        <v>23319</v>
      </c>
      <c r="I59" s="231">
        <f>(( ' Amount Details'!P59 +  ' Amount Details'!I59 + ' Amount Details'!J59 + ' Amount Details'!K59 + ' Amount Details'!L59) - (Actual_Paid!D60 + Actual_Paid!G60 + Actual_Paid!J60 + Actual_Paid!M60))</f>
        <v>31092</v>
      </c>
      <c r="J59" s="231">
        <f>(( ' Amount Details'!P59 +  ' Amount Details'!I59 + ' Amount Details'!J59 + ' Amount Details'!K59 + ' Amount Details'!L59) + (Interest_Calculation!F65 + Interest_Calculation!I65 + Interest_Calculation!L65 + Interest_Calculation!O65 + Interest_Calculation!R65) - (Actual_Paid!D60 + Actual_Paid!G60 + Actual_Paid!J60 + Actual_Paid!M60))</f>
        <v>31092</v>
      </c>
      <c r="L59" s="237">
        <f t="shared" si="0"/>
        <v>7773</v>
      </c>
      <c r="M59" s="21">
        <f t="shared" si="1"/>
        <v>7773</v>
      </c>
      <c r="R59" s="109" t="s">
        <v>6</v>
      </c>
      <c r="S59" s="109">
        <v>801</v>
      </c>
      <c r="T59" s="110" t="s">
        <v>399</v>
      </c>
      <c r="U59" s="111">
        <v>9920831615</v>
      </c>
      <c r="V59" s="76" t="s">
        <v>400</v>
      </c>
      <c r="W59" s="112" t="s">
        <v>401</v>
      </c>
      <c r="X59" s="1"/>
      <c r="Y59" s="1"/>
    </row>
    <row r="60" spans="1:25" ht="15.75">
      <c r="A60" s="4" t="s">
        <v>6</v>
      </c>
      <c r="B60" s="5">
        <v>802</v>
      </c>
      <c r="C60" s="231">
        <f>(( ' Amount Details'!P60 +  ' Amount Details'!I60 ) - (Actual_Paid!D61))</f>
        <v>7277</v>
      </c>
      <c r="D60" s="231">
        <f>(( ' Amount Details'!P60 +  ' Amount Details'!I60) + (Interest_Calculation!F66 + Interest_Calculation!I66 ) - (Actual_Paid!D61))</f>
        <v>7278</v>
      </c>
      <c r="E60" s="231">
        <f>(( ' Amount Details'!P60 +  ' Amount Details'!I60 + ' Amount Details'!J60 ) - (Actual_Paid!D61 + Actual_Paid!G61))</f>
        <v>14375</v>
      </c>
      <c r="F60" s="231">
        <f>(( ' Amount Details'!P60 +  ' Amount Details'!I60 + ' Amount Details'!J60) + (Interest_Calculation!F66 + Interest_Calculation!I66 + Interest_Calculation!L66) - (Actual_Paid!D61 + Actual_Paid!G61))</f>
        <v>14376</v>
      </c>
      <c r="G60" s="231">
        <f>(( ' Amount Details'!P60 +  ' Amount Details'!I60 + ' Amount Details'!J60 + ' Amount Details'!K60 ) - (Actual_Paid!D61 + Actual_Paid!G61 + Actual_Paid!J61))</f>
        <v>21473</v>
      </c>
      <c r="H60" s="231">
        <f>(( ' Amount Details'!P60 +  ' Amount Details'!I60 + ' Amount Details'!J60 + ' Amount Details'!K60 ) + (Interest_Calculation!F66 + Interest_Calculation!I66 + Interest_Calculation!L66 + Interest_Calculation!O66) - (Actual_Paid!D61 + Actual_Paid!G61 + Actual_Paid!J61))</f>
        <v>21474</v>
      </c>
      <c r="I60" s="231">
        <f>(( ' Amount Details'!P60 +  ' Amount Details'!I60 + ' Amount Details'!J60 + ' Amount Details'!K60 + ' Amount Details'!L60) - (Actual_Paid!D61 + Actual_Paid!G61 + Actual_Paid!J61 + Actual_Paid!M61))</f>
        <v>28571</v>
      </c>
      <c r="J60" s="231">
        <f>(( ' Amount Details'!P60 +  ' Amount Details'!I60 + ' Amount Details'!J60 + ' Amount Details'!K60 + ' Amount Details'!L60) + (Interest_Calculation!F66 + Interest_Calculation!I66 + Interest_Calculation!L66 + Interest_Calculation!O66 + Interest_Calculation!R66) - (Actual_Paid!D61 + Actual_Paid!G61 + Actual_Paid!J61 + Actual_Paid!M61))</f>
        <v>28572</v>
      </c>
      <c r="L60" s="237">
        <f t="shared" si="0"/>
        <v>7277</v>
      </c>
      <c r="M60" s="21">
        <f t="shared" si="1"/>
        <v>7278</v>
      </c>
      <c r="R60" s="109" t="s">
        <v>6</v>
      </c>
      <c r="S60" s="109">
        <v>802</v>
      </c>
      <c r="T60" s="110" t="s">
        <v>402</v>
      </c>
      <c r="U60" s="111">
        <v>9657309029</v>
      </c>
      <c r="V60" s="76" t="s">
        <v>403</v>
      </c>
      <c r="W60" s="112"/>
      <c r="X60" s="1"/>
      <c r="Y60" s="1"/>
    </row>
    <row r="61" spans="1:25" ht="15.75">
      <c r="A61" s="4" t="s">
        <v>6</v>
      </c>
      <c r="B61" s="5">
        <v>803</v>
      </c>
      <c r="C61" s="231">
        <f>(( ' Amount Details'!P61 +  ' Amount Details'!I61 ) - (Actual_Paid!D62))</f>
        <v>8101</v>
      </c>
      <c r="D61" s="231">
        <f>(( ' Amount Details'!P61 +  ' Amount Details'!I61) + (Interest_Calculation!F67 + Interest_Calculation!I67 ) - (Actual_Paid!D62))</f>
        <v>8104</v>
      </c>
      <c r="E61" s="231">
        <f>(( ' Amount Details'!P61 +  ' Amount Details'!I61 + ' Amount Details'!J61 ) - (Actual_Paid!D62 + Actual_Paid!G62))</f>
        <v>15739</v>
      </c>
      <c r="F61" s="231">
        <f>(( ' Amount Details'!P61 +  ' Amount Details'!I61 + ' Amount Details'!J61) + (Interest_Calculation!F67 + Interest_Calculation!I67 + Interest_Calculation!L67) - (Actual_Paid!D62 + Actual_Paid!G62))</f>
        <v>15742</v>
      </c>
      <c r="G61" s="231">
        <f>(( ' Amount Details'!P61 +  ' Amount Details'!I61 + ' Amount Details'!J61 + ' Amount Details'!K61 ) - (Actual_Paid!D62 + Actual_Paid!G62 + Actual_Paid!J62))</f>
        <v>23377</v>
      </c>
      <c r="H61" s="231">
        <f>(( ' Amount Details'!P61 +  ' Amount Details'!I61 + ' Amount Details'!J61 + ' Amount Details'!K61 ) + (Interest_Calculation!F67 + Interest_Calculation!I67 + Interest_Calculation!L67 + Interest_Calculation!O67) - (Actual_Paid!D62 + Actual_Paid!G62 + Actual_Paid!J62))</f>
        <v>23380</v>
      </c>
      <c r="I61" s="231">
        <f>(( ' Amount Details'!P61 +  ' Amount Details'!I61 + ' Amount Details'!J61 + ' Amount Details'!K61 + ' Amount Details'!L61) - (Actual_Paid!D62 + Actual_Paid!G62 + Actual_Paid!J62 + Actual_Paid!M62))</f>
        <v>31015</v>
      </c>
      <c r="J61" s="231">
        <f>(( ' Amount Details'!P61 +  ' Amount Details'!I61 + ' Amount Details'!J61 + ' Amount Details'!K61 + ' Amount Details'!L61) + (Interest_Calculation!F67 + Interest_Calculation!I67 + Interest_Calculation!L67 + Interest_Calculation!O67 + Interest_Calculation!R67) - (Actual_Paid!D62 + Actual_Paid!G62 + Actual_Paid!J62 + Actual_Paid!M62))</f>
        <v>31018</v>
      </c>
      <c r="L61" s="237">
        <f t="shared" si="0"/>
        <v>8101</v>
      </c>
      <c r="M61" s="21">
        <f t="shared" si="1"/>
        <v>8104</v>
      </c>
      <c r="R61" s="115" t="s">
        <v>6</v>
      </c>
      <c r="S61" s="115">
        <v>803</v>
      </c>
      <c r="T61" s="116" t="s">
        <v>404</v>
      </c>
      <c r="U61" s="117">
        <v>9922443358</v>
      </c>
      <c r="V61" s="91" t="s">
        <v>405</v>
      </c>
      <c r="W61" s="118" t="s">
        <v>285</v>
      </c>
      <c r="X61" s="80"/>
      <c r="Y61" s="80" t="s">
        <v>290</v>
      </c>
    </row>
    <row r="62" spans="1:25" ht="15.75">
      <c r="A62" s="4" t="s">
        <v>6</v>
      </c>
      <c r="B62" s="5">
        <v>805</v>
      </c>
      <c r="C62" s="231">
        <f>(( ' Amount Details'!P62 +  ' Amount Details'!I62 ) - (Actual_Paid!D63))</f>
        <v>7467</v>
      </c>
      <c r="D62" s="231">
        <f>(( ' Amount Details'!P62 +  ' Amount Details'!I62) + (Interest_Calculation!F68 + Interest_Calculation!I68 ) - (Actual_Paid!D63))</f>
        <v>7467</v>
      </c>
      <c r="E62" s="231">
        <f>(( ' Amount Details'!P62 +  ' Amount Details'!I62 + ' Amount Details'!J62 ) - (Actual_Paid!D63 + Actual_Paid!G63))</f>
        <v>15240</v>
      </c>
      <c r="F62" s="231">
        <f>(( ' Amount Details'!P62 +  ' Amount Details'!I62 + ' Amount Details'!J62) + (Interest_Calculation!F68 + Interest_Calculation!I68 + Interest_Calculation!L68) - (Actual_Paid!D63 + Actual_Paid!G63))</f>
        <v>15240</v>
      </c>
      <c r="G62" s="231">
        <f>(( ' Amount Details'!P62 +  ' Amount Details'!I62 + ' Amount Details'!J62 + ' Amount Details'!K62 ) - (Actual_Paid!D63 + Actual_Paid!G63 + Actual_Paid!J63))</f>
        <v>23013</v>
      </c>
      <c r="H62" s="231">
        <f>(( ' Amount Details'!P62 +  ' Amount Details'!I62 + ' Amount Details'!J62 + ' Amount Details'!K62 ) + (Interest_Calculation!F68 + Interest_Calculation!I68 + Interest_Calculation!L68 + Interest_Calculation!O68) - (Actual_Paid!D63 + Actual_Paid!G63 + Actual_Paid!J63))</f>
        <v>23013</v>
      </c>
      <c r="I62" s="231">
        <f>(( ' Amount Details'!P62 +  ' Amount Details'!I62 + ' Amount Details'!J62 + ' Amount Details'!K62 + ' Amount Details'!L62) - (Actual_Paid!D63 + Actual_Paid!G63 + Actual_Paid!J63 + Actual_Paid!M63))</f>
        <v>30786</v>
      </c>
      <c r="J62" s="231">
        <f>(( ' Amount Details'!P62 +  ' Amount Details'!I62 + ' Amount Details'!J62 + ' Amount Details'!K62 + ' Amount Details'!L62) + (Interest_Calculation!F68 + Interest_Calculation!I68 + Interest_Calculation!L68 + Interest_Calculation!O68 + Interest_Calculation!R68) - (Actual_Paid!D63 + Actual_Paid!G63 + Actual_Paid!J63 + Actual_Paid!M63))</f>
        <v>30786</v>
      </c>
      <c r="L62" s="237">
        <f t="shared" si="0"/>
        <v>7467</v>
      </c>
      <c r="M62" s="21">
        <f t="shared" si="1"/>
        <v>7467</v>
      </c>
      <c r="R62" s="109" t="s">
        <v>6</v>
      </c>
      <c r="S62" s="109">
        <v>805</v>
      </c>
      <c r="T62" s="110" t="s">
        <v>406</v>
      </c>
      <c r="U62" s="111">
        <v>9325334833</v>
      </c>
      <c r="V62" s="76" t="s">
        <v>407</v>
      </c>
      <c r="W62" s="112" t="s">
        <v>285</v>
      </c>
      <c r="X62" s="1"/>
      <c r="Y62" s="1"/>
    </row>
    <row r="63" spans="1:25" ht="15.75">
      <c r="A63" s="4" t="s">
        <v>6</v>
      </c>
      <c r="B63" s="5">
        <v>806</v>
      </c>
      <c r="C63" s="231">
        <f>(( ' Amount Details'!P63 +  ' Amount Details'!I63 ) - (Actual_Paid!D64))</f>
        <v>7659</v>
      </c>
      <c r="D63" s="231">
        <f>(( ' Amount Details'!P63 +  ' Amount Details'!I63) + (Interest_Calculation!F69 + Interest_Calculation!I69 ) - (Actual_Paid!D64))</f>
        <v>7659</v>
      </c>
      <c r="E63" s="231">
        <f>(( ' Amount Details'!P63 +  ' Amount Details'!I63 + ' Amount Details'!J63 ) - (Actual_Paid!D64 + Actual_Paid!G64))</f>
        <v>15372</v>
      </c>
      <c r="F63" s="231">
        <f>(( ' Amount Details'!P63 +  ' Amount Details'!I63 + ' Amount Details'!J63) + (Interest_Calculation!F69 + Interest_Calculation!I69 + Interest_Calculation!L69) - (Actual_Paid!D64 + Actual_Paid!G64))</f>
        <v>15372</v>
      </c>
      <c r="G63" s="231">
        <f>(( ' Amount Details'!P63 +  ' Amount Details'!I63 + ' Amount Details'!J63 + ' Amount Details'!K63 ) - (Actual_Paid!D64 + Actual_Paid!G64 + Actual_Paid!J64))</f>
        <v>23085</v>
      </c>
      <c r="H63" s="231">
        <f>(( ' Amount Details'!P63 +  ' Amount Details'!I63 + ' Amount Details'!J63 + ' Amount Details'!K63 ) + (Interest_Calculation!F69 + Interest_Calculation!I69 + Interest_Calculation!L69 + Interest_Calculation!O69) - (Actual_Paid!D64 + Actual_Paid!G64 + Actual_Paid!J64))</f>
        <v>23085</v>
      </c>
      <c r="I63" s="231">
        <f>(( ' Amount Details'!P63 +  ' Amount Details'!I63 + ' Amount Details'!J63 + ' Amount Details'!K63 + ' Amount Details'!L63) - (Actual_Paid!D64 + Actual_Paid!G64 + Actual_Paid!J64 + Actual_Paid!M64))</f>
        <v>30798</v>
      </c>
      <c r="J63" s="231">
        <f>(( ' Amount Details'!P63 +  ' Amount Details'!I63 + ' Amount Details'!J63 + ' Amount Details'!K63 + ' Amount Details'!L63) + (Interest_Calculation!F69 + Interest_Calculation!I69 + Interest_Calculation!L69 + Interest_Calculation!O69 + Interest_Calculation!R69) - (Actual_Paid!D64 + Actual_Paid!G64 + Actual_Paid!J64 + Actual_Paid!M64))</f>
        <v>30798</v>
      </c>
      <c r="L63" s="237">
        <f t="shared" si="0"/>
        <v>7659</v>
      </c>
      <c r="M63" s="21">
        <f t="shared" si="1"/>
        <v>7659</v>
      </c>
      <c r="R63" s="109" t="s">
        <v>6</v>
      </c>
      <c r="S63" s="109">
        <v>806</v>
      </c>
      <c r="T63" s="110" t="s">
        <v>408</v>
      </c>
      <c r="U63" s="111" t="s">
        <v>409</v>
      </c>
      <c r="V63" s="76" t="s">
        <v>410</v>
      </c>
      <c r="W63" s="112" t="s">
        <v>285</v>
      </c>
      <c r="X63" s="1"/>
      <c r="Y63" s="1" t="s">
        <v>290</v>
      </c>
    </row>
    <row r="64" spans="1:25" ht="15.75">
      <c r="A64" s="4" t="s">
        <v>6</v>
      </c>
      <c r="B64" s="5">
        <v>807</v>
      </c>
      <c r="C64" s="231">
        <f>(( ' Amount Details'!P64 +  ' Amount Details'!I64 ) - (Actual_Paid!D65))</f>
        <v>7638</v>
      </c>
      <c r="D64" s="231">
        <f>(( ' Amount Details'!P64 +  ' Amount Details'!I64) + (Interest_Calculation!F70 + Interest_Calculation!I70 ) - (Actual_Paid!D65))</f>
        <v>7638</v>
      </c>
      <c r="E64" s="231">
        <f>(( ' Amount Details'!P64 +  ' Amount Details'!I64 + ' Amount Details'!J64 ) - (Actual_Paid!D65 + Actual_Paid!G65))</f>
        <v>15276</v>
      </c>
      <c r="F64" s="231">
        <f>(( ' Amount Details'!P64 +  ' Amount Details'!I64 + ' Amount Details'!J64) + (Interest_Calculation!F70 + Interest_Calculation!I70 + Interest_Calculation!L70) - (Actual_Paid!D65 + Actual_Paid!G65))</f>
        <v>15276</v>
      </c>
      <c r="G64" s="231">
        <f>(( ' Amount Details'!P64 +  ' Amount Details'!I64 + ' Amount Details'!J64 + ' Amount Details'!K64 ) - (Actual_Paid!D65 + Actual_Paid!G65 + Actual_Paid!J65))</f>
        <v>22914</v>
      </c>
      <c r="H64" s="231">
        <f>(( ' Amount Details'!P64 +  ' Amount Details'!I64 + ' Amount Details'!J64 + ' Amount Details'!K64 ) + (Interest_Calculation!F70 + Interest_Calculation!I70 + Interest_Calculation!L70 + Interest_Calculation!O70) - (Actual_Paid!D65 + Actual_Paid!G65 + Actual_Paid!J65))</f>
        <v>22914</v>
      </c>
      <c r="I64" s="231">
        <f>(( ' Amount Details'!P64 +  ' Amount Details'!I64 + ' Amount Details'!J64 + ' Amount Details'!K64 + ' Amount Details'!L64) - (Actual_Paid!D65 + Actual_Paid!G65 + Actual_Paid!J65 + Actual_Paid!M65))</f>
        <v>30552</v>
      </c>
      <c r="J64" s="231">
        <f>(( ' Amount Details'!P64 +  ' Amount Details'!I64 + ' Amount Details'!J64 + ' Amount Details'!K64 + ' Amount Details'!L64) + (Interest_Calculation!F70 + Interest_Calculation!I70 + Interest_Calculation!L70 + Interest_Calculation!O70 + Interest_Calculation!R70) - (Actual_Paid!D65 + Actual_Paid!G65 + Actual_Paid!J65 + Actual_Paid!M65))</f>
        <v>30552</v>
      </c>
      <c r="L64" s="237">
        <f t="shared" si="0"/>
        <v>7638</v>
      </c>
      <c r="M64" s="21">
        <f t="shared" si="1"/>
        <v>7638</v>
      </c>
      <c r="R64" s="109" t="s">
        <v>6</v>
      </c>
      <c r="S64" s="109">
        <v>807</v>
      </c>
      <c r="T64" s="110" t="s">
        <v>411</v>
      </c>
      <c r="U64" s="111">
        <v>9960891029</v>
      </c>
      <c r="V64" s="76" t="s">
        <v>412</v>
      </c>
      <c r="W64" s="112" t="s">
        <v>285</v>
      </c>
      <c r="X64" s="1"/>
      <c r="Y64" s="1"/>
    </row>
    <row r="65" spans="1:25" ht="15.75">
      <c r="A65" s="4" t="s">
        <v>6</v>
      </c>
      <c r="B65" s="5">
        <v>808</v>
      </c>
      <c r="C65" s="231">
        <f>(( ' Amount Details'!P65 +  ' Amount Details'!I65 ) - (Actual_Paid!D66))</f>
        <v>7329</v>
      </c>
      <c r="D65" s="231">
        <f>(( ' Amount Details'!P65 +  ' Amount Details'!I65) + (Interest_Calculation!F71 + Interest_Calculation!I71 ) - (Actual_Paid!D66))</f>
        <v>7330</v>
      </c>
      <c r="E65" s="231">
        <f>(( ' Amount Details'!P65 +  ' Amount Details'!I65 + ' Amount Details'!J65 ) - (Actual_Paid!D66 + Actual_Paid!G66))</f>
        <v>14562</v>
      </c>
      <c r="F65" s="231">
        <f>(( ' Amount Details'!P65 +  ' Amount Details'!I65 + ' Amount Details'!J65) + (Interest_Calculation!F71 + Interest_Calculation!I71 + Interest_Calculation!L71) - (Actual_Paid!D66 + Actual_Paid!G66))</f>
        <v>14563</v>
      </c>
      <c r="G65" s="231">
        <f>(( ' Amount Details'!P65 +  ' Amount Details'!I65 + ' Amount Details'!J65 + ' Amount Details'!K65 ) - (Actual_Paid!D66 + Actual_Paid!G66 + Actual_Paid!J66))</f>
        <v>21795</v>
      </c>
      <c r="H65" s="231">
        <f>(( ' Amount Details'!P65 +  ' Amount Details'!I65 + ' Amount Details'!J65 + ' Amount Details'!K65 ) + (Interest_Calculation!F71 + Interest_Calculation!I71 + Interest_Calculation!L71 + Interest_Calculation!O71) - (Actual_Paid!D66 + Actual_Paid!G66 + Actual_Paid!J66))</f>
        <v>21796</v>
      </c>
      <c r="I65" s="231">
        <f>(( ' Amount Details'!P65 +  ' Amount Details'!I65 + ' Amount Details'!J65 + ' Amount Details'!K65 + ' Amount Details'!L65) - (Actual_Paid!D66 + Actual_Paid!G66 + Actual_Paid!J66 + Actual_Paid!M66))</f>
        <v>29028</v>
      </c>
      <c r="J65" s="231">
        <f>(( ' Amount Details'!P65 +  ' Amount Details'!I65 + ' Amount Details'!J65 + ' Amount Details'!K65 + ' Amount Details'!L65) + (Interest_Calculation!F71 + Interest_Calculation!I71 + Interest_Calculation!L71 + Interest_Calculation!O71 + Interest_Calculation!R71) - (Actual_Paid!D66 + Actual_Paid!G66 + Actual_Paid!J66 + Actual_Paid!M66))</f>
        <v>29029</v>
      </c>
      <c r="L65" s="237">
        <f t="shared" si="0"/>
        <v>7329</v>
      </c>
      <c r="M65" s="21">
        <f t="shared" si="1"/>
        <v>7330</v>
      </c>
      <c r="R65" s="109" t="s">
        <v>6</v>
      </c>
      <c r="S65" s="109">
        <v>808</v>
      </c>
      <c r="T65" s="110" t="s">
        <v>413</v>
      </c>
      <c r="U65" s="111">
        <v>9766712559</v>
      </c>
      <c r="V65" s="77" t="s">
        <v>414</v>
      </c>
      <c r="W65" s="112" t="s">
        <v>293</v>
      </c>
      <c r="X65" s="1"/>
      <c r="Y65" s="1" t="s">
        <v>290</v>
      </c>
    </row>
    <row r="66" spans="1:25" ht="15.75">
      <c r="A66" s="4" t="s">
        <v>6</v>
      </c>
      <c r="B66" s="5">
        <v>901</v>
      </c>
      <c r="C66" s="231">
        <f>(( ' Amount Details'!P66 +  ' Amount Details'!I66 ) - (Actual_Paid!D67))</f>
        <v>7967</v>
      </c>
      <c r="D66" s="231">
        <f>(( ' Amount Details'!P66 +  ' Amount Details'!I66) + (Interest_Calculation!F72 + Interest_Calculation!I72 ) - (Actual_Paid!D67))</f>
        <v>7969</v>
      </c>
      <c r="E66" s="231">
        <f>(( ' Amount Details'!P66 +  ' Amount Details'!I66 + ' Amount Details'!J66 ) - (Actual_Paid!D67 + Actual_Paid!G67))</f>
        <v>15725</v>
      </c>
      <c r="F66" s="231">
        <f>(( ' Amount Details'!P66 +  ' Amount Details'!I66 + ' Amount Details'!J66) + (Interest_Calculation!F72 + Interest_Calculation!I72 + Interest_Calculation!L72) - (Actual_Paid!D67 + Actual_Paid!G67))</f>
        <v>15727</v>
      </c>
      <c r="G66" s="231">
        <f>(( ' Amount Details'!P66 +  ' Amount Details'!I66 + ' Amount Details'!J66 + ' Amount Details'!K66 ) - (Actual_Paid!D67 + Actual_Paid!G67 + Actual_Paid!J67))</f>
        <v>23483</v>
      </c>
      <c r="H66" s="231">
        <f>(( ' Amount Details'!P66 +  ' Amount Details'!I66 + ' Amount Details'!J66 + ' Amount Details'!K66 ) + (Interest_Calculation!F72 + Interest_Calculation!I72 + Interest_Calculation!L72 + Interest_Calculation!O72) - (Actual_Paid!D67 + Actual_Paid!G67 + Actual_Paid!J67))</f>
        <v>23485</v>
      </c>
      <c r="I66" s="231">
        <f>(( ' Amount Details'!P66 +  ' Amount Details'!I66 + ' Amount Details'!J66 + ' Amount Details'!K66 + ' Amount Details'!L66) - (Actual_Paid!D67 + Actual_Paid!G67 + Actual_Paid!J67 + Actual_Paid!M67))</f>
        <v>31241</v>
      </c>
      <c r="J66" s="231">
        <f>(( ' Amount Details'!P66 +  ' Amount Details'!I66 + ' Amount Details'!J66 + ' Amount Details'!K66 + ' Amount Details'!L66) + (Interest_Calculation!F72 + Interest_Calculation!I72 + Interest_Calculation!L72 + Interest_Calculation!O72 + Interest_Calculation!R72) - (Actual_Paid!D67 + Actual_Paid!G67 + Actual_Paid!J67 + Actual_Paid!M67))</f>
        <v>31243</v>
      </c>
      <c r="L66" s="237">
        <f t="shared" si="0"/>
        <v>7967</v>
      </c>
      <c r="M66" s="21">
        <f t="shared" si="1"/>
        <v>7969</v>
      </c>
      <c r="R66" s="109" t="s">
        <v>6</v>
      </c>
      <c r="S66" s="109">
        <v>901</v>
      </c>
      <c r="T66" s="110" t="s">
        <v>709</v>
      </c>
      <c r="U66" s="111">
        <v>8605008600</v>
      </c>
      <c r="V66" s="76" t="s">
        <v>415</v>
      </c>
      <c r="W66" s="112" t="s">
        <v>285</v>
      </c>
      <c r="X66" s="1"/>
      <c r="Y66" s="1"/>
    </row>
    <row r="67" spans="1:25" ht="15.75">
      <c r="A67" s="4" t="s">
        <v>6</v>
      </c>
      <c r="B67" s="5">
        <v>902</v>
      </c>
      <c r="C67" s="231">
        <f>(( ' Amount Details'!P67 +  ' Amount Details'!I67 ) - (Actual_Paid!D68))</f>
        <v>7098</v>
      </c>
      <c r="D67" s="231">
        <f>(( ' Amount Details'!P67 +  ' Amount Details'!I67) + (Interest_Calculation!F73 + Interest_Calculation!I73 ) - (Actual_Paid!D68))</f>
        <v>7098</v>
      </c>
      <c r="E67" s="231">
        <f>(( ' Amount Details'!P67 +  ' Amount Details'!I67 + ' Amount Details'!J67 ) - (Actual_Paid!D68 + Actual_Paid!G68))</f>
        <v>14196</v>
      </c>
      <c r="F67" s="231">
        <f>(( ' Amount Details'!P67 +  ' Amount Details'!I67 + ' Amount Details'!J67) + (Interest_Calculation!F73 + Interest_Calculation!I73 + Interest_Calculation!L73) - (Actual_Paid!D68 + Actual_Paid!G68))</f>
        <v>14196</v>
      </c>
      <c r="G67" s="231">
        <f>(( ' Amount Details'!P67 +  ' Amount Details'!I67 + ' Amount Details'!J67 + ' Amount Details'!K67 ) - (Actual_Paid!D68 + Actual_Paid!G68 + Actual_Paid!J68))</f>
        <v>21294</v>
      </c>
      <c r="H67" s="231">
        <f>(( ' Amount Details'!P67 +  ' Amount Details'!I67 + ' Amount Details'!J67 + ' Amount Details'!K67 ) + (Interest_Calculation!F73 + Interest_Calculation!I73 + Interest_Calculation!L73 + Interest_Calculation!O73) - (Actual_Paid!D68 + Actual_Paid!G68 + Actual_Paid!J68))</f>
        <v>21294</v>
      </c>
      <c r="I67" s="231">
        <f>(( ' Amount Details'!P67 +  ' Amount Details'!I67 + ' Amount Details'!J67 + ' Amount Details'!K67 + ' Amount Details'!L67) - (Actual_Paid!D68 + Actual_Paid!G68 + Actual_Paid!J68 + Actual_Paid!M68))</f>
        <v>28392</v>
      </c>
      <c r="J67" s="231">
        <f>(( ' Amount Details'!P67 +  ' Amount Details'!I67 + ' Amount Details'!J67 + ' Amount Details'!K67 + ' Amount Details'!L67) + (Interest_Calculation!F73 + Interest_Calculation!I73 + Interest_Calculation!L73 + Interest_Calculation!O73 + Interest_Calculation!R73) - (Actual_Paid!D68 + Actual_Paid!G68 + Actual_Paid!J68 + Actual_Paid!M68))</f>
        <v>28392</v>
      </c>
      <c r="L67" s="237">
        <f t="shared" ref="L67:L130" si="2">IF(M$1&lt;AB$3,C67,IF(M$1&lt;AC$3,E67,IF(M$1&lt;AD$3,G67,I67)))</f>
        <v>7098</v>
      </c>
      <c r="M67" s="21">
        <f t="shared" ref="M67:M130" si="3">IF(M$1&lt;AB$3,D67,IF(M$1&lt;AC$3,F67,IF(M$1&lt;AD$3,H67,J67)))</f>
        <v>7098</v>
      </c>
      <c r="R67" s="115" t="s">
        <v>6</v>
      </c>
      <c r="S67" s="115">
        <v>902</v>
      </c>
      <c r="T67" s="116" t="s">
        <v>416</v>
      </c>
      <c r="U67" s="117">
        <v>9833861615</v>
      </c>
      <c r="V67" s="80"/>
      <c r="W67" s="118" t="s">
        <v>285</v>
      </c>
      <c r="X67" s="80"/>
      <c r="Y67" s="80"/>
    </row>
    <row r="68" spans="1:25" ht="15.75">
      <c r="A68" s="4" t="s">
        <v>6</v>
      </c>
      <c r="B68" s="5">
        <v>903</v>
      </c>
      <c r="C68" s="231">
        <f>(( ' Amount Details'!P68 +  ' Amount Details'!I68 ) - (Actual_Paid!D69))</f>
        <v>7098</v>
      </c>
      <c r="D68" s="231">
        <f>(( ' Amount Details'!P68 +  ' Amount Details'!I68) + (Interest_Calculation!F74 + Interest_Calculation!I74 ) - (Actual_Paid!D69))</f>
        <v>7098</v>
      </c>
      <c r="E68" s="231">
        <f>(( ' Amount Details'!P68 +  ' Amount Details'!I68 + ' Amount Details'!J68 ) - (Actual_Paid!D69 + Actual_Paid!G69))</f>
        <v>14196</v>
      </c>
      <c r="F68" s="231">
        <f>(( ' Amount Details'!P68 +  ' Amount Details'!I68 + ' Amount Details'!J68) + (Interest_Calculation!F74 + Interest_Calculation!I74 + Interest_Calculation!L74) - (Actual_Paid!D69 + Actual_Paid!G69))</f>
        <v>14196</v>
      </c>
      <c r="G68" s="231">
        <f>(( ' Amount Details'!P68 +  ' Amount Details'!I68 + ' Amount Details'!J68 + ' Amount Details'!K68 ) - (Actual_Paid!D69 + Actual_Paid!G69 + Actual_Paid!J69))</f>
        <v>21294</v>
      </c>
      <c r="H68" s="231">
        <f>(( ' Amount Details'!P68 +  ' Amount Details'!I68 + ' Amount Details'!J68 + ' Amount Details'!K68 ) + (Interest_Calculation!F74 + Interest_Calculation!I74 + Interest_Calculation!L74 + Interest_Calculation!O74) - (Actual_Paid!D69 + Actual_Paid!G69 + Actual_Paid!J69))</f>
        <v>21294</v>
      </c>
      <c r="I68" s="231">
        <f>(( ' Amount Details'!P68 +  ' Amount Details'!I68 + ' Amount Details'!J68 + ' Amount Details'!K68 + ' Amount Details'!L68) - (Actual_Paid!D69 + Actual_Paid!G69 + Actual_Paid!J69 + Actual_Paid!M69))</f>
        <v>28392</v>
      </c>
      <c r="J68" s="231">
        <f>(( ' Amount Details'!P68 +  ' Amount Details'!I68 + ' Amount Details'!J68 + ' Amount Details'!K68 + ' Amount Details'!L68) + (Interest_Calculation!F74 + Interest_Calculation!I74 + Interest_Calculation!L74 + Interest_Calculation!O74 + Interest_Calculation!R74) - (Actual_Paid!D69 + Actual_Paid!G69 + Actual_Paid!J69 + Actual_Paid!M69))</f>
        <v>28392</v>
      </c>
      <c r="L68" s="237">
        <f t="shared" si="2"/>
        <v>7098</v>
      </c>
      <c r="M68" s="21">
        <f t="shared" si="3"/>
        <v>7098</v>
      </c>
      <c r="R68" s="109" t="s">
        <v>6</v>
      </c>
      <c r="S68" s="109">
        <v>903</v>
      </c>
      <c r="T68" s="110" t="s">
        <v>417</v>
      </c>
      <c r="U68" s="111">
        <v>8308102636</v>
      </c>
      <c r="V68" s="77" t="s">
        <v>418</v>
      </c>
      <c r="W68" s="112" t="s">
        <v>293</v>
      </c>
      <c r="X68" s="1"/>
      <c r="Y68" s="1"/>
    </row>
    <row r="69" spans="1:25" ht="15.75">
      <c r="A69" s="4" t="s">
        <v>6</v>
      </c>
      <c r="B69" s="5">
        <v>904</v>
      </c>
      <c r="C69" s="231">
        <f>(( ' Amount Details'!P69 +  ' Amount Details'!I69 ) - (Actual_Paid!D70))</f>
        <v>39621</v>
      </c>
      <c r="D69" s="231">
        <f>(( ' Amount Details'!P69 +  ' Amount Details'!I69) + (Interest_Calculation!F75 + Interest_Calculation!I75 ) - (Actual_Paid!D70))</f>
        <v>39786</v>
      </c>
      <c r="E69" s="231">
        <f>(( ' Amount Details'!P69 +  ' Amount Details'!I69 + ' Amount Details'!J69 ) - (Actual_Paid!D70 + Actual_Paid!G70))</f>
        <v>47379</v>
      </c>
      <c r="F69" s="231">
        <f>(( ' Amount Details'!P69 +  ' Amount Details'!I69 + ' Amount Details'!J69) + (Interest_Calculation!F75 + Interest_Calculation!I75 + Interest_Calculation!L75) - (Actual_Paid!D70 + Actual_Paid!G70))</f>
        <v>47544</v>
      </c>
      <c r="G69" s="231">
        <f>(( ' Amount Details'!P69 +  ' Amount Details'!I69 + ' Amount Details'!J69 + ' Amount Details'!K69 ) - (Actual_Paid!D70 + Actual_Paid!G70 + Actual_Paid!J70))</f>
        <v>55137</v>
      </c>
      <c r="H69" s="231">
        <f>(( ' Amount Details'!P69 +  ' Amount Details'!I69 + ' Amount Details'!J69 + ' Amount Details'!K69 ) + (Interest_Calculation!F75 + Interest_Calculation!I75 + Interest_Calculation!L75 + Interest_Calculation!O75) - (Actual_Paid!D70 + Actual_Paid!G70 + Actual_Paid!J70))</f>
        <v>55302</v>
      </c>
      <c r="I69" s="231">
        <f>(( ' Amount Details'!P69 +  ' Amount Details'!I69 + ' Amount Details'!J69 + ' Amount Details'!K69 + ' Amount Details'!L69) - (Actual_Paid!D70 + Actual_Paid!G70 + Actual_Paid!J70 + Actual_Paid!M70))</f>
        <v>62895</v>
      </c>
      <c r="J69" s="231">
        <f>(( ' Amount Details'!P69 +  ' Amount Details'!I69 + ' Amount Details'!J69 + ' Amount Details'!K69 + ' Amount Details'!L69) + (Interest_Calculation!F75 + Interest_Calculation!I75 + Interest_Calculation!L75 + Interest_Calculation!O75 + Interest_Calculation!R75) - (Actual_Paid!D70 + Actual_Paid!G70 + Actual_Paid!J70 + Actual_Paid!M70))</f>
        <v>63060</v>
      </c>
      <c r="L69" s="237">
        <f t="shared" si="2"/>
        <v>39621</v>
      </c>
      <c r="M69" s="21">
        <f t="shared" si="3"/>
        <v>39786</v>
      </c>
      <c r="R69" s="109" t="s">
        <v>6</v>
      </c>
      <c r="S69" s="109">
        <v>904</v>
      </c>
      <c r="T69" s="110" t="s">
        <v>419</v>
      </c>
      <c r="U69" s="111">
        <v>9769882578</v>
      </c>
      <c r="V69" s="77" t="s">
        <v>420</v>
      </c>
      <c r="W69" s="112" t="s">
        <v>293</v>
      </c>
      <c r="X69" s="1"/>
      <c r="Y69" s="1"/>
    </row>
    <row r="70" spans="1:25" ht="15.75">
      <c r="A70" s="6" t="s">
        <v>6</v>
      </c>
      <c r="B70" s="5">
        <v>905</v>
      </c>
      <c r="C70" s="231">
        <f>(( ' Amount Details'!P70 +  ' Amount Details'!I70 ) - (Actual_Paid!D71))</f>
        <v>10045</v>
      </c>
      <c r="D70" s="231">
        <f>(( ' Amount Details'!P70 +  ' Amount Details'!I70) + (Interest_Calculation!F76 + Interest_Calculation!I76 ) - (Actual_Paid!D71))</f>
        <v>10057</v>
      </c>
      <c r="E70" s="231">
        <f>(( ' Amount Details'!P70 +  ' Amount Details'!I70 + ' Amount Details'!J70 ) - (Actual_Paid!D71 + Actual_Paid!G71))</f>
        <v>17803</v>
      </c>
      <c r="F70" s="231">
        <f>(( ' Amount Details'!P70 +  ' Amount Details'!I70 + ' Amount Details'!J70) + (Interest_Calculation!F76 + Interest_Calculation!I76 + Interest_Calculation!L76) - (Actual_Paid!D71 + Actual_Paid!G71))</f>
        <v>17815</v>
      </c>
      <c r="G70" s="231">
        <f>(( ' Amount Details'!P70 +  ' Amount Details'!I70 + ' Amount Details'!J70 + ' Amount Details'!K70 ) - (Actual_Paid!D71 + Actual_Paid!G71 + Actual_Paid!J71))</f>
        <v>25561</v>
      </c>
      <c r="H70" s="231">
        <f>(( ' Amount Details'!P70 +  ' Amount Details'!I70 + ' Amount Details'!J70 + ' Amount Details'!K70 ) + (Interest_Calculation!F76 + Interest_Calculation!I76 + Interest_Calculation!L76 + Interest_Calculation!O76) - (Actual_Paid!D71 + Actual_Paid!G71 + Actual_Paid!J71))</f>
        <v>25573</v>
      </c>
      <c r="I70" s="231">
        <f>(( ' Amount Details'!P70 +  ' Amount Details'!I70 + ' Amount Details'!J70 + ' Amount Details'!K70 + ' Amount Details'!L70) - (Actual_Paid!D71 + Actual_Paid!G71 + Actual_Paid!J71 + Actual_Paid!M71))</f>
        <v>33319</v>
      </c>
      <c r="J70" s="231">
        <f>(( ' Amount Details'!P70 +  ' Amount Details'!I70 + ' Amount Details'!J70 + ' Amount Details'!K70 + ' Amount Details'!L70) + (Interest_Calculation!F76 + Interest_Calculation!I76 + Interest_Calculation!L76 + Interest_Calculation!O76 + Interest_Calculation!R76) - (Actual_Paid!D71 + Actual_Paid!G71 + Actual_Paid!J71 + Actual_Paid!M71))</f>
        <v>33331</v>
      </c>
      <c r="L70" s="237">
        <f t="shared" si="2"/>
        <v>10045</v>
      </c>
      <c r="M70" s="21">
        <f t="shared" si="3"/>
        <v>10057</v>
      </c>
      <c r="R70" s="109" t="s">
        <v>6</v>
      </c>
      <c r="S70" s="109">
        <v>905</v>
      </c>
      <c r="T70" s="110" t="s">
        <v>421</v>
      </c>
      <c r="U70" s="119">
        <v>9822401010</v>
      </c>
      <c r="V70" s="77" t="s">
        <v>422</v>
      </c>
      <c r="W70" s="120"/>
      <c r="X70" s="81"/>
      <c r="Y70" s="81"/>
    </row>
    <row r="71" spans="1:25" ht="15.75">
      <c r="A71" s="4" t="s">
        <v>6</v>
      </c>
      <c r="B71" s="5">
        <v>906</v>
      </c>
      <c r="C71" s="231">
        <f>(( ' Amount Details'!P71 +  ' Amount Details'!I71 ) - (Actual_Paid!D72))</f>
        <v>7499</v>
      </c>
      <c r="D71" s="231">
        <f>(( ' Amount Details'!P71 +  ' Amount Details'!I71) + (Interest_Calculation!F77 + Interest_Calculation!I77 ) - (Actual_Paid!D72))</f>
        <v>7502</v>
      </c>
      <c r="E71" s="231">
        <f>(( ' Amount Details'!P71 +  ' Amount Details'!I71 + ' Amount Details'!J71 ) - (Actual_Paid!D72 + Actual_Paid!G72))</f>
        <v>14597</v>
      </c>
      <c r="F71" s="231">
        <f>(( ' Amount Details'!P71 +  ' Amount Details'!I71 + ' Amount Details'!J71) + (Interest_Calculation!F77 + Interest_Calculation!I77 + Interest_Calculation!L77) - (Actual_Paid!D72 + Actual_Paid!G72))</f>
        <v>14600</v>
      </c>
      <c r="G71" s="231">
        <f>(( ' Amount Details'!P71 +  ' Amount Details'!I71 + ' Amount Details'!J71 + ' Amount Details'!K71 ) - (Actual_Paid!D72 + Actual_Paid!G72 + Actual_Paid!J72))</f>
        <v>21695</v>
      </c>
      <c r="H71" s="231">
        <f>(( ' Amount Details'!P71 +  ' Amount Details'!I71 + ' Amount Details'!J71 + ' Amount Details'!K71 ) + (Interest_Calculation!F77 + Interest_Calculation!I77 + Interest_Calculation!L77 + Interest_Calculation!O77) - (Actual_Paid!D72 + Actual_Paid!G72 + Actual_Paid!J72))</f>
        <v>21698</v>
      </c>
      <c r="I71" s="231">
        <f>(( ' Amount Details'!P71 +  ' Amount Details'!I71 + ' Amount Details'!J71 + ' Amount Details'!K71 + ' Amount Details'!L71) - (Actual_Paid!D72 + Actual_Paid!G72 + Actual_Paid!J72 + Actual_Paid!M72))</f>
        <v>28793</v>
      </c>
      <c r="J71" s="231">
        <f>(( ' Amount Details'!P71 +  ' Amount Details'!I71 + ' Amount Details'!J71 + ' Amount Details'!K71 + ' Amount Details'!L71) + (Interest_Calculation!F77 + Interest_Calculation!I77 + Interest_Calculation!L77 + Interest_Calculation!O77 + Interest_Calculation!R77) - (Actual_Paid!D72 + Actual_Paid!G72 + Actual_Paid!J72 + Actual_Paid!M72))</f>
        <v>28796</v>
      </c>
      <c r="L71" s="237">
        <f t="shared" si="2"/>
        <v>7499</v>
      </c>
      <c r="M71" s="21">
        <f t="shared" si="3"/>
        <v>7502</v>
      </c>
      <c r="R71" s="109" t="s">
        <v>6</v>
      </c>
      <c r="S71" s="109">
        <v>906</v>
      </c>
      <c r="T71" s="110" t="s">
        <v>423</v>
      </c>
      <c r="U71" s="111" t="s">
        <v>424</v>
      </c>
      <c r="V71" s="76" t="s">
        <v>425</v>
      </c>
      <c r="W71" s="112" t="s">
        <v>426</v>
      </c>
      <c r="X71" s="1"/>
      <c r="Y71" s="1"/>
    </row>
    <row r="72" spans="1:25" ht="15.75">
      <c r="A72" s="4" t="s">
        <v>6</v>
      </c>
      <c r="B72" s="5">
        <v>907</v>
      </c>
      <c r="C72" s="231">
        <f>(( ' Amount Details'!P72 +  ' Amount Details'!I72 ) - (Actual_Paid!D73))</f>
        <v>7958</v>
      </c>
      <c r="D72" s="231">
        <f>(( ' Amount Details'!P72 +  ' Amount Details'!I72) + (Interest_Calculation!F78 + Interest_Calculation!I78 ) - (Actual_Paid!D73))</f>
        <v>7960</v>
      </c>
      <c r="E72" s="231">
        <f>(( ' Amount Details'!P72 +  ' Amount Details'!I72 + ' Amount Details'!J72 ) - (Actual_Paid!D73 + Actual_Paid!G73))</f>
        <v>15596</v>
      </c>
      <c r="F72" s="231">
        <f>(( ' Amount Details'!P72 +  ' Amount Details'!I72 + ' Amount Details'!J72) + (Interest_Calculation!F78 + Interest_Calculation!I78 + Interest_Calculation!L78) - (Actual_Paid!D73 + Actual_Paid!G73))</f>
        <v>15598</v>
      </c>
      <c r="G72" s="231">
        <f>(( ' Amount Details'!P72 +  ' Amount Details'!I72 + ' Amount Details'!J72 + ' Amount Details'!K72 ) - (Actual_Paid!D73 + Actual_Paid!G73 + Actual_Paid!J73))</f>
        <v>23234</v>
      </c>
      <c r="H72" s="231">
        <f>(( ' Amount Details'!P72 +  ' Amount Details'!I72 + ' Amount Details'!J72 + ' Amount Details'!K72 ) + (Interest_Calculation!F78 + Interest_Calculation!I78 + Interest_Calculation!L78 + Interest_Calculation!O78) - (Actual_Paid!D73 + Actual_Paid!G73 + Actual_Paid!J73))</f>
        <v>23236</v>
      </c>
      <c r="I72" s="231">
        <f>(( ' Amount Details'!P72 +  ' Amount Details'!I72 + ' Amount Details'!J72 + ' Amount Details'!K72 + ' Amount Details'!L72) - (Actual_Paid!D73 + Actual_Paid!G73 + Actual_Paid!J73 + Actual_Paid!M73))</f>
        <v>30872</v>
      </c>
      <c r="J72" s="231">
        <f>(( ' Amount Details'!P72 +  ' Amount Details'!I72 + ' Amount Details'!J72 + ' Amount Details'!K72 + ' Amount Details'!L72) + (Interest_Calculation!F78 + Interest_Calculation!I78 + Interest_Calculation!L78 + Interest_Calculation!O78 + Interest_Calculation!R78) - (Actual_Paid!D73 + Actual_Paid!G73 + Actual_Paid!J73 + Actual_Paid!M73))</f>
        <v>30874</v>
      </c>
      <c r="L72" s="237">
        <f t="shared" si="2"/>
        <v>7958</v>
      </c>
      <c r="M72" s="21">
        <f t="shared" si="3"/>
        <v>7960</v>
      </c>
      <c r="R72" s="109" t="s">
        <v>6</v>
      </c>
      <c r="S72" s="109">
        <v>907</v>
      </c>
      <c r="T72" s="110" t="s">
        <v>427</v>
      </c>
      <c r="U72" s="111">
        <v>9820874828</v>
      </c>
      <c r="V72" s="76" t="s">
        <v>428</v>
      </c>
      <c r="W72" s="112" t="s">
        <v>285</v>
      </c>
      <c r="X72" s="1"/>
      <c r="Y72" s="1"/>
    </row>
    <row r="73" spans="1:25" ht="15.75">
      <c r="A73" s="4" t="s">
        <v>6</v>
      </c>
      <c r="B73" s="5">
        <v>908</v>
      </c>
      <c r="C73" s="231">
        <f>(( ' Amount Details'!P73 +  ' Amount Details'!I73 ) - (Actual_Paid!D74))</f>
        <v>25222</v>
      </c>
      <c r="D73" s="231">
        <f>(( ' Amount Details'!P73 +  ' Amount Details'!I73) + (Interest_Calculation!F79 + Interest_Calculation!I79 ) - (Actual_Paid!D74))</f>
        <v>25313</v>
      </c>
      <c r="E73" s="231">
        <f>(( ' Amount Details'!P73 +  ' Amount Details'!I73 + ' Amount Details'!J73 ) - (Actual_Paid!D74 + Actual_Paid!G74))</f>
        <v>32980</v>
      </c>
      <c r="F73" s="231">
        <f>(( ' Amount Details'!P73 +  ' Amount Details'!I73 + ' Amount Details'!J73) + (Interest_Calculation!F79 + Interest_Calculation!I79 + Interest_Calculation!L79) - (Actual_Paid!D74 + Actual_Paid!G74))</f>
        <v>33071</v>
      </c>
      <c r="G73" s="231">
        <f>(( ' Amount Details'!P73 +  ' Amount Details'!I73 + ' Amount Details'!J73 + ' Amount Details'!K73 ) - (Actual_Paid!D74 + Actual_Paid!G74 + Actual_Paid!J74))</f>
        <v>40738</v>
      </c>
      <c r="H73" s="231">
        <f>(( ' Amount Details'!P73 +  ' Amount Details'!I73 + ' Amount Details'!J73 + ' Amount Details'!K73 ) + (Interest_Calculation!F79 + Interest_Calculation!I79 + Interest_Calculation!L79 + Interest_Calculation!O79) - (Actual_Paid!D74 + Actual_Paid!G74 + Actual_Paid!J74))</f>
        <v>40829</v>
      </c>
      <c r="I73" s="231">
        <f>(( ' Amount Details'!P73 +  ' Amount Details'!I73 + ' Amount Details'!J73 + ' Amount Details'!K73 + ' Amount Details'!L73) - (Actual_Paid!D74 + Actual_Paid!G74 + Actual_Paid!J74 + Actual_Paid!M74))</f>
        <v>48496</v>
      </c>
      <c r="J73" s="231">
        <f>(( ' Amount Details'!P73 +  ' Amount Details'!I73 + ' Amount Details'!J73 + ' Amount Details'!K73 + ' Amount Details'!L73) + (Interest_Calculation!F79 + Interest_Calculation!I79 + Interest_Calculation!L79 + Interest_Calculation!O79 + Interest_Calculation!R79) - (Actual_Paid!D74 + Actual_Paid!G74 + Actual_Paid!J74 + Actual_Paid!M74))</f>
        <v>48587</v>
      </c>
      <c r="L73" s="237">
        <f t="shared" si="2"/>
        <v>25222</v>
      </c>
      <c r="M73" s="21">
        <f t="shared" si="3"/>
        <v>25313</v>
      </c>
      <c r="R73" s="109" t="s">
        <v>6</v>
      </c>
      <c r="S73" s="109">
        <v>908</v>
      </c>
      <c r="T73" s="110" t="s">
        <v>429</v>
      </c>
      <c r="U73" s="111">
        <v>9820304965</v>
      </c>
      <c r="V73" s="77" t="s">
        <v>430</v>
      </c>
      <c r="W73" s="112" t="s">
        <v>285</v>
      </c>
      <c r="X73" s="1"/>
      <c r="Y73" s="1"/>
    </row>
    <row r="74" spans="1:25" ht="15.75">
      <c r="A74" s="4" t="s">
        <v>6</v>
      </c>
      <c r="B74" s="5">
        <v>1001</v>
      </c>
      <c r="C74" s="231">
        <f>(( ' Amount Details'!P74 +  ' Amount Details'!I74 ) - (Actual_Paid!D75))</f>
        <v>11553</v>
      </c>
      <c r="D74" s="231">
        <f>(( ' Amount Details'!P74 +  ' Amount Details'!I74) + (Interest_Calculation!F80 + Interest_Calculation!I80 ) - (Actual_Paid!D75))</f>
        <v>11576</v>
      </c>
      <c r="E74" s="231">
        <f>(( ' Amount Details'!P74 +  ' Amount Details'!I74 + ' Amount Details'!J74 ) - (Actual_Paid!D75 + Actual_Paid!G75))</f>
        <v>18786</v>
      </c>
      <c r="F74" s="231">
        <f>(( ' Amount Details'!P74 +  ' Amount Details'!I74 + ' Amount Details'!J74) + (Interest_Calculation!F80 + Interest_Calculation!I80 + Interest_Calculation!L80) - (Actual_Paid!D75 + Actual_Paid!G75))</f>
        <v>18809</v>
      </c>
      <c r="G74" s="231">
        <f>(( ' Amount Details'!P74 +  ' Amount Details'!I74 + ' Amount Details'!J74 + ' Amount Details'!K74 ) - (Actual_Paid!D75 + Actual_Paid!G75 + Actual_Paid!J75))</f>
        <v>26019</v>
      </c>
      <c r="H74" s="231">
        <f>(( ' Amount Details'!P74 +  ' Amount Details'!I74 + ' Amount Details'!J74 + ' Amount Details'!K74 ) + (Interest_Calculation!F80 + Interest_Calculation!I80 + Interest_Calculation!L80 + Interest_Calculation!O80) - (Actual_Paid!D75 + Actual_Paid!G75 + Actual_Paid!J75))</f>
        <v>26042</v>
      </c>
      <c r="I74" s="231">
        <f>(( ' Amount Details'!P74 +  ' Amount Details'!I74 + ' Amount Details'!J74 + ' Amount Details'!K74 + ' Amount Details'!L74) - (Actual_Paid!D75 + Actual_Paid!G75 + Actual_Paid!J75 + Actual_Paid!M75))</f>
        <v>33252</v>
      </c>
      <c r="J74" s="231">
        <f>(( ' Amount Details'!P74 +  ' Amount Details'!I74 + ' Amount Details'!J74 + ' Amount Details'!K74 + ' Amount Details'!L74) + (Interest_Calculation!F80 + Interest_Calculation!I80 + Interest_Calculation!L80 + Interest_Calculation!O80 + Interest_Calculation!R80) - (Actual_Paid!D75 + Actual_Paid!G75 + Actual_Paid!J75 + Actual_Paid!M75))</f>
        <v>33275</v>
      </c>
      <c r="L74" s="237">
        <f t="shared" si="2"/>
        <v>11553</v>
      </c>
      <c r="M74" s="21">
        <f t="shared" si="3"/>
        <v>11576</v>
      </c>
      <c r="R74" s="109" t="s">
        <v>6</v>
      </c>
      <c r="S74" s="109">
        <v>1001</v>
      </c>
      <c r="T74" s="110" t="s">
        <v>431</v>
      </c>
      <c r="U74" s="111" t="s">
        <v>432</v>
      </c>
      <c r="V74" s="76" t="s">
        <v>433</v>
      </c>
      <c r="W74" s="112"/>
      <c r="X74" s="1"/>
      <c r="Y74" s="1"/>
    </row>
    <row r="75" spans="1:25" ht="15.75">
      <c r="A75" s="4" t="s">
        <v>6</v>
      </c>
      <c r="B75" s="5">
        <v>1002</v>
      </c>
      <c r="C75" s="231">
        <f>(( ' Amount Details'!P75 +  ' Amount Details'!I75 ) - (Actual_Paid!D76))</f>
        <v>30125</v>
      </c>
      <c r="D75" s="231">
        <f>(( ' Amount Details'!P75 +  ' Amount Details'!I75) + (Interest_Calculation!F81 + Interest_Calculation!I81 ) - (Actual_Paid!D76))</f>
        <v>30242</v>
      </c>
      <c r="E75" s="231">
        <f>(( ' Amount Details'!P75 +  ' Amount Details'!I75 + ' Amount Details'!J75 ) - (Actual_Paid!D76 + Actual_Paid!G76))</f>
        <v>37763</v>
      </c>
      <c r="F75" s="231">
        <f>(( ' Amount Details'!P75 +  ' Amount Details'!I75 + ' Amount Details'!J75) + (Interest_Calculation!F81 + Interest_Calculation!I81 + Interest_Calculation!L81) - (Actual_Paid!D76 + Actual_Paid!G76))</f>
        <v>37880</v>
      </c>
      <c r="G75" s="231">
        <f>(( ' Amount Details'!P75 +  ' Amount Details'!I75 + ' Amount Details'!J75 + ' Amount Details'!K75 ) - (Actual_Paid!D76 + Actual_Paid!G76 + Actual_Paid!J76))</f>
        <v>45401</v>
      </c>
      <c r="H75" s="231">
        <f>(( ' Amount Details'!P75 +  ' Amount Details'!I75 + ' Amount Details'!J75 + ' Amount Details'!K75 ) + (Interest_Calculation!F81 + Interest_Calculation!I81 + Interest_Calculation!L81 + Interest_Calculation!O81) - (Actual_Paid!D76 + Actual_Paid!G76 + Actual_Paid!J76))</f>
        <v>45518</v>
      </c>
      <c r="I75" s="231">
        <f>(( ' Amount Details'!P75 +  ' Amount Details'!I75 + ' Amount Details'!J75 + ' Amount Details'!K75 + ' Amount Details'!L75) - (Actual_Paid!D76 + Actual_Paid!G76 + Actual_Paid!J76 + Actual_Paid!M76))</f>
        <v>53039</v>
      </c>
      <c r="J75" s="231">
        <f>(( ' Amount Details'!P75 +  ' Amount Details'!I75 + ' Amount Details'!J75 + ' Amount Details'!K75 + ' Amount Details'!L75) + (Interest_Calculation!F81 + Interest_Calculation!I81 + Interest_Calculation!L81 + Interest_Calculation!O81 + Interest_Calculation!R81) - (Actual_Paid!D76 + Actual_Paid!G76 + Actual_Paid!J76 + Actual_Paid!M76))</f>
        <v>53156</v>
      </c>
      <c r="L75" s="237">
        <f t="shared" si="2"/>
        <v>30125</v>
      </c>
      <c r="M75" s="21">
        <f t="shared" si="3"/>
        <v>30242</v>
      </c>
      <c r="R75" s="109" t="s">
        <v>6</v>
      </c>
      <c r="S75" s="109">
        <v>1002</v>
      </c>
      <c r="T75" s="110" t="s">
        <v>434</v>
      </c>
      <c r="U75" s="111">
        <v>9320299938</v>
      </c>
      <c r="V75" s="76"/>
      <c r="W75" s="112"/>
      <c r="X75" s="1"/>
      <c r="Y75" s="1"/>
    </row>
    <row r="76" spans="1:25" ht="15.75">
      <c r="A76" s="4" t="s">
        <v>6</v>
      </c>
      <c r="B76" s="5">
        <v>1003</v>
      </c>
      <c r="C76" s="231">
        <f>(( ' Amount Details'!P76 +  ' Amount Details'!I76 ) - (Actual_Paid!D77))</f>
        <v>24077</v>
      </c>
      <c r="D76" s="231">
        <f>(( ' Amount Details'!P76 +  ' Amount Details'!I76) + (Interest_Calculation!F82 + Interest_Calculation!I82 ) - (Actual_Paid!D77))</f>
        <v>24163</v>
      </c>
      <c r="E76" s="231">
        <f>(( ' Amount Details'!P76 +  ' Amount Details'!I76 + ' Amount Details'!J76 ) - (Actual_Paid!D77 + Actual_Paid!G77))</f>
        <v>31715</v>
      </c>
      <c r="F76" s="231">
        <f>(( ' Amount Details'!P76 +  ' Amount Details'!I76 + ' Amount Details'!J76) + (Interest_Calculation!F82 + Interest_Calculation!I82 + Interest_Calculation!L82) - (Actual_Paid!D77 + Actual_Paid!G77))</f>
        <v>31801</v>
      </c>
      <c r="G76" s="231">
        <f>(( ' Amount Details'!P76 +  ' Amount Details'!I76 + ' Amount Details'!J76 + ' Amount Details'!K76 ) - (Actual_Paid!D77 + Actual_Paid!G77 + Actual_Paid!J77))</f>
        <v>39353</v>
      </c>
      <c r="H76" s="231">
        <f>(( ' Amount Details'!P76 +  ' Amount Details'!I76 + ' Amount Details'!J76 + ' Amount Details'!K76 ) + (Interest_Calculation!F82 + Interest_Calculation!I82 + Interest_Calculation!L82 + Interest_Calculation!O82) - (Actual_Paid!D77 + Actual_Paid!G77 + Actual_Paid!J77))</f>
        <v>39439</v>
      </c>
      <c r="I76" s="231">
        <f>(( ' Amount Details'!P76 +  ' Amount Details'!I76 + ' Amount Details'!J76 + ' Amount Details'!K76 + ' Amount Details'!L76) - (Actual_Paid!D77 + Actual_Paid!G77 + Actual_Paid!J77 + Actual_Paid!M77))</f>
        <v>46991</v>
      </c>
      <c r="J76" s="231">
        <f>(( ' Amount Details'!P76 +  ' Amount Details'!I76 + ' Amount Details'!J76 + ' Amount Details'!K76 + ' Amount Details'!L76) + (Interest_Calculation!F82 + Interest_Calculation!I82 + Interest_Calculation!L82 + Interest_Calculation!O82 + Interest_Calculation!R82) - (Actual_Paid!D77 + Actual_Paid!G77 + Actual_Paid!J77 + Actual_Paid!M77))</f>
        <v>47077</v>
      </c>
      <c r="L76" s="237">
        <f t="shared" si="2"/>
        <v>24077</v>
      </c>
      <c r="M76" s="21">
        <f t="shared" si="3"/>
        <v>24163</v>
      </c>
      <c r="R76" s="109" t="s">
        <v>6</v>
      </c>
      <c r="S76" s="109">
        <v>1003</v>
      </c>
      <c r="T76" s="110" t="s">
        <v>435</v>
      </c>
      <c r="U76" s="111">
        <v>9819459159</v>
      </c>
      <c r="V76" s="77" t="s">
        <v>436</v>
      </c>
      <c r="W76" s="112" t="s">
        <v>285</v>
      </c>
      <c r="X76" s="1"/>
      <c r="Y76" s="1"/>
    </row>
    <row r="77" spans="1:25" ht="15.75">
      <c r="A77" s="4" t="s">
        <v>6</v>
      </c>
      <c r="B77" s="5">
        <v>1004</v>
      </c>
      <c r="C77" s="231">
        <f>(( ' Amount Details'!P77 +  ' Amount Details'!I77 ) - (Actual_Paid!D78))</f>
        <v>-200</v>
      </c>
      <c r="D77" s="231">
        <f>(( ' Amount Details'!P77 +  ' Amount Details'!I77) + (Interest_Calculation!F83 + Interest_Calculation!I83 ) - (Actual_Paid!D78))</f>
        <v>-200</v>
      </c>
      <c r="E77" s="231">
        <f>(( ' Amount Details'!P77 +  ' Amount Details'!I77 + ' Amount Details'!J77 ) - (Actual_Paid!D78 + Actual_Paid!G78))</f>
        <v>7648</v>
      </c>
      <c r="F77" s="231">
        <f>(( ' Amount Details'!P77 +  ' Amount Details'!I77 + ' Amount Details'!J77) + (Interest_Calculation!F83 + Interest_Calculation!I83 + Interest_Calculation!L83) - (Actual_Paid!D78 + Actual_Paid!G78))</f>
        <v>7648</v>
      </c>
      <c r="G77" s="231">
        <f>(( ' Amount Details'!P77 +  ' Amount Details'!I77 + ' Amount Details'!J77 + ' Amount Details'!K77 ) - (Actual_Paid!D78 + Actual_Paid!G78 + Actual_Paid!J78))</f>
        <v>15496</v>
      </c>
      <c r="H77" s="231">
        <f>(( ' Amount Details'!P77 +  ' Amount Details'!I77 + ' Amount Details'!J77 + ' Amount Details'!K77 ) + (Interest_Calculation!F83 + Interest_Calculation!I83 + Interest_Calculation!L83 + Interest_Calculation!O83) - (Actual_Paid!D78 + Actual_Paid!G78 + Actual_Paid!J78))</f>
        <v>15496</v>
      </c>
      <c r="I77" s="231">
        <f>(( ' Amount Details'!P77 +  ' Amount Details'!I77 + ' Amount Details'!J77 + ' Amount Details'!K77 + ' Amount Details'!L77) - (Actual_Paid!D78 + Actual_Paid!G78 + Actual_Paid!J78 + Actual_Paid!M78))</f>
        <v>23344</v>
      </c>
      <c r="J77" s="231">
        <f>(( ' Amount Details'!P77 +  ' Amount Details'!I77 + ' Amount Details'!J77 + ' Amount Details'!K77 + ' Amount Details'!L77) + (Interest_Calculation!F83 + Interest_Calculation!I83 + Interest_Calculation!L83 + Interest_Calculation!O83 + Interest_Calculation!R83) - (Actual_Paid!D78 + Actual_Paid!G78 + Actual_Paid!J78 + Actual_Paid!M78))</f>
        <v>23344</v>
      </c>
      <c r="L77" s="237">
        <f t="shared" si="2"/>
        <v>-200</v>
      </c>
      <c r="M77" s="21">
        <f t="shared" si="3"/>
        <v>-200</v>
      </c>
      <c r="R77" s="109" t="s">
        <v>6</v>
      </c>
      <c r="S77" s="109">
        <v>1004</v>
      </c>
      <c r="T77" s="110" t="s">
        <v>437</v>
      </c>
      <c r="U77" s="92">
        <v>8087106221</v>
      </c>
      <c r="V77" s="76" t="s">
        <v>438</v>
      </c>
      <c r="W77" s="112" t="s">
        <v>439</v>
      </c>
      <c r="X77" s="1"/>
      <c r="Y77" s="1"/>
    </row>
    <row r="78" spans="1:25" ht="15.75">
      <c r="A78" s="4" t="s">
        <v>6</v>
      </c>
      <c r="B78" s="5">
        <v>1005</v>
      </c>
      <c r="C78" s="231">
        <f>(( ' Amount Details'!P78 +  ' Amount Details'!I78 ) - (Actual_Paid!D79))</f>
        <v>-50</v>
      </c>
      <c r="D78" s="231">
        <f>(( ' Amount Details'!P78 +  ' Amount Details'!I78) + (Interest_Calculation!F84 + Interest_Calculation!I84 ) - (Actual_Paid!D79))</f>
        <v>-50</v>
      </c>
      <c r="E78" s="231">
        <f>(( ' Amount Details'!P78 +  ' Amount Details'!I78 + ' Amount Details'!J78 ) - (Actual_Paid!D79 + Actual_Paid!G79))</f>
        <v>7183</v>
      </c>
      <c r="F78" s="231">
        <f>(( ' Amount Details'!P78 +  ' Amount Details'!I78 + ' Amount Details'!J78) + (Interest_Calculation!F84 + Interest_Calculation!I84 + Interest_Calculation!L84) - (Actual_Paid!D79 + Actual_Paid!G79))</f>
        <v>7183</v>
      </c>
      <c r="G78" s="231">
        <f>(( ' Amount Details'!P78 +  ' Amount Details'!I78 + ' Amount Details'!J78 + ' Amount Details'!K78 ) - (Actual_Paid!D79 + Actual_Paid!G79 + Actual_Paid!J79))</f>
        <v>14416</v>
      </c>
      <c r="H78" s="231">
        <f>(( ' Amount Details'!P78 +  ' Amount Details'!I78 + ' Amount Details'!J78 + ' Amount Details'!K78 ) + (Interest_Calculation!F84 + Interest_Calculation!I84 + Interest_Calculation!L84 + Interest_Calculation!O84) - (Actual_Paid!D79 + Actual_Paid!G79 + Actual_Paid!J79))</f>
        <v>14416</v>
      </c>
      <c r="I78" s="231">
        <f>(( ' Amount Details'!P78 +  ' Amount Details'!I78 + ' Amount Details'!J78 + ' Amount Details'!K78 + ' Amount Details'!L78) - (Actual_Paid!D79 + Actual_Paid!G79 + Actual_Paid!J79 + Actual_Paid!M79))</f>
        <v>21649</v>
      </c>
      <c r="J78" s="231">
        <f>(( ' Amount Details'!P78 +  ' Amount Details'!I78 + ' Amount Details'!J78 + ' Amount Details'!K78 + ' Amount Details'!L78) + (Interest_Calculation!F84 + Interest_Calculation!I84 + Interest_Calculation!L84 + Interest_Calculation!O84 + Interest_Calculation!R84) - (Actual_Paid!D79 + Actual_Paid!G79 + Actual_Paid!J79 + Actual_Paid!M79))</f>
        <v>21649</v>
      </c>
      <c r="L78" s="237">
        <f t="shared" si="2"/>
        <v>-50</v>
      </c>
      <c r="M78" s="21">
        <f t="shared" si="3"/>
        <v>-50</v>
      </c>
      <c r="R78" s="109" t="s">
        <v>6</v>
      </c>
      <c r="S78" s="109">
        <v>1005</v>
      </c>
      <c r="T78" s="110" t="s">
        <v>710</v>
      </c>
      <c r="U78" s="111">
        <v>9820736245</v>
      </c>
      <c r="V78" s="76" t="s">
        <v>440</v>
      </c>
      <c r="W78" s="112"/>
      <c r="X78" s="1"/>
      <c r="Y78" s="1"/>
    </row>
    <row r="79" spans="1:25" ht="15.75">
      <c r="A79" s="4" t="s">
        <v>6</v>
      </c>
      <c r="B79" s="5">
        <v>1006</v>
      </c>
      <c r="C79" s="231">
        <f>(( ' Amount Details'!P79 +  ' Amount Details'!I79 ) - (Actual_Paid!D80))</f>
        <v>7638</v>
      </c>
      <c r="D79" s="231">
        <f>(( ' Amount Details'!P79 +  ' Amount Details'!I79) + (Interest_Calculation!F85 + Interest_Calculation!I85 ) - (Actual_Paid!D80))</f>
        <v>7638</v>
      </c>
      <c r="E79" s="231">
        <f>(( ' Amount Details'!P79 +  ' Amount Details'!I79 + ' Amount Details'!J79 ) - (Actual_Paid!D80 + Actual_Paid!G80))</f>
        <v>15276</v>
      </c>
      <c r="F79" s="231">
        <f>(( ' Amount Details'!P79 +  ' Amount Details'!I79 + ' Amount Details'!J79) + (Interest_Calculation!F85 + Interest_Calculation!I85 + Interest_Calculation!L85) - (Actual_Paid!D80 + Actual_Paid!G80))</f>
        <v>15276</v>
      </c>
      <c r="G79" s="231">
        <f>(( ' Amount Details'!P79 +  ' Amount Details'!I79 + ' Amount Details'!J79 + ' Amount Details'!K79 ) - (Actual_Paid!D80 + Actual_Paid!G80 + Actual_Paid!J80))</f>
        <v>22914</v>
      </c>
      <c r="H79" s="231">
        <f>(( ' Amount Details'!P79 +  ' Amount Details'!I79 + ' Amount Details'!J79 + ' Amount Details'!K79 ) + (Interest_Calculation!F85 + Interest_Calculation!I85 + Interest_Calculation!L85 + Interest_Calculation!O85) - (Actual_Paid!D80 + Actual_Paid!G80 + Actual_Paid!J80))</f>
        <v>22914</v>
      </c>
      <c r="I79" s="231">
        <f>(( ' Amount Details'!P79 +  ' Amount Details'!I79 + ' Amount Details'!J79 + ' Amount Details'!K79 + ' Amount Details'!L79) - (Actual_Paid!D80 + Actual_Paid!G80 + Actual_Paid!J80 + Actual_Paid!M80))</f>
        <v>30552</v>
      </c>
      <c r="J79" s="231">
        <f>(( ' Amount Details'!P79 +  ' Amount Details'!I79 + ' Amount Details'!J79 + ' Amount Details'!K79 + ' Amount Details'!L79) + (Interest_Calculation!F85 + Interest_Calculation!I85 + Interest_Calculation!L85 + Interest_Calculation!O85 + Interest_Calculation!R85) - (Actual_Paid!D80 + Actual_Paid!G80 + Actual_Paid!J80 + Actual_Paid!M80))</f>
        <v>30552</v>
      </c>
      <c r="L79" s="237">
        <f t="shared" si="2"/>
        <v>7638</v>
      </c>
      <c r="M79" s="21">
        <f t="shared" si="3"/>
        <v>7638</v>
      </c>
      <c r="R79" s="109" t="s">
        <v>6</v>
      </c>
      <c r="S79" s="109">
        <v>1006</v>
      </c>
      <c r="T79" s="110" t="s">
        <v>711</v>
      </c>
      <c r="U79" s="111">
        <v>9819553288</v>
      </c>
      <c r="V79" s="77" t="s">
        <v>441</v>
      </c>
      <c r="W79" s="112" t="s">
        <v>285</v>
      </c>
      <c r="X79" s="1"/>
      <c r="Y79" s="1"/>
    </row>
    <row r="80" spans="1:25" ht="15.75">
      <c r="A80" s="4" t="s">
        <v>6</v>
      </c>
      <c r="B80" s="5">
        <v>1007</v>
      </c>
      <c r="C80" s="231">
        <f>(( ' Amount Details'!P80 +  ' Amount Details'!I80 ) - (Actual_Paid!D81))</f>
        <v>12402</v>
      </c>
      <c r="D80" s="231">
        <f>(( ' Amount Details'!P80 +  ' Amount Details'!I80) + (Interest_Calculation!F86 + Interest_Calculation!I86 ) - (Actual_Paid!D81))</f>
        <v>12430</v>
      </c>
      <c r="E80" s="231">
        <f>(( ' Amount Details'!P80 +  ' Amount Details'!I80 + ' Amount Details'!J80 ) - (Actual_Paid!D81 + Actual_Paid!G81))</f>
        <v>19500</v>
      </c>
      <c r="F80" s="231">
        <f>(( ' Amount Details'!P80 +  ' Amount Details'!I80 + ' Amount Details'!J80) + (Interest_Calculation!F86 + Interest_Calculation!I86 + Interest_Calculation!L86) - (Actual_Paid!D81 + Actual_Paid!G81))</f>
        <v>19528</v>
      </c>
      <c r="G80" s="231">
        <f>(( ' Amount Details'!P80 +  ' Amount Details'!I80 + ' Amount Details'!J80 + ' Amount Details'!K80 ) - (Actual_Paid!D81 + Actual_Paid!G81 + Actual_Paid!J81))</f>
        <v>26598</v>
      </c>
      <c r="H80" s="231">
        <f>(( ' Amount Details'!P80 +  ' Amount Details'!I80 + ' Amount Details'!J80 + ' Amount Details'!K80 ) + (Interest_Calculation!F86 + Interest_Calculation!I86 + Interest_Calculation!L86 + Interest_Calculation!O86) - (Actual_Paid!D81 + Actual_Paid!G81 + Actual_Paid!J81))</f>
        <v>26626</v>
      </c>
      <c r="I80" s="231">
        <f>(( ' Amount Details'!P80 +  ' Amount Details'!I80 + ' Amount Details'!J80 + ' Amount Details'!K80 + ' Amount Details'!L80) - (Actual_Paid!D81 + Actual_Paid!G81 + Actual_Paid!J81 + Actual_Paid!M81))</f>
        <v>33696</v>
      </c>
      <c r="J80" s="231">
        <f>(( ' Amount Details'!P80 +  ' Amount Details'!I80 + ' Amount Details'!J80 + ' Amount Details'!K80 + ' Amount Details'!L80) + (Interest_Calculation!F86 + Interest_Calculation!I86 + Interest_Calculation!L86 + Interest_Calculation!O86 + Interest_Calculation!R86) - (Actual_Paid!D81 + Actual_Paid!G81 + Actual_Paid!J81 + Actual_Paid!M81))</f>
        <v>33724</v>
      </c>
      <c r="L80" s="237">
        <f t="shared" si="2"/>
        <v>12402</v>
      </c>
      <c r="M80" s="21">
        <f t="shared" si="3"/>
        <v>12430</v>
      </c>
      <c r="R80" s="109" t="s">
        <v>6</v>
      </c>
      <c r="S80" s="109">
        <v>1007</v>
      </c>
      <c r="T80" s="110" t="s">
        <v>442</v>
      </c>
      <c r="U80" s="111">
        <v>9850060337</v>
      </c>
      <c r="V80" s="76" t="s">
        <v>443</v>
      </c>
      <c r="W80" s="112" t="s">
        <v>293</v>
      </c>
      <c r="X80" s="1"/>
      <c r="Y80" s="1"/>
    </row>
    <row r="81" spans="1:25" ht="15.75">
      <c r="A81" s="4" t="s">
        <v>6</v>
      </c>
      <c r="B81" s="5">
        <v>1008</v>
      </c>
      <c r="C81" s="231">
        <f>(( ' Amount Details'!P81 +  ' Amount Details'!I81 ) - (Actual_Paid!D82))</f>
        <v>7347</v>
      </c>
      <c r="D81" s="231">
        <f>(( ' Amount Details'!P81 +  ' Amount Details'!I81) + (Interest_Calculation!F87 + Interest_Calculation!I87 ) - (Actual_Paid!D82))</f>
        <v>7348</v>
      </c>
      <c r="E81" s="231">
        <f>(( ' Amount Details'!P81 +  ' Amount Details'!I81 + ' Amount Details'!J81 ) - (Actual_Paid!D82 + Actual_Paid!G82))</f>
        <v>14580</v>
      </c>
      <c r="F81" s="231">
        <f>(( ' Amount Details'!P81 +  ' Amount Details'!I81 + ' Amount Details'!J81) + (Interest_Calculation!F87 + Interest_Calculation!I87 + Interest_Calculation!L87) - (Actual_Paid!D82 + Actual_Paid!G82))</f>
        <v>14581</v>
      </c>
      <c r="G81" s="231">
        <f>(( ' Amount Details'!P81 +  ' Amount Details'!I81 + ' Amount Details'!J81 + ' Amount Details'!K81 ) - (Actual_Paid!D82 + Actual_Paid!G82 + Actual_Paid!J82))</f>
        <v>21813</v>
      </c>
      <c r="H81" s="231">
        <f>(( ' Amount Details'!P81 +  ' Amount Details'!I81 + ' Amount Details'!J81 + ' Amount Details'!K81 ) + (Interest_Calculation!F87 + Interest_Calculation!I87 + Interest_Calculation!L87 + Interest_Calculation!O87) - (Actual_Paid!D82 + Actual_Paid!G82 + Actual_Paid!J82))</f>
        <v>21814</v>
      </c>
      <c r="I81" s="231">
        <f>(( ' Amount Details'!P81 +  ' Amount Details'!I81 + ' Amount Details'!J81 + ' Amount Details'!K81 + ' Amount Details'!L81) - (Actual_Paid!D82 + Actual_Paid!G82 + Actual_Paid!J82 + Actual_Paid!M82))</f>
        <v>29046</v>
      </c>
      <c r="J81" s="231">
        <f>(( ' Amount Details'!P81 +  ' Amount Details'!I81 + ' Amount Details'!J81 + ' Amount Details'!K81 + ' Amount Details'!L81) + (Interest_Calculation!F87 + Interest_Calculation!I87 + Interest_Calculation!L87 + Interest_Calculation!O87 + Interest_Calculation!R87) - (Actual_Paid!D82 + Actual_Paid!G82 + Actual_Paid!J82 + Actual_Paid!M82))</f>
        <v>29047</v>
      </c>
      <c r="L81" s="237">
        <f t="shared" si="2"/>
        <v>7347</v>
      </c>
      <c r="M81" s="21">
        <f t="shared" si="3"/>
        <v>7348</v>
      </c>
      <c r="R81" s="109" t="s">
        <v>6</v>
      </c>
      <c r="S81" s="109">
        <v>1008</v>
      </c>
      <c r="T81" s="110" t="s">
        <v>444</v>
      </c>
      <c r="U81" s="111">
        <v>7767946060</v>
      </c>
      <c r="V81" s="76" t="s">
        <v>445</v>
      </c>
      <c r="W81" s="112" t="s">
        <v>293</v>
      </c>
      <c r="X81" s="1"/>
      <c r="Y81" s="1"/>
    </row>
    <row r="82" spans="1:25" ht="15.75">
      <c r="A82" s="4" t="s">
        <v>6</v>
      </c>
      <c r="B82" s="5">
        <v>1101</v>
      </c>
      <c r="C82" s="231">
        <f>(( ' Amount Details'!P82 +  ' Amount Details'!I82 ) - (Actual_Paid!D83))</f>
        <v>8522</v>
      </c>
      <c r="D82" s="231">
        <f>(( ' Amount Details'!P82 +  ' Amount Details'!I82) + (Interest_Calculation!F88 + Interest_Calculation!I88 ) - (Actual_Paid!D83))</f>
        <v>8526</v>
      </c>
      <c r="E82" s="231">
        <f>(( ' Amount Details'!P82 +  ' Amount Details'!I82 + ' Amount Details'!J82 ) - (Actual_Paid!D83 + Actual_Paid!G83))</f>
        <v>16280</v>
      </c>
      <c r="F82" s="231">
        <f>(( ' Amount Details'!P82 +  ' Amount Details'!I82 + ' Amount Details'!J82) + (Interest_Calculation!F88 + Interest_Calculation!I88 + Interest_Calculation!L88) - (Actual_Paid!D83 + Actual_Paid!G83))</f>
        <v>16284</v>
      </c>
      <c r="G82" s="231">
        <f>(( ' Amount Details'!P82 +  ' Amount Details'!I82 + ' Amount Details'!J82 + ' Amount Details'!K82 ) - (Actual_Paid!D83 + Actual_Paid!G83 + Actual_Paid!J83))</f>
        <v>24038</v>
      </c>
      <c r="H82" s="231">
        <f>(( ' Amount Details'!P82 +  ' Amount Details'!I82 + ' Amount Details'!J82 + ' Amount Details'!K82 ) + (Interest_Calculation!F88 + Interest_Calculation!I88 + Interest_Calculation!L88 + Interest_Calculation!O88) - (Actual_Paid!D83 + Actual_Paid!G83 + Actual_Paid!J83))</f>
        <v>24042</v>
      </c>
      <c r="I82" s="231">
        <f>(( ' Amount Details'!P82 +  ' Amount Details'!I82 + ' Amount Details'!J82 + ' Amount Details'!K82 + ' Amount Details'!L82) - (Actual_Paid!D83 + Actual_Paid!G83 + Actual_Paid!J83 + Actual_Paid!M83))</f>
        <v>31796</v>
      </c>
      <c r="J82" s="231">
        <f>(( ' Amount Details'!P82 +  ' Amount Details'!I82 + ' Amount Details'!J82 + ' Amount Details'!K82 + ' Amount Details'!L82) + (Interest_Calculation!F88 + Interest_Calculation!I88 + Interest_Calculation!L88 + Interest_Calculation!O88 + Interest_Calculation!R88) - (Actual_Paid!D83 + Actual_Paid!G83 + Actual_Paid!J83 + Actual_Paid!M83))</f>
        <v>31800</v>
      </c>
      <c r="L82" s="237">
        <f t="shared" si="2"/>
        <v>8522</v>
      </c>
      <c r="M82" s="21">
        <f t="shared" si="3"/>
        <v>8526</v>
      </c>
      <c r="R82" s="109" t="s">
        <v>6</v>
      </c>
      <c r="S82" s="109">
        <v>1101</v>
      </c>
      <c r="T82" s="110" t="s">
        <v>712</v>
      </c>
      <c r="U82" s="111">
        <v>9820022171</v>
      </c>
      <c r="V82" s="76" t="s">
        <v>446</v>
      </c>
      <c r="W82" s="112" t="s">
        <v>285</v>
      </c>
      <c r="X82" s="1"/>
      <c r="Y82" s="1"/>
    </row>
    <row r="83" spans="1:25" ht="15.75">
      <c r="A83" s="4" t="s">
        <v>6</v>
      </c>
      <c r="B83" s="5">
        <v>1102</v>
      </c>
      <c r="C83" s="231">
        <f>(( ' Amount Details'!P83 +  ' Amount Details'!I83 ) - (Actual_Paid!D84))</f>
        <v>7173</v>
      </c>
      <c r="D83" s="231">
        <f>(( ' Amount Details'!P83 +  ' Amount Details'!I83) + (Interest_Calculation!F89 + Interest_Calculation!I89 ) - (Actual_Paid!D84))</f>
        <v>7173</v>
      </c>
      <c r="E83" s="231">
        <f>(( ' Amount Details'!P83 +  ' Amount Details'!I83 + ' Amount Details'!J83 ) - (Actual_Paid!D84 + Actual_Paid!G84))</f>
        <v>14346</v>
      </c>
      <c r="F83" s="231">
        <f>(( ' Amount Details'!P83 +  ' Amount Details'!I83 + ' Amount Details'!J83) + (Interest_Calculation!F89 + Interest_Calculation!I89 + Interest_Calculation!L89) - (Actual_Paid!D84 + Actual_Paid!G84))</f>
        <v>14346</v>
      </c>
      <c r="G83" s="231">
        <f>(( ' Amount Details'!P83 +  ' Amount Details'!I83 + ' Amount Details'!J83 + ' Amount Details'!K83 ) - (Actual_Paid!D84 + Actual_Paid!G84 + Actual_Paid!J84))</f>
        <v>21519</v>
      </c>
      <c r="H83" s="231">
        <f>(( ' Amount Details'!P83 +  ' Amount Details'!I83 + ' Amount Details'!J83 + ' Amount Details'!K83 ) + (Interest_Calculation!F89 + Interest_Calculation!I89 + Interest_Calculation!L89 + Interest_Calculation!O89) - (Actual_Paid!D84 + Actual_Paid!G84 + Actual_Paid!J84))</f>
        <v>21519</v>
      </c>
      <c r="I83" s="231">
        <f>(( ' Amount Details'!P83 +  ' Amount Details'!I83 + ' Amount Details'!J83 + ' Amount Details'!K83 + ' Amount Details'!L83) - (Actual_Paid!D84 + Actual_Paid!G84 + Actual_Paid!J84 + Actual_Paid!M84))</f>
        <v>28692</v>
      </c>
      <c r="J83" s="231">
        <f>(( ' Amount Details'!P83 +  ' Amount Details'!I83 + ' Amount Details'!J83 + ' Amount Details'!K83 + ' Amount Details'!L83) + (Interest_Calculation!F89 + Interest_Calculation!I89 + Interest_Calculation!L89 + Interest_Calculation!O89 + Interest_Calculation!R89) - (Actual_Paid!D84 + Actual_Paid!G84 + Actual_Paid!J84 + Actual_Paid!M84))</f>
        <v>28692</v>
      </c>
      <c r="L83" s="237">
        <f t="shared" si="2"/>
        <v>7173</v>
      </c>
      <c r="M83" s="21">
        <f t="shared" si="3"/>
        <v>7173</v>
      </c>
      <c r="R83" s="109" t="s">
        <v>6</v>
      </c>
      <c r="S83" s="109">
        <v>1102</v>
      </c>
      <c r="T83" s="110" t="s">
        <v>447</v>
      </c>
      <c r="U83" s="111">
        <v>9922412080</v>
      </c>
      <c r="V83" s="76" t="s">
        <v>448</v>
      </c>
      <c r="W83" s="112"/>
      <c r="X83" s="1"/>
      <c r="Y83" s="1"/>
    </row>
    <row r="84" spans="1:25" ht="15.75">
      <c r="A84" s="6" t="s">
        <v>6</v>
      </c>
      <c r="B84" s="5">
        <v>1103</v>
      </c>
      <c r="C84" s="231">
        <f>(( ' Amount Details'!P84 +  ' Amount Details'!I84 ) - (Actual_Paid!D85))</f>
        <v>7018</v>
      </c>
      <c r="D84" s="231">
        <f>(( ' Amount Details'!P84 +  ' Amount Details'!I84) + (Interest_Calculation!F90 + Interest_Calculation!I90 ) - (Actual_Paid!D85))</f>
        <v>7018</v>
      </c>
      <c r="E84" s="231">
        <f>(( ' Amount Details'!P84 +  ' Amount Details'!I84 + ' Amount Details'!J84 ) - (Actual_Paid!D85 + Actual_Paid!G85))</f>
        <v>14116</v>
      </c>
      <c r="F84" s="231">
        <f>(( ' Amount Details'!P84 +  ' Amount Details'!I84 + ' Amount Details'!J84) + (Interest_Calculation!F90 + Interest_Calculation!I90 + Interest_Calculation!L90) - (Actual_Paid!D85 + Actual_Paid!G85))</f>
        <v>14116</v>
      </c>
      <c r="G84" s="231">
        <f>(( ' Amount Details'!P84 +  ' Amount Details'!I84 + ' Amount Details'!J84 + ' Amount Details'!K84 ) - (Actual_Paid!D85 + Actual_Paid!G85 + Actual_Paid!J85))</f>
        <v>21214</v>
      </c>
      <c r="H84" s="231">
        <f>(( ' Amount Details'!P84 +  ' Amount Details'!I84 + ' Amount Details'!J84 + ' Amount Details'!K84 ) + (Interest_Calculation!F90 + Interest_Calculation!I90 + Interest_Calculation!L90 + Interest_Calculation!O90) - (Actual_Paid!D85 + Actual_Paid!G85 + Actual_Paid!J85))</f>
        <v>21214</v>
      </c>
      <c r="I84" s="231">
        <f>(( ' Amount Details'!P84 +  ' Amount Details'!I84 + ' Amount Details'!J84 + ' Amount Details'!K84 + ' Amount Details'!L84) - (Actual_Paid!D85 + Actual_Paid!G85 + Actual_Paid!J85 + Actual_Paid!M85))</f>
        <v>28312</v>
      </c>
      <c r="J84" s="231">
        <f>(( ' Amount Details'!P84 +  ' Amount Details'!I84 + ' Amount Details'!J84 + ' Amount Details'!K84 + ' Amount Details'!L84) + (Interest_Calculation!F90 + Interest_Calculation!I90 + Interest_Calculation!L90 + Interest_Calculation!O90 + Interest_Calculation!R90) - (Actual_Paid!D85 + Actual_Paid!G85 + Actual_Paid!J85 + Actual_Paid!M85))</f>
        <v>28312</v>
      </c>
      <c r="L84" s="237">
        <f t="shared" si="2"/>
        <v>7018</v>
      </c>
      <c r="M84" s="21">
        <f t="shared" si="3"/>
        <v>7018</v>
      </c>
      <c r="R84" s="133" t="s">
        <v>6</v>
      </c>
      <c r="S84" s="133">
        <v>1103</v>
      </c>
      <c r="T84" s="134" t="s">
        <v>449</v>
      </c>
      <c r="U84" s="135" t="s">
        <v>728</v>
      </c>
      <c r="V84" s="156" t="s">
        <v>729</v>
      </c>
      <c r="W84" s="136"/>
      <c r="X84" s="94"/>
      <c r="Y84" s="94"/>
    </row>
    <row r="85" spans="1:25" ht="15.75">
      <c r="A85" s="6" t="s">
        <v>6</v>
      </c>
      <c r="B85" s="5">
        <v>1104</v>
      </c>
      <c r="C85" s="231">
        <f>(( ' Amount Details'!P85 +  ' Amount Details'!I85 ) - (Actual_Paid!D86))</f>
        <v>73145</v>
      </c>
      <c r="D85" s="231">
        <f>(( ' Amount Details'!P85 +  ' Amount Details'!I85) + (Interest_Calculation!F91 + Interest_Calculation!I91 ) - (Actual_Paid!D86))</f>
        <v>73484</v>
      </c>
      <c r="E85" s="231">
        <f>(( ' Amount Details'!P85 +  ' Amount Details'!I85 + ' Amount Details'!J85 ) - (Actual_Paid!D86 + Actual_Paid!G86))</f>
        <v>80903</v>
      </c>
      <c r="F85" s="231">
        <f>(( ' Amount Details'!P85 +  ' Amount Details'!I85 + ' Amount Details'!J85) + (Interest_Calculation!F91 + Interest_Calculation!I91 + Interest_Calculation!L91) - (Actual_Paid!D86 + Actual_Paid!G86))</f>
        <v>81242</v>
      </c>
      <c r="G85" s="231">
        <f>(( ' Amount Details'!P85 +  ' Amount Details'!I85 + ' Amount Details'!J85 + ' Amount Details'!K85 ) - (Actual_Paid!D86 + Actual_Paid!G86 + Actual_Paid!J86))</f>
        <v>88661</v>
      </c>
      <c r="H85" s="231">
        <f>(( ' Amount Details'!P85 +  ' Amount Details'!I85 + ' Amount Details'!J85 + ' Amount Details'!K85 ) + (Interest_Calculation!F91 + Interest_Calculation!I91 + Interest_Calculation!L91 + Interest_Calculation!O91) - (Actual_Paid!D86 + Actual_Paid!G86 + Actual_Paid!J86))</f>
        <v>89000</v>
      </c>
      <c r="I85" s="231">
        <f>(( ' Amount Details'!P85 +  ' Amount Details'!I85 + ' Amount Details'!J85 + ' Amount Details'!K85 + ' Amount Details'!L85) - (Actual_Paid!D86 + Actual_Paid!G86 + Actual_Paid!J86 + Actual_Paid!M86))</f>
        <v>96419</v>
      </c>
      <c r="J85" s="231">
        <f>(( ' Amount Details'!P85 +  ' Amount Details'!I85 + ' Amount Details'!J85 + ' Amount Details'!K85 + ' Amount Details'!L85) + (Interest_Calculation!F91 + Interest_Calculation!I91 + Interest_Calculation!L91 + Interest_Calculation!O91 + Interest_Calculation!R91) - (Actual_Paid!D86 + Actual_Paid!G86 + Actual_Paid!J86 + Actual_Paid!M86))</f>
        <v>96758</v>
      </c>
      <c r="L85" s="237">
        <f t="shared" si="2"/>
        <v>73145</v>
      </c>
      <c r="M85" s="21">
        <f t="shared" si="3"/>
        <v>73484</v>
      </c>
      <c r="R85" s="109" t="s">
        <v>6</v>
      </c>
      <c r="S85" s="109">
        <v>1104</v>
      </c>
      <c r="T85" s="110" t="s">
        <v>450</v>
      </c>
      <c r="U85" s="119" t="s">
        <v>451</v>
      </c>
      <c r="V85" s="77" t="s">
        <v>452</v>
      </c>
      <c r="W85" s="120"/>
      <c r="X85" s="81"/>
      <c r="Y85" s="81"/>
    </row>
    <row r="86" spans="1:25" ht="15.75">
      <c r="A86" s="4" t="s">
        <v>6</v>
      </c>
      <c r="B86" s="5">
        <v>1105</v>
      </c>
      <c r="C86" s="231">
        <f>(( ' Amount Details'!P86 +  ' Amount Details'!I86 ) - (Actual_Paid!D87))</f>
        <v>12123</v>
      </c>
      <c r="D86" s="231">
        <f>(( ' Amount Details'!P86 +  ' Amount Details'!I86) + (Interest_Calculation!F92 + Interest_Calculation!I92 ) - (Actual_Paid!D87))</f>
        <v>12146</v>
      </c>
      <c r="E86" s="231">
        <f>(( ' Amount Details'!P86 +  ' Amount Details'!I86 + ' Amount Details'!J86 ) - (Actual_Paid!D87 + Actual_Paid!G87))</f>
        <v>19956</v>
      </c>
      <c r="F86" s="231">
        <f>(( ' Amount Details'!P86 +  ' Amount Details'!I86 + ' Amount Details'!J86) + (Interest_Calculation!F92 + Interest_Calculation!I92 + Interest_Calculation!L92) - (Actual_Paid!D87 + Actual_Paid!G87))</f>
        <v>19979</v>
      </c>
      <c r="G86" s="231">
        <f>(( ' Amount Details'!P86 +  ' Amount Details'!I86 + ' Amount Details'!J86 + ' Amount Details'!K86 ) - (Actual_Paid!D87 + Actual_Paid!G87 + Actual_Paid!J87))</f>
        <v>27789</v>
      </c>
      <c r="H86" s="231">
        <f>(( ' Amount Details'!P86 +  ' Amount Details'!I86 + ' Amount Details'!J86 + ' Amount Details'!K86 ) + (Interest_Calculation!F92 + Interest_Calculation!I92 + Interest_Calculation!L92 + Interest_Calculation!O92) - (Actual_Paid!D87 + Actual_Paid!G87 + Actual_Paid!J87))</f>
        <v>27812</v>
      </c>
      <c r="I86" s="231">
        <f>(( ' Amount Details'!P86 +  ' Amount Details'!I86 + ' Amount Details'!J86 + ' Amount Details'!K86 + ' Amount Details'!L86) - (Actual_Paid!D87 + Actual_Paid!G87 + Actual_Paid!J87 + Actual_Paid!M87))</f>
        <v>35622</v>
      </c>
      <c r="J86" s="231">
        <f>(( ' Amount Details'!P86 +  ' Amount Details'!I86 + ' Amount Details'!J86 + ' Amount Details'!K86 + ' Amount Details'!L86) + (Interest_Calculation!F92 + Interest_Calculation!I92 + Interest_Calculation!L92 + Interest_Calculation!O92 + Interest_Calculation!R92) - (Actual_Paid!D87 + Actual_Paid!G87 + Actual_Paid!J87 + Actual_Paid!M87))</f>
        <v>35645</v>
      </c>
      <c r="L86" s="237">
        <f t="shared" si="2"/>
        <v>12123</v>
      </c>
      <c r="M86" s="21">
        <f t="shared" si="3"/>
        <v>12146</v>
      </c>
      <c r="R86" s="109" t="s">
        <v>6</v>
      </c>
      <c r="S86" s="109">
        <v>1105</v>
      </c>
      <c r="T86" s="110" t="s">
        <v>453</v>
      </c>
      <c r="U86" s="111">
        <v>9820700225</v>
      </c>
      <c r="V86" s="76" t="s">
        <v>454</v>
      </c>
      <c r="W86" s="112" t="s">
        <v>324</v>
      </c>
      <c r="X86" s="1"/>
      <c r="Y86" s="1"/>
    </row>
    <row r="87" spans="1:25" ht="15.75">
      <c r="A87" s="4" t="s">
        <v>6</v>
      </c>
      <c r="B87" s="5">
        <v>1106</v>
      </c>
      <c r="C87" s="231">
        <f>(( ' Amount Details'!P87 +  ' Amount Details'!I87 ) - (Actual_Paid!D88))</f>
        <v>45730</v>
      </c>
      <c r="D87" s="231">
        <f>(( ' Amount Details'!P87 +  ' Amount Details'!I87) + (Interest_Calculation!F93 + Interest_Calculation!I93 ) - (Actual_Paid!D88))</f>
        <v>45928</v>
      </c>
      <c r="E87" s="231">
        <f>(( ' Amount Details'!P87 +  ' Amount Details'!I87 + ' Amount Details'!J87 ) - (Actual_Paid!D88 + Actual_Paid!G88))</f>
        <v>53368</v>
      </c>
      <c r="F87" s="231">
        <f>(( ' Amount Details'!P87 +  ' Amount Details'!I87 + ' Amount Details'!J87) + (Interest_Calculation!F93 + Interest_Calculation!I93 + Interest_Calculation!L93) - (Actual_Paid!D88 + Actual_Paid!G88))</f>
        <v>53566</v>
      </c>
      <c r="G87" s="231">
        <f>(( ' Amount Details'!P87 +  ' Amount Details'!I87 + ' Amount Details'!J87 + ' Amount Details'!K87 ) - (Actual_Paid!D88 + Actual_Paid!G88 + Actual_Paid!J88))</f>
        <v>61006</v>
      </c>
      <c r="H87" s="231">
        <f>(( ' Amount Details'!P87 +  ' Amount Details'!I87 + ' Amount Details'!J87 + ' Amount Details'!K87 ) + (Interest_Calculation!F93 + Interest_Calculation!I93 + Interest_Calculation!L93 + Interest_Calculation!O93) - (Actual_Paid!D88 + Actual_Paid!G88 + Actual_Paid!J88))</f>
        <v>61204</v>
      </c>
      <c r="I87" s="231">
        <f>(( ' Amount Details'!P87 +  ' Amount Details'!I87 + ' Amount Details'!J87 + ' Amount Details'!K87 + ' Amount Details'!L87) - (Actual_Paid!D88 + Actual_Paid!G88 + Actual_Paid!J88 + Actual_Paid!M88))</f>
        <v>68644</v>
      </c>
      <c r="J87" s="231">
        <f>(( ' Amount Details'!P87 +  ' Amount Details'!I87 + ' Amount Details'!J87 + ' Amount Details'!K87 + ' Amount Details'!L87) + (Interest_Calculation!F93 + Interest_Calculation!I93 + Interest_Calculation!L93 + Interest_Calculation!O93 + Interest_Calculation!R93) - (Actual_Paid!D88 + Actual_Paid!G88 + Actual_Paid!J88 + Actual_Paid!M88))</f>
        <v>68842</v>
      </c>
      <c r="L87" s="237">
        <f t="shared" si="2"/>
        <v>45730</v>
      </c>
      <c r="M87" s="21">
        <f t="shared" si="3"/>
        <v>45928</v>
      </c>
      <c r="R87" s="137" t="s">
        <v>6</v>
      </c>
      <c r="S87" s="137">
        <v>1106</v>
      </c>
      <c r="T87" s="138" t="s">
        <v>455</v>
      </c>
      <c r="U87" s="139" t="s">
        <v>456</v>
      </c>
      <c r="V87" s="95"/>
      <c r="W87" s="140"/>
      <c r="X87" s="96"/>
      <c r="Y87" s="96"/>
    </row>
    <row r="88" spans="1:25" ht="15.75">
      <c r="A88" s="4" t="s">
        <v>6</v>
      </c>
      <c r="B88" s="5">
        <v>1107</v>
      </c>
      <c r="C88" s="231">
        <f>(( ' Amount Details'!P88 +  ' Amount Details'!I88 ) - (Actual_Paid!D89))</f>
        <v>8363</v>
      </c>
      <c r="D88" s="231">
        <f>(( ' Amount Details'!P88 +  ' Amount Details'!I88) + (Interest_Calculation!F94 + Interest_Calculation!I94 ) - (Actual_Paid!D89))</f>
        <v>8367</v>
      </c>
      <c r="E88" s="231">
        <f>(( ' Amount Details'!P88 +  ' Amount Details'!I88 + ' Amount Details'!J88 ) - (Actual_Paid!D89 + Actual_Paid!G89))</f>
        <v>16001</v>
      </c>
      <c r="F88" s="231">
        <f>(( ' Amount Details'!P88 +  ' Amount Details'!I88 + ' Amount Details'!J88) + (Interest_Calculation!F94 + Interest_Calculation!I94 + Interest_Calculation!L94) - (Actual_Paid!D89 + Actual_Paid!G89))</f>
        <v>16005</v>
      </c>
      <c r="G88" s="231">
        <f>(( ' Amount Details'!P88 +  ' Amount Details'!I88 + ' Amount Details'!J88 + ' Amount Details'!K88 ) - (Actual_Paid!D89 + Actual_Paid!G89 + Actual_Paid!J89))</f>
        <v>23639</v>
      </c>
      <c r="H88" s="231">
        <f>(( ' Amount Details'!P88 +  ' Amount Details'!I88 + ' Amount Details'!J88 + ' Amount Details'!K88 ) + (Interest_Calculation!F94 + Interest_Calculation!I94 + Interest_Calculation!L94 + Interest_Calculation!O94) - (Actual_Paid!D89 + Actual_Paid!G89 + Actual_Paid!J89))</f>
        <v>23643</v>
      </c>
      <c r="I88" s="231">
        <f>(( ' Amount Details'!P88 +  ' Amount Details'!I88 + ' Amount Details'!J88 + ' Amount Details'!K88 + ' Amount Details'!L88) - (Actual_Paid!D89 + Actual_Paid!G89 + Actual_Paid!J89 + Actual_Paid!M89))</f>
        <v>31277</v>
      </c>
      <c r="J88" s="231">
        <f>(( ' Amount Details'!P88 +  ' Amount Details'!I88 + ' Amount Details'!J88 + ' Amount Details'!K88 + ' Amount Details'!L88) + (Interest_Calculation!F94 + Interest_Calculation!I94 + Interest_Calculation!L94 + Interest_Calculation!O94 + Interest_Calculation!R94) - (Actual_Paid!D89 + Actual_Paid!G89 + Actual_Paid!J89 + Actual_Paid!M89))</f>
        <v>31281</v>
      </c>
      <c r="L88" s="237">
        <f t="shared" si="2"/>
        <v>8363</v>
      </c>
      <c r="M88" s="21">
        <f t="shared" si="3"/>
        <v>8367</v>
      </c>
      <c r="R88" s="109" t="s">
        <v>6</v>
      </c>
      <c r="S88" s="109">
        <v>1107</v>
      </c>
      <c r="T88" s="110" t="s">
        <v>457</v>
      </c>
      <c r="U88" s="111">
        <v>9321186184</v>
      </c>
      <c r="V88" s="76" t="s">
        <v>458</v>
      </c>
      <c r="W88" s="112" t="s">
        <v>285</v>
      </c>
      <c r="X88" s="1"/>
      <c r="Y88" s="1"/>
    </row>
    <row r="89" spans="1:25" ht="15.75">
      <c r="A89" s="4" t="s">
        <v>6</v>
      </c>
      <c r="B89" s="5">
        <v>1108</v>
      </c>
      <c r="C89" s="231">
        <f>(( ' Amount Details'!P89 +  ' Amount Details'!I89 ) - (Actual_Paid!D90))</f>
        <v>7908</v>
      </c>
      <c r="D89" s="231">
        <f>(( ' Amount Details'!P89 +  ' Amount Details'!I89) + (Interest_Calculation!F95 + Interest_Calculation!I95 ) - (Actual_Paid!D90))</f>
        <v>7909</v>
      </c>
      <c r="E89" s="231">
        <f>(( ' Amount Details'!P89 +  ' Amount Details'!I89 + ' Amount Details'!J89 ) - (Actual_Paid!D90 + Actual_Paid!G90))</f>
        <v>15666</v>
      </c>
      <c r="F89" s="231">
        <f>(( ' Amount Details'!P89 +  ' Amount Details'!I89 + ' Amount Details'!J89) + (Interest_Calculation!F95 + Interest_Calculation!I95 + Interest_Calculation!L95) - (Actual_Paid!D90 + Actual_Paid!G90))</f>
        <v>15667</v>
      </c>
      <c r="G89" s="231">
        <f>(( ' Amount Details'!P89 +  ' Amount Details'!I89 + ' Amount Details'!J89 + ' Amount Details'!K89 ) - (Actual_Paid!D90 + Actual_Paid!G90 + Actual_Paid!J90))</f>
        <v>23424</v>
      </c>
      <c r="H89" s="231">
        <f>(( ' Amount Details'!P89 +  ' Amount Details'!I89 + ' Amount Details'!J89 + ' Amount Details'!K89 ) + (Interest_Calculation!F95 + Interest_Calculation!I95 + Interest_Calculation!L95 + Interest_Calculation!O95) - (Actual_Paid!D90 + Actual_Paid!G90 + Actual_Paid!J90))</f>
        <v>23425</v>
      </c>
      <c r="I89" s="231">
        <f>(( ' Amount Details'!P89 +  ' Amount Details'!I89 + ' Amount Details'!J89 + ' Amount Details'!K89 + ' Amount Details'!L89) - (Actual_Paid!D90 + Actual_Paid!G90 + Actual_Paid!J90 + Actual_Paid!M90))</f>
        <v>31182</v>
      </c>
      <c r="J89" s="231">
        <f>(( ' Amount Details'!P89 +  ' Amount Details'!I89 + ' Amount Details'!J89 + ' Amount Details'!K89 + ' Amount Details'!L89) + (Interest_Calculation!F95 + Interest_Calculation!I95 + Interest_Calculation!L95 + Interest_Calculation!O95 + Interest_Calculation!R95) - (Actual_Paid!D90 + Actual_Paid!G90 + Actual_Paid!J90 + Actual_Paid!M90))</f>
        <v>31183</v>
      </c>
      <c r="L89" s="237">
        <f t="shared" si="2"/>
        <v>7908</v>
      </c>
      <c r="M89" s="21">
        <f t="shared" si="3"/>
        <v>7909</v>
      </c>
      <c r="R89" s="109" t="s">
        <v>6</v>
      </c>
      <c r="S89" s="109">
        <v>1108</v>
      </c>
      <c r="T89" s="110" t="s">
        <v>459</v>
      </c>
      <c r="U89" s="111">
        <v>9822506019</v>
      </c>
      <c r="V89" s="76" t="s">
        <v>460</v>
      </c>
      <c r="W89" s="112" t="s">
        <v>285</v>
      </c>
      <c r="X89" s="1"/>
      <c r="Y89" s="1"/>
    </row>
    <row r="90" spans="1:25" ht="15.75">
      <c r="A90" s="4" t="s">
        <v>7</v>
      </c>
      <c r="B90" s="5">
        <v>101</v>
      </c>
      <c r="C90" s="231">
        <f>(( ' Amount Details'!P90 +  ' Amount Details'!I90 ) - (Actual_Paid!D91))</f>
        <v>8760</v>
      </c>
      <c r="D90" s="231">
        <f>(( ' Amount Details'!P90 +  ' Amount Details'!I90) + (Interest_Calculation!F96 + Interest_Calculation!I96 ) - (Actual_Paid!D91))</f>
        <v>8760</v>
      </c>
      <c r="E90" s="231">
        <f>(( ' Amount Details'!P90 +  ' Amount Details'!I90 + ' Amount Details'!J90 ) - (Actual_Paid!D91 + Actual_Paid!G91))</f>
        <v>17520</v>
      </c>
      <c r="F90" s="231">
        <f>(( ' Amount Details'!P90 +  ' Amount Details'!I90 + ' Amount Details'!J90) + (Interest_Calculation!F96 + Interest_Calculation!I96 + Interest_Calculation!L96) - (Actual_Paid!D91 + Actual_Paid!G91))</f>
        <v>17520</v>
      </c>
      <c r="G90" s="231">
        <f>(( ' Amount Details'!P90 +  ' Amount Details'!I90 + ' Amount Details'!J90 + ' Amount Details'!K90 ) - (Actual_Paid!D91 + Actual_Paid!G91 + Actual_Paid!J91))</f>
        <v>26280</v>
      </c>
      <c r="H90" s="231">
        <f>(( ' Amount Details'!P90 +  ' Amount Details'!I90 + ' Amount Details'!J90 + ' Amount Details'!K90 ) + (Interest_Calculation!F96 + Interest_Calculation!I96 + Interest_Calculation!L96 + Interest_Calculation!O96) - (Actual_Paid!D91 + Actual_Paid!G91 + Actual_Paid!J91))</f>
        <v>26280</v>
      </c>
      <c r="I90" s="231">
        <f>(( ' Amount Details'!P90 +  ' Amount Details'!I90 + ' Amount Details'!J90 + ' Amount Details'!K90 + ' Amount Details'!L90) - (Actual_Paid!D91 + Actual_Paid!G91 + Actual_Paid!J91 + Actual_Paid!M91))</f>
        <v>35040</v>
      </c>
      <c r="J90" s="231">
        <f>(( ' Amount Details'!P90 +  ' Amount Details'!I90 + ' Amount Details'!J90 + ' Amount Details'!K90 + ' Amount Details'!L90) + (Interest_Calculation!F96 + Interest_Calculation!I96 + Interest_Calculation!L96 + Interest_Calculation!O96 + Interest_Calculation!R96) - (Actual_Paid!D91 + Actual_Paid!G91 + Actual_Paid!J91 + Actual_Paid!M91))</f>
        <v>35040</v>
      </c>
      <c r="L90" s="237">
        <f t="shared" si="2"/>
        <v>8760</v>
      </c>
      <c r="M90" s="21">
        <f t="shared" si="3"/>
        <v>8760</v>
      </c>
      <c r="R90" s="109" t="s">
        <v>7</v>
      </c>
      <c r="S90" s="109">
        <v>101</v>
      </c>
      <c r="T90" s="110" t="s">
        <v>461</v>
      </c>
      <c r="U90" s="111">
        <v>9822602935</v>
      </c>
      <c r="V90" s="76" t="s">
        <v>462</v>
      </c>
      <c r="W90" s="112"/>
      <c r="X90" s="1"/>
      <c r="Y90" s="1"/>
    </row>
    <row r="91" spans="1:25" ht="15.75">
      <c r="A91" s="4" t="s">
        <v>7</v>
      </c>
      <c r="B91" s="5">
        <v>102</v>
      </c>
      <c r="C91" s="231">
        <f>(( ' Amount Details'!P91 +  ' Amount Details'!I91 ) - (Actual_Paid!D92))</f>
        <v>8794</v>
      </c>
      <c r="D91" s="231">
        <f>(( ' Amount Details'!P91 +  ' Amount Details'!I91) + (Interest_Calculation!F97 + Interest_Calculation!I97 ) - (Actual_Paid!D92))</f>
        <v>8795</v>
      </c>
      <c r="E91" s="231">
        <f>(( ' Amount Details'!P91 +  ' Amount Details'!I91 + ' Amount Details'!J91 ) - (Actual_Paid!D92 + Actual_Paid!G92))</f>
        <v>17527</v>
      </c>
      <c r="F91" s="231">
        <f>(( ' Amount Details'!P91 +  ' Amount Details'!I91 + ' Amount Details'!J91) + (Interest_Calculation!F97 + Interest_Calculation!I97 + Interest_Calculation!L97) - (Actual_Paid!D92 + Actual_Paid!G92))</f>
        <v>17528</v>
      </c>
      <c r="G91" s="231">
        <f>(( ' Amount Details'!P91 +  ' Amount Details'!I91 + ' Amount Details'!J91 + ' Amount Details'!K91 ) - (Actual_Paid!D92 + Actual_Paid!G92 + Actual_Paid!J92))</f>
        <v>26260</v>
      </c>
      <c r="H91" s="231">
        <f>(( ' Amount Details'!P91 +  ' Amount Details'!I91 + ' Amount Details'!J91 + ' Amount Details'!K91 ) + (Interest_Calculation!F97 + Interest_Calculation!I97 + Interest_Calculation!L97 + Interest_Calculation!O97) - (Actual_Paid!D92 + Actual_Paid!G92 + Actual_Paid!J92))</f>
        <v>26261</v>
      </c>
      <c r="I91" s="231">
        <f>(( ' Amount Details'!P91 +  ' Amount Details'!I91 + ' Amount Details'!J91 + ' Amount Details'!K91 + ' Amount Details'!L91) - (Actual_Paid!D92 + Actual_Paid!G92 + Actual_Paid!J92 + Actual_Paid!M92))</f>
        <v>34993</v>
      </c>
      <c r="J91" s="231">
        <f>(( ' Amount Details'!P91 +  ' Amount Details'!I91 + ' Amount Details'!J91 + ' Amount Details'!K91 + ' Amount Details'!L91) + (Interest_Calculation!F97 + Interest_Calculation!I97 + Interest_Calculation!L97 + Interest_Calculation!O97 + Interest_Calculation!R97) - (Actual_Paid!D92 + Actual_Paid!G92 + Actual_Paid!J92 + Actual_Paid!M92))</f>
        <v>34994</v>
      </c>
      <c r="L91" s="237">
        <f t="shared" si="2"/>
        <v>8794</v>
      </c>
      <c r="M91" s="21">
        <f t="shared" si="3"/>
        <v>8795</v>
      </c>
      <c r="R91" s="109" t="s">
        <v>7</v>
      </c>
      <c r="S91" s="109">
        <v>102</v>
      </c>
      <c r="T91" s="110" t="s">
        <v>713</v>
      </c>
      <c r="U91" s="111">
        <v>9930737498</v>
      </c>
      <c r="V91" s="76" t="s">
        <v>463</v>
      </c>
      <c r="W91" s="112" t="s">
        <v>293</v>
      </c>
      <c r="X91" s="1"/>
      <c r="Y91" s="1"/>
    </row>
    <row r="92" spans="1:25" ht="15.75">
      <c r="A92" s="4" t="s">
        <v>7</v>
      </c>
      <c r="B92" s="5">
        <v>103</v>
      </c>
      <c r="C92" s="231">
        <f>(( ' Amount Details'!P92 +  ' Amount Details'!I92 ) - (Actual_Paid!D93))</f>
        <v>8386</v>
      </c>
      <c r="D92" s="231">
        <f>(( ' Amount Details'!P92 +  ' Amount Details'!I92) + (Interest_Calculation!F98 + Interest_Calculation!I98 ) - (Actual_Paid!D93))</f>
        <v>8387</v>
      </c>
      <c r="E92" s="231">
        <f>(( ' Amount Details'!P92 +  ' Amount Details'!I92 + ' Amount Details'!J92 ) - (Actual_Paid!D93 + Actual_Paid!G93))</f>
        <v>16606</v>
      </c>
      <c r="F92" s="231">
        <f>(( ' Amount Details'!P92 +  ' Amount Details'!I92 + ' Amount Details'!J92) + (Interest_Calculation!F98 + Interest_Calculation!I98 + Interest_Calculation!L98) - (Actual_Paid!D93 + Actual_Paid!G93))</f>
        <v>16607</v>
      </c>
      <c r="G92" s="231">
        <f>(( ' Amount Details'!P92 +  ' Amount Details'!I92 + ' Amount Details'!J92 + ' Amount Details'!K92 ) - (Actual_Paid!D93 + Actual_Paid!G93 + Actual_Paid!J93))</f>
        <v>24826</v>
      </c>
      <c r="H92" s="231">
        <f>(( ' Amount Details'!P92 +  ' Amount Details'!I92 + ' Amount Details'!J92 + ' Amount Details'!K92 ) + (Interest_Calculation!F98 + Interest_Calculation!I98 + Interest_Calculation!L98 + Interest_Calculation!O98) - (Actual_Paid!D93 + Actual_Paid!G93 + Actual_Paid!J93))</f>
        <v>24827</v>
      </c>
      <c r="I92" s="231">
        <f>(( ' Amount Details'!P92 +  ' Amount Details'!I92 + ' Amount Details'!J92 + ' Amount Details'!K92 + ' Amount Details'!L92) - (Actual_Paid!D93 + Actual_Paid!G93 + Actual_Paid!J93 + Actual_Paid!M93))</f>
        <v>33046</v>
      </c>
      <c r="J92" s="231">
        <f>(( ' Amount Details'!P92 +  ' Amount Details'!I92 + ' Amount Details'!J92 + ' Amount Details'!K92 + ' Amount Details'!L92) + (Interest_Calculation!F98 + Interest_Calculation!I98 + Interest_Calculation!L98 + Interest_Calculation!O98 + Interest_Calculation!R98) - (Actual_Paid!D93 + Actual_Paid!G93 + Actual_Paid!J93 + Actual_Paid!M93))</f>
        <v>33047</v>
      </c>
      <c r="L92" s="237">
        <f t="shared" si="2"/>
        <v>8386</v>
      </c>
      <c r="M92" s="21">
        <f t="shared" si="3"/>
        <v>8387</v>
      </c>
      <c r="R92" s="109" t="s">
        <v>7</v>
      </c>
      <c r="S92" s="109">
        <v>103</v>
      </c>
      <c r="T92" s="110" t="s">
        <v>464</v>
      </c>
      <c r="U92" s="111">
        <v>8805571899</v>
      </c>
      <c r="V92" s="76" t="s">
        <v>465</v>
      </c>
      <c r="W92" s="112" t="s">
        <v>293</v>
      </c>
      <c r="X92" s="1"/>
      <c r="Y92" s="1"/>
    </row>
    <row r="93" spans="1:25" ht="15.75">
      <c r="A93" s="4" t="s">
        <v>7</v>
      </c>
      <c r="B93" s="5">
        <v>104</v>
      </c>
      <c r="C93" s="231">
        <f>(( ' Amount Details'!P93 +  ' Amount Details'!I93 ) - (Actual_Paid!D94))</f>
        <v>8760</v>
      </c>
      <c r="D93" s="231">
        <f>(( ' Amount Details'!P93 +  ' Amount Details'!I93) + (Interest_Calculation!F99 + Interest_Calculation!I99 ) - (Actual_Paid!D94))</f>
        <v>8760</v>
      </c>
      <c r="E93" s="231">
        <f>(( ' Amount Details'!P93 +  ' Amount Details'!I93 + ' Amount Details'!J93 ) - (Actual_Paid!D94 + Actual_Paid!G94))</f>
        <v>17520</v>
      </c>
      <c r="F93" s="231">
        <f>(( ' Amount Details'!P93 +  ' Amount Details'!I93 + ' Amount Details'!J93) + (Interest_Calculation!F99 + Interest_Calculation!I99 + Interest_Calculation!L99) - (Actual_Paid!D94 + Actual_Paid!G94))</f>
        <v>17520</v>
      </c>
      <c r="G93" s="231">
        <f>(( ' Amount Details'!P93 +  ' Amount Details'!I93 + ' Amount Details'!J93 + ' Amount Details'!K93 ) - (Actual_Paid!D94 + Actual_Paid!G94 + Actual_Paid!J94))</f>
        <v>26280</v>
      </c>
      <c r="H93" s="231">
        <f>(( ' Amount Details'!P93 +  ' Amount Details'!I93 + ' Amount Details'!J93 + ' Amount Details'!K93 ) + (Interest_Calculation!F99 + Interest_Calculation!I99 + Interest_Calculation!L99 + Interest_Calculation!O99) - (Actual_Paid!D94 + Actual_Paid!G94 + Actual_Paid!J94))</f>
        <v>26280</v>
      </c>
      <c r="I93" s="231">
        <f>(( ' Amount Details'!P93 +  ' Amount Details'!I93 + ' Amount Details'!J93 + ' Amount Details'!K93 + ' Amount Details'!L93) - (Actual_Paid!D94 + Actual_Paid!G94 + Actual_Paid!J94 + Actual_Paid!M94))</f>
        <v>35040</v>
      </c>
      <c r="J93" s="231">
        <f>(( ' Amount Details'!P93 +  ' Amount Details'!I93 + ' Amount Details'!J93 + ' Amount Details'!K93 + ' Amount Details'!L93) + (Interest_Calculation!F99 + Interest_Calculation!I99 + Interest_Calculation!L99 + Interest_Calculation!O99 + Interest_Calculation!R99) - (Actual_Paid!D94 + Actual_Paid!G94 + Actual_Paid!J94 + Actual_Paid!M94))</f>
        <v>35040</v>
      </c>
      <c r="L93" s="237">
        <f t="shared" si="2"/>
        <v>8760</v>
      </c>
      <c r="M93" s="21">
        <f t="shared" si="3"/>
        <v>8760</v>
      </c>
      <c r="R93" s="109" t="s">
        <v>7</v>
      </c>
      <c r="S93" s="109">
        <v>104</v>
      </c>
      <c r="T93" s="110" t="s">
        <v>714</v>
      </c>
      <c r="U93" s="111">
        <v>9881156991</v>
      </c>
      <c r="V93" s="76" t="s">
        <v>466</v>
      </c>
      <c r="W93" s="112" t="s">
        <v>293</v>
      </c>
      <c r="X93" s="1"/>
      <c r="Y93" s="1"/>
    </row>
    <row r="94" spans="1:25" ht="15.75">
      <c r="A94" s="4" t="s">
        <v>7</v>
      </c>
      <c r="B94" s="5">
        <v>201</v>
      </c>
      <c r="C94" s="231">
        <f>(( ' Amount Details'!P94 +  ' Amount Details'!I94 ) - (Actual_Paid!D95))</f>
        <v>-9267</v>
      </c>
      <c r="D94" s="231">
        <f>(( ' Amount Details'!P94 +  ' Amount Details'!I94) + (Interest_Calculation!F100 + Interest_Calculation!I100 ) - (Actual_Paid!D95))</f>
        <v>-9267</v>
      </c>
      <c r="E94" s="231">
        <f>(( ' Amount Details'!P94 +  ' Amount Details'!I94 + ' Amount Details'!J94 ) - (Actual_Paid!D95 + Actual_Paid!G95))</f>
        <v>-489</v>
      </c>
      <c r="F94" s="231">
        <f>(( ' Amount Details'!P94 +  ' Amount Details'!I94 + ' Amount Details'!J94) + (Interest_Calculation!F100 + Interest_Calculation!I100 + Interest_Calculation!L100) - (Actual_Paid!D95 + Actual_Paid!G95))</f>
        <v>-489</v>
      </c>
      <c r="G94" s="231">
        <f>(( ' Amount Details'!P94 +  ' Amount Details'!I94 + ' Amount Details'!J94 + ' Amount Details'!K94 ) - (Actual_Paid!D95 + Actual_Paid!G95 + Actual_Paid!J95))</f>
        <v>8289</v>
      </c>
      <c r="H94" s="231">
        <f>(( ' Amount Details'!P94 +  ' Amount Details'!I94 + ' Amount Details'!J94 + ' Amount Details'!K94 ) + (Interest_Calculation!F100 + Interest_Calculation!I100 + Interest_Calculation!L100 + Interest_Calculation!O100) - (Actual_Paid!D95 + Actual_Paid!G95 + Actual_Paid!J95))</f>
        <v>8289</v>
      </c>
      <c r="I94" s="231">
        <f>(( ' Amount Details'!P94 +  ' Amount Details'!I94 + ' Amount Details'!J94 + ' Amount Details'!K94 + ' Amount Details'!L94) - (Actual_Paid!D95 + Actual_Paid!G95 + Actual_Paid!J95 + Actual_Paid!M95))</f>
        <v>17067</v>
      </c>
      <c r="J94" s="231">
        <f>(( ' Amount Details'!P94 +  ' Amount Details'!I94 + ' Amount Details'!J94 + ' Amount Details'!K94 + ' Amount Details'!L94) + (Interest_Calculation!F100 + Interest_Calculation!I100 + Interest_Calculation!L100 + Interest_Calculation!O100 + Interest_Calculation!R100) - (Actual_Paid!D95 + Actual_Paid!G95 + Actual_Paid!J95 + Actual_Paid!M95))</f>
        <v>17067</v>
      </c>
      <c r="L94" s="237">
        <f t="shared" si="2"/>
        <v>-9267</v>
      </c>
      <c r="M94" s="21">
        <f t="shared" si="3"/>
        <v>-9267</v>
      </c>
      <c r="R94" s="109" t="s">
        <v>7</v>
      </c>
      <c r="S94" s="109">
        <v>201</v>
      </c>
      <c r="T94" s="110" t="s">
        <v>467</v>
      </c>
      <c r="U94" s="111">
        <v>9881156991</v>
      </c>
      <c r="V94" s="77" t="s">
        <v>468</v>
      </c>
      <c r="W94" s="112" t="s">
        <v>285</v>
      </c>
      <c r="X94" s="1"/>
      <c r="Y94" s="1"/>
    </row>
    <row r="95" spans="1:25" ht="15.75">
      <c r="A95" s="4" t="s">
        <v>7</v>
      </c>
      <c r="B95" s="5">
        <v>202</v>
      </c>
      <c r="C95" s="231">
        <f>(( ' Amount Details'!P95 +  ' Amount Details'!I95 ) - (Actual_Paid!D96))</f>
        <v>9273</v>
      </c>
      <c r="D95" s="231">
        <f>(( ' Amount Details'!P95 +  ' Amount Details'!I95) + (Interest_Calculation!F101 + Interest_Calculation!I101 ) - (Actual_Paid!D96))</f>
        <v>9273</v>
      </c>
      <c r="E95" s="231">
        <f>(( ' Amount Details'!P95 +  ' Amount Details'!I95 + ' Amount Details'!J95 ) - (Actual_Paid!D96 + Actual_Paid!G96))</f>
        <v>18546</v>
      </c>
      <c r="F95" s="231">
        <f>(( ' Amount Details'!P95 +  ' Amount Details'!I95 + ' Amount Details'!J95) + (Interest_Calculation!F101 + Interest_Calculation!I101 + Interest_Calculation!L101) - (Actual_Paid!D96 + Actual_Paid!G96))</f>
        <v>18546</v>
      </c>
      <c r="G95" s="231">
        <f>(( ' Amount Details'!P95 +  ' Amount Details'!I95 + ' Amount Details'!J95 + ' Amount Details'!K95 ) - (Actual_Paid!D96 + Actual_Paid!G96 + Actual_Paid!J96))</f>
        <v>27819</v>
      </c>
      <c r="H95" s="231">
        <f>(( ' Amount Details'!P95 +  ' Amount Details'!I95 + ' Amount Details'!J95 + ' Amount Details'!K95 ) + (Interest_Calculation!F101 + Interest_Calculation!I101 + Interest_Calculation!L101 + Interest_Calculation!O101) - (Actual_Paid!D96 + Actual_Paid!G96 + Actual_Paid!J96))</f>
        <v>27819</v>
      </c>
      <c r="I95" s="231">
        <f>(( ' Amount Details'!P95 +  ' Amount Details'!I95 + ' Amount Details'!J95 + ' Amount Details'!K95 + ' Amount Details'!L95) - (Actual_Paid!D96 + Actual_Paid!G96 + Actual_Paid!J96 + Actual_Paid!M96))</f>
        <v>37092</v>
      </c>
      <c r="J95" s="231">
        <f>(( ' Amount Details'!P95 +  ' Amount Details'!I95 + ' Amount Details'!J95 + ' Amount Details'!K95 + ' Amount Details'!L95) + (Interest_Calculation!F101 + Interest_Calculation!I101 + Interest_Calculation!L101 + Interest_Calculation!O101 + Interest_Calculation!R101) - (Actual_Paid!D96 + Actual_Paid!G96 + Actual_Paid!J96 + Actual_Paid!M96))</f>
        <v>37092</v>
      </c>
      <c r="L95" s="237">
        <f t="shared" si="2"/>
        <v>9273</v>
      </c>
      <c r="M95" s="21">
        <f t="shared" si="3"/>
        <v>9273</v>
      </c>
      <c r="R95" s="109" t="s">
        <v>7</v>
      </c>
      <c r="S95" s="109">
        <v>202</v>
      </c>
      <c r="T95" s="110" t="s">
        <v>469</v>
      </c>
      <c r="U95" s="111">
        <v>9527005964</v>
      </c>
      <c r="V95" s="76" t="s">
        <v>470</v>
      </c>
      <c r="W95" s="112" t="s">
        <v>293</v>
      </c>
      <c r="X95" s="1"/>
      <c r="Y95" s="1"/>
    </row>
    <row r="96" spans="1:25" ht="15.75">
      <c r="A96" s="4" t="s">
        <v>7</v>
      </c>
      <c r="B96" s="5">
        <v>203</v>
      </c>
      <c r="C96" s="231">
        <f>(( ' Amount Details'!P96 +  ' Amount Details'!I96 ) - (Actual_Paid!D97))</f>
        <v>8282</v>
      </c>
      <c r="D96" s="231">
        <f>(( ' Amount Details'!P96 +  ' Amount Details'!I96) + (Interest_Calculation!F102 + Interest_Calculation!I102 ) - (Actual_Paid!D97))</f>
        <v>8283</v>
      </c>
      <c r="E96" s="231">
        <f>(( ' Amount Details'!P96 +  ' Amount Details'!I96 + ' Amount Details'!J96 ) - (Actual_Paid!D97 + Actual_Paid!G97))</f>
        <v>16520</v>
      </c>
      <c r="F96" s="231">
        <f>(( ' Amount Details'!P96 +  ' Amount Details'!I96 + ' Amount Details'!J96) + (Interest_Calculation!F102 + Interest_Calculation!I102 + Interest_Calculation!L102) - (Actual_Paid!D97 + Actual_Paid!G97))</f>
        <v>16521</v>
      </c>
      <c r="G96" s="231">
        <f>(( ' Amount Details'!P96 +  ' Amount Details'!I96 + ' Amount Details'!J96 + ' Amount Details'!K96 ) - (Actual_Paid!D97 + Actual_Paid!G97 + Actual_Paid!J97))</f>
        <v>24758</v>
      </c>
      <c r="H96" s="231">
        <f>(( ' Amount Details'!P96 +  ' Amount Details'!I96 + ' Amount Details'!J96 + ' Amount Details'!K96 ) + (Interest_Calculation!F102 + Interest_Calculation!I102 + Interest_Calculation!L102 + Interest_Calculation!O102) - (Actual_Paid!D97 + Actual_Paid!G97 + Actual_Paid!J97))</f>
        <v>24759</v>
      </c>
      <c r="I96" s="231">
        <f>(( ' Amount Details'!P96 +  ' Amount Details'!I96 + ' Amount Details'!J96 + ' Amount Details'!K96 + ' Amount Details'!L96) - (Actual_Paid!D97 + Actual_Paid!G97 + Actual_Paid!J97 + Actual_Paid!M97))</f>
        <v>32996</v>
      </c>
      <c r="J96" s="231">
        <f>(( ' Amount Details'!P96 +  ' Amount Details'!I96 + ' Amount Details'!J96 + ' Amount Details'!K96 + ' Amount Details'!L96) + (Interest_Calculation!F102 + Interest_Calculation!I102 + Interest_Calculation!L102 + Interest_Calculation!O102 + Interest_Calculation!R102) - (Actual_Paid!D97 + Actual_Paid!G97 + Actual_Paid!J97 + Actual_Paid!M97))</f>
        <v>32997</v>
      </c>
      <c r="L96" s="237">
        <f t="shared" si="2"/>
        <v>8282</v>
      </c>
      <c r="M96" s="21">
        <f t="shared" si="3"/>
        <v>8283</v>
      </c>
      <c r="R96" s="109" t="s">
        <v>7</v>
      </c>
      <c r="S96" s="109">
        <v>203</v>
      </c>
      <c r="T96" s="110" t="s">
        <v>715</v>
      </c>
      <c r="U96" s="111">
        <v>9890364702</v>
      </c>
      <c r="V96" s="77" t="s">
        <v>471</v>
      </c>
      <c r="W96" s="112" t="s">
        <v>293</v>
      </c>
      <c r="X96" s="1"/>
      <c r="Y96" s="1"/>
    </row>
    <row r="97" spans="1:25" ht="15.75">
      <c r="A97" s="4" t="s">
        <v>7</v>
      </c>
      <c r="B97" s="5">
        <v>204</v>
      </c>
      <c r="C97" s="231">
        <f>(( ' Amount Details'!P97 +  ' Amount Details'!I97 ) - (Actual_Paid!D98))</f>
        <v>25884</v>
      </c>
      <c r="D97" s="231">
        <f>(( ' Amount Details'!P97 +  ' Amount Details'!I97) + (Interest_Calculation!F103 + Interest_Calculation!I103 ) - (Actual_Paid!D98))</f>
        <v>25976</v>
      </c>
      <c r="E97" s="231">
        <f>(( ' Amount Details'!P97 +  ' Amount Details'!I97 + ' Amount Details'!J97 ) - (Actual_Paid!D98 + Actual_Paid!G98))</f>
        <v>34122</v>
      </c>
      <c r="F97" s="231">
        <f>(( ' Amount Details'!P97 +  ' Amount Details'!I97 + ' Amount Details'!J97) + (Interest_Calculation!F103 + Interest_Calculation!I103 + Interest_Calculation!L103) - (Actual_Paid!D98 + Actual_Paid!G98))</f>
        <v>34214</v>
      </c>
      <c r="G97" s="231">
        <f>(( ' Amount Details'!P97 +  ' Amount Details'!I97 + ' Amount Details'!J97 + ' Amount Details'!K97 ) - (Actual_Paid!D98 + Actual_Paid!G98 + Actual_Paid!J98))</f>
        <v>42360</v>
      </c>
      <c r="H97" s="231">
        <f>(( ' Amount Details'!P97 +  ' Amount Details'!I97 + ' Amount Details'!J97 + ' Amount Details'!K97 ) + (Interest_Calculation!F103 + Interest_Calculation!I103 + Interest_Calculation!L103 + Interest_Calculation!O103) - (Actual_Paid!D98 + Actual_Paid!G98 + Actual_Paid!J98))</f>
        <v>42452</v>
      </c>
      <c r="I97" s="231">
        <f>(( ' Amount Details'!P97 +  ' Amount Details'!I97 + ' Amount Details'!J97 + ' Amount Details'!K97 + ' Amount Details'!L97) - (Actual_Paid!D98 + Actual_Paid!G98 + Actual_Paid!J98 + Actual_Paid!M98))</f>
        <v>50598</v>
      </c>
      <c r="J97" s="231">
        <f>(( ' Amount Details'!P97 +  ' Amount Details'!I97 + ' Amount Details'!J97 + ' Amount Details'!K97 + ' Amount Details'!L97) + (Interest_Calculation!F103 + Interest_Calculation!I103 + Interest_Calculation!L103 + Interest_Calculation!O103 + Interest_Calculation!R103) - (Actual_Paid!D98 + Actual_Paid!G98 + Actual_Paid!J98 + Actual_Paid!M98))</f>
        <v>50690</v>
      </c>
      <c r="L97" s="237">
        <f t="shared" si="2"/>
        <v>25884</v>
      </c>
      <c r="M97" s="21">
        <f t="shared" si="3"/>
        <v>25976</v>
      </c>
      <c r="R97" s="109" t="s">
        <v>7</v>
      </c>
      <c r="S97" s="109">
        <v>204</v>
      </c>
      <c r="T97" s="110" t="s">
        <v>472</v>
      </c>
      <c r="U97" s="111">
        <v>9004067302</v>
      </c>
      <c r="V97" s="76" t="s">
        <v>473</v>
      </c>
      <c r="W97" s="112" t="s">
        <v>293</v>
      </c>
      <c r="X97" s="1"/>
      <c r="Y97" s="1"/>
    </row>
    <row r="98" spans="1:25" ht="15.75">
      <c r="A98" s="4" t="s">
        <v>7</v>
      </c>
      <c r="B98" s="5">
        <v>301</v>
      </c>
      <c r="C98" s="231">
        <f>(( ' Amount Details'!P98 +  ' Amount Details'!I98 ) - (Actual_Paid!D99))</f>
        <v>-213</v>
      </c>
      <c r="D98" s="231">
        <f>(( ' Amount Details'!P98 +  ' Amount Details'!I98) + (Interest_Calculation!F104 + Interest_Calculation!I104 ) - (Actual_Paid!D99))</f>
        <v>-213</v>
      </c>
      <c r="E98" s="231">
        <f>(( ' Amount Details'!P98 +  ' Amount Details'!I98 + ' Amount Details'!J98 ) - (Actual_Paid!D99 + Actual_Paid!G99))</f>
        <v>8547</v>
      </c>
      <c r="F98" s="231">
        <f>(( ' Amount Details'!P98 +  ' Amount Details'!I98 + ' Amount Details'!J98) + (Interest_Calculation!F104 + Interest_Calculation!I104 + Interest_Calculation!L104) - (Actual_Paid!D99 + Actual_Paid!G99))</f>
        <v>8547</v>
      </c>
      <c r="G98" s="231">
        <f>(( ' Amount Details'!P98 +  ' Amount Details'!I98 + ' Amount Details'!J98 + ' Amount Details'!K98 ) - (Actual_Paid!D99 + Actual_Paid!G99 + Actual_Paid!J99))</f>
        <v>17307</v>
      </c>
      <c r="H98" s="231">
        <f>(( ' Amount Details'!P98 +  ' Amount Details'!I98 + ' Amount Details'!J98 + ' Amount Details'!K98 ) + (Interest_Calculation!F104 + Interest_Calculation!I104 + Interest_Calculation!L104 + Interest_Calculation!O104) - (Actual_Paid!D99 + Actual_Paid!G99 + Actual_Paid!J99))</f>
        <v>17307</v>
      </c>
      <c r="I98" s="231">
        <f>(( ' Amount Details'!P98 +  ' Amount Details'!I98 + ' Amount Details'!J98 + ' Amount Details'!K98 + ' Amount Details'!L98) - (Actual_Paid!D99 + Actual_Paid!G99 + Actual_Paid!J99 + Actual_Paid!M99))</f>
        <v>26067</v>
      </c>
      <c r="J98" s="231">
        <f>(( ' Amount Details'!P98 +  ' Amount Details'!I98 + ' Amount Details'!J98 + ' Amount Details'!K98 + ' Amount Details'!L98) + (Interest_Calculation!F104 + Interest_Calculation!I104 + Interest_Calculation!L104 + Interest_Calculation!O104 + Interest_Calculation!R104) - (Actual_Paid!D99 + Actual_Paid!G99 + Actual_Paid!J99 + Actual_Paid!M99))</f>
        <v>26067</v>
      </c>
      <c r="L98" s="237">
        <f t="shared" si="2"/>
        <v>-213</v>
      </c>
      <c r="M98" s="21">
        <f t="shared" si="3"/>
        <v>-213</v>
      </c>
      <c r="R98" s="109" t="s">
        <v>7</v>
      </c>
      <c r="S98" s="109">
        <v>301</v>
      </c>
      <c r="T98" s="110" t="s">
        <v>474</v>
      </c>
      <c r="U98" s="111">
        <v>9920474755</v>
      </c>
      <c r="V98" s="76" t="s">
        <v>475</v>
      </c>
      <c r="W98" s="112" t="s">
        <v>285</v>
      </c>
      <c r="X98" s="1"/>
      <c r="Y98" s="1"/>
    </row>
    <row r="99" spans="1:25" ht="15.75">
      <c r="A99" s="4" t="s">
        <v>7</v>
      </c>
      <c r="B99" s="5">
        <v>302</v>
      </c>
      <c r="C99" s="231">
        <f>(( ' Amount Details'!P99 +  ' Amount Details'!I99 ) - (Actual_Paid!D100))</f>
        <v>0</v>
      </c>
      <c r="D99" s="231">
        <f>(( ' Amount Details'!P99 +  ' Amount Details'!I99) + (Interest_Calculation!F105 + Interest_Calculation!I105 ) - (Actual_Paid!D100))</f>
        <v>0</v>
      </c>
      <c r="E99" s="231">
        <f>(( ' Amount Details'!P99 +  ' Amount Details'!I99 + ' Amount Details'!J99 ) - (Actual_Paid!D100 + Actual_Paid!G100))</f>
        <v>8868</v>
      </c>
      <c r="F99" s="231">
        <f>(( ' Amount Details'!P99 +  ' Amount Details'!I99 + ' Amount Details'!J99) + (Interest_Calculation!F105 + Interest_Calculation!I105 + Interest_Calculation!L105) - (Actual_Paid!D100 + Actual_Paid!G100))</f>
        <v>8868</v>
      </c>
      <c r="G99" s="231">
        <f>(( ' Amount Details'!P99 +  ' Amount Details'!I99 + ' Amount Details'!J99 + ' Amount Details'!K99 ) - (Actual_Paid!D100 + Actual_Paid!G100 + Actual_Paid!J100))</f>
        <v>17736</v>
      </c>
      <c r="H99" s="231">
        <f>(( ' Amount Details'!P99 +  ' Amount Details'!I99 + ' Amount Details'!J99 + ' Amount Details'!K99 ) + (Interest_Calculation!F105 + Interest_Calculation!I105 + Interest_Calculation!L105 + Interest_Calculation!O105) - (Actual_Paid!D100 + Actual_Paid!G100 + Actual_Paid!J100))</f>
        <v>17736</v>
      </c>
      <c r="I99" s="231">
        <f>(( ' Amount Details'!P99 +  ' Amount Details'!I99 + ' Amount Details'!J99 + ' Amount Details'!K99 + ' Amount Details'!L99) - (Actual_Paid!D100 + Actual_Paid!G100 + Actual_Paid!J100 + Actual_Paid!M100))</f>
        <v>26604</v>
      </c>
      <c r="J99" s="231">
        <f>(( ' Amount Details'!P99 +  ' Amount Details'!I99 + ' Amount Details'!J99 + ' Amount Details'!K99 + ' Amount Details'!L99) + (Interest_Calculation!F105 + Interest_Calculation!I105 + Interest_Calculation!L105 + Interest_Calculation!O105 + Interest_Calculation!R105) - (Actual_Paid!D100 + Actual_Paid!G100 + Actual_Paid!J100 + Actual_Paid!M100))</f>
        <v>26604</v>
      </c>
      <c r="L99" s="237">
        <f t="shared" si="2"/>
        <v>0</v>
      </c>
      <c r="M99" s="21">
        <f t="shared" si="3"/>
        <v>0</v>
      </c>
      <c r="R99" s="115" t="s">
        <v>7</v>
      </c>
      <c r="S99" s="115">
        <v>302</v>
      </c>
      <c r="T99" s="116" t="s">
        <v>716</v>
      </c>
      <c r="U99" s="117"/>
      <c r="V99" s="79" t="s">
        <v>476</v>
      </c>
      <c r="W99" s="118"/>
      <c r="X99" s="80"/>
      <c r="Y99" s="80"/>
    </row>
    <row r="100" spans="1:25" ht="15.75">
      <c r="A100" s="6" t="s">
        <v>7</v>
      </c>
      <c r="B100" s="5">
        <v>303</v>
      </c>
      <c r="C100" s="231">
        <f>(( ' Amount Details'!P100 +  ' Amount Details'!I100 ) - (Actual_Paid!D101))</f>
        <v>56356</v>
      </c>
      <c r="D100" s="231">
        <f>(( ' Amount Details'!P100 +  ' Amount Details'!I100) + (Interest_Calculation!F106 + Interest_Calculation!I106 ) - (Actual_Paid!D101))</f>
        <v>56603</v>
      </c>
      <c r="E100" s="231">
        <f>(( ' Amount Details'!P100 +  ' Amount Details'!I100 + ' Amount Details'!J100 ) - (Actual_Paid!D101 + Actual_Paid!G101))</f>
        <v>65116</v>
      </c>
      <c r="F100" s="231">
        <f>(( ' Amount Details'!P100 +  ' Amount Details'!I100 + ' Amount Details'!J100) + (Interest_Calculation!F106 + Interest_Calculation!I106 + Interest_Calculation!L106) - (Actual_Paid!D101 + Actual_Paid!G101))</f>
        <v>65363</v>
      </c>
      <c r="G100" s="231">
        <f>(( ' Amount Details'!P100 +  ' Amount Details'!I100 + ' Amount Details'!J100 + ' Amount Details'!K100 ) - (Actual_Paid!D101 + Actual_Paid!G101 + Actual_Paid!J101))</f>
        <v>73876</v>
      </c>
      <c r="H100" s="231">
        <f>(( ' Amount Details'!P100 +  ' Amount Details'!I100 + ' Amount Details'!J100 + ' Amount Details'!K100 ) + (Interest_Calculation!F106 + Interest_Calculation!I106 + Interest_Calculation!L106 + Interest_Calculation!O106) - (Actual_Paid!D101 + Actual_Paid!G101 + Actual_Paid!J101))</f>
        <v>74123</v>
      </c>
      <c r="I100" s="231">
        <f>(( ' Amount Details'!P100 +  ' Amount Details'!I100 + ' Amount Details'!J100 + ' Amount Details'!K100 + ' Amount Details'!L100) - (Actual_Paid!D101 + Actual_Paid!G101 + Actual_Paid!J101 + Actual_Paid!M101))</f>
        <v>82636</v>
      </c>
      <c r="J100" s="231">
        <f>(( ' Amount Details'!P100 +  ' Amount Details'!I100 + ' Amount Details'!J100 + ' Amount Details'!K100 + ' Amount Details'!L100) + (Interest_Calculation!F106 + Interest_Calculation!I106 + Interest_Calculation!L106 + Interest_Calculation!O106 + Interest_Calculation!R106) - (Actual_Paid!D101 + Actual_Paid!G101 + Actual_Paid!J101 + Actual_Paid!M101))</f>
        <v>82883</v>
      </c>
      <c r="L100" s="237">
        <f t="shared" si="2"/>
        <v>56356</v>
      </c>
      <c r="M100" s="21">
        <f t="shared" si="3"/>
        <v>56603</v>
      </c>
      <c r="R100" s="109" t="s">
        <v>7</v>
      </c>
      <c r="S100" s="109">
        <v>303</v>
      </c>
      <c r="T100" s="110" t="s">
        <v>477</v>
      </c>
      <c r="U100" s="119">
        <v>9821411440</v>
      </c>
      <c r="V100" s="77" t="s">
        <v>478</v>
      </c>
      <c r="W100" s="120" t="s">
        <v>479</v>
      </c>
      <c r="X100" s="81" t="s">
        <v>480</v>
      </c>
      <c r="Y100" s="81"/>
    </row>
    <row r="101" spans="1:25" ht="15.75">
      <c r="A101" s="4" t="s">
        <v>7</v>
      </c>
      <c r="B101" s="5">
        <v>304</v>
      </c>
      <c r="C101" s="231">
        <f>(( ' Amount Details'!P101 +  ' Amount Details'!I101 ) - (Actual_Paid!D102))</f>
        <v>8760</v>
      </c>
      <c r="D101" s="231">
        <f>(( ' Amount Details'!P101 +  ' Amount Details'!I101) + (Interest_Calculation!F107 + Interest_Calculation!I107 ) - (Actual_Paid!D102))</f>
        <v>8760</v>
      </c>
      <c r="E101" s="231">
        <f>(( ' Amount Details'!P101 +  ' Amount Details'!I101 + ' Amount Details'!J101 ) - (Actual_Paid!D102 + Actual_Paid!G102))</f>
        <v>17520</v>
      </c>
      <c r="F101" s="231">
        <f>(( ' Amount Details'!P101 +  ' Amount Details'!I101 + ' Amount Details'!J101) + (Interest_Calculation!F107 + Interest_Calculation!I107 + Interest_Calculation!L107) - (Actual_Paid!D102 + Actual_Paid!G102))</f>
        <v>17520</v>
      </c>
      <c r="G101" s="231">
        <f>(( ' Amount Details'!P101 +  ' Amount Details'!I101 + ' Amount Details'!J101 + ' Amount Details'!K101 ) - (Actual_Paid!D102 + Actual_Paid!G102 + Actual_Paid!J102))</f>
        <v>26280</v>
      </c>
      <c r="H101" s="231">
        <f>(( ' Amount Details'!P101 +  ' Amount Details'!I101 + ' Amount Details'!J101 + ' Amount Details'!K101 ) + (Interest_Calculation!F107 + Interest_Calculation!I107 + Interest_Calculation!L107 + Interest_Calculation!O107) - (Actual_Paid!D102 + Actual_Paid!G102 + Actual_Paid!J102))</f>
        <v>26280</v>
      </c>
      <c r="I101" s="231">
        <f>(( ' Amount Details'!P101 +  ' Amount Details'!I101 + ' Amount Details'!J101 + ' Amount Details'!K101 + ' Amount Details'!L101) - (Actual_Paid!D102 + Actual_Paid!G102 + Actual_Paid!J102 + Actual_Paid!M102))</f>
        <v>35040</v>
      </c>
      <c r="J101" s="231">
        <f>(( ' Amount Details'!P101 +  ' Amount Details'!I101 + ' Amount Details'!J101 + ' Amount Details'!K101 + ' Amount Details'!L101) + (Interest_Calculation!F107 + Interest_Calculation!I107 + Interest_Calculation!L107 + Interest_Calculation!O107 + Interest_Calculation!R107) - (Actual_Paid!D102 + Actual_Paid!G102 + Actual_Paid!J102 + Actual_Paid!M102))</f>
        <v>35040</v>
      </c>
      <c r="L101" s="237">
        <f t="shared" si="2"/>
        <v>8760</v>
      </c>
      <c r="M101" s="21">
        <f t="shared" si="3"/>
        <v>8760</v>
      </c>
      <c r="R101" s="109" t="s">
        <v>7</v>
      </c>
      <c r="S101" s="109">
        <v>304</v>
      </c>
      <c r="T101" s="110" t="s">
        <v>481</v>
      </c>
      <c r="U101" s="97">
        <v>9422542476</v>
      </c>
      <c r="V101" s="76" t="s">
        <v>482</v>
      </c>
      <c r="W101" s="112" t="s">
        <v>285</v>
      </c>
      <c r="X101" s="1"/>
      <c r="Y101" s="1"/>
    </row>
    <row r="102" spans="1:25" ht="15.75">
      <c r="A102" s="6" t="s">
        <v>7</v>
      </c>
      <c r="B102" s="5">
        <v>401</v>
      </c>
      <c r="C102" s="231">
        <f>(( ' Amount Details'!P102 +  ' Amount Details'!I102 ) - (Actual_Paid!D103))</f>
        <v>36536</v>
      </c>
      <c r="D102" s="231">
        <f>(( ' Amount Details'!P102 +  ' Amount Details'!I102) + (Interest_Calculation!F108 + Interest_Calculation!I108 ) - (Actual_Paid!D103))</f>
        <v>36680</v>
      </c>
      <c r="E102" s="231">
        <f>(( ' Amount Details'!P102 +  ' Amount Details'!I102 + ' Amount Details'!J102 ) - (Actual_Paid!D103 + Actual_Paid!G103))</f>
        <v>45314</v>
      </c>
      <c r="F102" s="231">
        <f>(( ' Amount Details'!P102 +  ' Amount Details'!I102 + ' Amount Details'!J102) + (Interest_Calculation!F108 + Interest_Calculation!I108 + Interest_Calculation!L108) - (Actual_Paid!D103 + Actual_Paid!G103))</f>
        <v>45458</v>
      </c>
      <c r="G102" s="231">
        <f>(( ' Amount Details'!P102 +  ' Amount Details'!I102 + ' Amount Details'!J102 + ' Amount Details'!K102 ) - (Actual_Paid!D103 + Actual_Paid!G103 + Actual_Paid!J103))</f>
        <v>54092</v>
      </c>
      <c r="H102" s="231">
        <f>(( ' Amount Details'!P102 +  ' Amount Details'!I102 + ' Amount Details'!J102 + ' Amount Details'!K102 ) + (Interest_Calculation!F108 + Interest_Calculation!I108 + Interest_Calculation!L108 + Interest_Calculation!O108) - (Actual_Paid!D103 + Actual_Paid!G103 + Actual_Paid!J103))</f>
        <v>54236</v>
      </c>
      <c r="I102" s="231">
        <f>(( ' Amount Details'!P102 +  ' Amount Details'!I102 + ' Amount Details'!J102 + ' Amount Details'!K102 + ' Amount Details'!L102) - (Actual_Paid!D103 + Actual_Paid!G103 + Actual_Paid!J103 + Actual_Paid!M103))</f>
        <v>62870</v>
      </c>
      <c r="J102" s="231">
        <f>(( ' Amount Details'!P102 +  ' Amount Details'!I102 + ' Amount Details'!J102 + ' Amount Details'!K102 + ' Amount Details'!L102) + (Interest_Calculation!F108 + Interest_Calculation!I108 + Interest_Calculation!L108 + Interest_Calculation!O108 + Interest_Calculation!R108) - (Actual_Paid!D103 + Actual_Paid!G103 + Actual_Paid!J103 + Actual_Paid!M103))</f>
        <v>63014</v>
      </c>
      <c r="L102" s="237">
        <f t="shared" si="2"/>
        <v>36536</v>
      </c>
      <c r="M102" s="21">
        <f t="shared" si="3"/>
        <v>36680</v>
      </c>
      <c r="R102" s="115" t="s">
        <v>7</v>
      </c>
      <c r="S102" s="115">
        <v>401</v>
      </c>
      <c r="T102" s="116" t="s">
        <v>483</v>
      </c>
      <c r="U102" s="127" t="s">
        <v>484</v>
      </c>
      <c r="V102" s="91" t="s">
        <v>485</v>
      </c>
      <c r="W102" s="128"/>
      <c r="X102" s="89"/>
      <c r="Y102" s="89"/>
    </row>
    <row r="103" spans="1:25" ht="15.75">
      <c r="A103" s="6" t="s">
        <v>7</v>
      </c>
      <c r="B103" s="5">
        <v>402</v>
      </c>
      <c r="C103" s="231">
        <f>(( ' Amount Details'!P103 +  ' Amount Details'!I103 ) - (Actual_Paid!D104))</f>
        <v>61348</v>
      </c>
      <c r="D103" s="231">
        <f>(( ' Amount Details'!P103 +  ' Amount Details'!I103) + (Interest_Calculation!F109 + Interest_Calculation!I109 ) - (Actual_Paid!D104))</f>
        <v>61617</v>
      </c>
      <c r="E103" s="231">
        <f>(( ' Amount Details'!P103 +  ' Amount Details'!I103 + ' Amount Details'!J103 ) - (Actual_Paid!D104 + Actual_Paid!G104))</f>
        <v>70861</v>
      </c>
      <c r="F103" s="231">
        <f>(( ' Amount Details'!P103 +  ' Amount Details'!I103 + ' Amount Details'!J103) + (Interest_Calculation!F109 + Interest_Calculation!I109 + Interest_Calculation!L109) - (Actual_Paid!D104 + Actual_Paid!G104))</f>
        <v>71130</v>
      </c>
      <c r="G103" s="231">
        <f>(( ' Amount Details'!P103 +  ' Amount Details'!I103 + ' Amount Details'!J103 + ' Amount Details'!K103 ) - (Actual_Paid!D104 + Actual_Paid!G104 + Actual_Paid!J104))</f>
        <v>80374</v>
      </c>
      <c r="H103" s="231">
        <f>(( ' Amount Details'!P103 +  ' Amount Details'!I103 + ' Amount Details'!J103 + ' Amount Details'!K103 ) + (Interest_Calculation!F109 + Interest_Calculation!I109 + Interest_Calculation!L109 + Interest_Calculation!O109) - (Actual_Paid!D104 + Actual_Paid!G104 + Actual_Paid!J104))</f>
        <v>80643</v>
      </c>
      <c r="I103" s="231">
        <f>(( ' Amount Details'!P103 +  ' Amount Details'!I103 + ' Amount Details'!J103 + ' Amount Details'!K103 + ' Amount Details'!L103) - (Actual_Paid!D104 + Actual_Paid!G104 + Actual_Paid!J104 + Actual_Paid!M104))</f>
        <v>89887</v>
      </c>
      <c r="J103" s="231">
        <f>(( ' Amount Details'!P103 +  ' Amount Details'!I103 + ' Amount Details'!J103 + ' Amount Details'!K103 + ' Amount Details'!L103) + (Interest_Calculation!F109 + Interest_Calculation!I109 + Interest_Calculation!L109 + Interest_Calculation!O109 + Interest_Calculation!R109) - (Actual_Paid!D104 + Actual_Paid!G104 + Actual_Paid!J104 + Actual_Paid!M104))</f>
        <v>90156</v>
      </c>
      <c r="L103" s="237">
        <f t="shared" si="2"/>
        <v>61348</v>
      </c>
      <c r="M103" s="21">
        <f t="shared" si="3"/>
        <v>61617</v>
      </c>
      <c r="R103" s="109" t="s">
        <v>7</v>
      </c>
      <c r="S103" s="109">
        <v>402</v>
      </c>
      <c r="T103" s="110" t="s">
        <v>486</v>
      </c>
      <c r="U103" s="119">
        <v>9821411440</v>
      </c>
      <c r="V103" s="77" t="s">
        <v>478</v>
      </c>
      <c r="W103" s="120" t="s">
        <v>479</v>
      </c>
      <c r="X103" s="81" t="s">
        <v>480</v>
      </c>
      <c r="Y103" s="81"/>
    </row>
    <row r="104" spans="1:25" ht="15.75">
      <c r="A104" s="6" t="s">
        <v>7</v>
      </c>
      <c r="B104" s="5">
        <v>403</v>
      </c>
      <c r="C104" s="231">
        <f>(( ' Amount Details'!P104 +  ' Amount Details'!I104 ) - (Actual_Paid!D105))</f>
        <v>66358</v>
      </c>
      <c r="D104" s="231">
        <f>(( ' Amount Details'!P104 +  ' Amount Details'!I104) + (Interest_Calculation!F110 + Interest_Calculation!I110 ) - (Actual_Paid!D105))</f>
        <v>66657</v>
      </c>
      <c r="E104" s="231">
        <f>(( ' Amount Details'!P104 +  ' Amount Details'!I104 + ' Amount Details'!J104 ) - (Actual_Paid!D105 + Actual_Paid!G105))</f>
        <v>75136</v>
      </c>
      <c r="F104" s="231">
        <f>(( ' Amount Details'!P104 +  ' Amount Details'!I104 + ' Amount Details'!J104) + (Interest_Calculation!F110 + Interest_Calculation!I110 + Interest_Calculation!L110) - (Actual_Paid!D105 + Actual_Paid!G105))</f>
        <v>75435</v>
      </c>
      <c r="G104" s="231">
        <f>(( ' Amount Details'!P104 +  ' Amount Details'!I104 + ' Amount Details'!J104 + ' Amount Details'!K104 ) - (Actual_Paid!D105 + Actual_Paid!G105 + Actual_Paid!J105))</f>
        <v>83914</v>
      </c>
      <c r="H104" s="231">
        <f>(( ' Amount Details'!P104 +  ' Amount Details'!I104 + ' Amount Details'!J104 + ' Amount Details'!K104 ) + (Interest_Calculation!F110 + Interest_Calculation!I110 + Interest_Calculation!L110 + Interest_Calculation!O110) - (Actual_Paid!D105 + Actual_Paid!G105 + Actual_Paid!J105))</f>
        <v>84213</v>
      </c>
      <c r="I104" s="231">
        <f>(( ' Amount Details'!P104 +  ' Amount Details'!I104 + ' Amount Details'!J104 + ' Amount Details'!K104 + ' Amount Details'!L104) - (Actual_Paid!D105 + Actual_Paid!G105 + Actual_Paid!J105 + Actual_Paid!M105))</f>
        <v>92692</v>
      </c>
      <c r="J104" s="231">
        <f>(( ' Amount Details'!P104 +  ' Amount Details'!I104 + ' Amount Details'!J104 + ' Amount Details'!K104 + ' Amount Details'!L104) + (Interest_Calculation!F110 + Interest_Calculation!I110 + Interest_Calculation!L110 + Interest_Calculation!O110 + Interest_Calculation!R110) - (Actual_Paid!D105 + Actual_Paid!G105 + Actual_Paid!J105 + Actual_Paid!M105))</f>
        <v>92991</v>
      </c>
      <c r="L104" s="237">
        <f t="shared" si="2"/>
        <v>66358</v>
      </c>
      <c r="M104" s="21">
        <f t="shared" si="3"/>
        <v>66657</v>
      </c>
      <c r="R104" s="133" t="s">
        <v>7</v>
      </c>
      <c r="S104" s="133">
        <v>403</v>
      </c>
      <c r="T104" s="134" t="s">
        <v>487</v>
      </c>
      <c r="U104" s="135"/>
      <c r="V104" s="93"/>
      <c r="W104" s="136" t="s">
        <v>285</v>
      </c>
      <c r="X104" s="94"/>
      <c r="Y104" s="94"/>
    </row>
    <row r="105" spans="1:25" ht="15.75">
      <c r="A105" s="4" t="s">
        <v>7</v>
      </c>
      <c r="B105" s="5">
        <v>404</v>
      </c>
      <c r="C105" s="231">
        <f>(( ' Amount Details'!P105 +  ' Amount Details'!I105 ) - (Actual_Paid!D106))</f>
        <v>10331</v>
      </c>
      <c r="D105" s="231">
        <f>(( ' Amount Details'!P105 +  ' Amount Details'!I105) + (Interest_Calculation!F111 + Interest_Calculation!I111 ) - (Actual_Paid!D106))</f>
        <v>10340</v>
      </c>
      <c r="E105" s="231">
        <f>(( ' Amount Details'!P105 +  ' Amount Details'!I105 + ' Amount Details'!J105 ) - (Actual_Paid!D106 + Actual_Paid!G106))</f>
        <v>19109</v>
      </c>
      <c r="F105" s="231">
        <f>(( ' Amount Details'!P105 +  ' Amount Details'!I105 + ' Amount Details'!J105) + (Interest_Calculation!F111 + Interest_Calculation!I111 + Interest_Calculation!L111) - (Actual_Paid!D106 + Actual_Paid!G106))</f>
        <v>19118</v>
      </c>
      <c r="G105" s="231">
        <f>(( ' Amount Details'!P105 +  ' Amount Details'!I105 + ' Amount Details'!J105 + ' Amount Details'!K105 ) - (Actual_Paid!D106 + Actual_Paid!G106 + Actual_Paid!J106))</f>
        <v>27887</v>
      </c>
      <c r="H105" s="231">
        <f>(( ' Amount Details'!P105 +  ' Amount Details'!I105 + ' Amount Details'!J105 + ' Amount Details'!K105 ) + (Interest_Calculation!F111 + Interest_Calculation!I111 + Interest_Calculation!L111 + Interest_Calculation!O111) - (Actual_Paid!D106 + Actual_Paid!G106 + Actual_Paid!J106))</f>
        <v>27896</v>
      </c>
      <c r="I105" s="231">
        <f>(( ' Amount Details'!P105 +  ' Amount Details'!I105 + ' Amount Details'!J105 + ' Amount Details'!K105 + ' Amount Details'!L105) - (Actual_Paid!D106 + Actual_Paid!G106 + Actual_Paid!J106 + Actual_Paid!M106))</f>
        <v>36665</v>
      </c>
      <c r="J105" s="231">
        <f>(( ' Amount Details'!P105 +  ' Amount Details'!I105 + ' Amount Details'!J105 + ' Amount Details'!K105 + ' Amount Details'!L105) + (Interest_Calculation!F111 + Interest_Calculation!I111 + Interest_Calculation!L111 + Interest_Calculation!O111 + Interest_Calculation!R111) - (Actual_Paid!D106 + Actual_Paid!G106 + Actual_Paid!J106 + Actual_Paid!M106))</f>
        <v>36674</v>
      </c>
      <c r="L105" s="237">
        <f t="shared" si="2"/>
        <v>10331</v>
      </c>
      <c r="M105" s="21">
        <f t="shared" si="3"/>
        <v>10340</v>
      </c>
      <c r="R105" s="115" t="s">
        <v>7</v>
      </c>
      <c r="S105" s="115">
        <v>404</v>
      </c>
      <c r="T105" s="116" t="s">
        <v>488</v>
      </c>
      <c r="U105" s="117">
        <v>9325478073</v>
      </c>
      <c r="V105" s="79"/>
      <c r="W105" s="118" t="s">
        <v>285</v>
      </c>
      <c r="X105" s="80"/>
      <c r="Y105" s="80"/>
    </row>
    <row r="106" spans="1:25" ht="15.75">
      <c r="A106" s="4" t="s">
        <v>7</v>
      </c>
      <c r="B106" s="5">
        <v>501</v>
      </c>
      <c r="C106" s="231">
        <f>(( ' Amount Details'!P106 +  ' Amount Details'!I106 ) - (Actual_Paid!D107))</f>
        <v>8760</v>
      </c>
      <c r="D106" s="231">
        <f>(( ' Amount Details'!P106 +  ' Amount Details'!I106) + (Interest_Calculation!F112 + Interest_Calculation!I112 ) - (Actual_Paid!D107))</f>
        <v>8760</v>
      </c>
      <c r="E106" s="231">
        <f>(( ' Amount Details'!P106 +  ' Amount Details'!I106 + ' Amount Details'!J106 ) - (Actual_Paid!D107 + Actual_Paid!G107))</f>
        <v>17520</v>
      </c>
      <c r="F106" s="231">
        <f>(( ' Amount Details'!P106 +  ' Amount Details'!I106 + ' Amount Details'!J106) + (Interest_Calculation!F112 + Interest_Calculation!I112 + Interest_Calculation!L112) - (Actual_Paid!D107 + Actual_Paid!G107))</f>
        <v>17520</v>
      </c>
      <c r="G106" s="231">
        <f>(( ' Amount Details'!P106 +  ' Amount Details'!I106 + ' Amount Details'!J106 + ' Amount Details'!K106 ) - (Actual_Paid!D107 + Actual_Paid!G107 + Actual_Paid!J107))</f>
        <v>26280</v>
      </c>
      <c r="H106" s="231">
        <f>(( ' Amount Details'!P106 +  ' Amount Details'!I106 + ' Amount Details'!J106 + ' Amount Details'!K106 ) + (Interest_Calculation!F112 + Interest_Calculation!I112 + Interest_Calculation!L112 + Interest_Calculation!O112) - (Actual_Paid!D107 + Actual_Paid!G107 + Actual_Paid!J107))</f>
        <v>26280</v>
      </c>
      <c r="I106" s="231">
        <f>(( ' Amount Details'!P106 +  ' Amount Details'!I106 + ' Amount Details'!J106 + ' Amount Details'!K106 + ' Amount Details'!L106) - (Actual_Paid!D107 + Actual_Paid!G107 + Actual_Paid!J107 + Actual_Paid!M107))</f>
        <v>35040</v>
      </c>
      <c r="J106" s="231">
        <f>(( ' Amount Details'!P106 +  ' Amount Details'!I106 + ' Amount Details'!J106 + ' Amount Details'!K106 + ' Amount Details'!L106) + (Interest_Calculation!F112 + Interest_Calculation!I112 + Interest_Calculation!L112 + Interest_Calculation!O112 + Interest_Calculation!R112) - (Actual_Paid!D107 + Actual_Paid!G107 + Actual_Paid!J107 + Actual_Paid!M107))</f>
        <v>35040</v>
      </c>
      <c r="L106" s="237">
        <f t="shared" si="2"/>
        <v>8760</v>
      </c>
      <c r="M106" s="21">
        <f t="shared" si="3"/>
        <v>8760</v>
      </c>
      <c r="R106" s="109" t="s">
        <v>7</v>
      </c>
      <c r="S106" s="109">
        <v>501</v>
      </c>
      <c r="T106" s="110" t="s">
        <v>489</v>
      </c>
      <c r="U106" s="111">
        <v>9372464728</v>
      </c>
      <c r="V106" s="76" t="s">
        <v>490</v>
      </c>
      <c r="W106" s="112"/>
      <c r="X106" s="1"/>
      <c r="Y106" s="1"/>
    </row>
    <row r="107" spans="1:25" ht="15.75">
      <c r="A107" s="4" t="s">
        <v>7</v>
      </c>
      <c r="B107" s="5">
        <v>502</v>
      </c>
      <c r="C107" s="231">
        <f>(( ' Amount Details'!P107 +  ' Amount Details'!I107 ) - (Actual_Paid!D108))</f>
        <v>8733</v>
      </c>
      <c r="D107" s="231">
        <f>(( ' Amount Details'!P107 +  ' Amount Details'!I107) + (Interest_Calculation!F113 + Interest_Calculation!I113 ) - (Actual_Paid!D108))</f>
        <v>8733</v>
      </c>
      <c r="E107" s="231">
        <f>(( ' Amount Details'!P107 +  ' Amount Details'!I107 + ' Amount Details'!J107 ) - (Actual_Paid!D108 + Actual_Paid!G108))</f>
        <v>17466</v>
      </c>
      <c r="F107" s="231">
        <f>(( ' Amount Details'!P107 +  ' Amount Details'!I107 + ' Amount Details'!J107) + (Interest_Calculation!F113 + Interest_Calculation!I113 + Interest_Calculation!L113) - (Actual_Paid!D108 + Actual_Paid!G108))</f>
        <v>17466</v>
      </c>
      <c r="G107" s="231">
        <f>(( ' Amount Details'!P107 +  ' Amount Details'!I107 + ' Amount Details'!J107 + ' Amount Details'!K107 ) - (Actual_Paid!D108 + Actual_Paid!G108 + Actual_Paid!J108))</f>
        <v>26199</v>
      </c>
      <c r="H107" s="231">
        <f>(( ' Amount Details'!P107 +  ' Amount Details'!I107 + ' Amount Details'!J107 + ' Amount Details'!K107 ) + (Interest_Calculation!F113 + Interest_Calculation!I113 + Interest_Calculation!L113 + Interest_Calculation!O113) - (Actual_Paid!D108 + Actual_Paid!G108 + Actual_Paid!J108))</f>
        <v>26199</v>
      </c>
      <c r="I107" s="231">
        <f>(( ' Amount Details'!P107 +  ' Amount Details'!I107 + ' Amount Details'!J107 + ' Amount Details'!K107 + ' Amount Details'!L107) - (Actual_Paid!D108 + Actual_Paid!G108 + Actual_Paid!J108 + Actual_Paid!M108))</f>
        <v>34932</v>
      </c>
      <c r="J107" s="231">
        <f>(( ' Amount Details'!P107 +  ' Amount Details'!I107 + ' Amount Details'!J107 + ' Amount Details'!K107 + ' Amount Details'!L107) + (Interest_Calculation!F113 + Interest_Calculation!I113 + Interest_Calculation!L113 + Interest_Calculation!O113 + Interest_Calculation!R113) - (Actual_Paid!D108 + Actual_Paid!G108 + Actual_Paid!J108 + Actual_Paid!M108))</f>
        <v>34932</v>
      </c>
      <c r="L107" s="237">
        <f t="shared" si="2"/>
        <v>8733</v>
      </c>
      <c r="M107" s="21">
        <f t="shared" si="3"/>
        <v>8733</v>
      </c>
      <c r="R107" s="109" t="s">
        <v>7</v>
      </c>
      <c r="S107" s="109">
        <v>502</v>
      </c>
      <c r="T107" s="141" t="s">
        <v>491</v>
      </c>
      <c r="U107" s="111">
        <v>7709531081</v>
      </c>
      <c r="V107" s="77" t="s">
        <v>492</v>
      </c>
      <c r="W107" s="112" t="s">
        <v>285</v>
      </c>
      <c r="X107" s="1"/>
      <c r="Y107" s="1"/>
    </row>
    <row r="108" spans="1:25" ht="15.75">
      <c r="A108" s="4" t="s">
        <v>7</v>
      </c>
      <c r="B108" s="5">
        <v>503</v>
      </c>
      <c r="C108" s="231">
        <f>(( ' Amount Details'!P108 +  ' Amount Details'!I108 ) - (Actual_Paid!D109))</f>
        <v>66243</v>
      </c>
      <c r="D108" s="231">
        <f>(( ' Amount Details'!P108 +  ' Amount Details'!I108) + (Interest_Calculation!F114 + Interest_Calculation!I114 ) - (Actual_Paid!D109))</f>
        <v>66541</v>
      </c>
      <c r="E108" s="231">
        <f>(( ' Amount Details'!P108 +  ' Amount Details'!I108 + ' Amount Details'!J108 ) - (Actual_Paid!D109 + Actual_Paid!G109))</f>
        <v>75003</v>
      </c>
      <c r="F108" s="231">
        <f>(( ' Amount Details'!P108 +  ' Amount Details'!I108 + ' Amount Details'!J108) + (Interest_Calculation!F114 + Interest_Calculation!I114 + Interest_Calculation!L114) - (Actual_Paid!D109 + Actual_Paid!G109))</f>
        <v>75301</v>
      </c>
      <c r="G108" s="231">
        <f>(( ' Amount Details'!P108 +  ' Amount Details'!I108 + ' Amount Details'!J108 + ' Amount Details'!K108 ) - (Actual_Paid!D109 + Actual_Paid!G109 + Actual_Paid!J109))</f>
        <v>83763</v>
      </c>
      <c r="H108" s="231">
        <f>(( ' Amount Details'!P108 +  ' Amount Details'!I108 + ' Amount Details'!J108 + ' Amount Details'!K108 ) + (Interest_Calculation!F114 + Interest_Calculation!I114 + Interest_Calculation!L114 + Interest_Calculation!O114) - (Actual_Paid!D109 + Actual_Paid!G109 + Actual_Paid!J109))</f>
        <v>84061</v>
      </c>
      <c r="I108" s="231">
        <f>(( ' Amount Details'!P108 +  ' Amount Details'!I108 + ' Amount Details'!J108 + ' Amount Details'!K108 + ' Amount Details'!L108) - (Actual_Paid!D109 + Actual_Paid!G109 + Actual_Paid!J109 + Actual_Paid!M109))</f>
        <v>92523</v>
      </c>
      <c r="J108" s="231">
        <f>(( ' Amount Details'!P108 +  ' Amount Details'!I108 + ' Amount Details'!J108 + ' Amount Details'!K108 + ' Amount Details'!L108) + (Interest_Calculation!F114 + Interest_Calculation!I114 + Interest_Calculation!L114 + Interest_Calculation!O114 + Interest_Calculation!R114) - (Actual_Paid!D109 + Actual_Paid!G109 + Actual_Paid!J109 + Actual_Paid!M109))</f>
        <v>92821</v>
      </c>
      <c r="L108" s="237">
        <f t="shared" si="2"/>
        <v>66243</v>
      </c>
      <c r="M108" s="21">
        <f t="shared" si="3"/>
        <v>66541</v>
      </c>
      <c r="R108" s="115" t="s">
        <v>7</v>
      </c>
      <c r="S108" s="115">
        <v>503</v>
      </c>
      <c r="T108" s="116" t="s">
        <v>493</v>
      </c>
      <c r="U108" s="117">
        <v>9819016216</v>
      </c>
      <c r="V108" s="79"/>
      <c r="W108" s="118"/>
      <c r="X108" s="80"/>
      <c r="Y108" s="80"/>
    </row>
    <row r="109" spans="1:25" ht="15.75">
      <c r="A109" s="4" t="s">
        <v>7</v>
      </c>
      <c r="B109" s="5">
        <v>504</v>
      </c>
      <c r="C109" s="231">
        <f>(( ' Amount Details'!P109 +  ' Amount Details'!I109 ) - (Actual_Paid!D110))</f>
        <v>8869</v>
      </c>
      <c r="D109" s="231">
        <f>(( ' Amount Details'!P109 +  ' Amount Details'!I109) + (Interest_Calculation!F115 + Interest_Calculation!I115 ) - (Actual_Paid!D110))</f>
        <v>8870</v>
      </c>
      <c r="E109" s="231">
        <f>(( ' Amount Details'!P109 +  ' Amount Details'!I109 + ' Amount Details'!J109 ) - (Actual_Paid!D110 + Actual_Paid!G110))</f>
        <v>17629</v>
      </c>
      <c r="F109" s="231">
        <f>(( ' Amount Details'!P109 +  ' Amount Details'!I109 + ' Amount Details'!J109) + (Interest_Calculation!F115 + Interest_Calculation!I115 + Interest_Calculation!L115) - (Actual_Paid!D110 + Actual_Paid!G110))</f>
        <v>17630</v>
      </c>
      <c r="G109" s="231">
        <f>(( ' Amount Details'!P109 +  ' Amount Details'!I109 + ' Amount Details'!J109 + ' Amount Details'!K109 ) - (Actual_Paid!D110 + Actual_Paid!G110 + Actual_Paid!J110))</f>
        <v>26389</v>
      </c>
      <c r="H109" s="231">
        <f>(( ' Amount Details'!P109 +  ' Amount Details'!I109 + ' Amount Details'!J109 + ' Amount Details'!K109 ) + (Interest_Calculation!F115 + Interest_Calculation!I115 + Interest_Calculation!L115 + Interest_Calculation!O115) - (Actual_Paid!D110 + Actual_Paid!G110 + Actual_Paid!J110))</f>
        <v>26390</v>
      </c>
      <c r="I109" s="231">
        <f>(( ' Amount Details'!P109 +  ' Amount Details'!I109 + ' Amount Details'!J109 + ' Amount Details'!K109 + ' Amount Details'!L109) - (Actual_Paid!D110 + Actual_Paid!G110 + Actual_Paid!J110 + Actual_Paid!M110))</f>
        <v>35149</v>
      </c>
      <c r="J109" s="231">
        <f>(( ' Amount Details'!P109 +  ' Amount Details'!I109 + ' Amount Details'!J109 + ' Amount Details'!K109 + ' Amount Details'!L109) + (Interest_Calculation!F115 + Interest_Calculation!I115 + Interest_Calculation!L115 + Interest_Calculation!O115 + Interest_Calculation!R115) - (Actual_Paid!D110 + Actual_Paid!G110 + Actual_Paid!J110 + Actual_Paid!M110))</f>
        <v>35150</v>
      </c>
      <c r="L109" s="237">
        <f t="shared" si="2"/>
        <v>8869</v>
      </c>
      <c r="M109" s="21">
        <f t="shared" si="3"/>
        <v>8870</v>
      </c>
      <c r="R109" s="109" t="s">
        <v>7</v>
      </c>
      <c r="S109" s="109">
        <v>504</v>
      </c>
      <c r="T109" s="110" t="s">
        <v>717</v>
      </c>
      <c r="U109" s="111">
        <v>9757409796</v>
      </c>
      <c r="V109" s="76" t="s">
        <v>494</v>
      </c>
      <c r="W109" s="112"/>
      <c r="X109" s="1"/>
      <c r="Y109" s="1"/>
    </row>
    <row r="110" spans="1:25" ht="15.75">
      <c r="A110" s="6" t="s">
        <v>7</v>
      </c>
      <c r="B110" s="5">
        <v>601</v>
      </c>
      <c r="C110" s="231">
        <f>(( ' Amount Details'!P110 +  ' Amount Details'!I110 ) - (Actual_Paid!D111))</f>
        <v>8238</v>
      </c>
      <c r="D110" s="231">
        <f>(( ' Amount Details'!P110 +  ' Amount Details'!I110) + (Interest_Calculation!F116 + Interest_Calculation!I116 ) - (Actual_Paid!D111))</f>
        <v>8238</v>
      </c>
      <c r="E110" s="231">
        <f>(( ' Amount Details'!P110 +  ' Amount Details'!I110 + ' Amount Details'!J110 ) - (Actual_Paid!D111 + Actual_Paid!G111))</f>
        <v>16476</v>
      </c>
      <c r="F110" s="231">
        <f>(( ' Amount Details'!P110 +  ' Amount Details'!I110 + ' Amount Details'!J110) + (Interest_Calculation!F116 + Interest_Calculation!I116 + Interest_Calculation!L116) - (Actual_Paid!D111 + Actual_Paid!G111))</f>
        <v>16476</v>
      </c>
      <c r="G110" s="231">
        <f>(( ' Amount Details'!P110 +  ' Amount Details'!I110 + ' Amount Details'!J110 + ' Amount Details'!K110 ) - (Actual_Paid!D111 + Actual_Paid!G111 + Actual_Paid!J111))</f>
        <v>24714</v>
      </c>
      <c r="H110" s="231">
        <f>(( ' Amount Details'!P110 +  ' Amount Details'!I110 + ' Amount Details'!J110 + ' Amount Details'!K110 ) + (Interest_Calculation!F116 + Interest_Calculation!I116 + Interest_Calculation!L116 + Interest_Calculation!O116) - (Actual_Paid!D111 + Actual_Paid!G111 + Actual_Paid!J111))</f>
        <v>24714</v>
      </c>
      <c r="I110" s="231">
        <f>(( ' Amount Details'!P110 +  ' Amount Details'!I110 + ' Amount Details'!J110 + ' Amount Details'!K110 + ' Amount Details'!L110) - (Actual_Paid!D111 + Actual_Paid!G111 + Actual_Paid!J111 + Actual_Paid!M111))</f>
        <v>32952</v>
      </c>
      <c r="J110" s="231">
        <f>(( ' Amount Details'!P110 +  ' Amount Details'!I110 + ' Amount Details'!J110 + ' Amount Details'!K110 + ' Amount Details'!L110) + (Interest_Calculation!F116 + Interest_Calculation!I116 + Interest_Calculation!L116 + Interest_Calculation!O116 + Interest_Calculation!R116) - (Actual_Paid!D111 + Actual_Paid!G111 + Actual_Paid!J111 + Actual_Paid!M111))</f>
        <v>32952</v>
      </c>
      <c r="L110" s="237">
        <f t="shared" si="2"/>
        <v>8238</v>
      </c>
      <c r="M110" s="21">
        <f t="shared" si="3"/>
        <v>8238</v>
      </c>
      <c r="R110" s="109" t="s">
        <v>7</v>
      </c>
      <c r="S110" s="109">
        <v>601</v>
      </c>
      <c r="T110" s="110" t="s">
        <v>495</v>
      </c>
      <c r="U110" s="119">
        <v>9922738387</v>
      </c>
      <c r="V110" s="77" t="s">
        <v>496</v>
      </c>
      <c r="W110" s="120"/>
      <c r="X110" s="81"/>
      <c r="Y110" s="81"/>
    </row>
    <row r="111" spans="1:25" ht="15.75">
      <c r="A111" s="4" t="s">
        <v>7</v>
      </c>
      <c r="B111" s="5">
        <v>602</v>
      </c>
      <c r="C111" s="231">
        <f>(( ' Amount Details'!P111 +  ' Amount Details'!I111 ) - (Actual_Paid!D112))</f>
        <v>1900</v>
      </c>
      <c r="D111" s="231">
        <f>(( ' Amount Details'!P111 +  ' Amount Details'!I111) + (Interest_Calculation!F117 + Interest_Calculation!I117 ) - (Actual_Paid!D112))</f>
        <v>1900</v>
      </c>
      <c r="E111" s="231">
        <f>(( ' Amount Details'!P111 +  ' Amount Details'!I111 + ' Amount Details'!J111 ) - (Actual_Paid!D112 + Actual_Paid!G112))</f>
        <v>11413</v>
      </c>
      <c r="F111" s="231">
        <f>(( ' Amount Details'!P111 +  ' Amount Details'!I111 + ' Amount Details'!J111) + (Interest_Calculation!F117 + Interest_Calculation!I117 + Interest_Calculation!L117) - (Actual_Paid!D112 + Actual_Paid!G112))</f>
        <v>11413</v>
      </c>
      <c r="G111" s="231">
        <f>(( ' Amount Details'!P111 +  ' Amount Details'!I111 + ' Amount Details'!J111 + ' Amount Details'!K111 ) - (Actual_Paid!D112 + Actual_Paid!G112 + Actual_Paid!J112))</f>
        <v>20926</v>
      </c>
      <c r="H111" s="231">
        <f>(( ' Amount Details'!P111 +  ' Amount Details'!I111 + ' Amount Details'!J111 + ' Amount Details'!K111 ) + (Interest_Calculation!F117 + Interest_Calculation!I117 + Interest_Calculation!L117 + Interest_Calculation!O117) - (Actual_Paid!D112 + Actual_Paid!G112 + Actual_Paid!J112))</f>
        <v>20926</v>
      </c>
      <c r="I111" s="231">
        <f>(( ' Amount Details'!P111 +  ' Amount Details'!I111 + ' Amount Details'!J111 + ' Amount Details'!K111 + ' Amount Details'!L111) - (Actual_Paid!D112 + Actual_Paid!G112 + Actual_Paid!J112 + Actual_Paid!M112))</f>
        <v>30439</v>
      </c>
      <c r="J111" s="231">
        <f>(( ' Amount Details'!P111 +  ' Amount Details'!I111 + ' Amount Details'!J111 + ' Amount Details'!K111 + ' Amount Details'!L111) + (Interest_Calculation!F117 + Interest_Calculation!I117 + Interest_Calculation!L117 + Interest_Calculation!O117 + Interest_Calculation!R117) - (Actual_Paid!D112 + Actual_Paid!G112 + Actual_Paid!J112 + Actual_Paid!M112))</f>
        <v>30439</v>
      </c>
      <c r="L111" s="237">
        <f t="shared" si="2"/>
        <v>1900</v>
      </c>
      <c r="M111" s="21">
        <f t="shared" si="3"/>
        <v>1900</v>
      </c>
      <c r="R111" s="109" t="s">
        <v>7</v>
      </c>
      <c r="S111" s="109">
        <v>602</v>
      </c>
      <c r="T111" s="110" t="s">
        <v>497</v>
      </c>
      <c r="U111" s="111" t="s">
        <v>498</v>
      </c>
      <c r="V111" s="77" t="s">
        <v>499</v>
      </c>
      <c r="W111" s="112" t="s">
        <v>285</v>
      </c>
      <c r="X111" s="1"/>
      <c r="Y111" s="1"/>
    </row>
    <row r="112" spans="1:25" ht="15.75">
      <c r="A112" s="4" t="s">
        <v>7</v>
      </c>
      <c r="B112" s="5">
        <v>603</v>
      </c>
      <c r="C112" s="231">
        <f>(( ' Amount Details'!P112 +  ' Amount Details'!I112 ) - (Actual_Paid!D113))</f>
        <v>8778</v>
      </c>
      <c r="D112" s="231">
        <f>(( ' Amount Details'!P112 +  ' Amount Details'!I112) + (Interest_Calculation!F118 + Interest_Calculation!I118 ) - (Actual_Paid!D113))</f>
        <v>8778</v>
      </c>
      <c r="E112" s="231">
        <f>(( ' Amount Details'!P112 +  ' Amount Details'!I112 + ' Amount Details'!J112 ) - (Actual_Paid!D113 + Actual_Paid!G113))</f>
        <v>17556</v>
      </c>
      <c r="F112" s="231">
        <f>(( ' Amount Details'!P112 +  ' Amount Details'!I112 + ' Amount Details'!J112) + (Interest_Calculation!F118 + Interest_Calculation!I118 + Interest_Calculation!L118) - (Actual_Paid!D113 + Actual_Paid!G113))</f>
        <v>17556</v>
      </c>
      <c r="G112" s="231">
        <f>(( ' Amount Details'!P112 +  ' Amount Details'!I112 + ' Amount Details'!J112 + ' Amount Details'!K112 ) - (Actual_Paid!D113 + Actual_Paid!G113 + Actual_Paid!J113))</f>
        <v>26334</v>
      </c>
      <c r="H112" s="231">
        <f>(( ' Amount Details'!P112 +  ' Amount Details'!I112 + ' Amount Details'!J112 + ' Amount Details'!K112 ) + (Interest_Calculation!F118 + Interest_Calculation!I118 + Interest_Calculation!L118 + Interest_Calculation!O118) - (Actual_Paid!D113 + Actual_Paid!G113 + Actual_Paid!J113))</f>
        <v>26334</v>
      </c>
      <c r="I112" s="231">
        <f>(( ' Amount Details'!P112 +  ' Amount Details'!I112 + ' Amount Details'!J112 + ' Amount Details'!K112 + ' Amount Details'!L112) - (Actual_Paid!D113 + Actual_Paid!G113 + Actual_Paid!J113 + Actual_Paid!M113))</f>
        <v>35112</v>
      </c>
      <c r="J112" s="231">
        <f>(( ' Amount Details'!P112 +  ' Amount Details'!I112 + ' Amount Details'!J112 + ' Amount Details'!K112 + ' Amount Details'!L112) + (Interest_Calculation!F118 + Interest_Calculation!I118 + Interest_Calculation!L118 + Interest_Calculation!O118 + Interest_Calculation!R118) - (Actual_Paid!D113 + Actual_Paid!G113 + Actual_Paid!J113 + Actual_Paid!M113))</f>
        <v>35112</v>
      </c>
      <c r="L112" s="237">
        <f t="shared" si="2"/>
        <v>8778</v>
      </c>
      <c r="M112" s="21">
        <f t="shared" si="3"/>
        <v>8778</v>
      </c>
      <c r="R112" s="109" t="s">
        <v>7</v>
      </c>
      <c r="S112" s="109">
        <v>603</v>
      </c>
      <c r="T112" s="110" t="s">
        <v>718</v>
      </c>
      <c r="U112" s="111">
        <v>9890178170</v>
      </c>
      <c r="V112" s="76" t="s">
        <v>500</v>
      </c>
      <c r="W112" s="112" t="s">
        <v>285</v>
      </c>
      <c r="X112" s="1"/>
      <c r="Y112" s="1"/>
    </row>
    <row r="113" spans="1:25" ht="15.75">
      <c r="A113" s="4" t="s">
        <v>7</v>
      </c>
      <c r="B113" s="5">
        <v>604</v>
      </c>
      <c r="C113" s="231">
        <f>(( ' Amount Details'!P113 +  ' Amount Details'!I113 ) - (Actual_Paid!D114))</f>
        <v>9429</v>
      </c>
      <c r="D113" s="231">
        <f>(( ' Amount Details'!P113 +  ' Amount Details'!I113) + (Interest_Calculation!F119 + Interest_Calculation!I119 ) - (Actual_Paid!D114))</f>
        <v>9433</v>
      </c>
      <c r="E113" s="231">
        <f>(( ' Amount Details'!P113 +  ' Amount Details'!I113 + ' Amount Details'!J113 ) - (Actual_Paid!D114 + Actual_Paid!G114))</f>
        <v>18207</v>
      </c>
      <c r="F113" s="231">
        <f>(( ' Amount Details'!P113 +  ' Amount Details'!I113 + ' Amount Details'!J113) + (Interest_Calculation!F119 + Interest_Calculation!I119 + Interest_Calculation!L119) - (Actual_Paid!D114 + Actual_Paid!G114))</f>
        <v>18211</v>
      </c>
      <c r="G113" s="231">
        <f>(( ' Amount Details'!P113 +  ' Amount Details'!I113 + ' Amount Details'!J113 + ' Amount Details'!K113 ) - (Actual_Paid!D114 + Actual_Paid!G114 + Actual_Paid!J114))</f>
        <v>26985</v>
      </c>
      <c r="H113" s="231">
        <f>(( ' Amount Details'!P113 +  ' Amount Details'!I113 + ' Amount Details'!J113 + ' Amount Details'!K113 ) + (Interest_Calculation!F119 + Interest_Calculation!I119 + Interest_Calculation!L119 + Interest_Calculation!O119) - (Actual_Paid!D114 + Actual_Paid!G114 + Actual_Paid!J114))</f>
        <v>26989</v>
      </c>
      <c r="I113" s="231">
        <f>(( ' Amount Details'!P113 +  ' Amount Details'!I113 + ' Amount Details'!J113 + ' Amount Details'!K113 + ' Amount Details'!L113) - (Actual_Paid!D114 + Actual_Paid!G114 + Actual_Paid!J114 + Actual_Paid!M114))</f>
        <v>35763</v>
      </c>
      <c r="J113" s="231">
        <f>(( ' Amount Details'!P113 +  ' Amount Details'!I113 + ' Amount Details'!J113 + ' Amount Details'!K113 + ' Amount Details'!L113) + (Interest_Calculation!F119 + Interest_Calculation!I119 + Interest_Calculation!L119 + Interest_Calculation!O119 + Interest_Calculation!R119) - (Actual_Paid!D114 + Actual_Paid!G114 + Actual_Paid!J114 + Actual_Paid!M114))</f>
        <v>35767</v>
      </c>
      <c r="L113" s="237">
        <f t="shared" si="2"/>
        <v>9429</v>
      </c>
      <c r="M113" s="21">
        <f t="shared" si="3"/>
        <v>9433</v>
      </c>
      <c r="R113" s="109" t="s">
        <v>7</v>
      </c>
      <c r="S113" s="109">
        <v>604</v>
      </c>
      <c r="T113" s="110" t="s">
        <v>501</v>
      </c>
      <c r="U113" s="111" t="s">
        <v>502</v>
      </c>
      <c r="V113" s="76" t="s">
        <v>503</v>
      </c>
      <c r="W113" s="112" t="s">
        <v>285</v>
      </c>
      <c r="X113" s="1"/>
      <c r="Y113" s="1"/>
    </row>
    <row r="114" spans="1:25" ht="15.75">
      <c r="A114" s="4" t="s">
        <v>7</v>
      </c>
      <c r="B114" s="5">
        <v>701</v>
      </c>
      <c r="C114" s="231">
        <f>(( ' Amount Details'!P114 +  ' Amount Details'!I114 ) - (Actual_Paid!D115))</f>
        <v>10436</v>
      </c>
      <c r="D114" s="231">
        <f>(( ' Amount Details'!P114 +  ' Amount Details'!I114) + (Interest_Calculation!F120 + Interest_Calculation!I120 ) - (Actual_Paid!D115))</f>
        <v>10445</v>
      </c>
      <c r="E114" s="231">
        <f>(( ' Amount Details'!P114 +  ' Amount Details'!I114 + ' Amount Details'!J114 ) - (Actual_Paid!D115 + Actual_Paid!G115))</f>
        <v>19196</v>
      </c>
      <c r="F114" s="231">
        <f>(( ' Amount Details'!P114 +  ' Amount Details'!I114 + ' Amount Details'!J114) + (Interest_Calculation!F120 + Interest_Calculation!I120 + Interest_Calculation!L120) - (Actual_Paid!D115 + Actual_Paid!G115))</f>
        <v>19205</v>
      </c>
      <c r="G114" s="231">
        <f>(( ' Amount Details'!P114 +  ' Amount Details'!I114 + ' Amount Details'!J114 + ' Amount Details'!K114 ) - (Actual_Paid!D115 + Actual_Paid!G115 + Actual_Paid!J115))</f>
        <v>27956</v>
      </c>
      <c r="H114" s="231">
        <f>(( ' Amount Details'!P114 +  ' Amount Details'!I114 + ' Amount Details'!J114 + ' Amount Details'!K114 ) + (Interest_Calculation!F120 + Interest_Calculation!I120 + Interest_Calculation!L120 + Interest_Calculation!O120) - (Actual_Paid!D115 + Actual_Paid!G115 + Actual_Paid!J115))</f>
        <v>27965</v>
      </c>
      <c r="I114" s="231">
        <f>(( ' Amount Details'!P114 +  ' Amount Details'!I114 + ' Amount Details'!J114 + ' Amount Details'!K114 + ' Amount Details'!L114) - (Actual_Paid!D115 + Actual_Paid!G115 + Actual_Paid!J115 + Actual_Paid!M115))</f>
        <v>36716</v>
      </c>
      <c r="J114" s="231">
        <f>(( ' Amount Details'!P114 +  ' Amount Details'!I114 + ' Amount Details'!J114 + ' Amount Details'!K114 + ' Amount Details'!L114) + (Interest_Calculation!F120 + Interest_Calculation!I120 + Interest_Calculation!L120 + Interest_Calculation!O120 + Interest_Calculation!R120) - (Actual_Paid!D115 + Actual_Paid!G115 + Actual_Paid!J115 + Actual_Paid!M115))</f>
        <v>36725</v>
      </c>
      <c r="L114" s="237">
        <f t="shared" si="2"/>
        <v>10436</v>
      </c>
      <c r="M114" s="21">
        <f t="shared" si="3"/>
        <v>10445</v>
      </c>
      <c r="R114" s="109" t="s">
        <v>7</v>
      </c>
      <c r="S114" s="109">
        <v>701</v>
      </c>
      <c r="T114" s="110" t="s">
        <v>504</v>
      </c>
      <c r="U114" s="111">
        <v>7722001292</v>
      </c>
      <c r="V114" s="77" t="s">
        <v>505</v>
      </c>
      <c r="W114" s="112"/>
      <c r="X114" s="1"/>
      <c r="Y114" s="1"/>
    </row>
    <row r="115" spans="1:25" ht="15.75">
      <c r="A115" s="4" t="s">
        <v>7</v>
      </c>
      <c r="B115" s="5">
        <v>702</v>
      </c>
      <c r="C115" s="231">
        <f>(( ' Amount Details'!P115 +  ' Amount Details'!I115 ) - (Actual_Paid!D116))</f>
        <v>9273</v>
      </c>
      <c r="D115" s="231">
        <f>(( ' Amount Details'!P115 +  ' Amount Details'!I115) + (Interest_Calculation!F121 + Interest_Calculation!I121 ) - (Actual_Paid!D116))</f>
        <v>9273</v>
      </c>
      <c r="E115" s="231">
        <f>(( ' Amount Details'!P115 +  ' Amount Details'!I115 + ' Amount Details'!J115 ) - (Actual_Paid!D116 + Actual_Paid!G116))</f>
        <v>18546</v>
      </c>
      <c r="F115" s="231">
        <f>(( ' Amount Details'!P115 +  ' Amount Details'!I115 + ' Amount Details'!J115) + (Interest_Calculation!F121 + Interest_Calculation!I121 + Interest_Calculation!L121) - (Actual_Paid!D116 + Actual_Paid!G116))</f>
        <v>18546</v>
      </c>
      <c r="G115" s="231">
        <f>(( ' Amount Details'!P115 +  ' Amount Details'!I115 + ' Amount Details'!J115 + ' Amount Details'!K115 ) - (Actual_Paid!D116 + Actual_Paid!G116 + Actual_Paid!J116))</f>
        <v>27819</v>
      </c>
      <c r="H115" s="231">
        <f>(( ' Amount Details'!P115 +  ' Amount Details'!I115 + ' Amount Details'!J115 + ' Amount Details'!K115 ) + (Interest_Calculation!F121 + Interest_Calculation!I121 + Interest_Calculation!L121 + Interest_Calculation!O121) - (Actual_Paid!D116 + Actual_Paid!G116 + Actual_Paid!J116))</f>
        <v>27819</v>
      </c>
      <c r="I115" s="231">
        <f>(( ' Amount Details'!P115 +  ' Amount Details'!I115 + ' Amount Details'!J115 + ' Amount Details'!K115 + ' Amount Details'!L115) - (Actual_Paid!D116 + Actual_Paid!G116 + Actual_Paid!J116 + Actual_Paid!M116))</f>
        <v>37092</v>
      </c>
      <c r="J115" s="231">
        <f>(( ' Amount Details'!P115 +  ' Amount Details'!I115 + ' Amount Details'!J115 + ' Amount Details'!K115 + ' Amount Details'!L115) + (Interest_Calculation!F121 + Interest_Calculation!I121 + Interest_Calculation!L121 + Interest_Calculation!O121 + Interest_Calculation!R121) - (Actual_Paid!D116 + Actual_Paid!G116 + Actual_Paid!J116 + Actual_Paid!M116))</f>
        <v>37092</v>
      </c>
      <c r="L115" s="237">
        <f t="shared" si="2"/>
        <v>9273</v>
      </c>
      <c r="M115" s="21">
        <f t="shared" si="3"/>
        <v>9273</v>
      </c>
      <c r="R115" s="109" t="s">
        <v>7</v>
      </c>
      <c r="S115" s="109">
        <v>702</v>
      </c>
      <c r="T115" s="110" t="s">
        <v>506</v>
      </c>
      <c r="U115" s="111">
        <v>9822101448</v>
      </c>
      <c r="V115" s="76" t="s">
        <v>507</v>
      </c>
      <c r="W115" s="112" t="s">
        <v>339</v>
      </c>
      <c r="X115" s="1"/>
      <c r="Y115" s="1"/>
    </row>
    <row r="116" spans="1:25" ht="15.75">
      <c r="A116" s="4" t="s">
        <v>7</v>
      </c>
      <c r="B116" s="5">
        <v>703</v>
      </c>
      <c r="C116" s="231">
        <f>(( ' Amount Details'!P116 +  ' Amount Details'!I116 ) - (Actual_Paid!D117))</f>
        <v>8340</v>
      </c>
      <c r="D116" s="231">
        <f>(( ' Amount Details'!P116 +  ' Amount Details'!I116) + (Interest_Calculation!F122 + Interest_Calculation!I122 ) - (Actual_Paid!D117))</f>
        <v>8340</v>
      </c>
      <c r="E116" s="231">
        <f>(( ' Amount Details'!P116 +  ' Amount Details'!I116 + ' Amount Details'!J116 ) - (Actual_Paid!D117 + Actual_Paid!G117))</f>
        <v>16680</v>
      </c>
      <c r="F116" s="231">
        <f>(( ' Amount Details'!P116 +  ' Amount Details'!I116 + ' Amount Details'!J116) + (Interest_Calculation!F122 + Interest_Calculation!I122 + Interest_Calculation!L122) - (Actual_Paid!D117 + Actual_Paid!G117))</f>
        <v>16680</v>
      </c>
      <c r="G116" s="231">
        <f>(( ' Amount Details'!P116 +  ' Amount Details'!I116 + ' Amount Details'!J116 + ' Amount Details'!K116 ) - (Actual_Paid!D117 + Actual_Paid!G117 + Actual_Paid!J117))</f>
        <v>25020</v>
      </c>
      <c r="H116" s="231">
        <f>(( ' Amount Details'!P116 +  ' Amount Details'!I116 + ' Amount Details'!J116 + ' Amount Details'!K116 ) + (Interest_Calculation!F122 + Interest_Calculation!I122 + Interest_Calculation!L122 + Interest_Calculation!O122) - (Actual_Paid!D117 + Actual_Paid!G117 + Actual_Paid!J117))</f>
        <v>25020</v>
      </c>
      <c r="I116" s="231">
        <f>(( ' Amount Details'!P116 +  ' Amount Details'!I116 + ' Amount Details'!J116 + ' Amount Details'!K116 + ' Amount Details'!L116) - (Actual_Paid!D117 + Actual_Paid!G117 + Actual_Paid!J117 + Actual_Paid!M117))</f>
        <v>33360</v>
      </c>
      <c r="J116" s="231">
        <f>(( ' Amount Details'!P116 +  ' Amount Details'!I116 + ' Amount Details'!J116 + ' Amount Details'!K116 + ' Amount Details'!L116) + (Interest_Calculation!F122 + Interest_Calculation!I122 + Interest_Calculation!L122 + Interest_Calculation!O122 + Interest_Calculation!R122) - (Actual_Paid!D117 + Actual_Paid!G117 + Actual_Paid!J117 + Actual_Paid!M117))</f>
        <v>33360</v>
      </c>
      <c r="L116" s="237">
        <f t="shared" si="2"/>
        <v>8340</v>
      </c>
      <c r="M116" s="21">
        <f t="shared" si="3"/>
        <v>8340</v>
      </c>
      <c r="R116" s="109" t="s">
        <v>7</v>
      </c>
      <c r="S116" s="109">
        <v>703</v>
      </c>
      <c r="T116" s="110" t="s">
        <v>508</v>
      </c>
      <c r="U116" s="111">
        <v>8983217350</v>
      </c>
      <c r="V116" s="76" t="s">
        <v>509</v>
      </c>
      <c r="W116" s="112"/>
      <c r="X116" s="1"/>
      <c r="Y116" s="1"/>
    </row>
    <row r="117" spans="1:25" ht="15.75">
      <c r="A117" s="4" t="s">
        <v>7</v>
      </c>
      <c r="B117" s="5">
        <v>704</v>
      </c>
      <c r="C117" s="231">
        <f>(( ' Amount Details'!P117 +  ' Amount Details'!I117 ) - (Actual_Paid!D118))</f>
        <v>9822</v>
      </c>
      <c r="D117" s="231">
        <f>(( ' Amount Details'!P117 +  ' Amount Details'!I117) + (Interest_Calculation!F123 + Interest_Calculation!I123 ) - (Actual_Paid!D118))</f>
        <v>9828</v>
      </c>
      <c r="E117" s="231">
        <f>(( ' Amount Details'!P117 +  ' Amount Details'!I117 + ' Amount Details'!J117 ) - (Actual_Paid!D118 + Actual_Paid!G118))</f>
        <v>18582</v>
      </c>
      <c r="F117" s="231">
        <f>(( ' Amount Details'!P117 +  ' Amount Details'!I117 + ' Amount Details'!J117) + (Interest_Calculation!F123 + Interest_Calculation!I123 + Interest_Calculation!L123) - (Actual_Paid!D118 + Actual_Paid!G118))</f>
        <v>18588</v>
      </c>
      <c r="G117" s="231">
        <f>(( ' Amount Details'!P117 +  ' Amount Details'!I117 + ' Amount Details'!J117 + ' Amount Details'!K117 ) - (Actual_Paid!D118 + Actual_Paid!G118 + Actual_Paid!J118))</f>
        <v>27342</v>
      </c>
      <c r="H117" s="231">
        <f>(( ' Amount Details'!P117 +  ' Amount Details'!I117 + ' Amount Details'!J117 + ' Amount Details'!K117 ) + (Interest_Calculation!F123 + Interest_Calculation!I123 + Interest_Calculation!L123 + Interest_Calculation!O123) - (Actual_Paid!D118 + Actual_Paid!G118 + Actual_Paid!J118))</f>
        <v>27348</v>
      </c>
      <c r="I117" s="231">
        <f>(( ' Amount Details'!P117 +  ' Amount Details'!I117 + ' Amount Details'!J117 + ' Amount Details'!K117 + ' Amount Details'!L117) - (Actual_Paid!D118 + Actual_Paid!G118 + Actual_Paid!J118 + Actual_Paid!M118))</f>
        <v>36102</v>
      </c>
      <c r="J117" s="231">
        <f>(( ' Amount Details'!P117 +  ' Amount Details'!I117 + ' Amount Details'!J117 + ' Amount Details'!K117 + ' Amount Details'!L117) + (Interest_Calculation!F123 + Interest_Calculation!I123 + Interest_Calculation!L123 + Interest_Calculation!O123 + Interest_Calculation!R123) - (Actual_Paid!D118 + Actual_Paid!G118 + Actual_Paid!J118 + Actual_Paid!M118))</f>
        <v>36108</v>
      </c>
      <c r="L117" s="237">
        <f t="shared" si="2"/>
        <v>9822</v>
      </c>
      <c r="M117" s="21">
        <f t="shared" si="3"/>
        <v>9828</v>
      </c>
      <c r="R117" s="115" t="s">
        <v>7</v>
      </c>
      <c r="S117" s="115">
        <v>704</v>
      </c>
      <c r="T117" s="142" t="s">
        <v>510</v>
      </c>
      <c r="U117" s="117"/>
      <c r="V117" s="79" t="s">
        <v>505</v>
      </c>
      <c r="W117" s="118"/>
      <c r="X117" s="80"/>
      <c r="Y117" s="80"/>
    </row>
    <row r="118" spans="1:25" ht="15.75">
      <c r="A118" s="4" t="s">
        <v>7</v>
      </c>
      <c r="B118" s="5">
        <v>801</v>
      </c>
      <c r="C118" s="231">
        <f>(( ' Amount Details'!P118 +  ' Amount Details'!I118 ) - (Actual_Paid!D119))</f>
        <v>-213</v>
      </c>
      <c r="D118" s="231">
        <f>(( ' Amount Details'!P118 +  ' Amount Details'!I118) + (Interest_Calculation!F124 + Interest_Calculation!I124 ) - (Actual_Paid!D119))</f>
        <v>-213</v>
      </c>
      <c r="E118" s="231">
        <f>(( ' Amount Details'!P118 +  ' Amount Details'!I118 + ' Amount Details'!J118 ) - (Actual_Paid!D119 + Actual_Paid!G119))</f>
        <v>8565</v>
      </c>
      <c r="F118" s="231">
        <f>(( ' Amount Details'!P118 +  ' Amount Details'!I118 + ' Amount Details'!J118) + (Interest_Calculation!F124 + Interest_Calculation!I124 + Interest_Calculation!L124) - (Actual_Paid!D119 + Actual_Paid!G119))</f>
        <v>8565</v>
      </c>
      <c r="G118" s="231">
        <f>(( ' Amount Details'!P118 +  ' Amount Details'!I118 + ' Amount Details'!J118 + ' Amount Details'!K118 ) - (Actual_Paid!D119 + Actual_Paid!G119 + Actual_Paid!J119))</f>
        <v>17343</v>
      </c>
      <c r="H118" s="231">
        <f>(( ' Amount Details'!P118 +  ' Amount Details'!I118 + ' Amount Details'!J118 + ' Amount Details'!K118 ) + (Interest_Calculation!F124 + Interest_Calculation!I124 + Interest_Calculation!L124 + Interest_Calculation!O124) - (Actual_Paid!D119 + Actual_Paid!G119 + Actual_Paid!J119))</f>
        <v>17343</v>
      </c>
      <c r="I118" s="231">
        <f>(( ' Amount Details'!P118 +  ' Amount Details'!I118 + ' Amount Details'!J118 + ' Amount Details'!K118 + ' Amount Details'!L118) - (Actual_Paid!D119 + Actual_Paid!G119 + Actual_Paid!J119 + Actual_Paid!M119))</f>
        <v>26121</v>
      </c>
      <c r="J118" s="231">
        <f>(( ' Amount Details'!P118 +  ' Amount Details'!I118 + ' Amount Details'!J118 + ' Amount Details'!K118 + ' Amount Details'!L118) + (Interest_Calculation!F124 + Interest_Calculation!I124 + Interest_Calculation!L124 + Interest_Calculation!O124 + Interest_Calculation!R124) - (Actual_Paid!D119 + Actual_Paid!G119 + Actual_Paid!J119 + Actual_Paid!M119))</f>
        <v>26121</v>
      </c>
      <c r="L118" s="237">
        <f t="shared" si="2"/>
        <v>-213</v>
      </c>
      <c r="M118" s="21">
        <f t="shared" si="3"/>
        <v>-213</v>
      </c>
      <c r="R118" s="109" t="s">
        <v>7</v>
      </c>
      <c r="S118" s="109">
        <v>801</v>
      </c>
      <c r="T118" s="110" t="s">
        <v>719</v>
      </c>
      <c r="U118" s="111">
        <v>9820307010</v>
      </c>
      <c r="V118" s="76" t="s">
        <v>511</v>
      </c>
      <c r="W118" s="112" t="s">
        <v>285</v>
      </c>
      <c r="X118" s="1"/>
      <c r="Y118" s="1"/>
    </row>
    <row r="119" spans="1:25" ht="15.75">
      <c r="A119" s="4" t="s">
        <v>7</v>
      </c>
      <c r="B119" s="5">
        <v>802</v>
      </c>
      <c r="C119" s="231">
        <f>(( ' Amount Details'!P119 +  ' Amount Details'!I119 ) - (Actual_Paid!D120))</f>
        <v>9046</v>
      </c>
      <c r="D119" s="231">
        <f>(( ' Amount Details'!P119 +  ' Amount Details'!I119) + (Interest_Calculation!F125 + Interest_Calculation!I125 ) - (Actual_Paid!D120))</f>
        <v>9047</v>
      </c>
      <c r="E119" s="231">
        <f>(( ' Amount Details'!P119 +  ' Amount Details'!I119 + ' Amount Details'!J119 ) - (Actual_Paid!D120 + Actual_Paid!G120))</f>
        <v>18019</v>
      </c>
      <c r="F119" s="231">
        <f>(( ' Amount Details'!P119 +  ' Amount Details'!I119 + ' Amount Details'!J119) + (Interest_Calculation!F125 + Interest_Calculation!I125 + Interest_Calculation!L125) - (Actual_Paid!D120 + Actual_Paid!G120))</f>
        <v>18020</v>
      </c>
      <c r="G119" s="231">
        <f>(( ' Amount Details'!P119 +  ' Amount Details'!I119 + ' Amount Details'!J119 + ' Amount Details'!K119 ) - (Actual_Paid!D120 + Actual_Paid!G120 + Actual_Paid!J120))</f>
        <v>26992</v>
      </c>
      <c r="H119" s="231">
        <f>(( ' Amount Details'!P119 +  ' Amount Details'!I119 + ' Amount Details'!J119 + ' Amount Details'!K119 ) + (Interest_Calculation!F125 + Interest_Calculation!I125 + Interest_Calculation!L125 + Interest_Calculation!O125) - (Actual_Paid!D120 + Actual_Paid!G120 + Actual_Paid!J120))</f>
        <v>26993</v>
      </c>
      <c r="I119" s="231">
        <f>(( ' Amount Details'!P119 +  ' Amount Details'!I119 + ' Amount Details'!J119 + ' Amount Details'!K119 + ' Amount Details'!L119) - (Actual_Paid!D120 + Actual_Paid!G120 + Actual_Paid!J120 + Actual_Paid!M120))</f>
        <v>35965</v>
      </c>
      <c r="J119" s="231">
        <f>(( ' Amount Details'!P119 +  ' Amount Details'!I119 + ' Amount Details'!J119 + ' Amount Details'!K119 + ' Amount Details'!L119) + (Interest_Calculation!F125 + Interest_Calculation!I125 + Interest_Calculation!L125 + Interest_Calculation!O125 + Interest_Calculation!R125) - (Actual_Paid!D120 + Actual_Paid!G120 + Actual_Paid!J120 + Actual_Paid!M120))</f>
        <v>35966</v>
      </c>
      <c r="L119" s="237">
        <f t="shared" si="2"/>
        <v>9046</v>
      </c>
      <c r="M119" s="21">
        <f t="shared" si="3"/>
        <v>9047</v>
      </c>
      <c r="R119" s="109" t="s">
        <v>7</v>
      </c>
      <c r="S119" s="109">
        <v>802</v>
      </c>
      <c r="T119" s="110" t="s">
        <v>512</v>
      </c>
      <c r="U119" s="111">
        <v>9860650544</v>
      </c>
      <c r="V119" s="76" t="s">
        <v>513</v>
      </c>
      <c r="W119" s="112" t="s">
        <v>293</v>
      </c>
      <c r="X119" s="1"/>
      <c r="Y119" s="1"/>
    </row>
    <row r="120" spans="1:25" ht="15.75">
      <c r="A120" s="4" t="s">
        <v>7</v>
      </c>
      <c r="B120" s="5">
        <v>803</v>
      </c>
      <c r="C120" s="231">
        <f>(( ' Amount Details'!P120 +  ' Amount Details'!I120 ) - (Actual_Paid!D121))</f>
        <v>48696</v>
      </c>
      <c r="D120" s="231">
        <f>(( ' Amount Details'!P120 +  ' Amount Details'!I120) + (Interest_Calculation!F126 + Interest_Calculation!I126 ) - (Actual_Paid!D121))</f>
        <v>48903</v>
      </c>
      <c r="E120" s="231">
        <f>(( ' Amount Details'!P120 +  ' Amount Details'!I120 + ' Amount Details'!J120 ) - (Actual_Paid!D121 + Actual_Paid!G121))</f>
        <v>57474</v>
      </c>
      <c r="F120" s="231">
        <f>(( ' Amount Details'!P120 +  ' Amount Details'!I120 + ' Amount Details'!J120) + (Interest_Calculation!F126 + Interest_Calculation!I126 + Interest_Calculation!L126) - (Actual_Paid!D121 + Actual_Paid!G121))</f>
        <v>57681</v>
      </c>
      <c r="G120" s="231">
        <f>(( ' Amount Details'!P120 +  ' Amount Details'!I120 + ' Amount Details'!J120 + ' Amount Details'!K120 ) - (Actual_Paid!D121 + Actual_Paid!G121 + Actual_Paid!J121))</f>
        <v>66252</v>
      </c>
      <c r="H120" s="231">
        <f>(( ' Amount Details'!P120 +  ' Amount Details'!I120 + ' Amount Details'!J120 + ' Amount Details'!K120 ) + (Interest_Calculation!F126 + Interest_Calculation!I126 + Interest_Calculation!L126 + Interest_Calculation!O126) - (Actual_Paid!D121 + Actual_Paid!G121 + Actual_Paid!J121))</f>
        <v>66459</v>
      </c>
      <c r="I120" s="231">
        <f>(( ' Amount Details'!P120 +  ' Amount Details'!I120 + ' Amount Details'!J120 + ' Amount Details'!K120 + ' Amount Details'!L120) - (Actual_Paid!D121 + Actual_Paid!G121 + Actual_Paid!J121 + Actual_Paid!M121))</f>
        <v>75030</v>
      </c>
      <c r="J120" s="231">
        <f>(( ' Amount Details'!P120 +  ' Amount Details'!I120 + ' Amount Details'!J120 + ' Amount Details'!K120 + ' Amount Details'!L120) + (Interest_Calculation!F126 + Interest_Calculation!I126 + Interest_Calculation!L126 + Interest_Calculation!O126 + Interest_Calculation!R126) - (Actual_Paid!D121 + Actual_Paid!G121 + Actual_Paid!J121 + Actual_Paid!M121))</f>
        <v>75237</v>
      </c>
      <c r="L120" s="237">
        <f t="shared" si="2"/>
        <v>48696</v>
      </c>
      <c r="M120" s="21">
        <f t="shared" si="3"/>
        <v>48903</v>
      </c>
      <c r="R120" s="109" t="s">
        <v>7</v>
      </c>
      <c r="S120" s="109">
        <v>803</v>
      </c>
      <c r="T120" s="110" t="s">
        <v>514</v>
      </c>
      <c r="U120" s="111">
        <v>7588513537</v>
      </c>
      <c r="V120" s="76" t="s">
        <v>515</v>
      </c>
      <c r="W120" s="112" t="s">
        <v>285</v>
      </c>
      <c r="X120" s="1"/>
      <c r="Y120" s="1"/>
    </row>
    <row r="121" spans="1:25" ht="15.75">
      <c r="A121" s="4" t="s">
        <v>7</v>
      </c>
      <c r="B121" s="5">
        <v>804</v>
      </c>
      <c r="C121" s="231">
        <f>(( ' Amount Details'!P121 +  ' Amount Details'!I121 ) - (Actual_Paid!D122))</f>
        <v>8238</v>
      </c>
      <c r="D121" s="231">
        <f>(( ' Amount Details'!P121 +  ' Amount Details'!I121) + (Interest_Calculation!F127 + Interest_Calculation!I127 ) - (Actual_Paid!D122))</f>
        <v>8238</v>
      </c>
      <c r="E121" s="231">
        <f>(( ' Amount Details'!P121 +  ' Amount Details'!I121 + ' Amount Details'!J121 ) - (Actual_Paid!D122 + Actual_Paid!G122))</f>
        <v>16476</v>
      </c>
      <c r="F121" s="231">
        <f>(( ' Amount Details'!P121 +  ' Amount Details'!I121 + ' Amount Details'!J121) + (Interest_Calculation!F127 + Interest_Calculation!I127 + Interest_Calculation!L127) - (Actual_Paid!D122 + Actual_Paid!G122))</f>
        <v>16476</v>
      </c>
      <c r="G121" s="231">
        <f>(( ' Amount Details'!P121 +  ' Amount Details'!I121 + ' Amount Details'!J121 + ' Amount Details'!K121 ) - (Actual_Paid!D122 + Actual_Paid!G122 + Actual_Paid!J122))</f>
        <v>24714</v>
      </c>
      <c r="H121" s="231">
        <f>(( ' Amount Details'!P121 +  ' Amount Details'!I121 + ' Amount Details'!J121 + ' Amount Details'!K121 ) + (Interest_Calculation!F127 + Interest_Calculation!I127 + Interest_Calculation!L127 + Interest_Calculation!O127) - (Actual_Paid!D122 + Actual_Paid!G122 + Actual_Paid!J122))</f>
        <v>24714</v>
      </c>
      <c r="I121" s="231">
        <f>(( ' Amount Details'!P121 +  ' Amount Details'!I121 + ' Amount Details'!J121 + ' Amount Details'!K121 + ' Amount Details'!L121) - (Actual_Paid!D122 + Actual_Paid!G122 + Actual_Paid!J122 + Actual_Paid!M122))</f>
        <v>32952</v>
      </c>
      <c r="J121" s="231">
        <f>(( ' Amount Details'!P121 +  ' Amount Details'!I121 + ' Amount Details'!J121 + ' Amount Details'!K121 + ' Amount Details'!L121) + (Interest_Calculation!F127 + Interest_Calculation!I127 + Interest_Calculation!L127 + Interest_Calculation!O127 + Interest_Calculation!R127) - (Actual_Paid!D122 + Actual_Paid!G122 + Actual_Paid!J122 + Actual_Paid!M122))</f>
        <v>32952</v>
      </c>
      <c r="L121" s="237">
        <f t="shared" si="2"/>
        <v>8238</v>
      </c>
      <c r="M121" s="21">
        <f t="shared" si="3"/>
        <v>8238</v>
      </c>
      <c r="R121" s="109" t="s">
        <v>7</v>
      </c>
      <c r="S121" s="109">
        <v>804</v>
      </c>
      <c r="T121" s="110" t="s">
        <v>720</v>
      </c>
      <c r="U121" s="111">
        <v>9923515490</v>
      </c>
      <c r="V121" s="76" t="s">
        <v>516</v>
      </c>
      <c r="W121" s="112" t="s">
        <v>293</v>
      </c>
      <c r="X121" s="1"/>
      <c r="Y121" s="1"/>
    </row>
    <row r="122" spans="1:25" ht="15.75">
      <c r="A122" s="5" t="s">
        <v>7</v>
      </c>
      <c r="B122" s="5">
        <v>901</v>
      </c>
      <c r="C122" s="231">
        <f>(( ' Amount Details'!P122 +  ' Amount Details'!I122 ) - (Actual_Paid!D123))</f>
        <v>8880</v>
      </c>
      <c r="D122" s="231">
        <f>(( ' Amount Details'!P122 +  ' Amount Details'!I122) + (Interest_Calculation!F128 + Interest_Calculation!I128 ) - (Actual_Paid!D123))</f>
        <v>8880</v>
      </c>
      <c r="E122" s="231">
        <f>(( ' Amount Details'!P122 +  ' Amount Details'!I122 + ' Amount Details'!J122 ) - (Actual_Paid!D123 + Actual_Paid!G123))</f>
        <v>17760</v>
      </c>
      <c r="F122" s="231">
        <f>(( ' Amount Details'!P122 +  ' Amount Details'!I122 + ' Amount Details'!J122) + (Interest_Calculation!F128 + Interest_Calculation!I128 + Interest_Calculation!L128) - (Actual_Paid!D123 + Actual_Paid!G123))</f>
        <v>17760</v>
      </c>
      <c r="G122" s="231">
        <f>(( ' Amount Details'!P122 +  ' Amount Details'!I122 + ' Amount Details'!J122 + ' Amount Details'!K122 ) - (Actual_Paid!D123 + Actual_Paid!G123 + Actual_Paid!J123))</f>
        <v>26640</v>
      </c>
      <c r="H122" s="231">
        <f>(( ' Amount Details'!P122 +  ' Amount Details'!I122 + ' Amount Details'!J122 + ' Amount Details'!K122 ) + (Interest_Calculation!F128 + Interest_Calculation!I128 + Interest_Calculation!L128 + Interest_Calculation!O128) - (Actual_Paid!D123 + Actual_Paid!G123 + Actual_Paid!J123))</f>
        <v>26640</v>
      </c>
      <c r="I122" s="231">
        <f>(( ' Amount Details'!P122 +  ' Amount Details'!I122 + ' Amount Details'!J122 + ' Amount Details'!K122 + ' Amount Details'!L122) - (Actual_Paid!D123 + Actual_Paid!G123 + Actual_Paid!J123 + Actual_Paid!M123))</f>
        <v>35520</v>
      </c>
      <c r="J122" s="231">
        <f>(( ' Amount Details'!P122 +  ' Amount Details'!I122 + ' Amount Details'!J122 + ' Amount Details'!K122 + ' Amount Details'!L122) + (Interest_Calculation!F128 + Interest_Calculation!I128 + Interest_Calculation!L128 + Interest_Calculation!O128 + Interest_Calculation!R128) - (Actual_Paid!D123 + Actual_Paid!G123 + Actual_Paid!J123 + Actual_Paid!M123))</f>
        <v>35520</v>
      </c>
      <c r="L122" s="237">
        <f t="shared" si="2"/>
        <v>8880</v>
      </c>
      <c r="M122" s="21">
        <f t="shared" si="3"/>
        <v>8880</v>
      </c>
      <c r="R122" s="115" t="s">
        <v>7</v>
      </c>
      <c r="S122" s="115">
        <v>901</v>
      </c>
      <c r="T122" s="116" t="s">
        <v>721</v>
      </c>
      <c r="U122" s="127">
        <v>9819440109</v>
      </c>
      <c r="V122" s="88"/>
      <c r="W122" s="128"/>
      <c r="X122" s="89"/>
      <c r="Y122" s="89"/>
    </row>
    <row r="123" spans="1:25" ht="15.75">
      <c r="A123" s="4" t="s">
        <v>7</v>
      </c>
      <c r="B123" s="5">
        <v>902</v>
      </c>
      <c r="C123" s="231">
        <f>(( ' Amount Details'!P123 +  ' Amount Details'!I123 ) - (Actual_Paid!D124))</f>
        <v>19335</v>
      </c>
      <c r="D123" s="231">
        <f>(( ' Amount Details'!P123 +  ' Amount Details'!I123) + (Interest_Calculation!F129 + Interest_Calculation!I129 ) - (Actual_Paid!D124))</f>
        <v>19388</v>
      </c>
      <c r="E123" s="231">
        <f>(( ' Amount Details'!P123 +  ' Amount Details'!I123 + ' Amount Details'!J123 ) - (Actual_Paid!D124 + Actual_Paid!G124))</f>
        <v>28608</v>
      </c>
      <c r="F123" s="231">
        <f>(( ' Amount Details'!P123 +  ' Amount Details'!I123 + ' Amount Details'!J123) + (Interest_Calculation!F129 + Interest_Calculation!I129 + Interest_Calculation!L129) - (Actual_Paid!D124 + Actual_Paid!G124))</f>
        <v>28661</v>
      </c>
      <c r="G123" s="231">
        <f>(( ' Amount Details'!P123 +  ' Amount Details'!I123 + ' Amount Details'!J123 + ' Amount Details'!K123 ) - (Actual_Paid!D124 + Actual_Paid!G124 + Actual_Paid!J124))</f>
        <v>37881</v>
      </c>
      <c r="H123" s="231">
        <f>(( ' Amount Details'!P123 +  ' Amount Details'!I123 + ' Amount Details'!J123 + ' Amount Details'!K123 ) + (Interest_Calculation!F129 + Interest_Calculation!I129 + Interest_Calculation!L129 + Interest_Calculation!O129) - (Actual_Paid!D124 + Actual_Paid!G124 + Actual_Paid!J124))</f>
        <v>37934</v>
      </c>
      <c r="I123" s="231">
        <f>(( ' Amount Details'!P123 +  ' Amount Details'!I123 + ' Amount Details'!J123 + ' Amount Details'!K123 + ' Amount Details'!L123) - (Actual_Paid!D124 + Actual_Paid!G124 + Actual_Paid!J124 + Actual_Paid!M124))</f>
        <v>47154</v>
      </c>
      <c r="J123" s="231">
        <f>(( ' Amount Details'!P123 +  ' Amount Details'!I123 + ' Amount Details'!J123 + ' Amount Details'!K123 + ' Amount Details'!L123) + (Interest_Calculation!F129 + Interest_Calculation!I129 + Interest_Calculation!L129 + Interest_Calculation!O129 + Interest_Calculation!R129) - (Actual_Paid!D124 + Actual_Paid!G124 + Actual_Paid!J124 + Actual_Paid!M124))</f>
        <v>47207</v>
      </c>
      <c r="L123" s="237">
        <f t="shared" si="2"/>
        <v>19335</v>
      </c>
      <c r="M123" s="21">
        <f t="shared" si="3"/>
        <v>19388</v>
      </c>
      <c r="R123" s="109" t="s">
        <v>7</v>
      </c>
      <c r="S123" s="109">
        <v>902</v>
      </c>
      <c r="T123" s="122" t="s">
        <v>517</v>
      </c>
      <c r="U123" s="111">
        <v>9323552892</v>
      </c>
      <c r="V123" s="76" t="s">
        <v>505</v>
      </c>
      <c r="W123" s="112"/>
      <c r="X123" s="1"/>
      <c r="Y123" s="1"/>
    </row>
    <row r="124" spans="1:25" ht="15.75">
      <c r="A124" s="4" t="s">
        <v>7</v>
      </c>
      <c r="B124" s="5">
        <v>903</v>
      </c>
      <c r="C124" s="231">
        <f>(( ' Amount Details'!P124 +  ' Amount Details'!I124 ) - (Actual_Paid!D125))</f>
        <v>36563</v>
      </c>
      <c r="D124" s="231">
        <f>(( ' Amount Details'!P124 +  ' Amount Details'!I124) + (Interest_Calculation!F130 + Interest_Calculation!I130 ) - (Actual_Paid!D125))</f>
        <v>36707</v>
      </c>
      <c r="E124" s="231">
        <f>(( ' Amount Details'!P124 +  ' Amount Details'!I124 + ' Amount Details'!J124 ) - (Actual_Paid!D125 + Actual_Paid!G125))</f>
        <v>45323</v>
      </c>
      <c r="F124" s="231">
        <f>(( ' Amount Details'!P124 +  ' Amount Details'!I124 + ' Amount Details'!J124) + (Interest_Calculation!F130 + Interest_Calculation!I130 + Interest_Calculation!L130) - (Actual_Paid!D125 + Actual_Paid!G125))</f>
        <v>45467</v>
      </c>
      <c r="G124" s="231">
        <f>(( ' Amount Details'!P124 +  ' Amount Details'!I124 + ' Amount Details'!J124 + ' Amount Details'!K124 ) - (Actual_Paid!D125 + Actual_Paid!G125 + Actual_Paid!J125))</f>
        <v>54083</v>
      </c>
      <c r="H124" s="231">
        <f>(( ' Amount Details'!P124 +  ' Amount Details'!I124 + ' Amount Details'!J124 + ' Amount Details'!K124 ) + (Interest_Calculation!F130 + Interest_Calculation!I130 + Interest_Calculation!L130 + Interest_Calculation!O130) - (Actual_Paid!D125 + Actual_Paid!G125 + Actual_Paid!J125))</f>
        <v>54227</v>
      </c>
      <c r="I124" s="231">
        <f>(( ' Amount Details'!P124 +  ' Amount Details'!I124 + ' Amount Details'!J124 + ' Amount Details'!K124 + ' Amount Details'!L124) - (Actual_Paid!D125 + Actual_Paid!G125 + Actual_Paid!J125 + Actual_Paid!M125))</f>
        <v>62843</v>
      </c>
      <c r="J124" s="231">
        <f>(( ' Amount Details'!P124 +  ' Amount Details'!I124 + ' Amount Details'!J124 + ' Amount Details'!K124 + ' Amount Details'!L124) + (Interest_Calculation!F130 + Interest_Calculation!I130 + Interest_Calculation!L130 + Interest_Calculation!O130 + Interest_Calculation!R130) - (Actual_Paid!D125 + Actual_Paid!G125 + Actual_Paid!J125 + Actual_Paid!M125))</f>
        <v>62987</v>
      </c>
      <c r="L124" s="237">
        <f t="shared" si="2"/>
        <v>36563</v>
      </c>
      <c r="M124" s="21">
        <f t="shared" si="3"/>
        <v>36707</v>
      </c>
      <c r="R124" s="109" t="s">
        <v>7</v>
      </c>
      <c r="S124" s="109">
        <v>903</v>
      </c>
      <c r="T124" s="110" t="s">
        <v>518</v>
      </c>
      <c r="U124" s="119">
        <v>9821411440</v>
      </c>
      <c r="V124" s="77" t="s">
        <v>478</v>
      </c>
      <c r="W124" s="120" t="s">
        <v>479</v>
      </c>
      <c r="X124" s="81" t="s">
        <v>480</v>
      </c>
      <c r="Y124" s="81"/>
    </row>
    <row r="125" spans="1:25" ht="15.75">
      <c r="A125" s="6" t="s">
        <v>7</v>
      </c>
      <c r="B125" s="5">
        <v>904</v>
      </c>
      <c r="C125" s="231">
        <f>(( ' Amount Details'!P125 +  ' Amount Details'!I125 ) - (Actual_Paid!D126))</f>
        <v>27084</v>
      </c>
      <c r="D125" s="231">
        <f>(( ' Amount Details'!P125 +  ' Amount Details'!I125) + (Interest_Calculation!F131 + Interest_Calculation!I131 ) - (Actual_Paid!D126))</f>
        <v>27179</v>
      </c>
      <c r="E125" s="231">
        <f>(( ' Amount Details'!P125 +  ' Amount Details'!I125 + ' Amount Details'!J125 ) - (Actual_Paid!D126 + Actual_Paid!G126))</f>
        <v>35844</v>
      </c>
      <c r="F125" s="231">
        <f>(( ' Amount Details'!P125 +  ' Amount Details'!I125 + ' Amount Details'!J125) + (Interest_Calculation!F131 + Interest_Calculation!I131 + Interest_Calculation!L131) - (Actual_Paid!D126 + Actual_Paid!G126))</f>
        <v>35939</v>
      </c>
      <c r="G125" s="231">
        <f>(( ' Amount Details'!P125 +  ' Amount Details'!I125 + ' Amount Details'!J125 + ' Amount Details'!K125 ) - (Actual_Paid!D126 + Actual_Paid!G126 + Actual_Paid!J126))</f>
        <v>44604</v>
      </c>
      <c r="H125" s="231">
        <f>(( ' Amount Details'!P125 +  ' Amount Details'!I125 + ' Amount Details'!J125 + ' Amount Details'!K125 ) + (Interest_Calculation!F131 + Interest_Calculation!I131 + Interest_Calculation!L131 + Interest_Calculation!O131) - (Actual_Paid!D126 + Actual_Paid!G126 + Actual_Paid!J126))</f>
        <v>44699</v>
      </c>
      <c r="I125" s="231">
        <f>(( ' Amount Details'!P125 +  ' Amount Details'!I125 + ' Amount Details'!J125 + ' Amount Details'!K125 + ' Amount Details'!L125) - (Actual_Paid!D126 + Actual_Paid!G126 + Actual_Paid!J126 + Actual_Paid!M126))</f>
        <v>53364</v>
      </c>
      <c r="J125" s="231">
        <f>(( ' Amount Details'!P125 +  ' Amount Details'!I125 + ' Amount Details'!J125 + ' Amount Details'!K125 + ' Amount Details'!L125) + (Interest_Calculation!F131 + Interest_Calculation!I131 + Interest_Calculation!L131 + Interest_Calculation!O131 + Interest_Calculation!R131) - (Actual_Paid!D126 + Actual_Paid!G126 + Actual_Paid!J126 + Actual_Paid!M126))</f>
        <v>53459</v>
      </c>
      <c r="L125" s="237">
        <f t="shared" si="2"/>
        <v>27084</v>
      </c>
      <c r="M125" s="21">
        <f t="shared" si="3"/>
        <v>27179</v>
      </c>
      <c r="R125" s="109" t="s">
        <v>7</v>
      </c>
      <c r="S125" s="109">
        <v>904</v>
      </c>
      <c r="T125" s="110" t="s">
        <v>519</v>
      </c>
      <c r="U125" s="119">
        <v>9821411440</v>
      </c>
      <c r="V125" s="77" t="s">
        <v>478</v>
      </c>
      <c r="W125" s="120" t="s">
        <v>479</v>
      </c>
      <c r="X125" s="81" t="s">
        <v>480</v>
      </c>
      <c r="Y125" s="81"/>
    </row>
    <row r="126" spans="1:25" ht="15.75">
      <c r="A126" s="4" t="s">
        <v>7</v>
      </c>
      <c r="B126" s="5">
        <v>1001</v>
      </c>
      <c r="C126" s="231">
        <f>(( ' Amount Details'!P126 +  ' Amount Details'!I126 ) - (Actual_Paid!D127))</f>
        <v>61690</v>
      </c>
      <c r="D126" s="231">
        <f>(( ' Amount Details'!P126 +  ' Amount Details'!I126) + (Interest_Calculation!F132 + Interest_Calculation!I132 ) - (Actual_Paid!D127))</f>
        <v>61967</v>
      </c>
      <c r="E126" s="231">
        <f>(( ' Amount Details'!P126 +  ' Amount Details'!I126 + ' Amount Details'!J126 ) - (Actual_Paid!D127 + Actual_Paid!G127))</f>
        <v>69928</v>
      </c>
      <c r="F126" s="231">
        <f>(( ' Amount Details'!P126 +  ' Amount Details'!I126 + ' Amount Details'!J126) + (Interest_Calculation!F132 + Interest_Calculation!I132 + Interest_Calculation!L132) - (Actual_Paid!D127 + Actual_Paid!G127))</f>
        <v>70205</v>
      </c>
      <c r="G126" s="231">
        <f>(( ' Amount Details'!P126 +  ' Amount Details'!I126 + ' Amount Details'!J126 + ' Amount Details'!K126 ) - (Actual_Paid!D127 + Actual_Paid!G127 + Actual_Paid!J127))</f>
        <v>78166</v>
      </c>
      <c r="H126" s="231">
        <f>(( ' Amount Details'!P126 +  ' Amount Details'!I126 + ' Amount Details'!J126 + ' Amount Details'!K126 ) + (Interest_Calculation!F132 + Interest_Calculation!I132 + Interest_Calculation!L132 + Interest_Calculation!O132) - (Actual_Paid!D127 + Actual_Paid!G127 + Actual_Paid!J127))</f>
        <v>78443</v>
      </c>
      <c r="I126" s="231">
        <f>(( ' Amount Details'!P126 +  ' Amount Details'!I126 + ' Amount Details'!J126 + ' Amount Details'!K126 + ' Amount Details'!L126) - (Actual_Paid!D127 + Actual_Paid!G127 + Actual_Paid!J127 + Actual_Paid!M127))</f>
        <v>86404</v>
      </c>
      <c r="J126" s="231">
        <f>(( ' Amount Details'!P126 +  ' Amount Details'!I126 + ' Amount Details'!J126 + ' Amount Details'!K126 + ' Amount Details'!L126) + (Interest_Calculation!F132 + Interest_Calculation!I132 + Interest_Calculation!L132 + Interest_Calculation!O132 + Interest_Calculation!R132) - (Actual_Paid!D127 + Actual_Paid!G127 + Actual_Paid!J127 + Actual_Paid!M127))</f>
        <v>86681</v>
      </c>
      <c r="L126" s="237">
        <f t="shared" si="2"/>
        <v>61690</v>
      </c>
      <c r="M126" s="21">
        <f t="shared" si="3"/>
        <v>61967</v>
      </c>
      <c r="R126" s="109" t="s">
        <v>7</v>
      </c>
      <c r="S126" s="109">
        <v>1001</v>
      </c>
      <c r="T126" s="110" t="s">
        <v>520</v>
      </c>
      <c r="U126" s="111">
        <v>9975613906</v>
      </c>
      <c r="V126" s="77" t="s">
        <v>521</v>
      </c>
      <c r="W126" s="112" t="s">
        <v>293</v>
      </c>
      <c r="X126" s="1"/>
      <c r="Y126" s="1"/>
    </row>
    <row r="127" spans="1:25" ht="15.75">
      <c r="A127" s="4" t="s">
        <v>7</v>
      </c>
      <c r="B127" s="5">
        <v>1002</v>
      </c>
      <c r="C127" s="231">
        <f>(( ' Amount Details'!P127 +  ' Amount Details'!I127 ) - (Actual_Paid!D128))</f>
        <v>-279</v>
      </c>
      <c r="D127" s="231">
        <f>(( ' Amount Details'!P127 +  ' Amount Details'!I127) + (Interest_Calculation!F133 + Interest_Calculation!I133 ) - (Actual_Paid!D128))</f>
        <v>-279</v>
      </c>
      <c r="E127" s="231">
        <f>(( ' Amount Details'!P127 +  ' Amount Details'!I127 + ' Amount Details'!J127 ) - (Actual_Paid!D128 + Actual_Paid!G128))</f>
        <v>9381</v>
      </c>
      <c r="F127" s="231">
        <f>(( ' Amount Details'!P127 +  ' Amount Details'!I127 + ' Amount Details'!J127) + (Interest_Calculation!F133 + Interest_Calculation!I133 + Interest_Calculation!L133) - (Actual_Paid!D128 + Actual_Paid!G128))</f>
        <v>9381</v>
      </c>
      <c r="G127" s="231">
        <f>(( ' Amount Details'!P127 +  ' Amount Details'!I127 + ' Amount Details'!J127 + ' Amount Details'!K127 ) - (Actual_Paid!D128 + Actual_Paid!G128 + Actual_Paid!J128))</f>
        <v>19041</v>
      </c>
      <c r="H127" s="231">
        <f>(( ' Amount Details'!P127 +  ' Amount Details'!I127 + ' Amount Details'!J127 + ' Amount Details'!K127 ) + (Interest_Calculation!F133 + Interest_Calculation!I133 + Interest_Calculation!L133 + Interest_Calculation!O133) - (Actual_Paid!D128 + Actual_Paid!G128 + Actual_Paid!J128))</f>
        <v>19041</v>
      </c>
      <c r="I127" s="231">
        <f>(( ' Amount Details'!P127 +  ' Amount Details'!I127 + ' Amount Details'!J127 + ' Amount Details'!K127 + ' Amount Details'!L127) - (Actual_Paid!D128 + Actual_Paid!G128 + Actual_Paid!J128 + Actual_Paid!M128))</f>
        <v>28701</v>
      </c>
      <c r="J127" s="231">
        <f>(( ' Amount Details'!P127 +  ' Amount Details'!I127 + ' Amount Details'!J127 + ' Amount Details'!K127 + ' Amount Details'!L127) + (Interest_Calculation!F133 + Interest_Calculation!I133 + Interest_Calculation!L133 + Interest_Calculation!O133 + Interest_Calculation!R133) - (Actual_Paid!D128 + Actual_Paid!G128 + Actual_Paid!J128 + Actual_Paid!M128))</f>
        <v>28701</v>
      </c>
      <c r="L127" s="237">
        <f t="shared" si="2"/>
        <v>-279</v>
      </c>
      <c r="M127" s="21">
        <f t="shared" si="3"/>
        <v>-279</v>
      </c>
      <c r="R127" s="109" t="s">
        <v>7</v>
      </c>
      <c r="S127" s="109">
        <v>1002</v>
      </c>
      <c r="T127" s="110" t="s">
        <v>722</v>
      </c>
      <c r="U127" s="111">
        <v>8600280004</v>
      </c>
      <c r="V127" s="76" t="s">
        <v>522</v>
      </c>
      <c r="W127" s="112" t="s">
        <v>523</v>
      </c>
      <c r="X127" s="1"/>
      <c r="Y127" s="1"/>
    </row>
    <row r="128" spans="1:25" ht="15.75">
      <c r="A128" s="6" t="s">
        <v>7</v>
      </c>
      <c r="B128" s="5">
        <v>1003</v>
      </c>
      <c r="C128" s="231">
        <f>(( ' Amount Details'!P128 +  ' Amount Details'!I128 ) - (Actual_Paid!D129))</f>
        <v>9337</v>
      </c>
      <c r="D128" s="231">
        <f>(( ' Amount Details'!P128 +  ' Amount Details'!I128) + (Interest_Calculation!F134 + Interest_Calculation!I134 ) - (Actual_Paid!D129))</f>
        <v>9340</v>
      </c>
      <c r="E128" s="231">
        <f>(( ' Amount Details'!P128 +  ' Amount Details'!I128 + ' Amount Details'!J128 ) - (Actual_Paid!D129 + Actual_Paid!G129))</f>
        <v>18115</v>
      </c>
      <c r="F128" s="231">
        <f>(( ' Amount Details'!P128 +  ' Amount Details'!I128 + ' Amount Details'!J128) + (Interest_Calculation!F134 + Interest_Calculation!I134 + Interest_Calculation!L134) - (Actual_Paid!D129 + Actual_Paid!G129))</f>
        <v>18118</v>
      </c>
      <c r="G128" s="231">
        <f>(( ' Amount Details'!P128 +  ' Amount Details'!I128 + ' Amount Details'!J128 + ' Amount Details'!K128 ) - (Actual_Paid!D129 + Actual_Paid!G129 + Actual_Paid!J129))</f>
        <v>26893</v>
      </c>
      <c r="H128" s="231">
        <f>(( ' Amount Details'!P128 +  ' Amount Details'!I128 + ' Amount Details'!J128 + ' Amount Details'!K128 ) + (Interest_Calculation!F134 + Interest_Calculation!I134 + Interest_Calculation!L134 + Interest_Calculation!O134) - (Actual_Paid!D129 + Actual_Paid!G129 + Actual_Paid!J129))</f>
        <v>26896</v>
      </c>
      <c r="I128" s="231">
        <f>(( ' Amount Details'!P128 +  ' Amount Details'!I128 + ' Amount Details'!J128 + ' Amount Details'!K128 + ' Amount Details'!L128) - (Actual_Paid!D129 + Actual_Paid!G129 + Actual_Paid!J129 + Actual_Paid!M129))</f>
        <v>35671</v>
      </c>
      <c r="J128" s="231">
        <f>(( ' Amount Details'!P128 +  ' Amount Details'!I128 + ' Amount Details'!J128 + ' Amount Details'!K128 + ' Amount Details'!L128) + (Interest_Calculation!F134 + Interest_Calculation!I134 + Interest_Calculation!L134 + Interest_Calculation!O134 + Interest_Calculation!R134) - (Actual_Paid!D129 + Actual_Paid!G129 + Actual_Paid!J129 + Actual_Paid!M129))</f>
        <v>35674</v>
      </c>
      <c r="L128" s="237">
        <f t="shared" si="2"/>
        <v>9337</v>
      </c>
      <c r="M128" s="21">
        <f t="shared" si="3"/>
        <v>9340</v>
      </c>
      <c r="R128" s="133" t="s">
        <v>7</v>
      </c>
      <c r="S128" s="133">
        <v>1003</v>
      </c>
      <c r="T128" s="134" t="s">
        <v>524</v>
      </c>
      <c r="U128" s="135"/>
      <c r="V128" s="93"/>
      <c r="W128" s="136"/>
      <c r="X128" s="94"/>
      <c r="Y128" s="94"/>
    </row>
    <row r="129" spans="1:25" ht="15.75">
      <c r="A129" s="4" t="s">
        <v>7</v>
      </c>
      <c r="B129" s="5">
        <v>1004</v>
      </c>
      <c r="C129" s="231">
        <f>(( ' Amount Details'!P129 +  ' Amount Details'!I129 ) - (Actual_Paid!D130))</f>
        <v>8778</v>
      </c>
      <c r="D129" s="231">
        <f>(( ' Amount Details'!P129 +  ' Amount Details'!I129) + (Interest_Calculation!F135 + Interest_Calculation!I135 ) - (Actual_Paid!D130))</f>
        <v>8778</v>
      </c>
      <c r="E129" s="231">
        <f>(( ' Amount Details'!P129 +  ' Amount Details'!I129 + ' Amount Details'!J129 ) - (Actual_Paid!D130 + Actual_Paid!G130))</f>
        <v>17556</v>
      </c>
      <c r="F129" s="231">
        <f>(( ' Amount Details'!P129 +  ' Amount Details'!I129 + ' Amount Details'!J129) + (Interest_Calculation!F135 + Interest_Calculation!I135 + Interest_Calculation!L135) - (Actual_Paid!D130 + Actual_Paid!G130))</f>
        <v>17556</v>
      </c>
      <c r="G129" s="231">
        <f>(( ' Amount Details'!P129 +  ' Amount Details'!I129 + ' Amount Details'!J129 + ' Amount Details'!K129 ) - (Actual_Paid!D130 + Actual_Paid!G130 + Actual_Paid!J130))</f>
        <v>26334</v>
      </c>
      <c r="H129" s="231">
        <f>(( ' Amount Details'!P129 +  ' Amount Details'!I129 + ' Amount Details'!J129 + ' Amount Details'!K129 ) + (Interest_Calculation!F135 + Interest_Calculation!I135 + Interest_Calculation!L135 + Interest_Calculation!O135) - (Actual_Paid!D130 + Actual_Paid!G130 + Actual_Paid!J130))</f>
        <v>26334</v>
      </c>
      <c r="I129" s="231">
        <f>(( ' Amount Details'!P129 +  ' Amount Details'!I129 + ' Amount Details'!J129 + ' Amount Details'!K129 + ' Amount Details'!L129) - (Actual_Paid!D130 + Actual_Paid!G130 + Actual_Paid!J130 + Actual_Paid!M130))</f>
        <v>35112</v>
      </c>
      <c r="J129" s="231">
        <f>(( ' Amount Details'!P129 +  ' Amount Details'!I129 + ' Amount Details'!J129 + ' Amount Details'!K129 + ' Amount Details'!L129) + (Interest_Calculation!F135 + Interest_Calculation!I135 + Interest_Calculation!L135 + Interest_Calculation!O135 + Interest_Calculation!R135) - (Actual_Paid!D130 + Actual_Paid!G130 + Actual_Paid!J130 + Actual_Paid!M130))</f>
        <v>35112</v>
      </c>
      <c r="L129" s="237">
        <f t="shared" si="2"/>
        <v>8778</v>
      </c>
      <c r="M129" s="21">
        <f t="shared" si="3"/>
        <v>8778</v>
      </c>
      <c r="R129" s="109" t="s">
        <v>7</v>
      </c>
      <c r="S129" s="109">
        <v>1004</v>
      </c>
      <c r="T129" s="110" t="s">
        <v>525</v>
      </c>
      <c r="U129" s="111">
        <v>9702479797</v>
      </c>
      <c r="V129" s="76" t="s">
        <v>526</v>
      </c>
      <c r="W129" s="112" t="s">
        <v>285</v>
      </c>
      <c r="X129" s="1"/>
      <c r="Y129" s="1"/>
    </row>
    <row r="130" spans="1:25" ht="15.75">
      <c r="A130" s="4" t="s">
        <v>7</v>
      </c>
      <c r="B130" s="5">
        <v>1101</v>
      </c>
      <c r="C130" s="231">
        <f>(( ' Amount Details'!P130 +  ' Amount Details'!I130 ) - (Actual_Paid!D131))</f>
        <v>8760</v>
      </c>
      <c r="D130" s="231">
        <f>(( ' Amount Details'!P130 +  ' Amount Details'!I130) + (Interest_Calculation!F136 + Interest_Calculation!I136 ) - (Actual_Paid!D131))</f>
        <v>8760</v>
      </c>
      <c r="E130" s="231">
        <f>(( ' Amount Details'!P130 +  ' Amount Details'!I130 + ' Amount Details'!J130 ) - (Actual_Paid!D131 + Actual_Paid!G131))</f>
        <v>17520</v>
      </c>
      <c r="F130" s="231">
        <f>(( ' Amount Details'!P130 +  ' Amount Details'!I130 + ' Amount Details'!J130) + (Interest_Calculation!F136 + Interest_Calculation!I136 + Interest_Calculation!L136) - (Actual_Paid!D131 + Actual_Paid!G131))</f>
        <v>17520</v>
      </c>
      <c r="G130" s="231">
        <f>(( ' Amount Details'!P130 +  ' Amount Details'!I130 + ' Amount Details'!J130 + ' Amount Details'!K130 ) - (Actual_Paid!D131 + Actual_Paid!G131 + Actual_Paid!J131))</f>
        <v>26280</v>
      </c>
      <c r="H130" s="231">
        <f>(( ' Amount Details'!P130 +  ' Amount Details'!I130 + ' Amount Details'!J130 + ' Amount Details'!K130 ) + (Interest_Calculation!F136 + Interest_Calculation!I136 + Interest_Calculation!L136 + Interest_Calculation!O136) - (Actual_Paid!D131 + Actual_Paid!G131 + Actual_Paid!J131))</f>
        <v>26280</v>
      </c>
      <c r="I130" s="231">
        <f>(( ' Amount Details'!P130 +  ' Amount Details'!I130 + ' Amount Details'!J130 + ' Amount Details'!K130 + ' Amount Details'!L130) - (Actual_Paid!D131 + Actual_Paid!G131 + Actual_Paid!J131 + Actual_Paid!M131))</f>
        <v>35040</v>
      </c>
      <c r="J130" s="231">
        <f>(( ' Amount Details'!P130 +  ' Amount Details'!I130 + ' Amount Details'!J130 + ' Amount Details'!K130 + ' Amount Details'!L130) + (Interest_Calculation!F136 + Interest_Calculation!I136 + Interest_Calculation!L136 + Interest_Calculation!O136 + Interest_Calculation!R136) - (Actual_Paid!D131 + Actual_Paid!G131 + Actual_Paid!J131 + Actual_Paid!M131))</f>
        <v>35040</v>
      </c>
      <c r="L130" s="237">
        <f t="shared" si="2"/>
        <v>8760</v>
      </c>
      <c r="M130" s="21">
        <f t="shared" si="3"/>
        <v>8760</v>
      </c>
      <c r="R130" s="115" t="s">
        <v>7</v>
      </c>
      <c r="S130" s="115">
        <v>1101</v>
      </c>
      <c r="T130" s="116" t="s">
        <v>527</v>
      </c>
      <c r="U130" s="117" t="s">
        <v>528</v>
      </c>
      <c r="V130" s="91" t="s">
        <v>529</v>
      </c>
      <c r="W130" s="118" t="s">
        <v>285</v>
      </c>
      <c r="X130" s="80"/>
      <c r="Y130" s="80"/>
    </row>
    <row r="131" spans="1:25" ht="15.75">
      <c r="A131" s="4" t="s">
        <v>7</v>
      </c>
      <c r="B131" s="5">
        <v>1102</v>
      </c>
      <c r="C131" s="231">
        <f>(( ' Amount Details'!P131 +  ' Amount Details'!I131 ) - (Actual_Paid!D132))</f>
        <v>66457</v>
      </c>
      <c r="D131" s="231">
        <f>(( ' Amount Details'!P131 +  ' Amount Details'!I131) + (Interest_Calculation!F137 + Interest_Calculation!I137 ) - (Actual_Paid!D132))</f>
        <v>66755</v>
      </c>
      <c r="E131" s="231">
        <f>(( ' Amount Details'!P131 +  ' Amount Details'!I131 + ' Amount Details'!J131 ) - (Actual_Paid!D132 + Actual_Paid!G132))</f>
        <v>75457</v>
      </c>
      <c r="F131" s="231">
        <f>(( ' Amount Details'!P131 +  ' Amount Details'!I131 + ' Amount Details'!J131) + (Interest_Calculation!F137 + Interest_Calculation!I137 + Interest_Calculation!L137) - (Actual_Paid!D132 + Actual_Paid!G132))</f>
        <v>75755</v>
      </c>
      <c r="G131" s="231">
        <f>(( ' Amount Details'!P131 +  ' Amount Details'!I131 + ' Amount Details'!J131 + ' Amount Details'!K131 ) - (Actual_Paid!D132 + Actual_Paid!G132 + Actual_Paid!J132))</f>
        <v>84457</v>
      </c>
      <c r="H131" s="231">
        <f>(( ' Amount Details'!P131 +  ' Amount Details'!I131 + ' Amount Details'!J131 + ' Amount Details'!K131 ) + (Interest_Calculation!F137 + Interest_Calculation!I137 + Interest_Calculation!L137 + Interest_Calculation!O137) - (Actual_Paid!D132 + Actual_Paid!G132 + Actual_Paid!J132))</f>
        <v>84755</v>
      </c>
      <c r="I131" s="231">
        <f>(( ' Amount Details'!P131 +  ' Amount Details'!I131 + ' Amount Details'!J131 + ' Amount Details'!K131 + ' Amount Details'!L131) - (Actual_Paid!D132 + Actual_Paid!G132 + Actual_Paid!J132 + Actual_Paid!M132))</f>
        <v>93457</v>
      </c>
      <c r="J131" s="231">
        <f>(( ' Amount Details'!P131 +  ' Amount Details'!I131 + ' Amount Details'!J131 + ' Amount Details'!K131 + ' Amount Details'!L131) + (Interest_Calculation!F137 + Interest_Calculation!I137 + Interest_Calculation!L137 + Interest_Calculation!O137 + Interest_Calculation!R137) - (Actual_Paid!D132 + Actual_Paid!G132 + Actual_Paid!J132 + Actual_Paid!M132))</f>
        <v>93755</v>
      </c>
      <c r="L131" s="237">
        <f t="shared" ref="L131:L194" si="4">IF(M$1&lt;AB$3,C131,IF(M$1&lt;AC$3,E131,IF(M$1&lt;AD$3,G131,I131)))</f>
        <v>66457</v>
      </c>
      <c r="M131" s="21">
        <f t="shared" ref="M131:M194" si="5">IF(M$1&lt;AB$3,D131,IF(M$1&lt;AC$3,F131,IF(M$1&lt;AD$3,H131,J131)))</f>
        <v>66755</v>
      </c>
      <c r="R131" s="115" t="s">
        <v>7</v>
      </c>
      <c r="S131" s="115">
        <v>1102</v>
      </c>
      <c r="T131" s="116" t="s">
        <v>530</v>
      </c>
      <c r="U131" s="117">
        <v>8305392880</v>
      </c>
      <c r="V131" s="79"/>
      <c r="W131" s="118" t="s">
        <v>285</v>
      </c>
      <c r="X131" s="80"/>
      <c r="Y131" s="80"/>
    </row>
    <row r="132" spans="1:25" ht="15.75">
      <c r="A132" s="6" t="s">
        <v>7</v>
      </c>
      <c r="B132" s="6">
        <v>1103</v>
      </c>
      <c r="C132" s="231">
        <f>(( ' Amount Details'!P132 +  ' Amount Details'!I132 ) - (Actual_Paid!D133))</f>
        <v>37991</v>
      </c>
      <c r="D132" s="231">
        <f>(( ' Amount Details'!P132 +  ' Amount Details'!I132) + (Interest_Calculation!F138 + Interest_Calculation!I138 ) - (Actual_Paid!D133))</f>
        <v>38143</v>
      </c>
      <c r="E132" s="231">
        <f>(( ' Amount Details'!P132 +  ' Amount Details'!I132 + ' Amount Details'!J132 ) - (Actual_Paid!D133 + Actual_Paid!G133))</f>
        <v>46751</v>
      </c>
      <c r="F132" s="231">
        <f>(( ' Amount Details'!P132 +  ' Amount Details'!I132 + ' Amount Details'!J132) + (Interest_Calculation!F138 + Interest_Calculation!I138 + Interest_Calculation!L138) - (Actual_Paid!D133 + Actual_Paid!G133))</f>
        <v>46903</v>
      </c>
      <c r="G132" s="231">
        <f>(( ' Amount Details'!P132 +  ' Amount Details'!I132 + ' Amount Details'!J132 + ' Amount Details'!K132 ) - (Actual_Paid!D133 + Actual_Paid!G133 + Actual_Paid!J133))</f>
        <v>55511</v>
      </c>
      <c r="H132" s="231">
        <f>(( ' Amount Details'!P132 +  ' Amount Details'!I132 + ' Amount Details'!J132 + ' Amount Details'!K132 ) + (Interest_Calculation!F138 + Interest_Calculation!I138 + Interest_Calculation!L138 + Interest_Calculation!O138) - (Actual_Paid!D133 + Actual_Paid!G133 + Actual_Paid!J133))</f>
        <v>55663</v>
      </c>
      <c r="I132" s="231">
        <f>(( ' Amount Details'!P132 +  ' Amount Details'!I132 + ' Amount Details'!J132 + ' Amount Details'!K132 + ' Amount Details'!L132) - (Actual_Paid!D133 + Actual_Paid!G133 + Actual_Paid!J133 + Actual_Paid!M133))</f>
        <v>64271</v>
      </c>
      <c r="J132" s="231">
        <f>(( ' Amount Details'!P132 +  ' Amount Details'!I132 + ' Amount Details'!J132 + ' Amount Details'!K132 + ' Amount Details'!L132) + (Interest_Calculation!F138 + Interest_Calculation!I138 + Interest_Calculation!L138 + Interest_Calculation!O138 + Interest_Calculation!R138) - (Actual_Paid!D133 + Actual_Paid!G133 + Actual_Paid!J133 + Actual_Paid!M133))</f>
        <v>64423</v>
      </c>
      <c r="K132" s="153"/>
      <c r="L132" s="237">
        <f t="shared" si="4"/>
        <v>37991</v>
      </c>
      <c r="M132" s="21">
        <f t="shared" si="5"/>
        <v>38143</v>
      </c>
      <c r="R132" s="109" t="s">
        <v>7</v>
      </c>
      <c r="S132" s="109">
        <v>1103</v>
      </c>
      <c r="T132" s="110" t="s">
        <v>531</v>
      </c>
      <c r="U132" s="111">
        <v>9599678005</v>
      </c>
      <c r="V132" s="77" t="s">
        <v>532</v>
      </c>
      <c r="W132" s="112" t="s">
        <v>523</v>
      </c>
      <c r="X132" s="1"/>
      <c r="Y132" s="1"/>
    </row>
    <row r="133" spans="1:25" ht="15.75">
      <c r="A133" s="4" t="s">
        <v>7</v>
      </c>
      <c r="B133" s="5">
        <v>1104</v>
      </c>
      <c r="C133" s="231">
        <f>(( ' Amount Details'!P133 +  ' Amount Details'!I133 ) - (Actual_Paid!D134))</f>
        <v>9916</v>
      </c>
      <c r="D133" s="231">
        <f>(( ' Amount Details'!P133 +  ' Amount Details'!I133) + (Interest_Calculation!F139 + Interest_Calculation!I139 ) - (Actual_Paid!D134))</f>
        <v>9925</v>
      </c>
      <c r="E133" s="231">
        <f>(( ' Amount Details'!P133 +  ' Amount Details'!I133 + ' Amount Details'!J133 ) - (Actual_Paid!D134 + Actual_Paid!G134))</f>
        <v>18136</v>
      </c>
      <c r="F133" s="231">
        <f>(( ' Amount Details'!P133 +  ' Amount Details'!I133 + ' Amount Details'!J133) + (Interest_Calculation!F139 + Interest_Calculation!I139 + Interest_Calculation!L139) - (Actual_Paid!D134 + Actual_Paid!G134))</f>
        <v>18145</v>
      </c>
      <c r="G133" s="231">
        <f>(( ' Amount Details'!P133 +  ' Amount Details'!I133 + ' Amount Details'!J133 + ' Amount Details'!K133 ) - (Actual_Paid!D134 + Actual_Paid!G134 + Actual_Paid!J134))</f>
        <v>26356</v>
      </c>
      <c r="H133" s="231">
        <f>(( ' Amount Details'!P133 +  ' Amount Details'!I133 + ' Amount Details'!J133 + ' Amount Details'!K133 ) + (Interest_Calculation!F139 + Interest_Calculation!I139 + Interest_Calculation!L139 + Interest_Calculation!O139) - (Actual_Paid!D134 + Actual_Paid!G134 + Actual_Paid!J134))</f>
        <v>26365</v>
      </c>
      <c r="I133" s="231">
        <f>(( ' Amount Details'!P133 +  ' Amount Details'!I133 + ' Amount Details'!J133 + ' Amount Details'!K133 + ' Amount Details'!L133) - (Actual_Paid!D134 + Actual_Paid!G134 + Actual_Paid!J134 + Actual_Paid!M134))</f>
        <v>34576</v>
      </c>
      <c r="J133" s="231">
        <f>(( ' Amount Details'!P133 +  ' Amount Details'!I133 + ' Amount Details'!J133 + ' Amount Details'!K133 + ' Amount Details'!L133) + (Interest_Calculation!F139 + Interest_Calculation!I139 + Interest_Calculation!L139 + Interest_Calculation!O139 + Interest_Calculation!R139) - (Actual_Paid!D134 + Actual_Paid!G134 + Actual_Paid!J134 + Actual_Paid!M134))</f>
        <v>34585</v>
      </c>
      <c r="L133" s="237">
        <f t="shared" si="4"/>
        <v>9916</v>
      </c>
      <c r="M133" s="21">
        <f t="shared" si="5"/>
        <v>9925</v>
      </c>
      <c r="R133" s="109" t="s">
        <v>7</v>
      </c>
      <c r="S133" s="109">
        <v>1104</v>
      </c>
      <c r="T133" s="110" t="s">
        <v>533</v>
      </c>
      <c r="U133" s="111">
        <v>9850265465</v>
      </c>
      <c r="V133" s="77" t="s">
        <v>534</v>
      </c>
      <c r="W133" s="112" t="s">
        <v>324</v>
      </c>
      <c r="X133" s="1"/>
      <c r="Y133" s="1"/>
    </row>
    <row r="134" spans="1:25" ht="15.75">
      <c r="A134" s="4" t="s">
        <v>8</v>
      </c>
      <c r="B134" s="5">
        <v>101</v>
      </c>
      <c r="C134" s="231">
        <f>(( ' Amount Details'!P134 +  ' Amount Details'!I134 ) - (Actual_Paid!D135))</f>
        <v>8960</v>
      </c>
      <c r="D134" s="231">
        <f>(( ' Amount Details'!P134 +  ' Amount Details'!I134) + (Interest_Calculation!F140 + Interest_Calculation!I140 ) - (Actual_Paid!D135))</f>
        <v>8962</v>
      </c>
      <c r="E134" s="231">
        <f>(( ' Amount Details'!P134 +  ' Amount Details'!I134 + ' Amount Details'!J134 ) - (Actual_Paid!D135 + Actual_Paid!G135))</f>
        <v>17720</v>
      </c>
      <c r="F134" s="231">
        <f>(( ' Amount Details'!P134 +  ' Amount Details'!I134 + ' Amount Details'!J134) + (Interest_Calculation!F140 + Interest_Calculation!I140 + Interest_Calculation!L140) - (Actual_Paid!D135 + Actual_Paid!G135))</f>
        <v>17722</v>
      </c>
      <c r="G134" s="231">
        <f>(( ' Amount Details'!P134 +  ' Amount Details'!I134 + ' Amount Details'!J134 + ' Amount Details'!K134 ) - (Actual_Paid!D135 + Actual_Paid!G135 + Actual_Paid!J135))</f>
        <v>26480</v>
      </c>
      <c r="H134" s="231">
        <f>(( ' Amount Details'!P134 +  ' Amount Details'!I134 + ' Amount Details'!J134 + ' Amount Details'!K134 ) + (Interest_Calculation!F140 + Interest_Calculation!I140 + Interest_Calculation!L140 + Interest_Calculation!O140) - (Actual_Paid!D135 + Actual_Paid!G135 + Actual_Paid!J135))</f>
        <v>26482</v>
      </c>
      <c r="I134" s="231">
        <f>(( ' Amount Details'!P134 +  ' Amount Details'!I134 + ' Amount Details'!J134 + ' Amount Details'!K134 + ' Amount Details'!L134) - (Actual_Paid!D135 + Actual_Paid!G135 + Actual_Paid!J135 + Actual_Paid!M135))</f>
        <v>35240</v>
      </c>
      <c r="J134" s="231">
        <f>(( ' Amount Details'!P134 +  ' Amount Details'!I134 + ' Amount Details'!J134 + ' Amount Details'!K134 + ' Amount Details'!L134) + (Interest_Calculation!F140 + Interest_Calculation!I140 + Interest_Calculation!L140 + Interest_Calculation!O140 + Interest_Calculation!R140) - (Actual_Paid!D135 + Actual_Paid!G135 + Actual_Paid!J135 + Actual_Paid!M135))</f>
        <v>35242</v>
      </c>
      <c r="L134" s="237">
        <f t="shared" si="4"/>
        <v>8960</v>
      </c>
      <c r="M134" s="21">
        <f t="shared" si="5"/>
        <v>8962</v>
      </c>
      <c r="R134" s="109" t="s">
        <v>8</v>
      </c>
      <c r="S134" s="109">
        <v>101</v>
      </c>
      <c r="T134" s="110" t="s">
        <v>535</v>
      </c>
      <c r="U134" s="111">
        <v>9850378183</v>
      </c>
      <c r="V134" s="76" t="s">
        <v>536</v>
      </c>
      <c r="W134" s="112" t="s">
        <v>479</v>
      </c>
      <c r="X134" s="1"/>
      <c r="Y134" s="1"/>
    </row>
    <row r="135" spans="1:25" ht="15.75">
      <c r="A135" s="4" t="s">
        <v>8</v>
      </c>
      <c r="B135" s="5">
        <v>102</v>
      </c>
      <c r="C135" s="231">
        <f>(( ' Amount Details'!P135 +  ' Amount Details'!I135 ) - (Actual_Paid!D136))</f>
        <v>8733</v>
      </c>
      <c r="D135" s="231">
        <f>(( ' Amount Details'!P135 +  ' Amount Details'!I135) + (Interest_Calculation!F141 + Interest_Calculation!I141 ) - (Actual_Paid!D136))</f>
        <v>8733</v>
      </c>
      <c r="E135" s="231">
        <f>(( ' Amount Details'!P135 +  ' Amount Details'!I135 + ' Amount Details'!J135 ) - (Actual_Paid!D136 + Actual_Paid!G136))</f>
        <v>17466</v>
      </c>
      <c r="F135" s="231">
        <f>(( ' Amount Details'!P135 +  ' Amount Details'!I135 + ' Amount Details'!J135) + (Interest_Calculation!F141 + Interest_Calculation!I141 + Interest_Calculation!L141) - (Actual_Paid!D136 + Actual_Paid!G136))</f>
        <v>17466</v>
      </c>
      <c r="G135" s="231">
        <f>(( ' Amount Details'!P135 +  ' Amount Details'!I135 + ' Amount Details'!J135 + ' Amount Details'!K135 ) - (Actual_Paid!D136 + Actual_Paid!G136 + Actual_Paid!J136))</f>
        <v>26199</v>
      </c>
      <c r="H135" s="231">
        <f>(( ' Amount Details'!P135 +  ' Amount Details'!I135 + ' Amount Details'!J135 + ' Amount Details'!K135 ) + (Interest_Calculation!F141 + Interest_Calculation!I141 + Interest_Calculation!L141 + Interest_Calculation!O141) - (Actual_Paid!D136 + Actual_Paid!G136 + Actual_Paid!J136))</f>
        <v>26199</v>
      </c>
      <c r="I135" s="231">
        <f>(( ' Amount Details'!P135 +  ' Amount Details'!I135 + ' Amount Details'!J135 + ' Amount Details'!K135 + ' Amount Details'!L135) - (Actual_Paid!D136 + Actual_Paid!G136 + Actual_Paid!J136 + Actual_Paid!M136))</f>
        <v>34932</v>
      </c>
      <c r="J135" s="231">
        <f>(( ' Amount Details'!P135 +  ' Amount Details'!I135 + ' Amount Details'!J135 + ' Amount Details'!K135 + ' Amount Details'!L135) + (Interest_Calculation!F141 + Interest_Calculation!I141 + Interest_Calculation!L141 + Interest_Calculation!O141 + Interest_Calculation!R141) - (Actual_Paid!D136 + Actual_Paid!G136 + Actual_Paid!J136 + Actual_Paid!M136))</f>
        <v>34932</v>
      </c>
      <c r="L135" s="237">
        <f t="shared" si="4"/>
        <v>8733</v>
      </c>
      <c r="M135" s="21">
        <f t="shared" si="5"/>
        <v>8733</v>
      </c>
      <c r="R135" s="109" t="s">
        <v>8</v>
      </c>
      <c r="S135" s="109">
        <v>102</v>
      </c>
      <c r="T135" s="110" t="s">
        <v>537</v>
      </c>
      <c r="U135" s="111">
        <v>9970120375</v>
      </c>
      <c r="V135" s="76" t="s">
        <v>538</v>
      </c>
      <c r="W135" s="112" t="s">
        <v>324</v>
      </c>
      <c r="X135" s="1"/>
      <c r="Y135" s="1"/>
    </row>
    <row r="136" spans="1:25" ht="15.75">
      <c r="A136" s="4" t="s">
        <v>8</v>
      </c>
      <c r="B136" s="5">
        <v>103</v>
      </c>
      <c r="C136" s="231">
        <f>(( ' Amount Details'!P136 +  ' Amount Details'!I136 ) - (Actual_Paid!D137))</f>
        <v>8220</v>
      </c>
      <c r="D136" s="231">
        <f>(( ' Amount Details'!P136 +  ' Amount Details'!I136) + (Interest_Calculation!F142 + Interest_Calculation!I142 ) - (Actual_Paid!D137))</f>
        <v>8220</v>
      </c>
      <c r="E136" s="231">
        <f>(( ' Amount Details'!P136 +  ' Amount Details'!I136 + ' Amount Details'!J136 ) - (Actual_Paid!D137 + Actual_Paid!G137))</f>
        <v>16440</v>
      </c>
      <c r="F136" s="231">
        <f>(( ' Amount Details'!P136 +  ' Amount Details'!I136 + ' Amount Details'!J136) + (Interest_Calculation!F142 + Interest_Calculation!I142 + Interest_Calculation!L142) - (Actual_Paid!D137 + Actual_Paid!G137))</f>
        <v>16440</v>
      </c>
      <c r="G136" s="231">
        <f>(( ' Amount Details'!P136 +  ' Amount Details'!I136 + ' Amount Details'!J136 + ' Amount Details'!K136 ) - (Actual_Paid!D137 + Actual_Paid!G137 + Actual_Paid!J137))</f>
        <v>24660</v>
      </c>
      <c r="H136" s="231">
        <f>(( ' Amount Details'!P136 +  ' Amount Details'!I136 + ' Amount Details'!J136 + ' Amount Details'!K136 ) + (Interest_Calculation!F142 + Interest_Calculation!I142 + Interest_Calculation!L142 + Interest_Calculation!O142) - (Actual_Paid!D137 + Actual_Paid!G137 + Actual_Paid!J137))</f>
        <v>24660</v>
      </c>
      <c r="I136" s="231">
        <f>(( ' Amount Details'!P136 +  ' Amount Details'!I136 + ' Amount Details'!J136 + ' Amount Details'!K136 + ' Amount Details'!L136) - (Actual_Paid!D137 + Actual_Paid!G137 + Actual_Paid!J137 + Actual_Paid!M137))</f>
        <v>32880</v>
      </c>
      <c r="J136" s="231">
        <f>(( ' Amount Details'!P136 +  ' Amount Details'!I136 + ' Amount Details'!J136 + ' Amount Details'!K136 + ' Amount Details'!L136) + (Interest_Calculation!F142 + Interest_Calculation!I142 + Interest_Calculation!L142 + Interest_Calculation!O142 + Interest_Calculation!R142) - (Actual_Paid!D137 + Actual_Paid!G137 + Actual_Paid!J137 + Actual_Paid!M137))</f>
        <v>32880</v>
      </c>
      <c r="L136" s="237">
        <f t="shared" si="4"/>
        <v>8220</v>
      </c>
      <c r="M136" s="21">
        <f t="shared" si="5"/>
        <v>8220</v>
      </c>
      <c r="R136" s="109" t="s">
        <v>8</v>
      </c>
      <c r="S136" s="109">
        <v>103</v>
      </c>
      <c r="T136" s="110" t="s">
        <v>539</v>
      </c>
      <c r="U136" s="111">
        <v>9406826585</v>
      </c>
      <c r="V136" s="76" t="s">
        <v>540</v>
      </c>
      <c r="W136" s="112"/>
      <c r="X136" s="1"/>
      <c r="Y136" s="1"/>
    </row>
    <row r="137" spans="1:25" ht="15.75">
      <c r="A137" s="4" t="s">
        <v>8</v>
      </c>
      <c r="B137" s="5">
        <v>104</v>
      </c>
      <c r="C137" s="231">
        <f>(( ' Amount Details'!P137 +  ' Amount Details'!I137 ) - (Actual_Paid!D138))</f>
        <v>8760</v>
      </c>
      <c r="D137" s="231">
        <f>(( ' Amount Details'!P137 +  ' Amount Details'!I137) + (Interest_Calculation!F143 + Interest_Calculation!I143 ) - (Actual_Paid!D138))</f>
        <v>8760</v>
      </c>
      <c r="E137" s="231">
        <f>(( ' Amount Details'!P137 +  ' Amount Details'!I137 + ' Amount Details'!J137 ) - (Actual_Paid!D138 + Actual_Paid!G138))</f>
        <v>17520</v>
      </c>
      <c r="F137" s="231">
        <f>(( ' Amount Details'!P137 +  ' Amount Details'!I137 + ' Amount Details'!J137) + (Interest_Calculation!F143 + Interest_Calculation!I143 + Interest_Calculation!L143) - (Actual_Paid!D138 + Actual_Paid!G138))</f>
        <v>17520</v>
      </c>
      <c r="G137" s="231">
        <f>(( ' Amount Details'!P137 +  ' Amount Details'!I137 + ' Amount Details'!J137 + ' Amount Details'!K137 ) - (Actual_Paid!D138 + Actual_Paid!G138 + Actual_Paid!J138))</f>
        <v>26280</v>
      </c>
      <c r="H137" s="231">
        <f>(( ' Amount Details'!P137 +  ' Amount Details'!I137 + ' Amount Details'!J137 + ' Amount Details'!K137 ) + (Interest_Calculation!F143 + Interest_Calculation!I143 + Interest_Calculation!L143 + Interest_Calculation!O143) - (Actual_Paid!D138 + Actual_Paid!G138 + Actual_Paid!J138))</f>
        <v>26280</v>
      </c>
      <c r="I137" s="231">
        <f>(( ' Amount Details'!P137 +  ' Amount Details'!I137 + ' Amount Details'!J137 + ' Amount Details'!K137 + ' Amount Details'!L137) - (Actual_Paid!D138 + Actual_Paid!G138 + Actual_Paid!J138 + Actual_Paid!M138))</f>
        <v>35040</v>
      </c>
      <c r="J137" s="231">
        <f>(( ' Amount Details'!P137 +  ' Amount Details'!I137 + ' Amount Details'!J137 + ' Amount Details'!K137 + ' Amount Details'!L137) + (Interest_Calculation!F143 + Interest_Calculation!I143 + Interest_Calculation!L143 + Interest_Calculation!O143 + Interest_Calculation!R143) - (Actual_Paid!D138 + Actual_Paid!G138 + Actual_Paid!J138 + Actual_Paid!M138))</f>
        <v>35040</v>
      </c>
      <c r="L137" s="237">
        <f t="shared" si="4"/>
        <v>8760</v>
      </c>
      <c r="M137" s="21">
        <f t="shared" si="5"/>
        <v>8760</v>
      </c>
      <c r="R137" s="109" t="s">
        <v>8</v>
      </c>
      <c r="S137" s="109">
        <v>104</v>
      </c>
      <c r="T137" s="110" t="s">
        <v>723</v>
      </c>
      <c r="U137" s="111">
        <v>9730986379</v>
      </c>
      <c r="V137" s="76" t="s">
        <v>541</v>
      </c>
      <c r="W137" s="112" t="s">
        <v>285</v>
      </c>
      <c r="X137" s="1"/>
      <c r="Y137" s="1"/>
    </row>
    <row r="138" spans="1:25" ht="15.75">
      <c r="A138" s="4" t="s">
        <v>8</v>
      </c>
      <c r="B138" s="5">
        <v>201</v>
      </c>
      <c r="C138" s="231">
        <f>(( ' Amount Details'!P138 +  ' Amount Details'!I138 ) - (Actual_Paid!D139))</f>
        <v>8508</v>
      </c>
      <c r="D138" s="231">
        <f>(( ' Amount Details'!P138 +  ' Amount Details'!I138) + (Interest_Calculation!F144 + Interest_Calculation!I144 ) - (Actual_Paid!D139))</f>
        <v>8509</v>
      </c>
      <c r="E138" s="231">
        <f>(( ' Amount Details'!P138 +  ' Amount Details'!I138 + ' Amount Details'!J138 ) - (Actual_Paid!D139 + Actual_Paid!G139))</f>
        <v>16866</v>
      </c>
      <c r="F138" s="231">
        <f>(( ' Amount Details'!P138 +  ' Amount Details'!I138 + ' Amount Details'!J138) + (Interest_Calculation!F144 + Interest_Calculation!I144 + Interest_Calculation!L144) - (Actual_Paid!D139 + Actual_Paid!G139))</f>
        <v>16867</v>
      </c>
      <c r="G138" s="231">
        <f>(( ' Amount Details'!P138 +  ' Amount Details'!I138 + ' Amount Details'!J138 + ' Amount Details'!K138 ) - (Actual_Paid!D139 + Actual_Paid!G139 + Actual_Paid!J139))</f>
        <v>25224</v>
      </c>
      <c r="H138" s="231">
        <f>(( ' Amount Details'!P138 +  ' Amount Details'!I138 + ' Amount Details'!J138 + ' Amount Details'!K138 ) + (Interest_Calculation!F144 + Interest_Calculation!I144 + Interest_Calculation!L144 + Interest_Calculation!O144) - (Actual_Paid!D139 + Actual_Paid!G139 + Actual_Paid!J139))</f>
        <v>25225</v>
      </c>
      <c r="I138" s="231">
        <f>(( ' Amount Details'!P138 +  ' Amount Details'!I138 + ' Amount Details'!J138 + ' Amount Details'!K138 + ' Amount Details'!L138) - (Actual_Paid!D139 + Actual_Paid!G139 + Actual_Paid!J139 + Actual_Paid!M139))</f>
        <v>33582</v>
      </c>
      <c r="J138" s="231">
        <f>(( ' Amount Details'!P138 +  ' Amount Details'!I138 + ' Amount Details'!J138 + ' Amount Details'!K138 + ' Amount Details'!L138) + (Interest_Calculation!F144 + Interest_Calculation!I144 + Interest_Calculation!L144 + Interest_Calculation!O144 + Interest_Calculation!R144) - (Actual_Paid!D139 + Actual_Paid!G139 + Actual_Paid!J139 + Actual_Paid!M139))</f>
        <v>33583</v>
      </c>
      <c r="L138" s="237">
        <f t="shared" si="4"/>
        <v>8508</v>
      </c>
      <c r="M138" s="21">
        <f t="shared" si="5"/>
        <v>8509</v>
      </c>
      <c r="R138" s="109" t="s">
        <v>8</v>
      </c>
      <c r="S138" s="109">
        <v>201</v>
      </c>
      <c r="T138" s="110" t="s">
        <v>724</v>
      </c>
      <c r="U138" s="111">
        <v>9860486135</v>
      </c>
      <c r="V138" s="77" t="s">
        <v>542</v>
      </c>
      <c r="W138" s="112" t="s">
        <v>293</v>
      </c>
      <c r="X138" s="1"/>
      <c r="Y138" s="1"/>
    </row>
    <row r="139" spans="1:25" ht="15.75">
      <c r="A139" s="4" t="s">
        <v>8</v>
      </c>
      <c r="B139" s="5">
        <v>202</v>
      </c>
      <c r="C139" s="231">
        <f>(( ' Amount Details'!P139 +  ' Amount Details'!I139 ) - (Actual_Paid!D140))</f>
        <v>9699</v>
      </c>
      <c r="D139" s="231">
        <f>(( ' Amount Details'!P139 +  ' Amount Details'!I139) + (Interest_Calculation!F145 + Interest_Calculation!I145 ) - (Actual_Paid!D140))</f>
        <v>9700</v>
      </c>
      <c r="E139" s="231">
        <f>(( ' Amount Details'!P139 +  ' Amount Details'!I139 + ' Amount Details'!J139 ) - (Actual_Paid!D140 + Actual_Paid!G140))</f>
        <v>19212</v>
      </c>
      <c r="F139" s="231">
        <f>(( ' Amount Details'!P139 +  ' Amount Details'!I139 + ' Amount Details'!J139) + (Interest_Calculation!F145 + Interest_Calculation!I145 + Interest_Calculation!L145) - (Actual_Paid!D140 + Actual_Paid!G140))</f>
        <v>19213</v>
      </c>
      <c r="G139" s="231">
        <f>(( ' Amount Details'!P139 +  ' Amount Details'!I139 + ' Amount Details'!J139 + ' Amount Details'!K139 ) - (Actual_Paid!D140 + Actual_Paid!G140 + Actual_Paid!J140))</f>
        <v>28725</v>
      </c>
      <c r="H139" s="231">
        <f>(( ' Amount Details'!P139 +  ' Amount Details'!I139 + ' Amount Details'!J139 + ' Amount Details'!K139 ) + (Interest_Calculation!F145 + Interest_Calculation!I145 + Interest_Calculation!L145 + Interest_Calculation!O145) - (Actual_Paid!D140 + Actual_Paid!G140 + Actual_Paid!J140))</f>
        <v>28726</v>
      </c>
      <c r="I139" s="231">
        <f>(( ' Amount Details'!P139 +  ' Amount Details'!I139 + ' Amount Details'!J139 + ' Amount Details'!K139 + ' Amount Details'!L139) - (Actual_Paid!D140 + Actual_Paid!G140 + Actual_Paid!J140 + Actual_Paid!M140))</f>
        <v>38238</v>
      </c>
      <c r="J139" s="231">
        <f>(( ' Amount Details'!P139 +  ' Amount Details'!I139 + ' Amount Details'!J139 + ' Amount Details'!K139 + ' Amount Details'!L139) + (Interest_Calculation!F145 + Interest_Calculation!I145 + Interest_Calculation!L145 + Interest_Calculation!O145 + Interest_Calculation!R145) - (Actual_Paid!D140 + Actual_Paid!G140 + Actual_Paid!J140 + Actual_Paid!M140))</f>
        <v>38239</v>
      </c>
      <c r="L139" s="237">
        <f t="shared" si="4"/>
        <v>9699</v>
      </c>
      <c r="M139" s="21">
        <f t="shared" si="5"/>
        <v>9700</v>
      </c>
      <c r="R139" s="109" t="s">
        <v>8</v>
      </c>
      <c r="S139" s="109">
        <v>202</v>
      </c>
      <c r="T139" s="110" t="s">
        <v>543</v>
      </c>
      <c r="U139" s="111">
        <v>9322081888</v>
      </c>
      <c r="V139" s="76" t="s">
        <v>544</v>
      </c>
      <c r="W139" s="112" t="s">
        <v>293</v>
      </c>
      <c r="X139" s="1"/>
      <c r="Y139" s="1"/>
    </row>
    <row r="140" spans="1:25" ht="15.75">
      <c r="A140" s="6" t="s">
        <v>8</v>
      </c>
      <c r="B140" s="6">
        <v>203</v>
      </c>
      <c r="C140" s="231">
        <f>(( ' Amount Details'!P140 +  ' Amount Details'!I140 ) - (Actual_Paid!D141))</f>
        <v>23207</v>
      </c>
      <c r="D140" s="231">
        <f>(( ' Amount Details'!P140 +  ' Amount Details'!I140) + (Interest_Calculation!F146 + Interest_Calculation!I146 ) - (Actual_Paid!D141))</f>
        <v>23282</v>
      </c>
      <c r="E140" s="231">
        <f>(( ' Amount Details'!P140 +  ' Amount Details'!I140 + ' Amount Details'!J140 ) - (Actual_Paid!D141 + Actual_Paid!G141))</f>
        <v>31985</v>
      </c>
      <c r="F140" s="231">
        <f>(( ' Amount Details'!P140 +  ' Amount Details'!I140 + ' Amount Details'!J140) + (Interest_Calculation!F146 + Interest_Calculation!I146 + Interest_Calculation!L146) - (Actual_Paid!D141 + Actual_Paid!G141))</f>
        <v>32060</v>
      </c>
      <c r="G140" s="231">
        <f>(( ' Amount Details'!P140 +  ' Amount Details'!I140 + ' Amount Details'!J140 + ' Amount Details'!K140 ) - (Actual_Paid!D141 + Actual_Paid!G141 + Actual_Paid!J141))</f>
        <v>40763</v>
      </c>
      <c r="H140" s="231">
        <f>(( ' Amount Details'!P140 +  ' Amount Details'!I140 + ' Amount Details'!J140 + ' Amount Details'!K140 ) + (Interest_Calculation!F146 + Interest_Calculation!I146 + Interest_Calculation!L146 + Interest_Calculation!O146) - (Actual_Paid!D141 + Actual_Paid!G141 + Actual_Paid!J141))</f>
        <v>40838</v>
      </c>
      <c r="I140" s="231">
        <f>(( ' Amount Details'!P140 +  ' Amount Details'!I140 + ' Amount Details'!J140 + ' Amount Details'!K140 + ' Amount Details'!L140) - (Actual_Paid!D141 + Actual_Paid!G141 + Actual_Paid!J141 + Actual_Paid!M141))</f>
        <v>49541</v>
      </c>
      <c r="J140" s="231">
        <f>(( ' Amount Details'!P140 +  ' Amount Details'!I140 + ' Amount Details'!J140 + ' Amount Details'!K140 + ' Amount Details'!L140) + (Interest_Calculation!F146 + Interest_Calculation!I146 + Interest_Calculation!L146 + Interest_Calculation!O146 + Interest_Calculation!R146) - (Actual_Paid!D141 + Actual_Paid!G141 + Actual_Paid!J141 + Actual_Paid!M141))</f>
        <v>49616</v>
      </c>
      <c r="K140" s="153"/>
      <c r="L140" s="237">
        <f t="shared" si="4"/>
        <v>23207</v>
      </c>
      <c r="M140" s="21">
        <f t="shared" si="5"/>
        <v>23282</v>
      </c>
      <c r="R140" s="109" t="s">
        <v>8</v>
      </c>
      <c r="S140" s="109">
        <v>203</v>
      </c>
      <c r="T140" s="110" t="s">
        <v>545</v>
      </c>
      <c r="U140" s="119">
        <v>7875559209</v>
      </c>
      <c r="V140" s="77" t="s">
        <v>546</v>
      </c>
      <c r="W140" s="120"/>
      <c r="X140" s="81"/>
      <c r="Y140" s="81"/>
    </row>
    <row r="141" spans="1:25" ht="15.75">
      <c r="A141" s="4" t="s">
        <v>8</v>
      </c>
      <c r="B141" s="5">
        <v>204</v>
      </c>
      <c r="C141" s="231">
        <f>(( ' Amount Details'!P141 +  ' Amount Details'!I141 ) - (Actual_Paid!D142))</f>
        <v>-276</v>
      </c>
      <c r="D141" s="231">
        <f>(( ' Amount Details'!P141 +  ' Amount Details'!I141) + (Interest_Calculation!F147 + Interest_Calculation!I147 ) - (Actual_Paid!D142))</f>
        <v>-276</v>
      </c>
      <c r="E141" s="231">
        <f>(( ' Amount Details'!P141 +  ' Amount Details'!I141 + ' Amount Details'!J141 ) - (Actual_Paid!D142 + Actual_Paid!G142))</f>
        <v>8502</v>
      </c>
      <c r="F141" s="231">
        <f>(( ' Amount Details'!P141 +  ' Amount Details'!I141 + ' Amount Details'!J141) + (Interest_Calculation!F147 + Interest_Calculation!I147 + Interest_Calculation!L147) - (Actual_Paid!D142 + Actual_Paid!G142))</f>
        <v>8502</v>
      </c>
      <c r="G141" s="231">
        <f>(( ' Amount Details'!P141 +  ' Amount Details'!I141 + ' Amount Details'!J141 + ' Amount Details'!K141 ) - (Actual_Paid!D142 + Actual_Paid!G142 + Actual_Paid!J142))</f>
        <v>17280</v>
      </c>
      <c r="H141" s="231">
        <f>(( ' Amount Details'!P141 +  ' Amount Details'!I141 + ' Amount Details'!J141 + ' Amount Details'!K141 ) + (Interest_Calculation!F147 + Interest_Calculation!I147 + Interest_Calculation!L147 + Interest_Calculation!O147) - (Actual_Paid!D142 + Actual_Paid!G142 + Actual_Paid!J142))</f>
        <v>17280</v>
      </c>
      <c r="I141" s="231">
        <f>(( ' Amount Details'!P141 +  ' Amount Details'!I141 + ' Amount Details'!J141 + ' Amount Details'!K141 + ' Amount Details'!L141) - (Actual_Paid!D142 + Actual_Paid!G142 + Actual_Paid!J142 + Actual_Paid!M142))</f>
        <v>26058</v>
      </c>
      <c r="J141" s="231">
        <f>(( ' Amount Details'!P141 +  ' Amount Details'!I141 + ' Amount Details'!J141 + ' Amount Details'!K141 + ' Amount Details'!L141) + (Interest_Calculation!F147 + Interest_Calculation!I147 + Interest_Calculation!L147 + Interest_Calculation!O147 + Interest_Calculation!R147) - (Actual_Paid!D142 + Actual_Paid!G142 + Actual_Paid!J142 + Actual_Paid!M142))</f>
        <v>26058</v>
      </c>
      <c r="L141" s="237">
        <f t="shared" si="4"/>
        <v>-276</v>
      </c>
      <c r="M141" s="21">
        <f t="shared" si="5"/>
        <v>-276</v>
      </c>
      <c r="R141" s="109" t="s">
        <v>8</v>
      </c>
      <c r="S141" s="109">
        <v>204</v>
      </c>
      <c r="T141" s="110" t="s">
        <v>547</v>
      </c>
      <c r="U141" s="111">
        <v>8447749943</v>
      </c>
      <c r="V141" s="77" t="s">
        <v>548</v>
      </c>
      <c r="W141" s="112" t="s">
        <v>285</v>
      </c>
      <c r="X141" s="1"/>
      <c r="Y141" s="1"/>
    </row>
    <row r="142" spans="1:25" ht="15.75">
      <c r="A142" s="4" t="s">
        <v>8</v>
      </c>
      <c r="B142" s="5">
        <v>301</v>
      </c>
      <c r="C142" s="231">
        <f>(( ' Amount Details'!P142 +  ' Amount Details'!I142 ) - (Actual_Paid!D143))</f>
        <v>-275</v>
      </c>
      <c r="D142" s="231">
        <f>(( ' Amount Details'!P142 +  ' Amount Details'!I142) + (Interest_Calculation!F148 + Interest_Calculation!I148 ) - (Actual_Paid!D143))</f>
        <v>-275</v>
      </c>
      <c r="E142" s="231">
        <f>(( ' Amount Details'!P142 +  ' Amount Details'!I142 + ' Amount Details'!J142 ) - (Actual_Paid!D143 + Actual_Paid!G143))</f>
        <v>8485</v>
      </c>
      <c r="F142" s="231">
        <f>(( ' Amount Details'!P142 +  ' Amount Details'!I142 + ' Amount Details'!J142) + (Interest_Calculation!F148 + Interest_Calculation!I148 + Interest_Calculation!L148) - (Actual_Paid!D143 + Actual_Paid!G143))</f>
        <v>8485</v>
      </c>
      <c r="G142" s="231">
        <f>(( ' Amount Details'!P142 +  ' Amount Details'!I142 + ' Amount Details'!J142 + ' Amount Details'!K142 ) - (Actual_Paid!D143 + Actual_Paid!G143 + Actual_Paid!J143))</f>
        <v>17245</v>
      </c>
      <c r="H142" s="231">
        <f>(( ' Amount Details'!P142 +  ' Amount Details'!I142 + ' Amount Details'!J142 + ' Amount Details'!K142 ) + (Interest_Calculation!F148 + Interest_Calculation!I148 + Interest_Calculation!L148 + Interest_Calculation!O148) - (Actual_Paid!D143 + Actual_Paid!G143 + Actual_Paid!J143))</f>
        <v>17245</v>
      </c>
      <c r="I142" s="231">
        <f>(( ' Amount Details'!P142 +  ' Amount Details'!I142 + ' Amount Details'!J142 + ' Amount Details'!K142 + ' Amount Details'!L142) - (Actual_Paid!D143 + Actual_Paid!G143 + Actual_Paid!J143 + Actual_Paid!M143))</f>
        <v>26005</v>
      </c>
      <c r="J142" s="231">
        <f>(( ' Amount Details'!P142 +  ' Amount Details'!I142 + ' Amount Details'!J142 + ' Amount Details'!K142 + ' Amount Details'!L142) + (Interest_Calculation!F148 + Interest_Calculation!I148 + Interest_Calculation!L148 + Interest_Calculation!O148 + Interest_Calculation!R148) - (Actual_Paid!D143 + Actual_Paid!G143 + Actual_Paid!J143 + Actual_Paid!M143))</f>
        <v>26005</v>
      </c>
      <c r="L142" s="237">
        <f t="shared" si="4"/>
        <v>-275</v>
      </c>
      <c r="M142" s="21">
        <f t="shared" si="5"/>
        <v>-275</v>
      </c>
      <c r="R142" s="109" t="s">
        <v>8</v>
      </c>
      <c r="S142" s="109">
        <v>301</v>
      </c>
      <c r="T142" s="110" t="s">
        <v>549</v>
      </c>
      <c r="U142" s="111">
        <v>8805988762</v>
      </c>
      <c r="V142" s="76" t="s">
        <v>550</v>
      </c>
      <c r="W142" s="112" t="s">
        <v>285</v>
      </c>
      <c r="X142" s="1"/>
      <c r="Y142" s="1"/>
    </row>
    <row r="143" spans="1:25" ht="15.75">
      <c r="A143" s="4" t="s">
        <v>8</v>
      </c>
      <c r="B143" s="5">
        <v>302</v>
      </c>
      <c r="C143" s="231">
        <f>(( ' Amount Details'!P143 +  ' Amount Details'!I143 ) - (Actual_Paid!D144))</f>
        <v>8733</v>
      </c>
      <c r="D143" s="231">
        <f>(( ' Amount Details'!P143 +  ' Amount Details'!I143) + (Interest_Calculation!F149 + Interest_Calculation!I149 ) - (Actual_Paid!D144))</f>
        <v>8733</v>
      </c>
      <c r="E143" s="231">
        <f>(( ' Amount Details'!P143 +  ' Amount Details'!I143 + ' Amount Details'!J143 ) - (Actual_Paid!D144 + Actual_Paid!G144))</f>
        <v>17466</v>
      </c>
      <c r="F143" s="231">
        <f>(( ' Amount Details'!P143 +  ' Amount Details'!I143 + ' Amount Details'!J143) + (Interest_Calculation!F149 + Interest_Calculation!I149 + Interest_Calculation!L149) - (Actual_Paid!D144 + Actual_Paid!G144))</f>
        <v>17466</v>
      </c>
      <c r="G143" s="231">
        <f>(( ' Amount Details'!P143 +  ' Amount Details'!I143 + ' Amount Details'!J143 + ' Amount Details'!K143 ) - (Actual_Paid!D144 + Actual_Paid!G144 + Actual_Paid!J144))</f>
        <v>26199</v>
      </c>
      <c r="H143" s="231">
        <f>(( ' Amount Details'!P143 +  ' Amount Details'!I143 + ' Amount Details'!J143 + ' Amount Details'!K143 ) + (Interest_Calculation!F149 + Interest_Calculation!I149 + Interest_Calculation!L149 + Interest_Calculation!O149) - (Actual_Paid!D144 + Actual_Paid!G144 + Actual_Paid!J144))</f>
        <v>26199</v>
      </c>
      <c r="I143" s="231">
        <f>(( ' Amount Details'!P143 +  ' Amount Details'!I143 + ' Amount Details'!J143 + ' Amount Details'!K143 + ' Amount Details'!L143) - (Actual_Paid!D144 + Actual_Paid!G144 + Actual_Paid!J144 + Actual_Paid!M144))</f>
        <v>34932</v>
      </c>
      <c r="J143" s="231">
        <f>(( ' Amount Details'!P143 +  ' Amount Details'!I143 + ' Amount Details'!J143 + ' Amount Details'!K143 + ' Amount Details'!L143) + (Interest_Calculation!F149 + Interest_Calculation!I149 + Interest_Calculation!L149 + Interest_Calculation!O149 + Interest_Calculation!R149) - (Actual_Paid!D144 + Actual_Paid!G144 + Actual_Paid!J144 + Actual_Paid!M144))</f>
        <v>34932</v>
      </c>
      <c r="L143" s="237">
        <f t="shared" si="4"/>
        <v>8733</v>
      </c>
      <c r="M143" s="21">
        <f t="shared" si="5"/>
        <v>8733</v>
      </c>
      <c r="R143" s="109" t="s">
        <v>8</v>
      </c>
      <c r="S143" s="109">
        <v>302</v>
      </c>
      <c r="T143" s="110" t="s">
        <v>551</v>
      </c>
      <c r="U143" s="111">
        <v>9822684593</v>
      </c>
      <c r="V143" s="76" t="s">
        <v>552</v>
      </c>
      <c r="W143" s="112" t="s">
        <v>293</v>
      </c>
      <c r="X143" s="1"/>
      <c r="Y143" s="1"/>
    </row>
    <row r="144" spans="1:25" ht="15.75">
      <c r="A144" s="4" t="s">
        <v>8</v>
      </c>
      <c r="B144" s="5">
        <v>303</v>
      </c>
      <c r="C144" s="231">
        <f>(( ' Amount Details'!P144 +  ' Amount Details'!I144 ) - (Actual_Paid!D145))</f>
        <v>8957</v>
      </c>
      <c r="D144" s="231">
        <f>(( ' Amount Details'!P144 +  ' Amount Details'!I144) + (Interest_Calculation!F150 + Interest_Calculation!I150 ) - (Actual_Paid!D145))</f>
        <v>8959</v>
      </c>
      <c r="E144" s="231">
        <f>(( ' Amount Details'!P144 +  ' Amount Details'!I144 + ' Amount Details'!J144 ) - (Actual_Paid!D145 + Actual_Paid!G145))</f>
        <v>17717</v>
      </c>
      <c r="F144" s="231">
        <f>(( ' Amount Details'!P144 +  ' Amount Details'!I144 + ' Amount Details'!J144) + (Interest_Calculation!F150 + Interest_Calculation!I150 + Interest_Calculation!L150) - (Actual_Paid!D145 + Actual_Paid!G145))</f>
        <v>17719</v>
      </c>
      <c r="G144" s="231">
        <f>(( ' Amount Details'!P144 +  ' Amount Details'!I144 + ' Amount Details'!J144 + ' Amount Details'!K144 ) - (Actual_Paid!D145 + Actual_Paid!G145 + Actual_Paid!J145))</f>
        <v>26477</v>
      </c>
      <c r="H144" s="231">
        <f>(( ' Amount Details'!P144 +  ' Amount Details'!I144 + ' Amount Details'!J144 + ' Amount Details'!K144 ) + (Interest_Calculation!F150 + Interest_Calculation!I150 + Interest_Calculation!L150 + Interest_Calculation!O150) - (Actual_Paid!D145 + Actual_Paid!G145 + Actual_Paid!J145))</f>
        <v>26479</v>
      </c>
      <c r="I144" s="231">
        <f>(( ' Amount Details'!P144 +  ' Amount Details'!I144 + ' Amount Details'!J144 + ' Amount Details'!K144 + ' Amount Details'!L144) - (Actual_Paid!D145 + Actual_Paid!G145 + Actual_Paid!J145 + Actual_Paid!M145))</f>
        <v>35237</v>
      </c>
      <c r="J144" s="231">
        <f>(( ' Amount Details'!P144 +  ' Amount Details'!I144 + ' Amount Details'!J144 + ' Amount Details'!K144 + ' Amount Details'!L144) + (Interest_Calculation!F150 + Interest_Calculation!I150 + Interest_Calculation!L150 + Interest_Calculation!O150 + Interest_Calculation!R150) - (Actual_Paid!D145 + Actual_Paid!G145 + Actual_Paid!J145 + Actual_Paid!M145))</f>
        <v>35239</v>
      </c>
      <c r="L144" s="237">
        <f t="shared" si="4"/>
        <v>8957</v>
      </c>
      <c r="M144" s="21">
        <f t="shared" si="5"/>
        <v>8959</v>
      </c>
      <c r="R144" s="109" t="s">
        <v>8</v>
      </c>
      <c r="S144" s="109">
        <v>303</v>
      </c>
      <c r="T144" s="110" t="s">
        <v>553</v>
      </c>
      <c r="U144" s="111">
        <v>9910047689</v>
      </c>
      <c r="V144" s="76" t="s">
        <v>554</v>
      </c>
      <c r="W144" s="112" t="s">
        <v>285</v>
      </c>
      <c r="X144" s="1"/>
      <c r="Y144" s="1"/>
    </row>
    <row r="145" spans="1:25" ht="15.75">
      <c r="A145" s="4" t="s">
        <v>8</v>
      </c>
      <c r="B145" s="5">
        <v>304</v>
      </c>
      <c r="C145" s="231">
        <f>(( ' Amount Details'!P145 +  ' Amount Details'!I145 ) - (Actual_Paid!D146))</f>
        <v>8310</v>
      </c>
      <c r="D145" s="231">
        <f>(( ' Amount Details'!P145 +  ' Amount Details'!I145) + (Interest_Calculation!F151 + Interest_Calculation!I151 ) - (Actual_Paid!D146))</f>
        <v>8311</v>
      </c>
      <c r="E145" s="231">
        <f>(( ' Amount Details'!P145 +  ' Amount Details'!I145 + ' Amount Details'!J145 ) - (Actual_Paid!D146 + Actual_Paid!G146))</f>
        <v>16530</v>
      </c>
      <c r="F145" s="231">
        <f>(( ' Amount Details'!P145 +  ' Amount Details'!I145 + ' Amount Details'!J145) + (Interest_Calculation!F151 + Interest_Calculation!I151 + Interest_Calculation!L151) - (Actual_Paid!D146 + Actual_Paid!G146))</f>
        <v>16531</v>
      </c>
      <c r="G145" s="231">
        <f>(( ' Amount Details'!P145 +  ' Amount Details'!I145 + ' Amount Details'!J145 + ' Amount Details'!K145 ) - (Actual_Paid!D146 + Actual_Paid!G146 + Actual_Paid!J146))</f>
        <v>24750</v>
      </c>
      <c r="H145" s="231">
        <f>(( ' Amount Details'!P145 +  ' Amount Details'!I145 + ' Amount Details'!J145 + ' Amount Details'!K145 ) + (Interest_Calculation!F151 + Interest_Calculation!I151 + Interest_Calculation!L151 + Interest_Calculation!O151) - (Actual_Paid!D146 + Actual_Paid!G146 + Actual_Paid!J146))</f>
        <v>24751</v>
      </c>
      <c r="I145" s="231">
        <f>(( ' Amount Details'!P145 +  ' Amount Details'!I145 + ' Amount Details'!J145 + ' Amount Details'!K145 + ' Amount Details'!L145) - (Actual_Paid!D146 + Actual_Paid!G146 + Actual_Paid!J146 + Actual_Paid!M146))</f>
        <v>32970</v>
      </c>
      <c r="J145" s="231">
        <f>(( ' Amount Details'!P145 +  ' Amount Details'!I145 + ' Amount Details'!J145 + ' Amount Details'!K145 + ' Amount Details'!L145) + (Interest_Calculation!F151 + Interest_Calculation!I151 + Interest_Calculation!L151 + Interest_Calculation!O151 + Interest_Calculation!R151) - (Actual_Paid!D146 + Actual_Paid!G146 + Actual_Paid!J146 + Actual_Paid!M146))</f>
        <v>32971</v>
      </c>
      <c r="L145" s="237">
        <f t="shared" si="4"/>
        <v>8310</v>
      </c>
      <c r="M145" s="21">
        <f t="shared" si="5"/>
        <v>8311</v>
      </c>
      <c r="R145" s="109" t="s">
        <v>8</v>
      </c>
      <c r="S145" s="109">
        <v>304</v>
      </c>
      <c r="T145" s="110" t="s">
        <v>555</v>
      </c>
      <c r="U145" s="92">
        <v>9325223433</v>
      </c>
      <c r="V145" s="76" t="s">
        <v>556</v>
      </c>
      <c r="W145" s="112" t="s">
        <v>293</v>
      </c>
      <c r="X145" s="1"/>
      <c r="Y145" s="1"/>
    </row>
    <row r="146" spans="1:25" ht="15.75">
      <c r="A146" s="4" t="s">
        <v>8</v>
      </c>
      <c r="B146" s="5">
        <v>401</v>
      </c>
      <c r="C146" s="231">
        <f>(( ' Amount Details'!P146 +  ' Amount Details'!I146 ) - (Actual_Paid!D147))</f>
        <v>9617</v>
      </c>
      <c r="D146" s="231">
        <f>(( ' Amount Details'!P146 +  ' Amount Details'!I146) + (Interest_Calculation!F152 + Interest_Calculation!I152 ) - (Actual_Paid!D147))</f>
        <v>9622</v>
      </c>
      <c r="E146" s="231">
        <f>(( ' Amount Details'!P146 +  ' Amount Details'!I146 + ' Amount Details'!J146 ) - (Actual_Paid!D147 + Actual_Paid!G147))</f>
        <v>18395</v>
      </c>
      <c r="F146" s="231">
        <f>(( ' Amount Details'!P146 +  ' Amount Details'!I146 + ' Amount Details'!J146) + (Interest_Calculation!F152 + Interest_Calculation!I152 + Interest_Calculation!L152) - (Actual_Paid!D147 + Actual_Paid!G147))</f>
        <v>18400</v>
      </c>
      <c r="G146" s="231">
        <f>(( ' Amount Details'!P146 +  ' Amount Details'!I146 + ' Amount Details'!J146 + ' Amount Details'!K146 ) - (Actual_Paid!D147 + Actual_Paid!G147 + Actual_Paid!J147))</f>
        <v>27173</v>
      </c>
      <c r="H146" s="231">
        <f>(( ' Amount Details'!P146 +  ' Amount Details'!I146 + ' Amount Details'!J146 + ' Amount Details'!K146 ) + (Interest_Calculation!F152 + Interest_Calculation!I152 + Interest_Calculation!L152 + Interest_Calculation!O152) - (Actual_Paid!D147 + Actual_Paid!G147 + Actual_Paid!J147))</f>
        <v>27178</v>
      </c>
      <c r="I146" s="231">
        <f>(( ' Amount Details'!P146 +  ' Amount Details'!I146 + ' Amount Details'!J146 + ' Amount Details'!K146 + ' Amount Details'!L146) - (Actual_Paid!D147 + Actual_Paid!G147 + Actual_Paid!J147 + Actual_Paid!M147))</f>
        <v>35951</v>
      </c>
      <c r="J146" s="231">
        <f>(( ' Amount Details'!P146 +  ' Amount Details'!I146 + ' Amount Details'!J146 + ' Amount Details'!K146 + ' Amount Details'!L146) + (Interest_Calculation!F152 + Interest_Calculation!I152 + Interest_Calculation!L152 + Interest_Calculation!O152 + Interest_Calculation!R152) - (Actual_Paid!D147 + Actual_Paid!G147 + Actual_Paid!J147 + Actual_Paid!M147))</f>
        <v>35956</v>
      </c>
      <c r="L146" s="237">
        <f t="shared" si="4"/>
        <v>9617</v>
      </c>
      <c r="M146" s="21">
        <f t="shared" si="5"/>
        <v>9622</v>
      </c>
      <c r="R146" s="109" t="s">
        <v>8</v>
      </c>
      <c r="S146" s="109">
        <v>401</v>
      </c>
      <c r="T146" s="110" t="s">
        <v>557</v>
      </c>
      <c r="U146" s="111" t="s">
        <v>558</v>
      </c>
      <c r="V146" s="76" t="s">
        <v>559</v>
      </c>
      <c r="W146" s="112" t="s">
        <v>285</v>
      </c>
      <c r="X146" s="1"/>
      <c r="Y146" s="1"/>
    </row>
    <row r="147" spans="1:25" ht="15.75">
      <c r="A147" s="5" t="s">
        <v>8</v>
      </c>
      <c r="B147" s="5">
        <v>402</v>
      </c>
      <c r="C147" s="231">
        <f>(( ' Amount Details'!P147 +  ' Amount Details'!I147 ) - (Actual_Paid!D148))</f>
        <v>9585</v>
      </c>
      <c r="D147" s="231">
        <f>(( ' Amount Details'!P147 +  ' Amount Details'!I147) + (Interest_Calculation!F153 + Interest_Calculation!I153 ) - (Actual_Paid!D148))</f>
        <v>9586</v>
      </c>
      <c r="E147" s="231">
        <f>(( ' Amount Details'!P147 +  ' Amount Details'!I147 + ' Amount Details'!J147 ) - (Actual_Paid!D148 + Actual_Paid!G148))</f>
        <v>19098</v>
      </c>
      <c r="F147" s="231">
        <f>(( ' Amount Details'!P147 +  ' Amount Details'!I147 + ' Amount Details'!J147) + (Interest_Calculation!F153 + Interest_Calculation!I153 + Interest_Calculation!L153) - (Actual_Paid!D148 + Actual_Paid!G148))</f>
        <v>19099</v>
      </c>
      <c r="G147" s="231">
        <f>(( ' Amount Details'!P147 +  ' Amount Details'!I147 + ' Amount Details'!J147 + ' Amount Details'!K147 ) - (Actual_Paid!D148 + Actual_Paid!G148 + Actual_Paid!J148))</f>
        <v>28611</v>
      </c>
      <c r="H147" s="231">
        <f>(( ' Amount Details'!P147 +  ' Amount Details'!I147 + ' Amount Details'!J147 + ' Amount Details'!K147 ) + (Interest_Calculation!F153 + Interest_Calculation!I153 + Interest_Calculation!L153 + Interest_Calculation!O153) - (Actual_Paid!D148 + Actual_Paid!G148 + Actual_Paid!J148))</f>
        <v>28612</v>
      </c>
      <c r="I147" s="231">
        <f>(( ' Amount Details'!P147 +  ' Amount Details'!I147 + ' Amount Details'!J147 + ' Amount Details'!K147 + ' Amount Details'!L147) - (Actual_Paid!D148 + Actual_Paid!G148 + Actual_Paid!J148 + Actual_Paid!M148))</f>
        <v>38124</v>
      </c>
      <c r="J147" s="231">
        <f>(( ' Amount Details'!P147 +  ' Amount Details'!I147 + ' Amount Details'!J147 + ' Amount Details'!K147 + ' Amount Details'!L147) + (Interest_Calculation!F153 + Interest_Calculation!I153 + Interest_Calculation!L153 + Interest_Calculation!O153 + Interest_Calculation!R153) - (Actual_Paid!D148 + Actual_Paid!G148 + Actual_Paid!J148 + Actual_Paid!M148))</f>
        <v>38125</v>
      </c>
      <c r="L147" s="237">
        <f t="shared" si="4"/>
        <v>9585</v>
      </c>
      <c r="M147" s="21">
        <f t="shared" si="5"/>
        <v>9586</v>
      </c>
      <c r="R147" s="109" t="s">
        <v>8</v>
      </c>
      <c r="S147" s="109">
        <v>402</v>
      </c>
      <c r="T147" s="110" t="s">
        <v>560</v>
      </c>
      <c r="U147" s="130">
        <v>9890877479</v>
      </c>
      <c r="V147" s="77" t="s">
        <v>561</v>
      </c>
      <c r="W147" s="120"/>
      <c r="X147" s="81"/>
      <c r="Y147" s="81"/>
    </row>
    <row r="148" spans="1:25" ht="15.75">
      <c r="A148" s="4" t="s">
        <v>8</v>
      </c>
      <c r="B148" s="5">
        <v>403</v>
      </c>
      <c r="C148" s="231">
        <f>(( ' Amount Details'!P148 +  ' Amount Details'!I148 ) - (Actual_Paid!D149))</f>
        <v>8667</v>
      </c>
      <c r="D148" s="231">
        <f>(( ' Amount Details'!P148 +  ' Amount Details'!I148) + (Interest_Calculation!F154 + Interest_Calculation!I154 ) - (Actual_Paid!D149))</f>
        <v>8670</v>
      </c>
      <c r="E148" s="231">
        <f>(( ' Amount Details'!P148 +  ' Amount Details'!I148 + ' Amount Details'!J148 ) - (Actual_Paid!D149 + Actual_Paid!G149))</f>
        <v>16905</v>
      </c>
      <c r="F148" s="231">
        <f>(( ' Amount Details'!P148 +  ' Amount Details'!I148 + ' Amount Details'!J148) + (Interest_Calculation!F154 + Interest_Calculation!I154 + Interest_Calculation!L154) - (Actual_Paid!D149 + Actual_Paid!G149))</f>
        <v>16908</v>
      </c>
      <c r="G148" s="231">
        <f>(( ' Amount Details'!P148 +  ' Amount Details'!I148 + ' Amount Details'!J148 + ' Amount Details'!K148 ) - (Actual_Paid!D149 + Actual_Paid!G149 + Actual_Paid!J149))</f>
        <v>25143</v>
      </c>
      <c r="H148" s="231">
        <f>(( ' Amount Details'!P148 +  ' Amount Details'!I148 + ' Amount Details'!J148 + ' Amount Details'!K148 ) + (Interest_Calculation!F154 + Interest_Calculation!I154 + Interest_Calculation!L154 + Interest_Calculation!O154) - (Actual_Paid!D149 + Actual_Paid!G149 + Actual_Paid!J149))</f>
        <v>25146</v>
      </c>
      <c r="I148" s="231">
        <f>(( ' Amount Details'!P148 +  ' Amount Details'!I148 + ' Amount Details'!J148 + ' Amount Details'!K148 + ' Amount Details'!L148) - (Actual_Paid!D149 + Actual_Paid!G149 + Actual_Paid!J149 + Actual_Paid!M149))</f>
        <v>33381</v>
      </c>
      <c r="J148" s="231">
        <f>(( ' Amount Details'!P148 +  ' Amount Details'!I148 + ' Amount Details'!J148 + ' Amount Details'!K148 + ' Amount Details'!L148) + (Interest_Calculation!F154 + Interest_Calculation!I154 + Interest_Calculation!L154 + Interest_Calculation!O154 + Interest_Calculation!R154) - (Actual_Paid!D149 + Actual_Paid!G149 + Actual_Paid!J149 + Actual_Paid!M149))</f>
        <v>33384</v>
      </c>
      <c r="L148" s="237">
        <f t="shared" si="4"/>
        <v>8667</v>
      </c>
      <c r="M148" s="21">
        <f t="shared" si="5"/>
        <v>8670</v>
      </c>
      <c r="R148" s="109" t="s">
        <v>8</v>
      </c>
      <c r="S148" s="109">
        <v>403</v>
      </c>
      <c r="T148" s="110" t="s">
        <v>562</v>
      </c>
      <c r="U148" s="111">
        <v>4915171379897</v>
      </c>
      <c r="V148" s="76" t="s">
        <v>563</v>
      </c>
      <c r="W148" s="112" t="s">
        <v>293</v>
      </c>
      <c r="X148" s="1"/>
      <c r="Y148" s="1"/>
    </row>
    <row r="149" spans="1:25" ht="15.75">
      <c r="A149" s="4" t="s">
        <v>8</v>
      </c>
      <c r="B149" s="5">
        <v>404</v>
      </c>
      <c r="C149" s="231">
        <f>(( ' Amount Details'!P149 +  ' Amount Details'!I149 ) - (Actual_Paid!D150))</f>
        <v>8850</v>
      </c>
      <c r="D149" s="231">
        <f>(( ' Amount Details'!P149 +  ' Amount Details'!I149) + (Interest_Calculation!F155 + Interest_Calculation!I155 ) - (Actual_Paid!D150))</f>
        <v>8854</v>
      </c>
      <c r="E149" s="231">
        <f>(( ' Amount Details'!P149 +  ' Amount Details'!I149 + ' Amount Details'!J149 ) - (Actual_Paid!D150 + Actual_Paid!G150))</f>
        <v>17088</v>
      </c>
      <c r="F149" s="231">
        <f>(( ' Amount Details'!P149 +  ' Amount Details'!I149 + ' Amount Details'!J149) + (Interest_Calculation!F155 + Interest_Calculation!I155 + Interest_Calculation!L155) - (Actual_Paid!D150 + Actual_Paid!G150))</f>
        <v>17092</v>
      </c>
      <c r="G149" s="231">
        <f>(( ' Amount Details'!P149 +  ' Amount Details'!I149 + ' Amount Details'!J149 + ' Amount Details'!K149 ) - (Actual_Paid!D150 + Actual_Paid!G150 + Actual_Paid!J150))</f>
        <v>25326</v>
      </c>
      <c r="H149" s="231">
        <f>(( ' Amount Details'!P149 +  ' Amount Details'!I149 + ' Amount Details'!J149 + ' Amount Details'!K149 ) + (Interest_Calculation!F155 + Interest_Calculation!I155 + Interest_Calculation!L155 + Interest_Calculation!O155) - (Actual_Paid!D150 + Actual_Paid!G150 + Actual_Paid!J150))</f>
        <v>25330</v>
      </c>
      <c r="I149" s="231">
        <f>(( ' Amount Details'!P149 +  ' Amount Details'!I149 + ' Amount Details'!J149 + ' Amount Details'!K149 + ' Amount Details'!L149) - (Actual_Paid!D150 + Actual_Paid!G150 + Actual_Paid!J150 + Actual_Paid!M150))</f>
        <v>33564</v>
      </c>
      <c r="J149" s="231">
        <f>(( ' Amount Details'!P149 +  ' Amount Details'!I149 + ' Amount Details'!J149 + ' Amount Details'!K149 + ' Amount Details'!L149) + (Interest_Calculation!F155 + Interest_Calculation!I155 + Interest_Calculation!L155 + Interest_Calculation!O155 + Interest_Calculation!R155) - (Actual_Paid!D150 + Actual_Paid!G150 + Actual_Paid!J150 + Actual_Paid!M150))</f>
        <v>33568</v>
      </c>
      <c r="L149" s="237">
        <f t="shared" si="4"/>
        <v>8850</v>
      </c>
      <c r="M149" s="21">
        <f t="shared" si="5"/>
        <v>8854</v>
      </c>
      <c r="R149" s="109" t="s">
        <v>8</v>
      </c>
      <c r="S149" s="109">
        <v>404</v>
      </c>
      <c r="T149" s="110" t="s">
        <v>564</v>
      </c>
      <c r="U149" s="111">
        <v>9890877479</v>
      </c>
      <c r="V149" s="77" t="s">
        <v>542</v>
      </c>
      <c r="W149" s="112"/>
      <c r="X149" s="1"/>
      <c r="Y149" s="1"/>
    </row>
    <row r="150" spans="1:25" ht="15.75">
      <c r="A150" s="4" t="s">
        <v>8</v>
      </c>
      <c r="B150" s="5">
        <v>501</v>
      </c>
      <c r="C150" s="231">
        <f>(( ' Amount Details'!P150 +  ' Amount Details'!I150 ) - (Actual_Paid!D151))</f>
        <v>8220</v>
      </c>
      <c r="D150" s="231">
        <f>(( ' Amount Details'!P150 +  ' Amount Details'!I150) + (Interest_Calculation!F156 + Interest_Calculation!I156 ) - (Actual_Paid!D151))</f>
        <v>8220</v>
      </c>
      <c r="E150" s="231">
        <f>(( ' Amount Details'!P150 +  ' Amount Details'!I150 + ' Amount Details'!J150 ) - (Actual_Paid!D151 + Actual_Paid!G151))</f>
        <v>16440</v>
      </c>
      <c r="F150" s="231">
        <f>(( ' Amount Details'!P150 +  ' Amount Details'!I150 + ' Amount Details'!J150) + (Interest_Calculation!F156 + Interest_Calculation!I156 + Interest_Calculation!L156) - (Actual_Paid!D151 + Actual_Paid!G151))</f>
        <v>16440</v>
      </c>
      <c r="G150" s="231">
        <f>(( ' Amount Details'!P150 +  ' Amount Details'!I150 + ' Amount Details'!J150 + ' Amount Details'!K150 ) - (Actual_Paid!D151 + Actual_Paid!G151 + Actual_Paid!J151))</f>
        <v>24660</v>
      </c>
      <c r="H150" s="231">
        <f>(( ' Amount Details'!P150 +  ' Amount Details'!I150 + ' Amount Details'!J150 + ' Amount Details'!K150 ) + (Interest_Calculation!F156 + Interest_Calculation!I156 + Interest_Calculation!L156 + Interest_Calculation!O156) - (Actual_Paid!D151 + Actual_Paid!G151 + Actual_Paid!J151))</f>
        <v>24660</v>
      </c>
      <c r="I150" s="231">
        <f>(( ' Amount Details'!P150 +  ' Amount Details'!I150 + ' Amount Details'!J150 + ' Amount Details'!K150 + ' Amount Details'!L150) - (Actual_Paid!D151 + Actual_Paid!G151 + Actual_Paid!J151 + Actual_Paid!M151))</f>
        <v>32880</v>
      </c>
      <c r="J150" s="231">
        <f>(( ' Amount Details'!P150 +  ' Amount Details'!I150 + ' Amount Details'!J150 + ' Amount Details'!K150 + ' Amount Details'!L150) + (Interest_Calculation!F156 + Interest_Calculation!I156 + Interest_Calculation!L156 + Interest_Calculation!O156 + Interest_Calculation!R156) - (Actual_Paid!D151 + Actual_Paid!G151 + Actual_Paid!J151 + Actual_Paid!M151))</f>
        <v>32880</v>
      </c>
      <c r="L150" s="237">
        <f t="shared" si="4"/>
        <v>8220</v>
      </c>
      <c r="M150" s="21">
        <f t="shared" si="5"/>
        <v>8220</v>
      </c>
      <c r="R150" s="109" t="s">
        <v>8</v>
      </c>
      <c r="S150" s="109">
        <v>501</v>
      </c>
      <c r="T150" s="110" t="s">
        <v>565</v>
      </c>
      <c r="U150" s="111">
        <v>9850860635</v>
      </c>
      <c r="V150" s="76" t="s">
        <v>566</v>
      </c>
      <c r="W150" s="112" t="s">
        <v>293</v>
      </c>
      <c r="X150" s="1"/>
      <c r="Y150" s="1"/>
    </row>
    <row r="151" spans="1:25" ht="15.75">
      <c r="A151" s="4" t="s">
        <v>8</v>
      </c>
      <c r="B151" s="5">
        <v>502</v>
      </c>
      <c r="C151" s="231">
        <f>(( ' Amount Details'!P151 +  ' Amount Details'!I151 ) - (Actual_Paid!D152))</f>
        <v>-249</v>
      </c>
      <c r="D151" s="231">
        <f>(( ' Amount Details'!P151 +  ' Amount Details'!I151) + (Interest_Calculation!F157 + Interest_Calculation!I157 ) - (Actual_Paid!D152))</f>
        <v>-249</v>
      </c>
      <c r="E151" s="231">
        <f>(( ' Amount Details'!P151 +  ' Amount Details'!I151 + ' Amount Details'!J151 ) - (Actual_Paid!D152 + Actual_Paid!G152))</f>
        <v>9024</v>
      </c>
      <c r="F151" s="231">
        <f>(( ' Amount Details'!P151 +  ' Amount Details'!I151 + ' Amount Details'!J151) + (Interest_Calculation!F157 + Interest_Calculation!I157 + Interest_Calculation!L157) - (Actual_Paid!D152 + Actual_Paid!G152))</f>
        <v>9024</v>
      </c>
      <c r="G151" s="231">
        <f>(( ' Amount Details'!P151 +  ' Amount Details'!I151 + ' Amount Details'!J151 + ' Amount Details'!K151 ) - (Actual_Paid!D152 + Actual_Paid!G152 + Actual_Paid!J152))</f>
        <v>18297</v>
      </c>
      <c r="H151" s="231">
        <f>(( ' Amount Details'!P151 +  ' Amount Details'!I151 + ' Amount Details'!J151 + ' Amount Details'!K151 ) + (Interest_Calculation!F157 + Interest_Calculation!I157 + Interest_Calculation!L157 + Interest_Calculation!O157) - (Actual_Paid!D152 + Actual_Paid!G152 + Actual_Paid!J152))</f>
        <v>18297</v>
      </c>
      <c r="I151" s="231">
        <f>(( ' Amount Details'!P151 +  ' Amount Details'!I151 + ' Amount Details'!J151 + ' Amount Details'!K151 + ' Amount Details'!L151) - (Actual_Paid!D152 + Actual_Paid!G152 + Actual_Paid!J152 + Actual_Paid!M152))</f>
        <v>27570</v>
      </c>
      <c r="J151" s="231">
        <f>(( ' Amount Details'!P151 +  ' Amount Details'!I151 + ' Amount Details'!J151 + ' Amount Details'!K151 + ' Amount Details'!L151) + (Interest_Calculation!F157 + Interest_Calculation!I157 + Interest_Calculation!L157 + Interest_Calculation!O157 + Interest_Calculation!R157) - (Actual_Paid!D152 + Actual_Paid!G152 + Actual_Paid!J152 + Actual_Paid!M152))</f>
        <v>27570</v>
      </c>
      <c r="L151" s="237">
        <f t="shared" si="4"/>
        <v>-249</v>
      </c>
      <c r="M151" s="21">
        <f t="shared" si="5"/>
        <v>-249</v>
      </c>
      <c r="R151" s="109" t="s">
        <v>8</v>
      </c>
      <c r="S151" s="109">
        <v>502</v>
      </c>
      <c r="T151" s="110" t="s">
        <v>567</v>
      </c>
      <c r="U151" s="111" t="s">
        <v>568</v>
      </c>
      <c r="V151" s="76" t="s">
        <v>569</v>
      </c>
      <c r="W151" s="112" t="s">
        <v>293</v>
      </c>
      <c r="X151" s="1"/>
      <c r="Y151" s="1"/>
    </row>
    <row r="152" spans="1:25" ht="15.75">
      <c r="A152" s="4" t="s">
        <v>8</v>
      </c>
      <c r="B152" s="5">
        <v>503</v>
      </c>
      <c r="C152" s="231">
        <f>(( ' Amount Details'!P152 +  ' Amount Details'!I152 ) - (Actual_Paid!D153))</f>
        <v>37854</v>
      </c>
      <c r="D152" s="231">
        <f>(( ' Amount Details'!P152 +  ' Amount Details'!I152) + (Interest_Calculation!F158 + Interest_Calculation!I158 ) - (Actual_Paid!D153))</f>
        <v>38005</v>
      </c>
      <c r="E152" s="231">
        <f>(( ' Amount Details'!P152 +  ' Amount Details'!I152 + ' Amount Details'!J152 ) - (Actual_Paid!D153 + Actual_Paid!G153))</f>
        <v>46614</v>
      </c>
      <c r="F152" s="231">
        <f>(( ' Amount Details'!P152 +  ' Amount Details'!I152 + ' Amount Details'!J152) + (Interest_Calculation!F158 + Interest_Calculation!I158 + Interest_Calculation!L158) - (Actual_Paid!D153 + Actual_Paid!G153))</f>
        <v>46765</v>
      </c>
      <c r="G152" s="231">
        <f>(( ' Amount Details'!P152 +  ' Amount Details'!I152 + ' Amount Details'!J152 + ' Amount Details'!K152 ) - (Actual_Paid!D153 + Actual_Paid!G153 + Actual_Paid!J153))</f>
        <v>55374</v>
      </c>
      <c r="H152" s="231">
        <f>(( ' Amount Details'!P152 +  ' Amount Details'!I152 + ' Amount Details'!J152 + ' Amount Details'!K152 ) + (Interest_Calculation!F158 + Interest_Calculation!I158 + Interest_Calculation!L158 + Interest_Calculation!O158) - (Actual_Paid!D153 + Actual_Paid!G153 + Actual_Paid!J153))</f>
        <v>55525</v>
      </c>
      <c r="I152" s="231">
        <f>(( ' Amount Details'!P152 +  ' Amount Details'!I152 + ' Amount Details'!J152 + ' Amount Details'!K152 + ' Amount Details'!L152) - (Actual_Paid!D153 + Actual_Paid!G153 + Actual_Paid!J153 + Actual_Paid!M153))</f>
        <v>64134</v>
      </c>
      <c r="J152" s="231">
        <f>(( ' Amount Details'!P152 +  ' Amount Details'!I152 + ' Amount Details'!J152 + ' Amount Details'!K152 + ' Amount Details'!L152) + (Interest_Calculation!F158 + Interest_Calculation!I158 + Interest_Calculation!L158 + Interest_Calculation!O158 + Interest_Calculation!R158) - (Actual_Paid!D153 + Actual_Paid!G153 + Actual_Paid!J153 + Actual_Paid!M153))</f>
        <v>64285</v>
      </c>
      <c r="L152" s="237">
        <f t="shared" si="4"/>
        <v>37854</v>
      </c>
      <c r="M152" s="21">
        <f t="shared" si="5"/>
        <v>38005</v>
      </c>
      <c r="R152" s="109" t="s">
        <v>8</v>
      </c>
      <c r="S152" s="109">
        <v>503</v>
      </c>
      <c r="T152" s="110" t="s">
        <v>570</v>
      </c>
      <c r="U152" s="111">
        <v>9021295965</v>
      </c>
      <c r="V152" s="76" t="s">
        <v>571</v>
      </c>
      <c r="W152" s="112" t="s">
        <v>285</v>
      </c>
      <c r="X152" s="1"/>
      <c r="Y152" s="1"/>
    </row>
    <row r="153" spans="1:25" ht="15.75">
      <c r="A153" s="4" t="s">
        <v>8</v>
      </c>
      <c r="B153" s="5">
        <v>504</v>
      </c>
      <c r="C153" s="231">
        <f>(( ' Amount Details'!P153 +  ' Amount Details'!I153 ) - (Actual_Paid!D154))</f>
        <v>10180</v>
      </c>
      <c r="D153" s="231">
        <f>(( ' Amount Details'!P153 +  ' Amount Details'!I153) + (Interest_Calculation!F159 + Interest_Calculation!I159 ) - (Actual_Paid!D154))</f>
        <v>10191</v>
      </c>
      <c r="E153" s="231">
        <f>(( ' Amount Details'!P153 +  ' Amount Details'!I153 + ' Amount Details'!J153 ) - (Actual_Paid!D154 + Actual_Paid!G154))</f>
        <v>18400</v>
      </c>
      <c r="F153" s="231">
        <f>(( ' Amount Details'!P153 +  ' Amount Details'!I153 + ' Amount Details'!J153) + (Interest_Calculation!F159 + Interest_Calculation!I159 + Interest_Calculation!L159) - (Actual_Paid!D154 + Actual_Paid!G154))</f>
        <v>18411</v>
      </c>
      <c r="G153" s="231">
        <f>(( ' Amount Details'!P153 +  ' Amount Details'!I153 + ' Amount Details'!J153 + ' Amount Details'!K153 ) - (Actual_Paid!D154 + Actual_Paid!G154 + Actual_Paid!J154))</f>
        <v>26620</v>
      </c>
      <c r="H153" s="231">
        <f>(( ' Amount Details'!P153 +  ' Amount Details'!I153 + ' Amount Details'!J153 + ' Amount Details'!K153 ) + (Interest_Calculation!F159 + Interest_Calculation!I159 + Interest_Calculation!L159 + Interest_Calculation!O159) - (Actual_Paid!D154 + Actual_Paid!G154 + Actual_Paid!J154))</f>
        <v>26631</v>
      </c>
      <c r="I153" s="231">
        <f>(( ' Amount Details'!P153 +  ' Amount Details'!I153 + ' Amount Details'!J153 + ' Amount Details'!K153 + ' Amount Details'!L153) - (Actual_Paid!D154 + Actual_Paid!G154 + Actual_Paid!J154 + Actual_Paid!M154))</f>
        <v>34840</v>
      </c>
      <c r="J153" s="231">
        <f>(( ' Amount Details'!P153 +  ' Amount Details'!I153 + ' Amount Details'!J153 + ' Amount Details'!K153 + ' Amount Details'!L153) + (Interest_Calculation!F159 + Interest_Calculation!I159 + Interest_Calculation!L159 + Interest_Calculation!O159 + Interest_Calculation!R159) - (Actual_Paid!D154 + Actual_Paid!G154 + Actual_Paid!J154 + Actual_Paid!M154))</f>
        <v>34851</v>
      </c>
      <c r="L153" s="237">
        <f t="shared" si="4"/>
        <v>10180</v>
      </c>
      <c r="M153" s="21">
        <f t="shared" si="5"/>
        <v>10191</v>
      </c>
      <c r="R153" s="109" t="s">
        <v>8</v>
      </c>
      <c r="S153" s="109">
        <v>504</v>
      </c>
      <c r="T153" s="110" t="s">
        <v>572</v>
      </c>
      <c r="U153" s="111">
        <v>9223581857</v>
      </c>
      <c r="V153" s="76" t="s">
        <v>573</v>
      </c>
      <c r="W153" s="112" t="s">
        <v>324</v>
      </c>
      <c r="X153" s="1"/>
      <c r="Y153" s="1"/>
    </row>
    <row r="154" spans="1:25" ht="15.75">
      <c r="A154" s="4" t="s">
        <v>8</v>
      </c>
      <c r="B154" s="5">
        <v>601</v>
      </c>
      <c r="C154" s="231">
        <f>(( ' Amount Details'!P154 +  ' Amount Details'!I154 ) - (Actual_Paid!D155))</f>
        <v>8778</v>
      </c>
      <c r="D154" s="231">
        <f>(( ' Amount Details'!P154 +  ' Amount Details'!I154) + (Interest_Calculation!F160 + Interest_Calculation!I160 ) - (Actual_Paid!D155))</f>
        <v>8778</v>
      </c>
      <c r="E154" s="231">
        <f>(( ' Amount Details'!P154 +  ' Amount Details'!I154 + ' Amount Details'!J154 ) - (Actual_Paid!D155 + Actual_Paid!G155))</f>
        <v>17556</v>
      </c>
      <c r="F154" s="231">
        <f>(( ' Amount Details'!P154 +  ' Amount Details'!I154 + ' Amount Details'!J154) + (Interest_Calculation!F160 + Interest_Calculation!I160 + Interest_Calculation!L160) - (Actual_Paid!D155 + Actual_Paid!G155))</f>
        <v>17556</v>
      </c>
      <c r="G154" s="231">
        <f>(( ' Amount Details'!P154 +  ' Amount Details'!I154 + ' Amount Details'!J154 + ' Amount Details'!K154 ) - (Actual_Paid!D155 + Actual_Paid!G155 + Actual_Paid!J155))</f>
        <v>26334</v>
      </c>
      <c r="H154" s="231">
        <f>(( ' Amount Details'!P154 +  ' Amount Details'!I154 + ' Amount Details'!J154 + ' Amount Details'!K154 ) + (Interest_Calculation!F160 + Interest_Calculation!I160 + Interest_Calculation!L160 + Interest_Calculation!O160) - (Actual_Paid!D155 + Actual_Paid!G155 + Actual_Paid!J155))</f>
        <v>26334</v>
      </c>
      <c r="I154" s="231">
        <f>(( ' Amount Details'!P154 +  ' Amount Details'!I154 + ' Amount Details'!J154 + ' Amount Details'!K154 + ' Amount Details'!L154) - (Actual_Paid!D155 + Actual_Paid!G155 + Actual_Paid!J155 + Actual_Paid!M155))</f>
        <v>35112</v>
      </c>
      <c r="J154" s="231">
        <f>(( ' Amount Details'!P154 +  ' Amount Details'!I154 + ' Amount Details'!J154 + ' Amount Details'!K154 + ' Amount Details'!L154) + (Interest_Calculation!F160 + Interest_Calculation!I160 + Interest_Calculation!L160 + Interest_Calculation!O160 + Interest_Calculation!R160) - (Actual_Paid!D155 + Actual_Paid!G155 + Actual_Paid!J155 + Actual_Paid!M155))</f>
        <v>35112</v>
      </c>
      <c r="L154" s="237">
        <f t="shared" si="4"/>
        <v>8778</v>
      </c>
      <c r="M154" s="21">
        <f t="shared" si="5"/>
        <v>8778</v>
      </c>
      <c r="R154" s="109" t="s">
        <v>8</v>
      </c>
      <c r="S154" s="109">
        <v>601</v>
      </c>
      <c r="T154" s="110" t="s">
        <v>574</v>
      </c>
      <c r="U154" s="111">
        <v>8049563066</v>
      </c>
      <c r="V154" s="76" t="s">
        <v>575</v>
      </c>
      <c r="W154" s="112" t="s">
        <v>285</v>
      </c>
      <c r="X154" s="1"/>
      <c r="Y154" s="1"/>
    </row>
    <row r="155" spans="1:25" ht="15.75">
      <c r="A155" s="4" t="s">
        <v>8</v>
      </c>
      <c r="B155" s="5">
        <v>602</v>
      </c>
      <c r="C155" s="231">
        <f>(( ' Amount Details'!P155 +  ' Amount Details'!I155 ) - (Actual_Paid!D156))</f>
        <v>13138</v>
      </c>
      <c r="D155" s="231">
        <f>(( ' Amount Details'!P155 +  ' Amount Details'!I155) + (Interest_Calculation!F161 + Interest_Calculation!I161 ) - (Actual_Paid!D156))</f>
        <v>13138</v>
      </c>
      <c r="E155" s="231">
        <f>(( ' Amount Details'!P155 +  ' Amount Details'!I155 + ' Amount Details'!J155 ) - (Actual_Paid!D156 + Actual_Paid!G156))</f>
        <v>22651</v>
      </c>
      <c r="F155" s="231">
        <f>(( ' Amount Details'!P155 +  ' Amount Details'!I155 + ' Amount Details'!J155) + (Interest_Calculation!F161 + Interest_Calculation!I161 + Interest_Calculation!L161) - (Actual_Paid!D156 + Actual_Paid!G156))</f>
        <v>22651</v>
      </c>
      <c r="G155" s="231">
        <f>(( ' Amount Details'!P155 +  ' Amount Details'!I155 + ' Amount Details'!J155 + ' Amount Details'!K155 ) - (Actual_Paid!D156 + Actual_Paid!G156 + Actual_Paid!J156))</f>
        <v>32164</v>
      </c>
      <c r="H155" s="231">
        <f>(( ' Amount Details'!P155 +  ' Amount Details'!I155 + ' Amount Details'!J155 + ' Amount Details'!K155 ) + (Interest_Calculation!F161 + Interest_Calculation!I161 + Interest_Calculation!L161 + Interest_Calculation!O161) - (Actual_Paid!D156 + Actual_Paid!G156 + Actual_Paid!J156))</f>
        <v>32164</v>
      </c>
      <c r="I155" s="231">
        <f>(( ' Amount Details'!P155 +  ' Amount Details'!I155 + ' Amount Details'!J155 + ' Amount Details'!K155 + ' Amount Details'!L155) - (Actual_Paid!D156 + Actual_Paid!G156 + Actual_Paid!J156 + Actual_Paid!M156))</f>
        <v>41677</v>
      </c>
      <c r="J155" s="231">
        <f>(( ' Amount Details'!P155 +  ' Amount Details'!I155 + ' Amount Details'!J155 + ' Amount Details'!K155 + ' Amount Details'!L155) + (Interest_Calculation!F161 + Interest_Calculation!I161 + Interest_Calculation!L161 + Interest_Calculation!O161 + Interest_Calculation!R161) - (Actual_Paid!D156 + Actual_Paid!G156 + Actual_Paid!J156 + Actual_Paid!M156))</f>
        <v>41677</v>
      </c>
      <c r="L155" s="237">
        <f t="shared" si="4"/>
        <v>13138</v>
      </c>
      <c r="M155" s="21">
        <f t="shared" si="5"/>
        <v>13138</v>
      </c>
      <c r="R155" s="115" t="s">
        <v>8</v>
      </c>
      <c r="S155" s="115">
        <v>602</v>
      </c>
      <c r="T155" s="116" t="s">
        <v>725</v>
      </c>
      <c r="U155" s="117">
        <v>9552523438</v>
      </c>
      <c r="V155" s="91" t="s">
        <v>726</v>
      </c>
      <c r="W155" s="118"/>
      <c r="X155" s="80"/>
      <c r="Y155" s="80"/>
    </row>
    <row r="156" spans="1:25" ht="15.75">
      <c r="A156" s="4" t="s">
        <v>8</v>
      </c>
      <c r="B156" s="5">
        <v>603</v>
      </c>
      <c r="C156" s="231">
        <f>(( ' Amount Details'!P156 +  ' Amount Details'!I156 ) - (Actual_Paid!D157))</f>
        <v>8778</v>
      </c>
      <c r="D156" s="231">
        <f>(( ' Amount Details'!P156 +  ' Amount Details'!I156) + (Interest_Calculation!F162 + Interest_Calculation!I162 ) - (Actual_Paid!D157))</f>
        <v>8778</v>
      </c>
      <c r="E156" s="231">
        <f>(( ' Amount Details'!P156 +  ' Amount Details'!I156 + ' Amount Details'!J156 ) - (Actual_Paid!D157 + Actual_Paid!G157))</f>
        <v>17556</v>
      </c>
      <c r="F156" s="231">
        <f>(( ' Amount Details'!P156 +  ' Amount Details'!I156 + ' Amount Details'!J156) + (Interest_Calculation!F162 + Interest_Calculation!I162 + Interest_Calculation!L162) - (Actual_Paid!D157 + Actual_Paid!G157))</f>
        <v>17556</v>
      </c>
      <c r="G156" s="231">
        <f>(( ' Amount Details'!P156 +  ' Amount Details'!I156 + ' Amount Details'!J156 + ' Amount Details'!K156 ) - (Actual_Paid!D157 + Actual_Paid!G157 + Actual_Paid!J157))</f>
        <v>26334</v>
      </c>
      <c r="H156" s="231">
        <f>(( ' Amount Details'!P156 +  ' Amount Details'!I156 + ' Amount Details'!J156 + ' Amount Details'!K156 ) + (Interest_Calculation!F162 + Interest_Calculation!I162 + Interest_Calculation!L162 + Interest_Calculation!O162) - (Actual_Paid!D157 + Actual_Paid!G157 + Actual_Paid!J157))</f>
        <v>26334</v>
      </c>
      <c r="I156" s="231">
        <f>(( ' Amount Details'!P156 +  ' Amount Details'!I156 + ' Amount Details'!J156 + ' Amount Details'!K156 + ' Amount Details'!L156) - (Actual_Paid!D157 + Actual_Paid!G157 + Actual_Paid!J157 + Actual_Paid!M157))</f>
        <v>35112</v>
      </c>
      <c r="J156" s="231">
        <f>(( ' Amount Details'!P156 +  ' Amount Details'!I156 + ' Amount Details'!J156 + ' Amount Details'!K156 + ' Amount Details'!L156) + (Interest_Calculation!F162 + Interest_Calculation!I162 + Interest_Calculation!L162 + Interest_Calculation!O162 + Interest_Calculation!R162) - (Actual_Paid!D157 + Actual_Paid!G157 + Actual_Paid!J157 + Actual_Paid!M157))</f>
        <v>35112</v>
      </c>
      <c r="L156" s="237">
        <f t="shared" si="4"/>
        <v>8778</v>
      </c>
      <c r="M156" s="21">
        <f t="shared" si="5"/>
        <v>8778</v>
      </c>
      <c r="R156" s="109" t="s">
        <v>8</v>
      </c>
      <c r="S156" s="109">
        <v>603</v>
      </c>
      <c r="T156" s="110" t="s">
        <v>576</v>
      </c>
      <c r="U156" s="111">
        <v>8149923259</v>
      </c>
      <c r="V156" s="76" t="s">
        <v>577</v>
      </c>
      <c r="W156" s="112" t="s">
        <v>285</v>
      </c>
      <c r="X156" s="1"/>
      <c r="Y156" s="1"/>
    </row>
    <row r="157" spans="1:25" ht="15.75">
      <c r="A157" s="4" t="s">
        <v>8</v>
      </c>
      <c r="B157" s="5">
        <v>604</v>
      </c>
      <c r="C157" s="231">
        <f>(( ' Amount Details'!P157 +  ' Amount Details'!I157 ) - (Actual_Paid!D158))</f>
        <v>10089</v>
      </c>
      <c r="D157" s="231">
        <f>(( ' Amount Details'!P157 +  ' Amount Details'!I157) + (Interest_Calculation!F163 + Interest_Calculation!I163 ) - (Actual_Paid!D158))</f>
        <v>10096</v>
      </c>
      <c r="E157" s="231">
        <f>(( ' Amount Details'!P157 +  ' Amount Details'!I157 + ' Amount Details'!J157 ) - (Actual_Paid!D158 + Actual_Paid!G158))</f>
        <v>18867</v>
      </c>
      <c r="F157" s="231">
        <f>(( ' Amount Details'!P157 +  ' Amount Details'!I157 + ' Amount Details'!J157) + (Interest_Calculation!F163 + Interest_Calculation!I163 + Interest_Calculation!L163) - (Actual_Paid!D158 + Actual_Paid!G158))</f>
        <v>18874</v>
      </c>
      <c r="G157" s="231">
        <f>(( ' Amount Details'!P157 +  ' Amount Details'!I157 + ' Amount Details'!J157 + ' Amount Details'!K157 ) - (Actual_Paid!D158 + Actual_Paid!G158 + Actual_Paid!J158))</f>
        <v>27645</v>
      </c>
      <c r="H157" s="231">
        <f>(( ' Amount Details'!P157 +  ' Amount Details'!I157 + ' Amount Details'!J157 + ' Amount Details'!K157 ) + (Interest_Calculation!F163 + Interest_Calculation!I163 + Interest_Calculation!L163 + Interest_Calculation!O163) - (Actual_Paid!D158 + Actual_Paid!G158 + Actual_Paid!J158))</f>
        <v>27652</v>
      </c>
      <c r="I157" s="231">
        <f>(( ' Amount Details'!P157 +  ' Amount Details'!I157 + ' Amount Details'!J157 + ' Amount Details'!K157 + ' Amount Details'!L157) - (Actual_Paid!D158 + Actual_Paid!G158 + Actual_Paid!J158 + Actual_Paid!M158))</f>
        <v>36423</v>
      </c>
      <c r="J157" s="231">
        <f>(( ' Amount Details'!P157 +  ' Amount Details'!I157 + ' Amount Details'!J157 + ' Amount Details'!K157 + ' Amount Details'!L157) + (Interest_Calculation!F163 + Interest_Calculation!I163 + Interest_Calculation!L163 + Interest_Calculation!O163 + Interest_Calculation!R163) - (Actual_Paid!D158 + Actual_Paid!G158 + Actual_Paid!J158 + Actual_Paid!M158))</f>
        <v>36430</v>
      </c>
      <c r="L157" s="237">
        <f t="shared" si="4"/>
        <v>10089</v>
      </c>
      <c r="M157" s="21">
        <f t="shared" si="5"/>
        <v>10096</v>
      </c>
      <c r="R157" s="109" t="s">
        <v>8</v>
      </c>
      <c r="S157" s="109">
        <v>604</v>
      </c>
      <c r="T157" s="110" t="s">
        <v>578</v>
      </c>
      <c r="U157" s="111">
        <v>9970165068</v>
      </c>
      <c r="V157" s="77" t="s">
        <v>579</v>
      </c>
      <c r="W157" s="112"/>
      <c r="X157" s="1"/>
      <c r="Y157" s="1"/>
    </row>
    <row r="158" spans="1:25" ht="15.75">
      <c r="A158" s="6" t="s">
        <v>8</v>
      </c>
      <c r="B158" s="5">
        <v>701</v>
      </c>
      <c r="C158" s="231">
        <f>(( ' Amount Details'!P158 +  ' Amount Details'!I158 ) - (Actual_Paid!D159))</f>
        <v>-275</v>
      </c>
      <c r="D158" s="231">
        <f>(( ' Amount Details'!P158 +  ' Amount Details'!I158) + (Interest_Calculation!F164 + Interest_Calculation!I164 ) - (Actual_Paid!D159))</f>
        <v>-275</v>
      </c>
      <c r="E158" s="231">
        <f>(( ' Amount Details'!P158 +  ' Amount Details'!I158 + ' Amount Details'!J158 ) - (Actual_Paid!D159 + Actual_Paid!G159))</f>
        <v>8485</v>
      </c>
      <c r="F158" s="231">
        <f>(( ' Amount Details'!P158 +  ' Amount Details'!I158 + ' Amount Details'!J158) + (Interest_Calculation!F164 + Interest_Calculation!I164 + Interest_Calculation!L164) - (Actual_Paid!D159 + Actual_Paid!G159))</f>
        <v>8485</v>
      </c>
      <c r="G158" s="231">
        <f>(( ' Amount Details'!P158 +  ' Amount Details'!I158 + ' Amount Details'!J158 + ' Amount Details'!K158 ) - (Actual_Paid!D159 + Actual_Paid!G159 + Actual_Paid!J159))</f>
        <v>17245</v>
      </c>
      <c r="H158" s="231">
        <f>(( ' Amount Details'!P158 +  ' Amount Details'!I158 + ' Amount Details'!J158 + ' Amount Details'!K158 ) + (Interest_Calculation!F164 + Interest_Calculation!I164 + Interest_Calculation!L164 + Interest_Calculation!O164) - (Actual_Paid!D159 + Actual_Paid!G159 + Actual_Paid!J159))</f>
        <v>17245</v>
      </c>
      <c r="I158" s="231">
        <f>(( ' Amount Details'!P158 +  ' Amount Details'!I158 + ' Amount Details'!J158 + ' Amount Details'!K158 + ' Amount Details'!L158) - (Actual_Paid!D159 + Actual_Paid!G159 + Actual_Paid!J159 + Actual_Paid!M159))</f>
        <v>26005</v>
      </c>
      <c r="J158" s="231">
        <f>(( ' Amount Details'!P158 +  ' Amount Details'!I158 + ' Amount Details'!J158 + ' Amount Details'!K158 + ' Amount Details'!L158) + (Interest_Calculation!F164 + Interest_Calculation!I164 + Interest_Calculation!L164 + Interest_Calculation!O164 + Interest_Calculation!R164) - (Actual_Paid!D159 + Actual_Paid!G159 + Actual_Paid!J159 + Actual_Paid!M159))</f>
        <v>26005</v>
      </c>
      <c r="L158" s="237">
        <f t="shared" si="4"/>
        <v>-275</v>
      </c>
      <c r="M158" s="21">
        <f t="shared" si="5"/>
        <v>-275</v>
      </c>
      <c r="R158" s="115" t="s">
        <v>8</v>
      </c>
      <c r="S158" s="115">
        <v>701</v>
      </c>
      <c r="T158" s="116" t="s">
        <v>580</v>
      </c>
      <c r="U158" s="127"/>
      <c r="V158" s="98" t="s">
        <v>581</v>
      </c>
      <c r="W158" s="99"/>
      <c r="X158" s="80"/>
      <c r="Y158" s="89"/>
    </row>
    <row r="159" spans="1:25" ht="15.75">
      <c r="A159" s="4" t="s">
        <v>8</v>
      </c>
      <c r="B159" s="5">
        <v>702</v>
      </c>
      <c r="C159" s="231">
        <f>(( ' Amount Details'!P159 +  ' Amount Details'!I159 ) - (Actual_Paid!D160))</f>
        <v>9273</v>
      </c>
      <c r="D159" s="231">
        <f>(( ' Amount Details'!P159 +  ' Amount Details'!I159) + (Interest_Calculation!F165 + Interest_Calculation!I165 ) - (Actual_Paid!D160))</f>
        <v>9273</v>
      </c>
      <c r="E159" s="231">
        <f>(( ' Amount Details'!P159 +  ' Amount Details'!I159 + ' Amount Details'!J159 ) - (Actual_Paid!D160 + Actual_Paid!G160))</f>
        <v>18546</v>
      </c>
      <c r="F159" s="231">
        <f>(( ' Amount Details'!P159 +  ' Amount Details'!I159 + ' Amount Details'!J159) + (Interest_Calculation!F165 + Interest_Calculation!I165 + Interest_Calculation!L165) - (Actual_Paid!D160 + Actual_Paid!G160))</f>
        <v>18546</v>
      </c>
      <c r="G159" s="231">
        <f>(( ' Amount Details'!P159 +  ' Amount Details'!I159 + ' Amount Details'!J159 + ' Amount Details'!K159 ) - (Actual_Paid!D160 + Actual_Paid!G160 + Actual_Paid!J160))</f>
        <v>27819</v>
      </c>
      <c r="H159" s="231">
        <f>(( ' Amount Details'!P159 +  ' Amount Details'!I159 + ' Amount Details'!J159 + ' Amount Details'!K159 ) + (Interest_Calculation!F165 + Interest_Calculation!I165 + Interest_Calculation!L165 + Interest_Calculation!O165) - (Actual_Paid!D160 + Actual_Paid!G160 + Actual_Paid!J160))</f>
        <v>27819</v>
      </c>
      <c r="I159" s="231">
        <f>(( ' Amount Details'!P159 +  ' Amount Details'!I159 + ' Amount Details'!J159 + ' Amount Details'!K159 + ' Amount Details'!L159) - (Actual_Paid!D160 + Actual_Paid!G160 + Actual_Paid!J160 + Actual_Paid!M160))</f>
        <v>37092</v>
      </c>
      <c r="J159" s="231">
        <f>(( ' Amount Details'!P159 +  ' Amount Details'!I159 + ' Amount Details'!J159 + ' Amount Details'!K159 + ' Amount Details'!L159) + (Interest_Calculation!F165 + Interest_Calculation!I165 + Interest_Calculation!L165 + Interest_Calculation!O165 + Interest_Calculation!R165) - (Actual_Paid!D160 + Actual_Paid!G160 + Actual_Paid!J160 + Actual_Paid!M160))</f>
        <v>37092</v>
      </c>
      <c r="L159" s="237">
        <f t="shared" si="4"/>
        <v>9273</v>
      </c>
      <c r="M159" s="21">
        <f t="shared" si="5"/>
        <v>9273</v>
      </c>
      <c r="R159" s="109" t="s">
        <v>8</v>
      </c>
      <c r="S159" s="109">
        <v>702</v>
      </c>
      <c r="T159" s="110" t="s">
        <v>582</v>
      </c>
      <c r="U159" s="111">
        <v>7769985544</v>
      </c>
      <c r="V159" s="77" t="s">
        <v>583</v>
      </c>
      <c r="W159" s="112" t="s">
        <v>285</v>
      </c>
      <c r="X159" s="1"/>
      <c r="Y159" s="1"/>
    </row>
    <row r="160" spans="1:25" ht="15.75">
      <c r="A160" s="6" t="s">
        <v>8</v>
      </c>
      <c r="B160" s="5">
        <v>703</v>
      </c>
      <c r="C160" s="231">
        <f>(( ' Amount Details'!P160 +  ' Amount Details'!I160 ) - (Actual_Paid!D161))</f>
        <v>8529</v>
      </c>
      <c r="D160" s="231">
        <f>(( ' Amount Details'!P160 +  ' Amount Details'!I160) + (Interest_Calculation!F166 + Interest_Calculation!I166 ) - (Actual_Paid!D161))</f>
        <v>8531</v>
      </c>
      <c r="E160" s="231">
        <f>(( ' Amount Details'!P160 +  ' Amount Details'!I160 + ' Amount Details'!J160 ) - (Actual_Paid!D161 + Actual_Paid!G161))</f>
        <v>16749</v>
      </c>
      <c r="F160" s="231">
        <f>(( ' Amount Details'!P160 +  ' Amount Details'!I160 + ' Amount Details'!J160) + (Interest_Calculation!F166 + Interest_Calculation!I166 + Interest_Calculation!L166) - (Actual_Paid!D161 + Actual_Paid!G161))</f>
        <v>16751</v>
      </c>
      <c r="G160" s="231">
        <f>(( ' Amount Details'!P160 +  ' Amount Details'!I160 + ' Amount Details'!J160 + ' Amount Details'!K160 ) - (Actual_Paid!D161 + Actual_Paid!G161 + Actual_Paid!J161))</f>
        <v>24969</v>
      </c>
      <c r="H160" s="231">
        <f>(( ' Amount Details'!P160 +  ' Amount Details'!I160 + ' Amount Details'!J160 + ' Amount Details'!K160 ) + (Interest_Calculation!F166 + Interest_Calculation!I166 + Interest_Calculation!L166 + Interest_Calculation!O166) - (Actual_Paid!D161 + Actual_Paid!G161 + Actual_Paid!J161))</f>
        <v>24971</v>
      </c>
      <c r="I160" s="231">
        <f>(( ' Amount Details'!P160 +  ' Amount Details'!I160 + ' Amount Details'!J160 + ' Amount Details'!K160 + ' Amount Details'!L160) - (Actual_Paid!D161 + Actual_Paid!G161 + Actual_Paid!J161 + Actual_Paid!M161))</f>
        <v>33189</v>
      </c>
      <c r="J160" s="231">
        <f>(( ' Amount Details'!P160 +  ' Amount Details'!I160 + ' Amount Details'!J160 + ' Amount Details'!K160 + ' Amount Details'!L160) + (Interest_Calculation!F166 + Interest_Calculation!I166 + Interest_Calculation!L166 + Interest_Calculation!O166 + Interest_Calculation!R166) - (Actual_Paid!D161 + Actual_Paid!G161 + Actual_Paid!J161 + Actual_Paid!M161))</f>
        <v>33191</v>
      </c>
      <c r="L160" s="237">
        <f t="shared" si="4"/>
        <v>8529</v>
      </c>
      <c r="M160" s="21">
        <f t="shared" si="5"/>
        <v>8531</v>
      </c>
      <c r="R160" s="115" t="s">
        <v>8</v>
      </c>
      <c r="S160" s="115">
        <v>703</v>
      </c>
      <c r="T160" s="116" t="s">
        <v>584</v>
      </c>
      <c r="U160" s="117"/>
      <c r="V160" s="79" t="s">
        <v>585</v>
      </c>
      <c r="W160" s="118"/>
      <c r="X160" s="80"/>
      <c r="Y160" s="80"/>
    </row>
    <row r="161" spans="1:25" ht="15.75">
      <c r="A161" s="6" t="s">
        <v>8</v>
      </c>
      <c r="B161" s="5">
        <v>704</v>
      </c>
      <c r="C161" s="231">
        <f>(( ' Amount Details'!P161 +  ' Amount Details'!I161 ) - (Actual_Paid!D162))</f>
        <v>8005</v>
      </c>
      <c r="D161" s="231">
        <f>(( ' Amount Details'!P161 +  ' Amount Details'!I161) + (Interest_Calculation!F167 + Interest_Calculation!I167 ) - (Actual_Paid!D162))</f>
        <v>8005</v>
      </c>
      <c r="E161" s="231">
        <f>(( ' Amount Details'!P161 +  ' Amount Details'!I161 + ' Amount Details'!J161 ) - (Actual_Paid!D162 + Actual_Paid!G162))</f>
        <v>16225</v>
      </c>
      <c r="F161" s="231">
        <f>(( ' Amount Details'!P161 +  ' Amount Details'!I161 + ' Amount Details'!J161) + (Interest_Calculation!F167 + Interest_Calculation!I167 + Interest_Calculation!L167) - (Actual_Paid!D162 + Actual_Paid!G162))</f>
        <v>16225</v>
      </c>
      <c r="G161" s="231">
        <f>(( ' Amount Details'!P161 +  ' Amount Details'!I161 + ' Amount Details'!J161 + ' Amount Details'!K161 ) - (Actual_Paid!D162 + Actual_Paid!G162 + Actual_Paid!J162))</f>
        <v>24445</v>
      </c>
      <c r="H161" s="231">
        <f>(( ' Amount Details'!P161 +  ' Amount Details'!I161 + ' Amount Details'!J161 + ' Amount Details'!K161 ) + (Interest_Calculation!F167 + Interest_Calculation!I167 + Interest_Calculation!L167 + Interest_Calculation!O167) - (Actual_Paid!D162 + Actual_Paid!G162 + Actual_Paid!J162))</f>
        <v>24445</v>
      </c>
      <c r="I161" s="231">
        <f>(( ' Amount Details'!P161 +  ' Amount Details'!I161 + ' Amount Details'!J161 + ' Amount Details'!K161 + ' Amount Details'!L161) - (Actual_Paid!D162 + Actual_Paid!G162 + Actual_Paid!J162 + Actual_Paid!M162))</f>
        <v>32665</v>
      </c>
      <c r="J161" s="231">
        <f>(( ' Amount Details'!P161 +  ' Amount Details'!I161 + ' Amount Details'!J161 + ' Amount Details'!K161 + ' Amount Details'!L161) + (Interest_Calculation!F167 + Interest_Calculation!I167 + Interest_Calculation!L167 + Interest_Calculation!O167 + Interest_Calculation!R167) - (Actual_Paid!D162 + Actual_Paid!G162 + Actual_Paid!J162 + Actual_Paid!M162))</f>
        <v>32665</v>
      </c>
      <c r="L161" s="237">
        <f t="shared" si="4"/>
        <v>8005</v>
      </c>
      <c r="M161" s="21">
        <f t="shared" si="5"/>
        <v>8005</v>
      </c>
      <c r="R161" s="109" t="s">
        <v>8</v>
      </c>
      <c r="S161" s="109">
        <v>704</v>
      </c>
      <c r="T161" s="110" t="s">
        <v>586</v>
      </c>
      <c r="U161" s="111" t="s">
        <v>587</v>
      </c>
      <c r="V161" s="76" t="s">
        <v>588</v>
      </c>
      <c r="W161" s="112"/>
      <c r="X161" s="1"/>
      <c r="Y161" s="1"/>
    </row>
    <row r="162" spans="1:25" ht="15.75">
      <c r="A162" s="4" t="s">
        <v>8</v>
      </c>
      <c r="B162" s="5">
        <v>801</v>
      </c>
      <c r="C162" s="231">
        <f>(( ' Amount Details'!P162 +  ' Amount Details'!I162 ) - (Actual_Paid!D163))</f>
        <v>8898</v>
      </c>
      <c r="D162" s="231">
        <f>(( ' Amount Details'!P162 +  ' Amount Details'!I162) + (Interest_Calculation!F168 + Interest_Calculation!I168 ) - (Actual_Paid!D163))</f>
        <v>8898</v>
      </c>
      <c r="E162" s="231">
        <f>(( ' Amount Details'!P162 +  ' Amount Details'!I162 + ' Amount Details'!J162 ) - (Actual_Paid!D163 + Actual_Paid!G163))</f>
        <v>17796</v>
      </c>
      <c r="F162" s="231">
        <f>(( ' Amount Details'!P162 +  ' Amount Details'!I162 + ' Amount Details'!J162) + (Interest_Calculation!F168 + Interest_Calculation!I168 + Interest_Calculation!L168) - (Actual_Paid!D163 + Actual_Paid!G163))</f>
        <v>17796</v>
      </c>
      <c r="G162" s="231">
        <f>(( ' Amount Details'!P162 +  ' Amount Details'!I162 + ' Amount Details'!J162 + ' Amount Details'!K162 ) - (Actual_Paid!D163 + Actual_Paid!G163 + Actual_Paid!J163))</f>
        <v>26694</v>
      </c>
      <c r="H162" s="231">
        <f>(( ' Amount Details'!P162 +  ' Amount Details'!I162 + ' Amount Details'!J162 + ' Amount Details'!K162 ) + (Interest_Calculation!F168 + Interest_Calculation!I168 + Interest_Calculation!L168 + Interest_Calculation!O168) - (Actual_Paid!D163 + Actual_Paid!G163 + Actual_Paid!J163))</f>
        <v>26694</v>
      </c>
      <c r="I162" s="231">
        <f>(( ' Amount Details'!P162 +  ' Amount Details'!I162 + ' Amount Details'!J162 + ' Amount Details'!K162 + ' Amount Details'!L162) - (Actual_Paid!D163 + Actual_Paid!G163 + Actual_Paid!J163 + Actual_Paid!M163))</f>
        <v>35592</v>
      </c>
      <c r="J162" s="231">
        <f>(( ' Amount Details'!P162 +  ' Amount Details'!I162 + ' Amount Details'!J162 + ' Amount Details'!K162 + ' Amount Details'!L162) + (Interest_Calculation!F168 + Interest_Calculation!I168 + Interest_Calculation!L168 + Interest_Calculation!O168 + Interest_Calculation!R168) - (Actual_Paid!D163 + Actual_Paid!G163 + Actual_Paid!J163 + Actual_Paid!M163))</f>
        <v>35592</v>
      </c>
      <c r="L162" s="237">
        <f t="shared" si="4"/>
        <v>8898</v>
      </c>
      <c r="M162" s="21">
        <f t="shared" si="5"/>
        <v>8898</v>
      </c>
      <c r="R162" s="109" t="s">
        <v>8</v>
      </c>
      <c r="S162" s="109">
        <v>801</v>
      </c>
      <c r="T162" s="110" t="s">
        <v>589</v>
      </c>
      <c r="U162" s="111">
        <v>9552524486</v>
      </c>
      <c r="V162" s="77" t="s">
        <v>590</v>
      </c>
      <c r="W162" s="112" t="s">
        <v>293</v>
      </c>
      <c r="X162" s="1"/>
      <c r="Y162" s="1"/>
    </row>
    <row r="163" spans="1:25" ht="15.75">
      <c r="A163" s="4" t="s">
        <v>8</v>
      </c>
      <c r="B163" s="5">
        <v>802</v>
      </c>
      <c r="C163" s="231">
        <f>(( ' Amount Details'!P163 +  ' Amount Details'!I163 ) - (Actual_Paid!D164))</f>
        <v>48661</v>
      </c>
      <c r="D163" s="231">
        <f>(( ' Amount Details'!P163 +  ' Amount Details'!I163) + (Interest_Calculation!F169 + Interest_Calculation!I169 ) - (Actual_Paid!D164))</f>
        <v>48867</v>
      </c>
      <c r="E163" s="231">
        <f>(( ' Amount Details'!P163 +  ' Amount Details'!I163 + ' Amount Details'!J163 ) - (Actual_Paid!D164 + Actual_Paid!G164))</f>
        <v>57634</v>
      </c>
      <c r="F163" s="231">
        <f>(( ' Amount Details'!P163 +  ' Amount Details'!I163 + ' Amount Details'!J163) + (Interest_Calculation!F169 + Interest_Calculation!I169 + Interest_Calculation!L169) - (Actual_Paid!D164 + Actual_Paid!G164))</f>
        <v>57840</v>
      </c>
      <c r="G163" s="231">
        <f>(( ' Amount Details'!P163 +  ' Amount Details'!I163 + ' Amount Details'!J163 + ' Amount Details'!K163 ) - (Actual_Paid!D164 + Actual_Paid!G164 + Actual_Paid!J164))</f>
        <v>66607</v>
      </c>
      <c r="H163" s="231">
        <f>(( ' Amount Details'!P163 +  ' Amount Details'!I163 + ' Amount Details'!J163 + ' Amount Details'!K163 ) + (Interest_Calculation!F169 + Interest_Calculation!I169 + Interest_Calculation!L169 + Interest_Calculation!O169) - (Actual_Paid!D164 + Actual_Paid!G164 + Actual_Paid!J164))</f>
        <v>66813</v>
      </c>
      <c r="I163" s="231">
        <f>(( ' Amount Details'!P163 +  ' Amount Details'!I163 + ' Amount Details'!J163 + ' Amount Details'!K163 + ' Amount Details'!L163) - (Actual_Paid!D164 + Actual_Paid!G164 + Actual_Paid!J164 + Actual_Paid!M164))</f>
        <v>75580</v>
      </c>
      <c r="J163" s="231">
        <f>(( ' Amount Details'!P163 +  ' Amount Details'!I163 + ' Amount Details'!J163 + ' Amount Details'!K163 + ' Amount Details'!L163) + (Interest_Calculation!F169 + Interest_Calculation!I169 + Interest_Calculation!L169 + Interest_Calculation!O169 + Interest_Calculation!R169) - (Actual_Paid!D164 + Actual_Paid!G164 + Actual_Paid!J164 + Actual_Paid!M164))</f>
        <v>75786</v>
      </c>
      <c r="L163" s="237">
        <f t="shared" si="4"/>
        <v>48661</v>
      </c>
      <c r="M163" s="21">
        <f t="shared" si="5"/>
        <v>48867</v>
      </c>
      <c r="R163" s="109" t="s">
        <v>8</v>
      </c>
      <c r="S163" s="109">
        <v>802</v>
      </c>
      <c r="T163" s="110" t="s">
        <v>591</v>
      </c>
      <c r="U163" s="111">
        <v>8871783000</v>
      </c>
      <c r="V163" s="76"/>
      <c r="W163" s="112" t="s">
        <v>285</v>
      </c>
      <c r="X163" s="1"/>
      <c r="Y163" s="1"/>
    </row>
    <row r="164" spans="1:25" ht="15.75">
      <c r="A164" s="4" t="s">
        <v>8</v>
      </c>
      <c r="B164" s="5">
        <v>803</v>
      </c>
      <c r="C164" s="231">
        <f>(( ' Amount Details'!P164 +  ' Amount Details'!I164 ) - (Actual_Paid!D165))</f>
        <v>-657</v>
      </c>
      <c r="D164" s="231">
        <f>(( ' Amount Details'!P164 +  ' Amount Details'!I164) + (Interest_Calculation!F170 + Interest_Calculation!I170 ) - (Actual_Paid!D165))</f>
        <v>-657</v>
      </c>
      <c r="E164" s="231">
        <f>(( ' Amount Details'!P164 +  ' Amount Details'!I164 + ' Amount Details'!J164 ) - (Actual_Paid!D165 + Actual_Paid!G165))</f>
        <v>7581</v>
      </c>
      <c r="F164" s="231">
        <f>(( ' Amount Details'!P164 +  ' Amount Details'!I164 + ' Amount Details'!J164) + (Interest_Calculation!F170 + Interest_Calculation!I170 + Interest_Calculation!L170) - (Actual_Paid!D165 + Actual_Paid!G165))</f>
        <v>7581</v>
      </c>
      <c r="G164" s="231">
        <f>(( ' Amount Details'!P164 +  ' Amount Details'!I164 + ' Amount Details'!J164 + ' Amount Details'!K164 ) - (Actual_Paid!D165 + Actual_Paid!G165 + Actual_Paid!J165))</f>
        <v>15819</v>
      </c>
      <c r="H164" s="231">
        <f>(( ' Amount Details'!P164 +  ' Amount Details'!I164 + ' Amount Details'!J164 + ' Amount Details'!K164 ) + (Interest_Calculation!F170 + Interest_Calculation!I170 + Interest_Calculation!L170 + Interest_Calculation!O170) - (Actual_Paid!D165 + Actual_Paid!G165 + Actual_Paid!J165))</f>
        <v>15819</v>
      </c>
      <c r="I164" s="231">
        <f>(( ' Amount Details'!P164 +  ' Amount Details'!I164 + ' Amount Details'!J164 + ' Amount Details'!K164 + ' Amount Details'!L164) - (Actual_Paid!D165 + Actual_Paid!G165 + Actual_Paid!J165 + Actual_Paid!M165))</f>
        <v>24057</v>
      </c>
      <c r="J164" s="231">
        <f>(( ' Amount Details'!P164 +  ' Amount Details'!I164 + ' Amount Details'!J164 + ' Amount Details'!K164 + ' Amount Details'!L164) + (Interest_Calculation!F170 + Interest_Calculation!I170 + Interest_Calculation!L170 + Interest_Calculation!O170 + Interest_Calculation!R170) - (Actual_Paid!D165 + Actual_Paid!G165 + Actual_Paid!J165 + Actual_Paid!M165))</f>
        <v>24057</v>
      </c>
      <c r="L164" s="237">
        <f t="shared" si="4"/>
        <v>-657</v>
      </c>
      <c r="M164" s="21">
        <f t="shared" si="5"/>
        <v>-657</v>
      </c>
      <c r="R164" s="109" t="s">
        <v>8</v>
      </c>
      <c r="S164" s="109">
        <v>803</v>
      </c>
      <c r="T164" s="110" t="s">
        <v>592</v>
      </c>
      <c r="U164" s="111" t="s">
        <v>593</v>
      </c>
      <c r="V164" s="76" t="s">
        <v>594</v>
      </c>
      <c r="W164" s="112" t="s">
        <v>285</v>
      </c>
      <c r="X164" s="1"/>
      <c r="Y164" s="1"/>
    </row>
    <row r="165" spans="1:25" ht="15.75">
      <c r="A165" s="4" t="s">
        <v>8</v>
      </c>
      <c r="B165" s="5">
        <v>804</v>
      </c>
      <c r="C165" s="231">
        <f>(( ' Amount Details'!P165 +  ' Amount Details'!I165 ) - (Actual_Paid!D166))</f>
        <v>8329</v>
      </c>
      <c r="D165" s="231">
        <f>(( ' Amount Details'!P165 +  ' Amount Details'!I165) + (Interest_Calculation!F171 + Interest_Calculation!I171 ) - (Actual_Paid!D166))</f>
        <v>8330</v>
      </c>
      <c r="E165" s="231">
        <f>(( ' Amount Details'!P165 +  ' Amount Details'!I165 + ' Amount Details'!J165 ) - (Actual_Paid!D166 + Actual_Paid!G166))</f>
        <v>16567</v>
      </c>
      <c r="F165" s="231">
        <f>(( ' Amount Details'!P165 +  ' Amount Details'!I165 + ' Amount Details'!J165) + (Interest_Calculation!F171 + Interest_Calculation!I171 + Interest_Calculation!L171) - (Actual_Paid!D166 + Actual_Paid!G166))</f>
        <v>16568</v>
      </c>
      <c r="G165" s="231">
        <f>(( ' Amount Details'!P165 +  ' Amount Details'!I165 + ' Amount Details'!J165 + ' Amount Details'!K165 ) - (Actual_Paid!D166 + Actual_Paid!G166 + Actual_Paid!J166))</f>
        <v>24805</v>
      </c>
      <c r="H165" s="231">
        <f>(( ' Amount Details'!P165 +  ' Amount Details'!I165 + ' Amount Details'!J165 + ' Amount Details'!K165 ) + (Interest_Calculation!F171 + Interest_Calculation!I171 + Interest_Calculation!L171 + Interest_Calculation!O171) - (Actual_Paid!D166 + Actual_Paid!G166 + Actual_Paid!J166))</f>
        <v>24806</v>
      </c>
      <c r="I165" s="231">
        <f>(( ' Amount Details'!P165 +  ' Amount Details'!I165 + ' Amount Details'!J165 + ' Amount Details'!K165 + ' Amount Details'!L165) - (Actual_Paid!D166 + Actual_Paid!G166 + Actual_Paid!J166 + Actual_Paid!M166))</f>
        <v>33043</v>
      </c>
      <c r="J165" s="231">
        <f>(( ' Amount Details'!P165 +  ' Amount Details'!I165 + ' Amount Details'!J165 + ' Amount Details'!K165 + ' Amount Details'!L165) + (Interest_Calculation!F171 + Interest_Calculation!I171 + Interest_Calculation!L171 + Interest_Calculation!O171 + Interest_Calculation!R171) - (Actual_Paid!D166 + Actual_Paid!G166 + Actual_Paid!J166 + Actual_Paid!M166))</f>
        <v>33044</v>
      </c>
      <c r="L165" s="237">
        <f t="shared" si="4"/>
        <v>8329</v>
      </c>
      <c r="M165" s="21">
        <f t="shared" si="5"/>
        <v>8330</v>
      </c>
      <c r="R165" s="109" t="s">
        <v>8</v>
      </c>
      <c r="S165" s="109">
        <v>804</v>
      </c>
      <c r="T165" s="110" t="s">
        <v>595</v>
      </c>
      <c r="U165" s="76">
        <v>9552959362</v>
      </c>
      <c r="V165" s="76" t="s">
        <v>596</v>
      </c>
      <c r="W165" s="112" t="s">
        <v>597</v>
      </c>
      <c r="X165" s="1"/>
      <c r="Y165" s="1"/>
    </row>
    <row r="166" spans="1:25" ht="15.75">
      <c r="A166" s="4" t="s">
        <v>8</v>
      </c>
      <c r="B166" s="5">
        <v>901</v>
      </c>
      <c r="C166" s="231">
        <f>(( ' Amount Details'!P166 +  ' Amount Details'!I166 ) - (Actual_Paid!D167))</f>
        <v>9766</v>
      </c>
      <c r="D166" s="231">
        <f>(( ' Amount Details'!P166 +  ' Amount Details'!I166) + (Interest_Calculation!F172 + Interest_Calculation!I172 ) - (Actual_Paid!D167))</f>
        <v>9772</v>
      </c>
      <c r="E166" s="231">
        <f>(( ' Amount Details'!P166 +  ' Amount Details'!I166 + ' Amount Details'!J166 ) - (Actual_Paid!D167 + Actual_Paid!G167))</f>
        <v>18526</v>
      </c>
      <c r="F166" s="231">
        <f>(( ' Amount Details'!P166 +  ' Amount Details'!I166 + ' Amount Details'!J166) + (Interest_Calculation!F172 + Interest_Calculation!I172 + Interest_Calculation!L172) - (Actual_Paid!D167 + Actual_Paid!G167))</f>
        <v>18532</v>
      </c>
      <c r="G166" s="231">
        <f>(( ' Amount Details'!P166 +  ' Amount Details'!I166 + ' Amount Details'!J166 + ' Amount Details'!K166 ) - (Actual_Paid!D167 + Actual_Paid!G167 + Actual_Paid!J167))</f>
        <v>27286</v>
      </c>
      <c r="H166" s="231">
        <f>(( ' Amount Details'!P166 +  ' Amount Details'!I166 + ' Amount Details'!J166 + ' Amount Details'!K166 ) + (Interest_Calculation!F172 + Interest_Calculation!I172 + Interest_Calculation!L172 + Interest_Calculation!O172) - (Actual_Paid!D167 + Actual_Paid!G167 + Actual_Paid!J167))</f>
        <v>27292</v>
      </c>
      <c r="I166" s="231">
        <f>(( ' Amount Details'!P166 +  ' Amount Details'!I166 + ' Amount Details'!J166 + ' Amount Details'!K166 + ' Amount Details'!L166) - (Actual_Paid!D167 + Actual_Paid!G167 + Actual_Paid!J167 + Actual_Paid!M167))</f>
        <v>36046</v>
      </c>
      <c r="J166" s="231">
        <f>(( ' Amount Details'!P166 +  ' Amount Details'!I166 + ' Amount Details'!J166 + ' Amount Details'!K166 + ' Amount Details'!L166) + (Interest_Calculation!F172 + Interest_Calculation!I172 + Interest_Calculation!L172 + Interest_Calculation!O172 + Interest_Calculation!R172) - (Actual_Paid!D167 + Actual_Paid!G167 + Actual_Paid!J167 + Actual_Paid!M167))</f>
        <v>36052</v>
      </c>
      <c r="L166" s="237">
        <f t="shared" si="4"/>
        <v>9766</v>
      </c>
      <c r="M166" s="21">
        <f t="shared" si="5"/>
        <v>9772</v>
      </c>
      <c r="R166" s="109" t="s">
        <v>8</v>
      </c>
      <c r="S166" s="109">
        <v>901</v>
      </c>
      <c r="T166" s="110" t="s">
        <v>598</v>
      </c>
      <c r="U166" s="111">
        <v>9552122122</v>
      </c>
      <c r="V166" s="76" t="s">
        <v>599</v>
      </c>
      <c r="W166" s="112" t="s">
        <v>285</v>
      </c>
      <c r="X166" s="1"/>
      <c r="Y166" s="1"/>
    </row>
    <row r="167" spans="1:25" ht="15.75">
      <c r="A167" s="4" t="s">
        <v>8</v>
      </c>
      <c r="B167" s="5">
        <v>902</v>
      </c>
      <c r="C167" s="231">
        <f>(( ' Amount Details'!P167 +  ' Amount Details'!I167 ) - (Actual_Paid!D168))</f>
        <v>9061</v>
      </c>
      <c r="D167" s="231">
        <f>(( ' Amount Details'!P167 +  ' Amount Details'!I167) + (Interest_Calculation!F173 + Interest_Calculation!I173 ) - (Actual_Paid!D168))</f>
        <v>9063</v>
      </c>
      <c r="E167" s="231">
        <f>(( ' Amount Details'!P167 +  ' Amount Details'!I167 + ' Amount Details'!J167 ) - (Actual_Paid!D168 + Actual_Paid!G168))</f>
        <v>17794</v>
      </c>
      <c r="F167" s="231">
        <f>(( ' Amount Details'!P167 +  ' Amount Details'!I167 + ' Amount Details'!J167) + (Interest_Calculation!F173 + Interest_Calculation!I173 + Interest_Calculation!L173) - (Actual_Paid!D168 + Actual_Paid!G168))</f>
        <v>17796</v>
      </c>
      <c r="G167" s="231">
        <f>(( ' Amount Details'!P167 +  ' Amount Details'!I167 + ' Amount Details'!J167 + ' Amount Details'!K167 ) - (Actual_Paid!D168 + Actual_Paid!G168 + Actual_Paid!J168))</f>
        <v>26527</v>
      </c>
      <c r="H167" s="231">
        <f>(( ' Amount Details'!P167 +  ' Amount Details'!I167 + ' Amount Details'!J167 + ' Amount Details'!K167 ) + (Interest_Calculation!F173 + Interest_Calculation!I173 + Interest_Calculation!L173 + Interest_Calculation!O173) - (Actual_Paid!D168 + Actual_Paid!G168 + Actual_Paid!J168))</f>
        <v>26529</v>
      </c>
      <c r="I167" s="231">
        <f>(( ' Amount Details'!P167 +  ' Amount Details'!I167 + ' Amount Details'!J167 + ' Amount Details'!K167 + ' Amount Details'!L167) - (Actual_Paid!D168 + Actual_Paid!G168 + Actual_Paid!J168 + Actual_Paid!M168))</f>
        <v>35260</v>
      </c>
      <c r="J167" s="231">
        <f>(( ' Amount Details'!P167 +  ' Amount Details'!I167 + ' Amount Details'!J167 + ' Amount Details'!K167 + ' Amount Details'!L167) + (Interest_Calculation!F173 + Interest_Calculation!I173 + Interest_Calculation!L173 + Interest_Calculation!O173 + Interest_Calculation!R173) - (Actual_Paid!D168 + Actual_Paid!G168 + Actual_Paid!J168 + Actual_Paid!M168))</f>
        <v>35262</v>
      </c>
      <c r="L167" s="237">
        <f t="shared" si="4"/>
        <v>9061</v>
      </c>
      <c r="M167" s="21">
        <f t="shared" si="5"/>
        <v>9063</v>
      </c>
      <c r="R167" s="115" t="s">
        <v>8</v>
      </c>
      <c r="S167" s="115">
        <v>902</v>
      </c>
      <c r="T167" s="116" t="s">
        <v>600</v>
      </c>
      <c r="U167" s="117"/>
      <c r="V167" s="79" t="s">
        <v>601</v>
      </c>
      <c r="W167" s="118"/>
      <c r="X167" s="80"/>
      <c r="Y167" s="80"/>
    </row>
    <row r="168" spans="1:25" ht="15.75">
      <c r="A168" s="6" t="s">
        <v>8</v>
      </c>
      <c r="B168" s="5">
        <v>903</v>
      </c>
      <c r="C168" s="231">
        <f>(( ' Amount Details'!P168 +  ' Amount Details'!I168 ) - (Actual_Paid!D169))</f>
        <v>8760</v>
      </c>
      <c r="D168" s="231">
        <f>(( ' Amount Details'!P168 +  ' Amount Details'!I168) + (Interest_Calculation!F174 + Interest_Calculation!I174 ) - (Actual_Paid!D169))</f>
        <v>8760</v>
      </c>
      <c r="E168" s="231">
        <f>(( ' Amount Details'!P168 +  ' Amount Details'!I168 + ' Amount Details'!J168 ) - (Actual_Paid!D169 + Actual_Paid!G169))</f>
        <v>17520</v>
      </c>
      <c r="F168" s="231">
        <f>(( ' Amount Details'!P168 +  ' Amount Details'!I168 + ' Amount Details'!J168) + (Interest_Calculation!F174 + Interest_Calculation!I174 + Interest_Calculation!L174) - (Actual_Paid!D169 + Actual_Paid!G169))</f>
        <v>17520</v>
      </c>
      <c r="G168" s="231">
        <f>(( ' Amount Details'!P168 +  ' Amount Details'!I168 + ' Amount Details'!J168 + ' Amount Details'!K168 ) - (Actual_Paid!D169 + Actual_Paid!G169 + Actual_Paid!J169))</f>
        <v>26280</v>
      </c>
      <c r="H168" s="231">
        <f>(( ' Amount Details'!P168 +  ' Amount Details'!I168 + ' Amount Details'!J168 + ' Amount Details'!K168 ) + (Interest_Calculation!F174 + Interest_Calculation!I174 + Interest_Calculation!L174 + Interest_Calculation!O174) - (Actual_Paid!D169 + Actual_Paid!G169 + Actual_Paid!J169))</f>
        <v>26280</v>
      </c>
      <c r="I168" s="231">
        <f>(( ' Amount Details'!P168 +  ' Amount Details'!I168 + ' Amount Details'!J168 + ' Amount Details'!K168 + ' Amount Details'!L168) - (Actual_Paid!D169 + Actual_Paid!G169 + Actual_Paid!J169 + Actual_Paid!M169))</f>
        <v>35040</v>
      </c>
      <c r="J168" s="231">
        <f>(( ' Amount Details'!P168 +  ' Amount Details'!I168 + ' Amount Details'!J168 + ' Amount Details'!K168 + ' Amount Details'!L168) + (Interest_Calculation!F174 + Interest_Calculation!I174 + Interest_Calculation!L174 + Interest_Calculation!O174 + Interest_Calculation!R174) - (Actual_Paid!D169 + Actual_Paid!G169 + Actual_Paid!J169 + Actual_Paid!M169))</f>
        <v>35040</v>
      </c>
      <c r="L168" s="237">
        <f t="shared" si="4"/>
        <v>8760</v>
      </c>
      <c r="M168" s="21">
        <f t="shared" si="5"/>
        <v>8760</v>
      </c>
      <c r="R168" s="115" t="s">
        <v>8</v>
      </c>
      <c r="S168" s="115">
        <v>903</v>
      </c>
      <c r="T168" s="116" t="s">
        <v>602</v>
      </c>
      <c r="U168" s="127"/>
      <c r="V168" s="98" t="s">
        <v>603</v>
      </c>
      <c r="W168" s="99"/>
      <c r="X168" s="80"/>
      <c r="Y168" s="80"/>
    </row>
    <row r="169" spans="1:25" ht="15.75">
      <c r="A169" s="4" t="s">
        <v>8</v>
      </c>
      <c r="B169" s="5">
        <v>904</v>
      </c>
      <c r="C169" s="231">
        <f>(( ' Amount Details'!P169 +  ' Amount Details'!I169 ) - (Actual_Paid!D170))</f>
        <v>27364</v>
      </c>
      <c r="D169" s="231">
        <f>(( ' Amount Details'!P169 +  ' Amount Details'!I169) + (Interest_Calculation!F175 + Interest_Calculation!I175 ) - (Actual_Paid!D170))</f>
        <v>27464</v>
      </c>
      <c r="E169" s="231">
        <f>(( ' Amount Details'!P169 +  ' Amount Details'!I169 + ' Amount Details'!J169 ) - (Actual_Paid!D170 + Actual_Paid!G170))</f>
        <v>35584</v>
      </c>
      <c r="F169" s="231">
        <f>(( ' Amount Details'!P169 +  ' Amount Details'!I169 + ' Amount Details'!J169) + (Interest_Calculation!F175 + Interest_Calculation!I175 + Interest_Calculation!L175) - (Actual_Paid!D170 + Actual_Paid!G170))</f>
        <v>35684</v>
      </c>
      <c r="G169" s="231">
        <f>(( ' Amount Details'!P169 +  ' Amount Details'!I169 + ' Amount Details'!J169 + ' Amount Details'!K169 ) - (Actual_Paid!D170 + Actual_Paid!G170 + Actual_Paid!J170))</f>
        <v>43804</v>
      </c>
      <c r="H169" s="231">
        <f>(( ' Amount Details'!P169 +  ' Amount Details'!I169 + ' Amount Details'!J169 + ' Amount Details'!K169 ) + (Interest_Calculation!F175 + Interest_Calculation!I175 + Interest_Calculation!L175 + Interest_Calculation!O175) - (Actual_Paid!D170 + Actual_Paid!G170 + Actual_Paid!J170))</f>
        <v>43904</v>
      </c>
      <c r="I169" s="231">
        <f>(( ' Amount Details'!P169 +  ' Amount Details'!I169 + ' Amount Details'!J169 + ' Amount Details'!K169 + ' Amount Details'!L169) - (Actual_Paid!D170 + Actual_Paid!G170 + Actual_Paid!J170 + Actual_Paid!M170))</f>
        <v>52024</v>
      </c>
      <c r="J169" s="231">
        <f>(( ' Amount Details'!P169 +  ' Amount Details'!I169 + ' Amount Details'!J169 + ' Amount Details'!K169 + ' Amount Details'!L169) + (Interest_Calculation!F175 + Interest_Calculation!I175 + Interest_Calculation!L175 + Interest_Calculation!O175 + Interest_Calculation!R175) - (Actual_Paid!D170 + Actual_Paid!G170 + Actual_Paid!J170 + Actual_Paid!M170))</f>
        <v>52124</v>
      </c>
      <c r="L169" s="237">
        <f t="shared" si="4"/>
        <v>27364</v>
      </c>
      <c r="M169" s="21">
        <f t="shared" si="5"/>
        <v>27464</v>
      </c>
      <c r="R169" s="109" t="s">
        <v>8</v>
      </c>
      <c r="S169" s="109">
        <v>904</v>
      </c>
      <c r="T169" s="110" t="s">
        <v>604</v>
      </c>
      <c r="U169" s="111">
        <v>9870505736</v>
      </c>
      <c r="V169" s="76" t="s">
        <v>605</v>
      </c>
      <c r="W169" s="112"/>
      <c r="X169" s="1"/>
      <c r="Y169" s="1"/>
    </row>
    <row r="170" spans="1:25" ht="15.75">
      <c r="A170" s="4" t="s">
        <v>8</v>
      </c>
      <c r="B170" s="5">
        <v>1001</v>
      </c>
      <c r="C170" s="231">
        <f>(( ' Amount Details'!P170 +  ' Amount Details'!I170 ) - (Actual_Paid!D171))</f>
        <v>9063</v>
      </c>
      <c r="D170" s="231">
        <f>(( ' Amount Details'!P170 +  ' Amount Details'!I170) + (Interest_Calculation!F176 + Interest_Calculation!I176 ) - (Actual_Paid!D171))</f>
        <v>9065</v>
      </c>
      <c r="E170" s="231">
        <f>(( ' Amount Details'!P170 +  ' Amount Details'!I170 + ' Amount Details'!J170 ) - (Actual_Paid!D171 + Actual_Paid!G171))</f>
        <v>17841</v>
      </c>
      <c r="F170" s="231">
        <f>(( ' Amount Details'!P170 +  ' Amount Details'!I170 + ' Amount Details'!J170) + (Interest_Calculation!F176 + Interest_Calculation!I176 + Interest_Calculation!L176) - (Actual_Paid!D171 + Actual_Paid!G171))</f>
        <v>17843</v>
      </c>
      <c r="G170" s="231">
        <f>(( ' Amount Details'!P170 +  ' Amount Details'!I170 + ' Amount Details'!J170 + ' Amount Details'!K170 ) - (Actual_Paid!D171 + Actual_Paid!G171 + Actual_Paid!J171))</f>
        <v>26619</v>
      </c>
      <c r="H170" s="231">
        <f>(( ' Amount Details'!P170 +  ' Amount Details'!I170 + ' Amount Details'!J170 + ' Amount Details'!K170 ) + (Interest_Calculation!F176 + Interest_Calculation!I176 + Interest_Calculation!L176 + Interest_Calculation!O176) - (Actual_Paid!D171 + Actual_Paid!G171 + Actual_Paid!J171))</f>
        <v>26621</v>
      </c>
      <c r="I170" s="231">
        <f>(( ' Amount Details'!P170 +  ' Amount Details'!I170 + ' Amount Details'!J170 + ' Amount Details'!K170 + ' Amount Details'!L170) - (Actual_Paid!D171 + Actual_Paid!G171 + Actual_Paid!J171 + Actual_Paid!M171))</f>
        <v>35397</v>
      </c>
      <c r="J170" s="231">
        <f>(( ' Amount Details'!P170 +  ' Amount Details'!I170 + ' Amount Details'!J170 + ' Amount Details'!K170 + ' Amount Details'!L170) + (Interest_Calculation!F176 + Interest_Calculation!I176 + Interest_Calculation!L176 + Interest_Calculation!O176 + Interest_Calculation!R176) - (Actual_Paid!D171 + Actual_Paid!G171 + Actual_Paid!J171 + Actual_Paid!M171))</f>
        <v>35399</v>
      </c>
      <c r="L170" s="237">
        <f t="shared" si="4"/>
        <v>9063</v>
      </c>
      <c r="M170" s="21">
        <f t="shared" si="5"/>
        <v>9065</v>
      </c>
      <c r="R170" s="109" t="s">
        <v>8</v>
      </c>
      <c r="S170" s="109">
        <v>1001</v>
      </c>
      <c r="T170" s="110" t="s">
        <v>606</v>
      </c>
      <c r="U170" s="111">
        <v>9819866216</v>
      </c>
      <c r="V170" s="77" t="s">
        <v>607</v>
      </c>
      <c r="W170" s="112"/>
      <c r="X170" s="1"/>
      <c r="Y170" s="1"/>
    </row>
    <row r="171" spans="1:25" ht="15.75">
      <c r="A171" s="5" t="s">
        <v>8</v>
      </c>
      <c r="B171" s="5">
        <v>1002</v>
      </c>
      <c r="C171" s="231">
        <f>(( ' Amount Details'!P171 +  ' Amount Details'!I171 ) - (Actual_Paid!D172))</f>
        <v>9773</v>
      </c>
      <c r="D171" s="231">
        <f>(( ' Amount Details'!P171 +  ' Amount Details'!I171) + (Interest_Calculation!F177 + Interest_Calculation!I177 ) - (Actual_Paid!D172))</f>
        <v>9775</v>
      </c>
      <c r="E171" s="231">
        <f>(( ' Amount Details'!P171 +  ' Amount Details'!I171 + ' Amount Details'!J171 ) - (Actual_Paid!D172 + Actual_Paid!G172))</f>
        <v>19286</v>
      </c>
      <c r="F171" s="231">
        <f>(( ' Amount Details'!P171 +  ' Amount Details'!I171 + ' Amount Details'!J171) + (Interest_Calculation!F177 + Interest_Calculation!I177 + Interest_Calculation!L177) - (Actual_Paid!D172 + Actual_Paid!G172))</f>
        <v>19288</v>
      </c>
      <c r="G171" s="231">
        <f>(( ' Amount Details'!P171 +  ' Amount Details'!I171 + ' Amount Details'!J171 + ' Amount Details'!K171 ) - (Actual_Paid!D172 + Actual_Paid!G172 + Actual_Paid!J172))</f>
        <v>28799</v>
      </c>
      <c r="H171" s="231">
        <f>(( ' Amount Details'!P171 +  ' Amount Details'!I171 + ' Amount Details'!J171 + ' Amount Details'!K171 ) + (Interest_Calculation!F177 + Interest_Calculation!I177 + Interest_Calculation!L177 + Interest_Calculation!O177) - (Actual_Paid!D172 + Actual_Paid!G172 + Actual_Paid!J172))</f>
        <v>28801</v>
      </c>
      <c r="I171" s="231">
        <f>(( ' Amount Details'!P171 +  ' Amount Details'!I171 + ' Amount Details'!J171 + ' Amount Details'!K171 + ' Amount Details'!L171) - (Actual_Paid!D172 + Actual_Paid!G172 + Actual_Paid!J172 + Actual_Paid!M172))</f>
        <v>38312</v>
      </c>
      <c r="J171" s="231">
        <f>(( ' Amount Details'!P171 +  ' Amount Details'!I171 + ' Amount Details'!J171 + ' Amount Details'!K171 + ' Amount Details'!L171) + (Interest_Calculation!F177 + Interest_Calculation!I177 + Interest_Calculation!L177 + Interest_Calculation!O177 + Interest_Calculation!R177) - (Actual_Paid!D172 + Actual_Paid!G172 + Actual_Paid!J172 + Actual_Paid!M172))</f>
        <v>38314</v>
      </c>
      <c r="L171" s="237">
        <f t="shared" si="4"/>
        <v>9773</v>
      </c>
      <c r="M171" s="21">
        <f t="shared" si="5"/>
        <v>9775</v>
      </c>
      <c r="R171" s="109" t="s">
        <v>8</v>
      </c>
      <c r="S171" s="109">
        <v>1002</v>
      </c>
      <c r="T171" s="110" t="s">
        <v>608</v>
      </c>
      <c r="U171" s="130">
        <v>9820590765</v>
      </c>
      <c r="V171" s="100" t="s">
        <v>609</v>
      </c>
      <c r="W171" s="131"/>
      <c r="X171" s="90"/>
      <c r="Y171" s="90"/>
    </row>
    <row r="172" spans="1:25" ht="15.75">
      <c r="A172" s="5" t="s">
        <v>8</v>
      </c>
      <c r="B172" s="5">
        <v>1003</v>
      </c>
      <c r="C172" s="231">
        <f>(( ' Amount Details'!P172 +  ' Amount Details'!I172 ) - (Actual_Paid!D173))</f>
        <v>27750</v>
      </c>
      <c r="D172" s="231">
        <f>(( ' Amount Details'!P172 +  ' Amount Details'!I172) + (Interest_Calculation!F178 + Interest_Calculation!I178 ) - (Actual_Paid!D173))</f>
        <v>27849</v>
      </c>
      <c r="E172" s="231">
        <f>(( ' Amount Details'!P172 +  ' Amount Details'!I172 + ' Amount Details'!J172 ) - (Actual_Paid!D173 + Actual_Paid!G173))</f>
        <v>36528</v>
      </c>
      <c r="F172" s="231">
        <f>(( ' Amount Details'!P172 +  ' Amount Details'!I172 + ' Amount Details'!J172) + (Interest_Calculation!F178 + Interest_Calculation!I178 + Interest_Calculation!L178) - (Actual_Paid!D173 + Actual_Paid!G173))</f>
        <v>36627</v>
      </c>
      <c r="G172" s="231">
        <f>(( ' Amount Details'!P172 +  ' Amount Details'!I172 + ' Amount Details'!J172 + ' Amount Details'!K172 ) - (Actual_Paid!D173 + Actual_Paid!G173 + Actual_Paid!J173))</f>
        <v>45306</v>
      </c>
      <c r="H172" s="231">
        <f>(( ' Amount Details'!P172 +  ' Amount Details'!I172 + ' Amount Details'!J172 + ' Amount Details'!K172 ) + (Interest_Calculation!F178 + Interest_Calculation!I178 + Interest_Calculation!L178 + Interest_Calculation!O178) - (Actual_Paid!D173 + Actual_Paid!G173 + Actual_Paid!J173))</f>
        <v>45405</v>
      </c>
      <c r="I172" s="231">
        <f>(( ' Amount Details'!P172 +  ' Amount Details'!I172 + ' Amount Details'!J172 + ' Amount Details'!K172 + ' Amount Details'!L172) - (Actual_Paid!D173 + Actual_Paid!G173 + Actual_Paid!J173 + Actual_Paid!M173))</f>
        <v>54084</v>
      </c>
      <c r="J172" s="231">
        <f>(( ' Amount Details'!P172 +  ' Amount Details'!I172 + ' Amount Details'!J172 + ' Amount Details'!K172 + ' Amount Details'!L172) + (Interest_Calculation!F178 + Interest_Calculation!I178 + Interest_Calculation!L178 + Interest_Calculation!O178 + Interest_Calculation!R178) - (Actual_Paid!D173 + Actual_Paid!G173 + Actual_Paid!J173 + Actual_Paid!M173))</f>
        <v>54183</v>
      </c>
      <c r="L172" s="237">
        <f t="shared" si="4"/>
        <v>27750</v>
      </c>
      <c r="M172" s="21">
        <f t="shared" si="5"/>
        <v>27849</v>
      </c>
      <c r="R172" s="109" t="s">
        <v>8</v>
      </c>
      <c r="S172" s="109">
        <v>1003</v>
      </c>
      <c r="T172" s="110" t="s">
        <v>610</v>
      </c>
      <c r="U172" s="119">
        <v>9860318411</v>
      </c>
      <c r="V172" s="87" t="s">
        <v>611</v>
      </c>
      <c r="W172" s="2"/>
      <c r="X172" s="1"/>
      <c r="Y172" s="1"/>
    </row>
    <row r="173" spans="1:25" ht="15.75">
      <c r="A173" s="4" t="s">
        <v>8</v>
      </c>
      <c r="B173" s="5">
        <v>1004</v>
      </c>
      <c r="C173" s="231">
        <f>(( ' Amount Details'!P173 +  ' Amount Details'!I173 ) - (Actual_Paid!D174))</f>
        <v>8778</v>
      </c>
      <c r="D173" s="231">
        <f>(( ' Amount Details'!P173 +  ' Amount Details'!I173) + (Interest_Calculation!F179 + Interest_Calculation!I179 ) - (Actual_Paid!D174))</f>
        <v>8778</v>
      </c>
      <c r="E173" s="231">
        <f>(( ' Amount Details'!P173 +  ' Amount Details'!I173 + ' Amount Details'!J173 ) - (Actual_Paid!D174 + Actual_Paid!G174))</f>
        <v>17556</v>
      </c>
      <c r="F173" s="231">
        <f>(( ' Amount Details'!P173 +  ' Amount Details'!I173 + ' Amount Details'!J173) + (Interest_Calculation!F179 + Interest_Calculation!I179 + Interest_Calculation!L179) - (Actual_Paid!D174 + Actual_Paid!G174))</f>
        <v>17556</v>
      </c>
      <c r="G173" s="231">
        <f>(( ' Amount Details'!P173 +  ' Amount Details'!I173 + ' Amount Details'!J173 + ' Amount Details'!K173 ) - (Actual_Paid!D174 + Actual_Paid!G174 + Actual_Paid!J174))</f>
        <v>26334</v>
      </c>
      <c r="H173" s="231">
        <f>(( ' Amount Details'!P173 +  ' Amount Details'!I173 + ' Amount Details'!J173 + ' Amount Details'!K173 ) + (Interest_Calculation!F179 + Interest_Calculation!I179 + Interest_Calculation!L179 + Interest_Calculation!O179) - (Actual_Paid!D174 + Actual_Paid!G174 + Actual_Paid!J174))</f>
        <v>26334</v>
      </c>
      <c r="I173" s="231">
        <f>(( ' Amount Details'!P173 +  ' Amount Details'!I173 + ' Amount Details'!J173 + ' Amount Details'!K173 + ' Amount Details'!L173) - (Actual_Paid!D174 + Actual_Paid!G174 + Actual_Paid!J174 + Actual_Paid!M174))</f>
        <v>35112</v>
      </c>
      <c r="J173" s="231">
        <f>(( ' Amount Details'!P173 +  ' Amount Details'!I173 + ' Amount Details'!J173 + ' Amount Details'!K173 + ' Amount Details'!L173) + (Interest_Calculation!F179 + Interest_Calculation!I179 + Interest_Calculation!L179 + Interest_Calculation!O179 + Interest_Calculation!R179) - (Actual_Paid!D174 + Actual_Paid!G174 + Actual_Paid!J174 + Actual_Paid!M174))</f>
        <v>35112</v>
      </c>
      <c r="L173" s="237">
        <f t="shared" si="4"/>
        <v>8778</v>
      </c>
      <c r="M173" s="21">
        <f t="shared" si="5"/>
        <v>8778</v>
      </c>
      <c r="R173" s="109" t="s">
        <v>8</v>
      </c>
      <c r="S173" s="109">
        <v>1004</v>
      </c>
      <c r="T173" s="110" t="s">
        <v>612</v>
      </c>
      <c r="U173" s="111">
        <v>9324479628</v>
      </c>
      <c r="V173" s="76" t="s">
        <v>613</v>
      </c>
      <c r="W173" s="112" t="s">
        <v>285</v>
      </c>
      <c r="X173" s="1"/>
      <c r="Y173" s="1"/>
    </row>
    <row r="174" spans="1:25" ht="15.75">
      <c r="A174" s="4" t="s">
        <v>8</v>
      </c>
      <c r="B174" s="5">
        <v>1101</v>
      </c>
      <c r="C174" s="231">
        <f>(( ' Amount Details'!P174 +  ' Amount Details'!I174 ) - (Actual_Paid!D175))</f>
        <v>8340</v>
      </c>
      <c r="D174" s="231">
        <f>(( ' Amount Details'!P174 +  ' Amount Details'!I174) + (Interest_Calculation!F180 + Interest_Calculation!I180 ) - (Actual_Paid!D175))</f>
        <v>8340</v>
      </c>
      <c r="E174" s="231">
        <f>(( ' Amount Details'!P174 +  ' Amount Details'!I174 + ' Amount Details'!J174 ) - (Actual_Paid!D175 + Actual_Paid!G175))</f>
        <v>16680</v>
      </c>
      <c r="F174" s="231">
        <f>(( ' Amount Details'!P174 +  ' Amount Details'!I174 + ' Amount Details'!J174) + (Interest_Calculation!F180 + Interest_Calculation!I180 + Interest_Calculation!L180) - (Actual_Paid!D175 + Actual_Paid!G175))</f>
        <v>16680</v>
      </c>
      <c r="G174" s="231">
        <f>(( ' Amount Details'!P174 +  ' Amount Details'!I174 + ' Amount Details'!J174 + ' Amount Details'!K174 ) - (Actual_Paid!D175 + Actual_Paid!G175 + Actual_Paid!J175))</f>
        <v>25020</v>
      </c>
      <c r="H174" s="231">
        <f>(( ' Amount Details'!P174 +  ' Amount Details'!I174 + ' Amount Details'!J174 + ' Amount Details'!K174 ) + (Interest_Calculation!F180 + Interest_Calculation!I180 + Interest_Calculation!L180 + Interest_Calculation!O180) - (Actual_Paid!D175 + Actual_Paid!G175 + Actual_Paid!J175))</f>
        <v>25020</v>
      </c>
      <c r="I174" s="231">
        <f>(( ' Amount Details'!P174 +  ' Amount Details'!I174 + ' Amount Details'!J174 + ' Amount Details'!K174 + ' Amount Details'!L174) - (Actual_Paid!D175 + Actual_Paid!G175 + Actual_Paid!J175 + Actual_Paid!M175))</f>
        <v>33360</v>
      </c>
      <c r="J174" s="231">
        <f>(( ' Amount Details'!P174 +  ' Amount Details'!I174 + ' Amount Details'!J174 + ' Amount Details'!K174 + ' Amount Details'!L174) + (Interest_Calculation!F180 + Interest_Calculation!I180 + Interest_Calculation!L180 + Interest_Calculation!O180 + Interest_Calculation!R180) - (Actual_Paid!D175 + Actual_Paid!G175 + Actual_Paid!J175 + Actual_Paid!M175))</f>
        <v>33360</v>
      </c>
      <c r="L174" s="237">
        <f t="shared" si="4"/>
        <v>8340</v>
      </c>
      <c r="M174" s="21">
        <f t="shared" si="5"/>
        <v>8340</v>
      </c>
      <c r="R174" s="109" t="s">
        <v>8</v>
      </c>
      <c r="S174" s="109">
        <v>1101</v>
      </c>
      <c r="T174" s="110" t="s">
        <v>614</v>
      </c>
      <c r="U174" s="111">
        <v>9271566481</v>
      </c>
      <c r="V174" s="76" t="s">
        <v>615</v>
      </c>
      <c r="W174" s="112" t="s">
        <v>293</v>
      </c>
      <c r="X174" s="1"/>
      <c r="Y174" s="1"/>
    </row>
    <row r="175" spans="1:25" ht="15.75">
      <c r="A175" s="4" t="s">
        <v>8</v>
      </c>
      <c r="B175" s="5">
        <v>1102</v>
      </c>
      <c r="C175" s="231">
        <f>(( ' Amount Details'!P175 +  ' Amount Details'!I175 ) - (Actual_Paid!D176))</f>
        <v>9523</v>
      </c>
      <c r="D175" s="231">
        <f>(( ' Amount Details'!P175 +  ' Amount Details'!I175) + (Interest_Calculation!F181 + Interest_Calculation!I181 ) - (Actual_Paid!D176))</f>
        <v>9526</v>
      </c>
      <c r="E175" s="231">
        <f>(( ' Amount Details'!P175 +  ' Amount Details'!I175 + ' Amount Details'!J175 ) - (Actual_Paid!D176 + Actual_Paid!G176))</f>
        <v>18523</v>
      </c>
      <c r="F175" s="231">
        <f>(( ' Amount Details'!P175 +  ' Amount Details'!I175 + ' Amount Details'!J175) + (Interest_Calculation!F181 + Interest_Calculation!I181 + Interest_Calculation!L181) - (Actual_Paid!D176 + Actual_Paid!G176))</f>
        <v>18526</v>
      </c>
      <c r="G175" s="231">
        <f>(( ' Amount Details'!P175 +  ' Amount Details'!I175 + ' Amount Details'!J175 + ' Amount Details'!K175 ) - (Actual_Paid!D176 + Actual_Paid!G176 + Actual_Paid!J176))</f>
        <v>27523</v>
      </c>
      <c r="H175" s="231">
        <f>(( ' Amount Details'!P175 +  ' Amount Details'!I175 + ' Amount Details'!J175 + ' Amount Details'!K175 ) + (Interest_Calculation!F181 + Interest_Calculation!I181 + Interest_Calculation!L181 + Interest_Calculation!O181) - (Actual_Paid!D176 + Actual_Paid!G176 + Actual_Paid!J176))</f>
        <v>27526</v>
      </c>
      <c r="I175" s="231">
        <f>(( ' Amount Details'!P175 +  ' Amount Details'!I175 + ' Amount Details'!J175 + ' Amount Details'!K175 + ' Amount Details'!L175) - (Actual_Paid!D176 + Actual_Paid!G176 + Actual_Paid!J176 + Actual_Paid!M176))</f>
        <v>36523</v>
      </c>
      <c r="J175" s="231">
        <f>(( ' Amount Details'!P175 +  ' Amount Details'!I175 + ' Amount Details'!J175 + ' Amount Details'!K175 + ' Amount Details'!L175) + (Interest_Calculation!F181 + Interest_Calculation!I181 + Interest_Calculation!L181 + Interest_Calculation!O181 + Interest_Calculation!R181) - (Actual_Paid!D176 + Actual_Paid!G176 + Actual_Paid!J176 + Actual_Paid!M176))</f>
        <v>36526</v>
      </c>
      <c r="L175" s="237">
        <f t="shared" si="4"/>
        <v>9523</v>
      </c>
      <c r="M175" s="21">
        <f t="shared" si="5"/>
        <v>9526</v>
      </c>
      <c r="R175" s="109" t="s">
        <v>8</v>
      </c>
      <c r="S175" s="109">
        <v>1102</v>
      </c>
      <c r="T175" s="110" t="s">
        <v>616</v>
      </c>
      <c r="U175" s="111">
        <v>9762031549</v>
      </c>
      <c r="V175" s="76" t="s">
        <v>617</v>
      </c>
      <c r="W175" s="112" t="s">
        <v>293</v>
      </c>
      <c r="X175" s="1"/>
      <c r="Y175" s="1"/>
    </row>
    <row r="176" spans="1:25" ht="15.75">
      <c r="A176" s="4" t="s">
        <v>8</v>
      </c>
      <c r="B176" s="5">
        <v>1103</v>
      </c>
      <c r="C176" s="231">
        <f>(( ' Amount Details'!P176 +  ' Amount Details'!I176 ) - (Actual_Paid!D177))</f>
        <v>45327</v>
      </c>
      <c r="D176" s="231">
        <f>(( ' Amount Details'!P176 +  ' Amount Details'!I176) + (Interest_Calculation!F182 + Interest_Calculation!I182 ) - (Actual_Paid!D177))</f>
        <v>45517</v>
      </c>
      <c r="E176" s="231">
        <f>(( ' Amount Details'!P176 +  ' Amount Details'!I176 + ' Amount Details'!J176 ) - (Actual_Paid!D177 + Actual_Paid!G177))</f>
        <v>54087</v>
      </c>
      <c r="F176" s="231">
        <f>(( ' Amount Details'!P176 +  ' Amount Details'!I176 + ' Amount Details'!J176) + (Interest_Calculation!F182 + Interest_Calculation!I182 + Interest_Calculation!L182) - (Actual_Paid!D177 + Actual_Paid!G177))</f>
        <v>54277</v>
      </c>
      <c r="G176" s="231">
        <f>(( ' Amount Details'!P176 +  ' Amount Details'!I176 + ' Amount Details'!J176 + ' Amount Details'!K176 ) - (Actual_Paid!D177 + Actual_Paid!G177 + Actual_Paid!J177))</f>
        <v>62847</v>
      </c>
      <c r="H176" s="231">
        <f>(( ' Amount Details'!P176 +  ' Amount Details'!I176 + ' Amount Details'!J176 + ' Amount Details'!K176 ) + (Interest_Calculation!F182 + Interest_Calculation!I182 + Interest_Calculation!L182 + Interest_Calculation!O182) - (Actual_Paid!D177 + Actual_Paid!G177 + Actual_Paid!J177))</f>
        <v>63037</v>
      </c>
      <c r="I176" s="231">
        <f>(( ' Amount Details'!P176 +  ' Amount Details'!I176 + ' Amount Details'!J176 + ' Amount Details'!K176 + ' Amount Details'!L176) - (Actual_Paid!D177 + Actual_Paid!G177 + Actual_Paid!J177 + Actual_Paid!M177))</f>
        <v>71607</v>
      </c>
      <c r="J176" s="231">
        <f>(( ' Amount Details'!P176 +  ' Amount Details'!I176 + ' Amount Details'!J176 + ' Amount Details'!K176 + ' Amount Details'!L176) + (Interest_Calculation!F182 + Interest_Calculation!I182 + Interest_Calculation!L182 + Interest_Calculation!O182 + Interest_Calculation!R182) - (Actual_Paid!D177 + Actual_Paid!G177 + Actual_Paid!J177 + Actual_Paid!M177))</f>
        <v>71797</v>
      </c>
      <c r="L176" s="237">
        <f t="shared" si="4"/>
        <v>45327</v>
      </c>
      <c r="M176" s="21">
        <f t="shared" si="5"/>
        <v>45517</v>
      </c>
      <c r="R176" s="109" t="s">
        <v>8</v>
      </c>
      <c r="S176" s="109">
        <v>1103</v>
      </c>
      <c r="T176" s="110" t="s">
        <v>618</v>
      </c>
      <c r="U176" s="111">
        <v>9820259055</v>
      </c>
      <c r="V176" s="76" t="s">
        <v>619</v>
      </c>
      <c r="W176" s="112"/>
      <c r="X176" s="1"/>
      <c r="Y176" s="1"/>
    </row>
    <row r="177" spans="1:25" ht="15.75">
      <c r="A177" s="4" t="s">
        <v>8</v>
      </c>
      <c r="B177" s="5">
        <v>1104</v>
      </c>
      <c r="C177" s="231">
        <f>(( ' Amount Details'!P177 +  ' Amount Details'!I177 ) - (Actual_Paid!D178))</f>
        <v>9443</v>
      </c>
      <c r="D177" s="231">
        <f>(( ' Amount Details'!P177 +  ' Amount Details'!I177) + (Interest_Calculation!F183 + Interest_Calculation!I183 ) - (Actual_Paid!D178))</f>
        <v>9446</v>
      </c>
      <c r="E177" s="231">
        <f>(( ' Amount Details'!P177 +  ' Amount Details'!I177 + ' Amount Details'!J177 ) - (Actual_Paid!D178 + Actual_Paid!G178))</f>
        <v>18323</v>
      </c>
      <c r="F177" s="231">
        <f>(( ' Amount Details'!P177 +  ' Amount Details'!I177 + ' Amount Details'!J177) + (Interest_Calculation!F183 + Interest_Calculation!I183 + Interest_Calculation!L183) - (Actual_Paid!D178 + Actual_Paid!G178))</f>
        <v>18326</v>
      </c>
      <c r="G177" s="231">
        <f>(( ' Amount Details'!P177 +  ' Amount Details'!I177 + ' Amount Details'!J177 + ' Amount Details'!K177 ) - (Actual_Paid!D178 + Actual_Paid!G178 + Actual_Paid!J178))</f>
        <v>27203</v>
      </c>
      <c r="H177" s="231">
        <f>(( ' Amount Details'!P177 +  ' Amount Details'!I177 + ' Amount Details'!J177 + ' Amount Details'!K177 ) + (Interest_Calculation!F183 + Interest_Calculation!I183 + Interest_Calculation!L183 + Interest_Calculation!O183) - (Actual_Paid!D178 + Actual_Paid!G178 + Actual_Paid!J178))</f>
        <v>27206</v>
      </c>
      <c r="I177" s="231">
        <f>(( ' Amount Details'!P177 +  ' Amount Details'!I177 + ' Amount Details'!J177 + ' Amount Details'!K177 + ' Amount Details'!L177) - (Actual_Paid!D178 + Actual_Paid!G178 + Actual_Paid!J178 + Actual_Paid!M178))</f>
        <v>36083</v>
      </c>
      <c r="J177" s="231">
        <f>(( ' Amount Details'!P177 +  ' Amount Details'!I177 + ' Amount Details'!J177 + ' Amount Details'!K177 + ' Amount Details'!L177) + (Interest_Calculation!F183 + Interest_Calculation!I183 + Interest_Calculation!L183 + Interest_Calculation!O183 + Interest_Calculation!R183) - (Actual_Paid!D178 + Actual_Paid!G178 + Actual_Paid!J178 + Actual_Paid!M178))</f>
        <v>36086</v>
      </c>
      <c r="L177" s="237">
        <f t="shared" si="4"/>
        <v>9443</v>
      </c>
      <c r="M177" s="21">
        <f t="shared" si="5"/>
        <v>9446</v>
      </c>
      <c r="R177" s="109" t="s">
        <v>8</v>
      </c>
      <c r="S177" s="109">
        <v>1104</v>
      </c>
      <c r="T177" s="110" t="s">
        <v>620</v>
      </c>
      <c r="U177" s="111">
        <v>9821047112</v>
      </c>
      <c r="V177" s="76" t="s">
        <v>621</v>
      </c>
      <c r="W177" s="112" t="s">
        <v>293</v>
      </c>
      <c r="X177" s="1"/>
      <c r="Y177" s="1"/>
    </row>
    <row r="178" spans="1:25" ht="15.75">
      <c r="A178" s="4" t="s">
        <v>9</v>
      </c>
      <c r="B178" s="5">
        <v>101</v>
      </c>
      <c r="C178" s="231">
        <f>(( ' Amount Details'!P178 +  ' Amount Details'!I178 ) - (Actual_Paid!D179))</f>
        <v>8760</v>
      </c>
      <c r="D178" s="231">
        <f>(( ' Amount Details'!P178 +  ' Amount Details'!I178) + (Interest_Calculation!F184 + Interest_Calculation!I184 ) - (Actual_Paid!D179))</f>
        <v>8760</v>
      </c>
      <c r="E178" s="231">
        <f>(( ' Amount Details'!P178 +  ' Amount Details'!I178 + ' Amount Details'!J178 ) - (Actual_Paid!D179 + Actual_Paid!G179))</f>
        <v>17520</v>
      </c>
      <c r="F178" s="231">
        <f>(( ' Amount Details'!P178 +  ' Amount Details'!I178 + ' Amount Details'!J178) + (Interest_Calculation!F184 + Interest_Calculation!I184 + Interest_Calculation!L184) - (Actual_Paid!D179 + Actual_Paid!G179))</f>
        <v>17520</v>
      </c>
      <c r="G178" s="231">
        <f>(( ' Amount Details'!P178 +  ' Amount Details'!I178 + ' Amount Details'!J178 + ' Amount Details'!K178 ) - (Actual_Paid!D179 + Actual_Paid!G179 + Actual_Paid!J179))</f>
        <v>26280</v>
      </c>
      <c r="H178" s="231">
        <f>(( ' Amount Details'!P178 +  ' Amount Details'!I178 + ' Amount Details'!J178 + ' Amount Details'!K178 ) + (Interest_Calculation!F184 + Interest_Calculation!I184 + Interest_Calculation!L184 + Interest_Calculation!O184) - (Actual_Paid!D179 + Actual_Paid!G179 + Actual_Paid!J179))</f>
        <v>26280</v>
      </c>
      <c r="I178" s="231">
        <f>(( ' Amount Details'!P178 +  ' Amount Details'!I178 + ' Amount Details'!J178 + ' Amount Details'!K178 + ' Amount Details'!L178) - (Actual_Paid!D179 + Actual_Paid!G179 + Actual_Paid!J179 + Actual_Paid!M179))</f>
        <v>35040</v>
      </c>
      <c r="J178" s="231">
        <f>(( ' Amount Details'!P178 +  ' Amount Details'!I178 + ' Amount Details'!J178 + ' Amount Details'!K178 + ' Amount Details'!L178) + (Interest_Calculation!F184 + Interest_Calculation!I184 + Interest_Calculation!L184 + Interest_Calculation!O184 + Interest_Calculation!R184) - (Actual_Paid!D179 + Actual_Paid!G179 + Actual_Paid!J179 + Actual_Paid!M179))</f>
        <v>35040</v>
      </c>
      <c r="L178" s="237">
        <f t="shared" si="4"/>
        <v>8760</v>
      </c>
      <c r="M178" s="21">
        <f t="shared" si="5"/>
        <v>8760</v>
      </c>
      <c r="R178" s="109" t="s">
        <v>9</v>
      </c>
      <c r="S178" s="109">
        <v>101</v>
      </c>
      <c r="T178" s="110" t="s">
        <v>622</v>
      </c>
      <c r="U178" s="111">
        <v>9403571476</v>
      </c>
      <c r="V178" s="77" t="s">
        <v>623</v>
      </c>
      <c r="W178" s="112" t="s">
        <v>523</v>
      </c>
      <c r="X178" s="1"/>
      <c r="Y178" s="1"/>
    </row>
    <row r="179" spans="1:25" ht="15.75">
      <c r="A179" s="4" t="s">
        <v>9</v>
      </c>
      <c r="B179" s="5">
        <v>102</v>
      </c>
      <c r="C179" s="231">
        <f>(( ' Amount Details'!P179 +  ' Amount Details'!I179 ) - (Actual_Paid!D180))</f>
        <v>45209</v>
      </c>
      <c r="D179" s="231">
        <f>(( ' Amount Details'!P179 +  ' Amount Details'!I179) + (Interest_Calculation!F185 + Interest_Calculation!I185 ) - (Actual_Paid!D180))</f>
        <v>45397</v>
      </c>
      <c r="E179" s="231">
        <f>(( ' Amount Details'!P179 +  ' Amount Details'!I179 + ' Amount Details'!J179 ) - (Actual_Paid!D180 + Actual_Paid!G180))</f>
        <v>54209</v>
      </c>
      <c r="F179" s="231">
        <f>(( ' Amount Details'!P179 +  ' Amount Details'!I179 + ' Amount Details'!J179) + (Interest_Calculation!F185 + Interest_Calculation!I185 + Interest_Calculation!L185) - (Actual_Paid!D180 + Actual_Paid!G180))</f>
        <v>54397</v>
      </c>
      <c r="G179" s="231">
        <f>(( ' Amount Details'!P179 +  ' Amount Details'!I179 + ' Amount Details'!J179 + ' Amount Details'!K179 ) - (Actual_Paid!D180 + Actual_Paid!G180 + Actual_Paid!J180))</f>
        <v>63209</v>
      </c>
      <c r="H179" s="231">
        <f>(( ' Amount Details'!P179 +  ' Amount Details'!I179 + ' Amount Details'!J179 + ' Amount Details'!K179 ) + (Interest_Calculation!F185 + Interest_Calculation!I185 + Interest_Calculation!L185 + Interest_Calculation!O185) - (Actual_Paid!D180 + Actual_Paid!G180 + Actual_Paid!J180))</f>
        <v>63397</v>
      </c>
      <c r="I179" s="231">
        <f>(( ' Amount Details'!P179 +  ' Amount Details'!I179 + ' Amount Details'!J179 + ' Amount Details'!K179 + ' Amount Details'!L179) - (Actual_Paid!D180 + Actual_Paid!G180 + Actual_Paid!J180 + Actual_Paid!M180))</f>
        <v>72209</v>
      </c>
      <c r="J179" s="231">
        <f>(( ' Amount Details'!P179 +  ' Amount Details'!I179 + ' Amount Details'!J179 + ' Amount Details'!K179 + ' Amount Details'!L179) + (Interest_Calculation!F185 + Interest_Calculation!I185 + Interest_Calculation!L185 + Interest_Calculation!O185 + Interest_Calculation!R185) - (Actual_Paid!D180 + Actual_Paid!G180 + Actual_Paid!J180 + Actual_Paid!M180))</f>
        <v>72397</v>
      </c>
      <c r="L179" s="237">
        <f t="shared" si="4"/>
        <v>45209</v>
      </c>
      <c r="M179" s="21">
        <f t="shared" si="5"/>
        <v>45397</v>
      </c>
      <c r="R179" s="109" t="s">
        <v>9</v>
      </c>
      <c r="S179" s="109">
        <v>102</v>
      </c>
      <c r="T179" s="110" t="s">
        <v>624</v>
      </c>
      <c r="U179" s="92">
        <v>7387822200</v>
      </c>
      <c r="V179" s="76" t="s">
        <v>625</v>
      </c>
      <c r="W179" s="112" t="s">
        <v>324</v>
      </c>
      <c r="X179" s="1"/>
      <c r="Y179" s="1"/>
    </row>
    <row r="180" spans="1:25" ht="15.75">
      <c r="A180" s="4" t="s">
        <v>9</v>
      </c>
      <c r="B180" s="5">
        <v>103</v>
      </c>
      <c r="C180" s="231">
        <f>(( ' Amount Details'!P180 +  ' Amount Details'!I180 ) - (Actual_Paid!D181))</f>
        <v>8340</v>
      </c>
      <c r="D180" s="231">
        <f>(( ' Amount Details'!P180 +  ' Amount Details'!I180) + (Interest_Calculation!F186 + Interest_Calculation!I186 ) - (Actual_Paid!D181))</f>
        <v>8340</v>
      </c>
      <c r="E180" s="231">
        <f>(( ' Amount Details'!P180 +  ' Amount Details'!I180 + ' Amount Details'!J180 ) - (Actual_Paid!D181 + Actual_Paid!G181))</f>
        <v>16680</v>
      </c>
      <c r="F180" s="231">
        <f>(( ' Amount Details'!P180 +  ' Amount Details'!I180 + ' Amount Details'!J180) + (Interest_Calculation!F186 + Interest_Calculation!I186 + Interest_Calculation!L186) - (Actual_Paid!D181 + Actual_Paid!G181))</f>
        <v>16680</v>
      </c>
      <c r="G180" s="231">
        <f>(( ' Amount Details'!P180 +  ' Amount Details'!I180 + ' Amount Details'!J180 + ' Amount Details'!K180 ) - (Actual_Paid!D181 + Actual_Paid!G181 + Actual_Paid!J181))</f>
        <v>25020</v>
      </c>
      <c r="H180" s="231">
        <f>(( ' Amount Details'!P180 +  ' Amount Details'!I180 + ' Amount Details'!J180 + ' Amount Details'!K180 ) + (Interest_Calculation!F186 + Interest_Calculation!I186 + Interest_Calculation!L186 + Interest_Calculation!O186) - (Actual_Paid!D181 + Actual_Paid!G181 + Actual_Paid!J181))</f>
        <v>25020</v>
      </c>
      <c r="I180" s="231">
        <f>(( ' Amount Details'!P180 +  ' Amount Details'!I180 + ' Amount Details'!J180 + ' Amount Details'!K180 + ' Amount Details'!L180) - (Actual_Paid!D181 + Actual_Paid!G181 + Actual_Paid!J181 + Actual_Paid!M181))</f>
        <v>33360</v>
      </c>
      <c r="J180" s="231">
        <f>(( ' Amount Details'!P180 +  ' Amount Details'!I180 + ' Amount Details'!J180 + ' Amount Details'!K180 + ' Amount Details'!L180) + (Interest_Calculation!F186 + Interest_Calculation!I186 + Interest_Calculation!L186 + Interest_Calculation!O186 + Interest_Calculation!R186) - (Actual_Paid!D181 + Actual_Paid!G181 + Actual_Paid!J181 + Actual_Paid!M181))</f>
        <v>33360</v>
      </c>
      <c r="L180" s="237">
        <f t="shared" si="4"/>
        <v>8340</v>
      </c>
      <c r="M180" s="21">
        <f t="shared" si="5"/>
        <v>8340</v>
      </c>
      <c r="R180" s="109" t="s">
        <v>9</v>
      </c>
      <c r="S180" s="109">
        <v>103</v>
      </c>
      <c r="T180" s="110" t="s">
        <v>626</v>
      </c>
      <c r="U180" s="111">
        <v>9823830288</v>
      </c>
      <c r="V180" s="77" t="s">
        <v>627</v>
      </c>
      <c r="W180" s="112" t="s">
        <v>293</v>
      </c>
      <c r="X180" s="1"/>
      <c r="Y180" s="1"/>
    </row>
    <row r="181" spans="1:25" ht="15.75">
      <c r="A181" s="4" t="s">
        <v>9</v>
      </c>
      <c r="B181" s="5">
        <v>104</v>
      </c>
      <c r="C181" s="231">
        <f>(( ' Amount Details'!P181 +  ' Amount Details'!I181 ) - (Actual_Paid!D182))</f>
        <v>8856</v>
      </c>
      <c r="D181" s="231">
        <f>(( ' Amount Details'!P181 +  ' Amount Details'!I181) + (Interest_Calculation!F187 + Interest_Calculation!I187 ) - (Actual_Paid!D182))</f>
        <v>8859</v>
      </c>
      <c r="E181" s="231">
        <f>(( ' Amount Details'!P181 +  ' Amount Details'!I181 + ' Amount Details'!J181 ) - (Actual_Paid!D182 + Actual_Paid!G182))</f>
        <v>17196</v>
      </c>
      <c r="F181" s="231">
        <f>(( ' Amount Details'!P181 +  ' Amount Details'!I181 + ' Amount Details'!J181) + (Interest_Calculation!F187 + Interest_Calculation!I187 + Interest_Calculation!L187) - (Actual_Paid!D182 + Actual_Paid!G182))</f>
        <v>17199</v>
      </c>
      <c r="G181" s="231">
        <f>(( ' Amount Details'!P181 +  ' Amount Details'!I181 + ' Amount Details'!J181 + ' Amount Details'!K181 ) - (Actual_Paid!D182 + Actual_Paid!G182 + Actual_Paid!J182))</f>
        <v>25536</v>
      </c>
      <c r="H181" s="231">
        <f>(( ' Amount Details'!P181 +  ' Amount Details'!I181 + ' Amount Details'!J181 + ' Amount Details'!K181 ) + (Interest_Calculation!F187 + Interest_Calculation!I187 + Interest_Calculation!L187 + Interest_Calculation!O187) - (Actual_Paid!D182 + Actual_Paid!G182 + Actual_Paid!J182))</f>
        <v>25539</v>
      </c>
      <c r="I181" s="231">
        <f>(( ' Amount Details'!P181 +  ' Amount Details'!I181 + ' Amount Details'!J181 + ' Amount Details'!K181 + ' Amount Details'!L181) - (Actual_Paid!D182 + Actual_Paid!G182 + Actual_Paid!J182 + Actual_Paid!M182))</f>
        <v>33876</v>
      </c>
      <c r="J181" s="231">
        <f>(( ' Amount Details'!P181 +  ' Amount Details'!I181 + ' Amount Details'!J181 + ' Amount Details'!K181 + ' Amount Details'!L181) + (Interest_Calculation!F187 + Interest_Calculation!I187 + Interest_Calculation!L187 + Interest_Calculation!O187 + Interest_Calculation!R187) - (Actual_Paid!D182 + Actual_Paid!G182 + Actual_Paid!J182 + Actual_Paid!M182))</f>
        <v>33879</v>
      </c>
      <c r="L181" s="237">
        <f t="shared" si="4"/>
        <v>8856</v>
      </c>
      <c r="M181" s="21">
        <f t="shared" si="5"/>
        <v>8859</v>
      </c>
      <c r="R181" s="109" t="s">
        <v>9</v>
      </c>
      <c r="S181" s="109">
        <v>104</v>
      </c>
      <c r="T181" s="110" t="s">
        <v>628</v>
      </c>
      <c r="U181" s="111">
        <v>9552508027</v>
      </c>
      <c r="V181" s="155" t="s">
        <v>727</v>
      </c>
      <c r="W181" s="129" t="s">
        <v>293</v>
      </c>
      <c r="Y181" s="1"/>
    </row>
    <row r="182" spans="1:25" ht="15.75">
      <c r="A182" s="4" t="s">
        <v>9</v>
      </c>
      <c r="B182" s="5">
        <v>201</v>
      </c>
      <c r="C182" s="231">
        <f>(( ' Amount Details'!P182 +  ' Amount Details'!I182 ) - (Actual_Paid!D183))</f>
        <v>8433</v>
      </c>
      <c r="D182" s="231">
        <f>(( ' Amount Details'!P182 +  ' Amount Details'!I182) + (Interest_Calculation!F188 + Interest_Calculation!I188 ) - (Actual_Paid!D183))</f>
        <v>8435</v>
      </c>
      <c r="E182" s="231">
        <f>(( ' Amount Details'!P182 +  ' Amount Details'!I182 + ' Amount Details'!J182 ) - (Actual_Paid!D183 + Actual_Paid!G183))</f>
        <v>16671</v>
      </c>
      <c r="F182" s="231">
        <f>(( ' Amount Details'!P182 +  ' Amount Details'!I182 + ' Amount Details'!J182) + (Interest_Calculation!F188 + Interest_Calculation!I188 + Interest_Calculation!L188) - (Actual_Paid!D183 + Actual_Paid!G183))</f>
        <v>16673</v>
      </c>
      <c r="G182" s="231">
        <f>(( ' Amount Details'!P182 +  ' Amount Details'!I182 + ' Amount Details'!J182 + ' Amount Details'!K182 ) - (Actual_Paid!D183 + Actual_Paid!G183 + Actual_Paid!J183))</f>
        <v>24909</v>
      </c>
      <c r="H182" s="231">
        <f>(( ' Amount Details'!P182 +  ' Amount Details'!I182 + ' Amount Details'!J182 + ' Amount Details'!K182 ) + (Interest_Calculation!F188 + Interest_Calculation!I188 + Interest_Calculation!L188 + Interest_Calculation!O188) - (Actual_Paid!D183 + Actual_Paid!G183 + Actual_Paid!J183))</f>
        <v>24911</v>
      </c>
      <c r="I182" s="231">
        <f>(( ' Amount Details'!P182 +  ' Amount Details'!I182 + ' Amount Details'!J182 + ' Amount Details'!K182 + ' Amount Details'!L182) - (Actual_Paid!D183 + Actual_Paid!G183 + Actual_Paid!J183 + Actual_Paid!M183))</f>
        <v>33147</v>
      </c>
      <c r="J182" s="231">
        <f>(( ' Amount Details'!P182 +  ' Amount Details'!I182 + ' Amount Details'!J182 + ' Amount Details'!K182 + ' Amount Details'!L182) + (Interest_Calculation!F188 + Interest_Calculation!I188 + Interest_Calculation!L188 + Interest_Calculation!O188 + Interest_Calculation!R188) - (Actual_Paid!D183 + Actual_Paid!G183 + Actual_Paid!J183 + Actual_Paid!M183))</f>
        <v>33149</v>
      </c>
      <c r="L182" s="237">
        <f t="shared" si="4"/>
        <v>8433</v>
      </c>
      <c r="M182" s="21">
        <f t="shared" si="5"/>
        <v>8435</v>
      </c>
      <c r="R182" s="109" t="s">
        <v>9</v>
      </c>
      <c r="S182" s="109">
        <v>201</v>
      </c>
      <c r="T182" s="110" t="s">
        <v>629</v>
      </c>
      <c r="U182" s="111">
        <v>9881494188</v>
      </c>
      <c r="V182" s="154"/>
      <c r="W182" s="112" t="s">
        <v>293</v>
      </c>
      <c r="X182" s="1"/>
      <c r="Y182" s="1"/>
    </row>
    <row r="183" spans="1:25" ht="15.75">
      <c r="A183" s="4" t="s">
        <v>9</v>
      </c>
      <c r="B183" s="5">
        <v>202</v>
      </c>
      <c r="C183" s="231">
        <f>(( ' Amount Details'!P183 +  ' Amount Details'!I183 ) - (Actual_Paid!D184))</f>
        <v>10461</v>
      </c>
      <c r="D183" s="231">
        <f>(( ' Amount Details'!P183 +  ' Amount Details'!I183) + (Interest_Calculation!F189 + Interest_Calculation!I189 ) - (Actual_Paid!D184))</f>
        <v>10466</v>
      </c>
      <c r="E183" s="231">
        <f>(( ' Amount Details'!P183 +  ' Amount Details'!I183 + ' Amount Details'!J183 ) - (Actual_Paid!D184 + Actual_Paid!G184))</f>
        <v>20121</v>
      </c>
      <c r="F183" s="231">
        <f>(( ' Amount Details'!P183 +  ' Amount Details'!I183 + ' Amount Details'!J183) + (Interest_Calculation!F189 + Interest_Calculation!I189 + Interest_Calculation!L189) - (Actual_Paid!D184 + Actual_Paid!G184))</f>
        <v>20126</v>
      </c>
      <c r="G183" s="231">
        <f>(( ' Amount Details'!P183 +  ' Amount Details'!I183 + ' Amount Details'!J183 + ' Amount Details'!K183 ) - (Actual_Paid!D184 + Actual_Paid!G184 + Actual_Paid!J184))</f>
        <v>29781</v>
      </c>
      <c r="H183" s="231">
        <f>(( ' Amount Details'!P183 +  ' Amount Details'!I183 + ' Amount Details'!J183 + ' Amount Details'!K183 ) + (Interest_Calculation!F189 + Interest_Calculation!I189 + Interest_Calculation!L189 + Interest_Calculation!O189) - (Actual_Paid!D184 + Actual_Paid!G184 + Actual_Paid!J184))</f>
        <v>29786</v>
      </c>
      <c r="I183" s="231">
        <f>(( ' Amount Details'!P183 +  ' Amount Details'!I183 + ' Amount Details'!J183 + ' Amount Details'!K183 + ' Amount Details'!L183) - (Actual_Paid!D184 + Actual_Paid!G184 + Actual_Paid!J184 + Actual_Paid!M184))</f>
        <v>39441</v>
      </c>
      <c r="J183" s="231">
        <f>(( ' Amount Details'!P183 +  ' Amount Details'!I183 + ' Amount Details'!J183 + ' Amount Details'!K183 + ' Amount Details'!L183) + (Interest_Calculation!F189 + Interest_Calculation!I189 + Interest_Calculation!L189 + Interest_Calculation!O189 + Interest_Calculation!R189) - (Actual_Paid!D184 + Actual_Paid!G184 + Actual_Paid!J184 + Actual_Paid!M184))</f>
        <v>39446</v>
      </c>
      <c r="L183" s="237">
        <f t="shared" si="4"/>
        <v>10461</v>
      </c>
      <c r="M183" s="21">
        <f t="shared" si="5"/>
        <v>10466</v>
      </c>
      <c r="R183" s="109" t="s">
        <v>9</v>
      </c>
      <c r="S183" s="109">
        <v>202</v>
      </c>
      <c r="T183" s="110" t="s">
        <v>630</v>
      </c>
      <c r="U183" s="111" t="s">
        <v>631</v>
      </c>
      <c r="V183" s="77" t="s">
        <v>632</v>
      </c>
      <c r="W183" s="112" t="s">
        <v>523</v>
      </c>
      <c r="X183" s="1"/>
      <c r="Y183" s="1"/>
    </row>
    <row r="184" spans="1:25" ht="15.75">
      <c r="A184" s="4" t="s">
        <v>9</v>
      </c>
      <c r="B184" s="5">
        <v>203</v>
      </c>
      <c r="C184" s="231">
        <f>(( ' Amount Details'!P184 +  ' Amount Details'!I184 ) - (Actual_Paid!D185))</f>
        <v>34949</v>
      </c>
      <c r="D184" s="231">
        <f>(( ' Amount Details'!P184 +  ' Amount Details'!I184) + (Interest_Calculation!F190 + Interest_Calculation!I190 ) - (Actual_Paid!D185))</f>
        <v>35088</v>
      </c>
      <c r="E184" s="231">
        <f>(( ' Amount Details'!P184 +  ' Amount Details'!I184 + ' Amount Details'!J184 ) - (Actual_Paid!D185 + Actual_Paid!G185))</f>
        <v>43187</v>
      </c>
      <c r="F184" s="231">
        <f>(( ' Amount Details'!P184 +  ' Amount Details'!I184 + ' Amount Details'!J184) + (Interest_Calculation!F190 + Interest_Calculation!I190 + Interest_Calculation!L190) - (Actual_Paid!D185 + Actual_Paid!G185))</f>
        <v>43326</v>
      </c>
      <c r="G184" s="231">
        <f>(( ' Amount Details'!P184 +  ' Amount Details'!I184 + ' Amount Details'!J184 + ' Amount Details'!K184 ) - (Actual_Paid!D185 + Actual_Paid!G185 + Actual_Paid!J185))</f>
        <v>51425</v>
      </c>
      <c r="H184" s="231">
        <f>(( ' Amount Details'!P184 +  ' Amount Details'!I184 + ' Amount Details'!J184 + ' Amount Details'!K184 ) + (Interest_Calculation!F190 + Interest_Calculation!I190 + Interest_Calculation!L190 + Interest_Calculation!O190) - (Actual_Paid!D185 + Actual_Paid!G185 + Actual_Paid!J185))</f>
        <v>51564</v>
      </c>
      <c r="I184" s="231">
        <f>(( ' Amount Details'!P184 +  ' Amount Details'!I184 + ' Amount Details'!J184 + ' Amount Details'!K184 + ' Amount Details'!L184) - (Actual_Paid!D185 + Actual_Paid!G185 + Actual_Paid!J185 + Actual_Paid!M185))</f>
        <v>59663</v>
      </c>
      <c r="J184" s="231">
        <f>(( ' Amount Details'!P184 +  ' Amount Details'!I184 + ' Amount Details'!J184 + ' Amount Details'!K184 + ' Amount Details'!L184) + (Interest_Calculation!F190 + Interest_Calculation!I190 + Interest_Calculation!L190 + Interest_Calculation!O190 + Interest_Calculation!R190) - (Actual_Paid!D185 + Actual_Paid!G185 + Actual_Paid!J185 + Actual_Paid!M185))</f>
        <v>59802</v>
      </c>
      <c r="L184" s="237">
        <f t="shared" si="4"/>
        <v>34949</v>
      </c>
      <c r="M184" s="21">
        <f t="shared" si="5"/>
        <v>35088</v>
      </c>
      <c r="R184" s="109" t="s">
        <v>9</v>
      </c>
      <c r="S184" s="109">
        <v>203</v>
      </c>
      <c r="T184" s="110" t="s">
        <v>633</v>
      </c>
      <c r="U184" s="111">
        <v>7387778453</v>
      </c>
      <c r="V184" s="76" t="s">
        <v>634</v>
      </c>
      <c r="W184" s="112" t="s">
        <v>293</v>
      </c>
      <c r="X184" s="1"/>
      <c r="Y184" s="1"/>
    </row>
    <row r="185" spans="1:25" ht="15.75">
      <c r="A185" s="4" t="s">
        <v>9</v>
      </c>
      <c r="B185" s="5">
        <v>204</v>
      </c>
      <c r="C185" s="231">
        <f>(( ' Amount Details'!P185 +  ' Amount Details'!I185 ) - (Actual_Paid!D186))</f>
        <v>8756</v>
      </c>
      <c r="D185" s="231">
        <f>(( ' Amount Details'!P185 +  ' Amount Details'!I185) + (Interest_Calculation!F191 + Interest_Calculation!I191 ) - (Actual_Paid!D186))</f>
        <v>8759</v>
      </c>
      <c r="E185" s="231">
        <f>(( ' Amount Details'!P185 +  ' Amount Details'!I185 + ' Amount Details'!J185 ) - (Actual_Paid!D186 + Actual_Paid!G186))</f>
        <v>16994</v>
      </c>
      <c r="F185" s="231">
        <f>(( ' Amount Details'!P185 +  ' Amount Details'!I185 + ' Amount Details'!J185) + (Interest_Calculation!F191 + Interest_Calculation!I191 + Interest_Calculation!L191) - (Actual_Paid!D186 + Actual_Paid!G186))</f>
        <v>16997</v>
      </c>
      <c r="G185" s="231">
        <f>(( ' Amount Details'!P185 +  ' Amount Details'!I185 + ' Amount Details'!J185 + ' Amount Details'!K185 ) - (Actual_Paid!D186 + Actual_Paid!G186 + Actual_Paid!J186))</f>
        <v>25232</v>
      </c>
      <c r="H185" s="231">
        <f>(( ' Amount Details'!P185 +  ' Amount Details'!I185 + ' Amount Details'!J185 + ' Amount Details'!K185 ) + (Interest_Calculation!F191 + Interest_Calculation!I191 + Interest_Calculation!L191 + Interest_Calculation!O191) - (Actual_Paid!D186 + Actual_Paid!G186 + Actual_Paid!J186))</f>
        <v>25235</v>
      </c>
      <c r="I185" s="231">
        <f>(( ' Amount Details'!P185 +  ' Amount Details'!I185 + ' Amount Details'!J185 + ' Amount Details'!K185 + ' Amount Details'!L185) - (Actual_Paid!D186 + Actual_Paid!G186 + Actual_Paid!J186 + Actual_Paid!M186))</f>
        <v>33470</v>
      </c>
      <c r="J185" s="231">
        <f>(( ' Amount Details'!P185 +  ' Amount Details'!I185 + ' Amount Details'!J185 + ' Amount Details'!K185 + ' Amount Details'!L185) + (Interest_Calculation!F191 + Interest_Calculation!I191 + Interest_Calculation!L191 + Interest_Calculation!O191 + Interest_Calculation!R191) - (Actual_Paid!D186 + Actual_Paid!G186 + Actual_Paid!J186 + Actual_Paid!M186))</f>
        <v>33473</v>
      </c>
      <c r="L185" s="237">
        <f t="shared" si="4"/>
        <v>8756</v>
      </c>
      <c r="M185" s="21">
        <f t="shared" si="5"/>
        <v>8759</v>
      </c>
      <c r="R185" s="109" t="s">
        <v>9</v>
      </c>
      <c r="S185" s="109">
        <v>204</v>
      </c>
      <c r="T185" s="110" t="s">
        <v>635</v>
      </c>
      <c r="U185" s="111">
        <v>9822269297</v>
      </c>
      <c r="V185" s="76" t="s">
        <v>636</v>
      </c>
      <c r="W185" s="112"/>
      <c r="X185" s="1"/>
      <c r="Y185" s="1"/>
    </row>
    <row r="186" spans="1:25" ht="15.75">
      <c r="A186" s="6" t="s">
        <v>9</v>
      </c>
      <c r="B186" s="5">
        <v>301</v>
      </c>
      <c r="C186" s="231">
        <f>(( ' Amount Details'!P186 +  ' Amount Details'!I186 ) - (Actual_Paid!D187))</f>
        <v>8306</v>
      </c>
      <c r="D186" s="231">
        <f>(( ' Amount Details'!P186 +  ' Amount Details'!I186) + (Interest_Calculation!F192 + Interest_Calculation!I192 ) - (Actual_Paid!D187))</f>
        <v>8307</v>
      </c>
      <c r="E186" s="231">
        <f>(( ' Amount Details'!P186 +  ' Amount Details'!I186 + ' Amount Details'!J186 ) - (Actual_Paid!D187 + Actual_Paid!G187))</f>
        <v>16526</v>
      </c>
      <c r="F186" s="231">
        <f>(( ' Amount Details'!P186 +  ' Amount Details'!I186 + ' Amount Details'!J186) + (Interest_Calculation!F192 + Interest_Calculation!I192 + Interest_Calculation!L192) - (Actual_Paid!D187 + Actual_Paid!G187))</f>
        <v>16527</v>
      </c>
      <c r="G186" s="231">
        <f>(( ' Amount Details'!P186 +  ' Amount Details'!I186 + ' Amount Details'!J186 + ' Amount Details'!K186 ) - (Actual_Paid!D187 + Actual_Paid!G187 + Actual_Paid!J187))</f>
        <v>24746</v>
      </c>
      <c r="H186" s="231">
        <f>(( ' Amount Details'!P186 +  ' Amount Details'!I186 + ' Amount Details'!J186 + ' Amount Details'!K186 ) + (Interest_Calculation!F192 + Interest_Calculation!I192 + Interest_Calculation!L192 + Interest_Calculation!O192) - (Actual_Paid!D187 + Actual_Paid!G187 + Actual_Paid!J187))</f>
        <v>24747</v>
      </c>
      <c r="I186" s="231">
        <f>(( ' Amount Details'!P186 +  ' Amount Details'!I186 + ' Amount Details'!J186 + ' Amount Details'!K186 + ' Amount Details'!L186) - (Actual_Paid!D187 + Actual_Paid!G187 + Actual_Paid!J187 + Actual_Paid!M187))</f>
        <v>32966</v>
      </c>
      <c r="J186" s="231">
        <f>(( ' Amount Details'!P186 +  ' Amount Details'!I186 + ' Amount Details'!J186 + ' Amount Details'!K186 + ' Amount Details'!L186) + (Interest_Calculation!F192 + Interest_Calculation!I192 + Interest_Calculation!L192 + Interest_Calculation!O192 + Interest_Calculation!R192) - (Actual_Paid!D187 + Actual_Paid!G187 + Actual_Paid!J187 + Actual_Paid!M187))</f>
        <v>32967</v>
      </c>
      <c r="L186" s="237">
        <f t="shared" si="4"/>
        <v>8306</v>
      </c>
      <c r="M186" s="21">
        <f t="shared" si="5"/>
        <v>8307</v>
      </c>
      <c r="R186" s="115" t="s">
        <v>9</v>
      </c>
      <c r="S186" s="115">
        <v>301</v>
      </c>
      <c r="T186" s="116" t="s">
        <v>637</v>
      </c>
      <c r="U186" s="127"/>
      <c r="V186" s="98" t="s">
        <v>638</v>
      </c>
      <c r="W186" s="99"/>
      <c r="X186" s="80"/>
      <c r="Y186" s="89"/>
    </row>
    <row r="187" spans="1:25" ht="15.75">
      <c r="A187" s="4" t="s">
        <v>9</v>
      </c>
      <c r="B187" s="5">
        <v>302</v>
      </c>
      <c r="C187" s="231">
        <f>(( ' Amount Details'!P187 +  ' Amount Details'!I187 ) - (Actual_Paid!D188))</f>
        <v>8733</v>
      </c>
      <c r="D187" s="231">
        <f>(( ' Amount Details'!P187 +  ' Amount Details'!I187) + (Interest_Calculation!F193 + Interest_Calculation!I193 ) - (Actual_Paid!D188))</f>
        <v>8733</v>
      </c>
      <c r="E187" s="231">
        <f>(( ' Amount Details'!P187 +  ' Amount Details'!I187 + ' Amount Details'!J187 ) - (Actual_Paid!D188 + Actual_Paid!G188))</f>
        <v>17466</v>
      </c>
      <c r="F187" s="231">
        <f>(( ' Amount Details'!P187 +  ' Amount Details'!I187 + ' Amount Details'!J187) + (Interest_Calculation!F193 + Interest_Calculation!I193 + Interest_Calculation!L193) - (Actual_Paid!D188 + Actual_Paid!G188))</f>
        <v>17466</v>
      </c>
      <c r="G187" s="231">
        <f>(( ' Amount Details'!P187 +  ' Amount Details'!I187 + ' Amount Details'!J187 + ' Amount Details'!K187 ) - (Actual_Paid!D188 + Actual_Paid!G188 + Actual_Paid!J188))</f>
        <v>26199</v>
      </c>
      <c r="H187" s="231">
        <f>(( ' Amount Details'!P187 +  ' Amount Details'!I187 + ' Amount Details'!J187 + ' Amount Details'!K187 ) + (Interest_Calculation!F193 + Interest_Calculation!I193 + Interest_Calculation!L193 + Interest_Calculation!O193) - (Actual_Paid!D188 + Actual_Paid!G188 + Actual_Paid!J188))</f>
        <v>26199</v>
      </c>
      <c r="I187" s="231">
        <f>(( ' Amount Details'!P187 +  ' Amount Details'!I187 + ' Amount Details'!J187 + ' Amount Details'!K187 + ' Amount Details'!L187) - (Actual_Paid!D188 + Actual_Paid!G188 + Actual_Paid!J188 + Actual_Paid!M188))</f>
        <v>34932</v>
      </c>
      <c r="J187" s="231">
        <f>(( ' Amount Details'!P187 +  ' Amount Details'!I187 + ' Amount Details'!J187 + ' Amount Details'!K187 + ' Amount Details'!L187) + (Interest_Calculation!F193 + Interest_Calculation!I193 + Interest_Calculation!L193 + Interest_Calculation!O193 + Interest_Calculation!R193) - (Actual_Paid!D188 + Actual_Paid!G188 + Actual_Paid!J188 + Actual_Paid!M188))</f>
        <v>34932</v>
      </c>
      <c r="L187" s="237">
        <f t="shared" si="4"/>
        <v>8733</v>
      </c>
      <c r="M187" s="21">
        <f t="shared" si="5"/>
        <v>8733</v>
      </c>
      <c r="R187" s="109" t="s">
        <v>9</v>
      </c>
      <c r="S187" s="109">
        <v>302</v>
      </c>
      <c r="T187" s="110" t="s">
        <v>639</v>
      </c>
      <c r="U187" s="111">
        <v>9099008179</v>
      </c>
      <c r="V187" s="76" t="s">
        <v>640</v>
      </c>
      <c r="W187" s="112"/>
      <c r="X187" s="1"/>
      <c r="Y187" s="1"/>
    </row>
    <row r="188" spans="1:25" ht="15.75">
      <c r="A188" s="4" t="s">
        <v>9</v>
      </c>
      <c r="B188" s="5">
        <v>303</v>
      </c>
      <c r="C188" s="231">
        <f>(( ' Amount Details'!P188 +  ' Amount Details'!I188 ) - (Actual_Paid!D189))</f>
        <v>17935</v>
      </c>
      <c r="D188" s="231">
        <f>(( ' Amount Details'!P188 +  ' Amount Details'!I188) + (Interest_Calculation!F194 + Interest_Calculation!I194 ) - (Actual_Paid!D189))</f>
        <v>17983</v>
      </c>
      <c r="E188" s="231">
        <f>(( ' Amount Details'!P188 +  ' Amount Details'!I188 + ' Amount Details'!J188 ) - (Actual_Paid!D189 + Actual_Paid!G189))</f>
        <v>26695</v>
      </c>
      <c r="F188" s="231">
        <f>(( ' Amount Details'!P188 +  ' Amount Details'!I188 + ' Amount Details'!J188) + (Interest_Calculation!F194 + Interest_Calculation!I194 + Interest_Calculation!L194) - (Actual_Paid!D189 + Actual_Paid!G189))</f>
        <v>26743</v>
      </c>
      <c r="G188" s="231">
        <f>(( ' Amount Details'!P188 +  ' Amount Details'!I188 + ' Amount Details'!J188 + ' Amount Details'!K188 ) - (Actual_Paid!D189 + Actual_Paid!G189 + Actual_Paid!J189))</f>
        <v>35455</v>
      </c>
      <c r="H188" s="231">
        <f>(( ' Amount Details'!P188 +  ' Amount Details'!I188 + ' Amount Details'!J188 + ' Amount Details'!K188 ) + (Interest_Calculation!F194 + Interest_Calculation!I194 + Interest_Calculation!L194 + Interest_Calculation!O194) - (Actual_Paid!D189 + Actual_Paid!G189 + Actual_Paid!J189))</f>
        <v>35503</v>
      </c>
      <c r="I188" s="231">
        <f>(( ' Amount Details'!P188 +  ' Amount Details'!I188 + ' Amount Details'!J188 + ' Amount Details'!K188 + ' Amount Details'!L188) - (Actual_Paid!D189 + Actual_Paid!G189 + Actual_Paid!J189 + Actual_Paid!M189))</f>
        <v>44215</v>
      </c>
      <c r="J188" s="231">
        <f>(( ' Amount Details'!P188 +  ' Amount Details'!I188 + ' Amount Details'!J188 + ' Amount Details'!K188 + ' Amount Details'!L188) + (Interest_Calculation!F194 + Interest_Calculation!I194 + Interest_Calculation!L194 + Interest_Calculation!O194 + Interest_Calculation!R194) - (Actual_Paid!D189 + Actual_Paid!G189 + Actual_Paid!J189 + Actual_Paid!M189))</f>
        <v>44263</v>
      </c>
      <c r="L188" s="237">
        <f t="shared" si="4"/>
        <v>17935</v>
      </c>
      <c r="M188" s="21">
        <f t="shared" si="5"/>
        <v>17983</v>
      </c>
      <c r="R188" s="109" t="s">
        <v>9</v>
      </c>
      <c r="S188" s="109">
        <v>303</v>
      </c>
      <c r="T188" s="110" t="s">
        <v>641</v>
      </c>
      <c r="U188" s="101" t="s">
        <v>642</v>
      </c>
      <c r="V188" s="76" t="s">
        <v>643</v>
      </c>
      <c r="W188" s="112" t="s">
        <v>285</v>
      </c>
      <c r="X188" s="1">
        <v>7774049493</v>
      </c>
      <c r="Y188" s="1"/>
    </row>
    <row r="189" spans="1:25" ht="15.75">
      <c r="A189" s="4" t="s">
        <v>9</v>
      </c>
      <c r="B189" s="5">
        <v>304</v>
      </c>
      <c r="C189" s="231">
        <f>(( ' Amount Details'!P189 +  ' Amount Details'!I189 ) - (Actual_Paid!D190))</f>
        <v>8220</v>
      </c>
      <c r="D189" s="231">
        <f>(( ' Amount Details'!P189 +  ' Amount Details'!I189) + (Interest_Calculation!F195 + Interest_Calculation!I195 ) - (Actual_Paid!D190))</f>
        <v>8220</v>
      </c>
      <c r="E189" s="231">
        <f>(( ' Amount Details'!P189 +  ' Amount Details'!I189 + ' Amount Details'!J189 ) - (Actual_Paid!D190 + Actual_Paid!G190))</f>
        <v>16440</v>
      </c>
      <c r="F189" s="231">
        <f>(( ' Amount Details'!P189 +  ' Amount Details'!I189 + ' Amount Details'!J189) + (Interest_Calculation!F195 + Interest_Calculation!I195 + Interest_Calculation!L195) - (Actual_Paid!D190 + Actual_Paid!G190))</f>
        <v>16440</v>
      </c>
      <c r="G189" s="231">
        <f>(( ' Amount Details'!P189 +  ' Amount Details'!I189 + ' Amount Details'!J189 + ' Amount Details'!K189 ) - (Actual_Paid!D190 + Actual_Paid!G190 + Actual_Paid!J190))</f>
        <v>24660</v>
      </c>
      <c r="H189" s="231">
        <f>(( ' Amount Details'!P189 +  ' Amount Details'!I189 + ' Amount Details'!J189 + ' Amount Details'!K189 ) + (Interest_Calculation!F195 + Interest_Calculation!I195 + Interest_Calculation!L195 + Interest_Calculation!O195) - (Actual_Paid!D190 + Actual_Paid!G190 + Actual_Paid!J190))</f>
        <v>24660</v>
      </c>
      <c r="I189" s="231">
        <f>(( ' Amount Details'!P189 +  ' Amount Details'!I189 + ' Amount Details'!J189 + ' Amount Details'!K189 + ' Amount Details'!L189) - (Actual_Paid!D190 + Actual_Paid!G190 + Actual_Paid!J190 + Actual_Paid!M190))</f>
        <v>32880</v>
      </c>
      <c r="J189" s="231">
        <f>(( ' Amount Details'!P189 +  ' Amount Details'!I189 + ' Amount Details'!J189 + ' Amount Details'!K189 + ' Amount Details'!L189) + (Interest_Calculation!F195 + Interest_Calculation!I195 + Interest_Calculation!L195 + Interest_Calculation!O195 + Interest_Calculation!R195) - (Actual_Paid!D190 + Actual_Paid!G190 + Actual_Paid!J190 + Actual_Paid!M190))</f>
        <v>32880</v>
      </c>
      <c r="L189" s="237">
        <f t="shared" si="4"/>
        <v>8220</v>
      </c>
      <c r="M189" s="21">
        <f t="shared" si="5"/>
        <v>8220</v>
      </c>
      <c r="R189" s="109" t="s">
        <v>9</v>
      </c>
      <c r="S189" s="109">
        <v>304</v>
      </c>
      <c r="T189" s="110" t="s">
        <v>644</v>
      </c>
      <c r="U189" s="111">
        <v>8108530655</v>
      </c>
      <c r="V189" s="76" t="s">
        <v>645</v>
      </c>
      <c r="W189" s="112" t="s">
        <v>293</v>
      </c>
      <c r="X189" s="1"/>
      <c r="Y189" s="1"/>
    </row>
    <row r="190" spans="1:25" ht="15.75">
      <c r="A190" s="4" t="s">
        <v>9</v>
      </c>
      <c r="B190" s="5">
        <v>401</v>
      </c>
      <c r="C190" s="231">
        <f>(( ' Amount Details'!P190 +  ' Amount Details'!I190 ) - (Actual_Paid!D191))</f>
        <v>9473</v>
      </c>
      <c r="D190" s="231">
        <f>(( ' Amount Details'!P190 +  ' Amount Details'!I190) + (Interest_Calculation!F196 + Interest_Calculation!I196 ) - (Actual_Paid!D191))</f>
        <v>9477</v>
      </c>
      <c r="E190" s="231">
        <f>(( ' Amount Details'!P190 +  ' Amount Details'!I190 + ' Amount Details'!J190 ) - (Actual_Paid!D191 + Actual_Paid!G191))</f>
        <v>18251</v>
      </c>
      <c r="F190" s="231">
        <f>(( ' Amount Details'!P190 +  ' Amount Details'!I190 + ' Amount Details'!J190) + (Interest_Calculation!F196 + Interest_Calculation!I196 + Interest_Calculation!L196) - (Actual_Paid!D191 + Actual_Paid!G191))</f>
        <v>18255</v>
      </c>
      <c r="G190" s="231">
        <f>(( ' Amount Details'!P190 +  ' Amount Details'!I190 + ' Amount Details'!J190 + ' Amount Details'!K190 ) - (Actual_Paid!D191 + Actual_Paid!G191 + Actual_Paid!J191))</f>
        <v>27029</v>
      </c>
      <c r="H190" s="231">
        <f>(( ' Amount Details'!P190 +  ' Amount Details'!I190 + ' Amount Details'!J190 + ' Amount Details'!K190 ) + (Interest_Calculation!F196 + Interest_Calculation!I196 + Interest_Calculation!L196 + Interest_Calculation!O196) - (Actual_Paid!D191 + Actual_Paid!G191 + Actual_Paid!J191))</f>
        <v>27033</v>
      </c>
      <c r="I190" s="231">
        <f>(( ' Amount Details'!P190 +  ' Amount Details'!I190 + ' Amount Details'!J190 + ' Amount Details'!K190 + ' Amount Details'!L190) - (Actual_Paid!D191 + Actual_Paid!G191 + Actual_Paid!J191 + Actual_Paid!M191))</f>
        <v>35807</v>
      </c>
      <c r="J190" s="231">
        <f>(( ' Amount Details'!P190 +  ' Amount Details'!I190 + ' Amount Details'!J190 + ' Amount Details'!K190 + ' Amount Details'!L190) + (Interest_Calculation!F196 + Interest_Calculation!I196 + Interest_Calculation!L196 + Interest_Calculation!O196 + Interest_Calculation!R196) - (Actual_Paid!D191 + Actual_Paid!G191 + Actual_Paid!J191 + Actual_Paid!M191))</f>
        <v>35811</v>
      </c>
      <c r="L190" s="237">
        <f t="shared" si="4"/>
        <v>9473</v>
      </c>
      <c r="M190" s="21">
        <f t="shared" si="5"/>
        <v>9477</v>
      </c>
      <c r="R190" s="109" t="s">
        <v>9</v>
      </c>
      <c r="S190" s="109">
        <v>401</v>
      </c>
      <c r="T190" s="110" t="s">
        <v>646</v>
      </c>
      <c r="U190" s="111">
        <v>9970980814</v>
      </c>
      <c r="V190" s="76" t="s">
        <v>588</v>
      </c>
      <c r="W190" s="112"/>
      <c r="X190" s="1"/>
      <c r="Y190" s="1"/>
    </row>
    <row r="191" spans="1:25" ht="15.75">
      <c r="A191" s="4" t="s">
        <v>9</v>
      </c>
      <c r="B191" s="5">
        <v>402</v>
      </c>
      <c r="C191" s="231">
        <f>(( ' Amount Details'!P191 +  ' Amount Details'!I191 ) - (Actual_Paid!D192))</f>
        <v>0</v>
      </c>
      <c r="D191" s="231">
        <f>(( ' Amount Details'!P191 +  ' Amount Details'!I191) + (Interest_Calculation!F197 + Interest_Calculation!I197 ) - (Actual_Paid!D192))</f>
        <v>0</v>
      </c>
      <c r="E191" s="231">
        <f>(( ' Amount Details'!P191 +  ' Amount Details'!I191 + ' Amount Details'!J191 ) - (Actual_Paid!D192 + Actual_Paid!G192))</f>
        <v>9120</v>
      </c>
      <c r="F191" s="231">
        <f>(( ' Amount Details'!P191 +  ' Amount Details'!I191 + ' Amount Details'!J191) + (Interest_Calculation!F197 + Interest_Calculation!I197 + Interest_Calculation!L197) - (Actual_Paid!D192 + Actual_Paid!G192))</f>
        <v>9120</v>
      </c>
      <c r="G191" s="231">
        <f>(( ' Amount Details'!P191 +  ' Amount Details'!I191 + ' Amount Details'!J191 + ' Amount Details'!K191 ) - (Actual_Paid!D192 + Actual_Paid!G192 + Actual_Paid!J192))</f>
        <v>18240</v>
      </c>
      <c r="H191" s="231">
        <f>(( ' Amount Details'!P191 +  ' Amount Details'!I191 + ' Amount Details'!J191 + ' Amount Details'!K191 ) + (Interest_Calculation!F197 + Interest_Calculation!I197 + Interest_Calculation!L197 + Interest_Calculation!O197) - (Actual_Paid!D192 + Actual_Paid!G192 + Actual_Paid!J192))</f>
        <v>18240</v>
      </c>
      <c r="I191" s="231">
        <f>(( ' Amount Details'!P191 +  ' Amount Details'!I191 + ' Amount Details'!J191 + ' Amount Details'!K191 + ' Amount Details'!L191) - (Actual_Paid!D192 + Actual_Paid!G192 + Actual_Paid!J192 + Actual_Paid!M192))</f>
        <v>27360</v>
      </c>
      <c r="J191" s="231">
        <f>(( ' Amount Details'!P191 +  ' Amount Details'!I191 + ' Amount Details'!J191 + ' Amount Details'!K191 + ' Amount Details'!L191) + (Interest_Calculation!F197 + Interest_Calculation!I197 + Interest_Calculation!L197 + Interest_Calculation!O197 + Interest_Calculation!R197) - (Actual_Paid!D192 + Actual_Paid!G192 + Actual_Paid!J192 + Actual_Paid!M192))</f>
        <v>27360</v>
      </c>
      <c r="L191" s="237">
        <f t="shared" si="4"/>
        <v>0</v>
      </c>
      <c r="M191" s="21">
        <f t="shared" si="5"/>
        <v>0</v>
      </c>
      <c r="R191" s="109" t="s">
        <v>9</v>
      </c>
      <c r="S191" s="109">
        <v>402</v>
      </c>
      <c r="T191" s="110" t="s">
        <v>647</v>
      </c>
      <c r="U191" s="111">
        <v>9975519334</v>
      </c>
      <c r="V191" s="76" t="s">
        <v>648</v>
      </c>
      <c r="W191" s="112" t="s">
        <v>293</v>
      </c>
      <c r="X191" s="1"/>
      <c r="Y191" s="1"/>
    </row>
    <row r="192" spans="1:25" ht="15.75">
      <c r="A192" s="4" t="s">
        <v>9</v>
      </c>
      <c r="B192" s="5">
        <v>403</v>
      </c>
      <c r="C192" s="231">
        <f>(( ' Amount Details'!P192 +  ' Amount Details'!I192 ) - (Actual_Paid!D193))</f>
        <v>8795</v>
      </c>
      <c r="D192" s="231">
        <f>(( ' Amount Details'!P192 +  ' Amount Details'!I192) + (Interest_Calculation!F198 + Interest_Calculation!I198 ) - (Actual_Paid!D193))</f>
        <v>8798</v>
      </c>
      <c r="E192" s="231">
        <f>(( ' Amount Details'!P192 +  ' Amount Details'!I192 + ' Amount Details'!J192 ) - (Actual_Paid!D193 + Actual_Paid!G193))</f>
        <v>17033</v>
      </c>
      <c r="F192" s="231">
        <f>(( ' Amount Details'!P192 +  ' Amount Details'!I192 + ' Amount Details'!J192) + (Interest_Calculation!F198 + Interest_Calculation!I198 + Interest_Calculation!L198) - (Actual_Paid!D193 + Actual_Paid!G193))</f>
        <v>17036</v>
      </c>
      <c r="G192" s="231">
        <f>(( ' Amount Details'!P192 +  ' Amount Details'!I192 + ' Amount Details'!J192 + ' Amount Details'!K192 ) - (Actual_Paid!D193 + Actual_Paid!G193 + Actual_Paid!J193))</f>
        <v>25271</v>
      </c>
      <c r="H192" s="231">
        <f>(( ' Amount Details'!P192 +  ' Amount Details'!I192 + ' Amount Details'!J192 + ' Amount Details'!K192 ) + (Interest_Calculation!F198 + Interest_Calculation!I198 + Interest_Calculation!L198 + Interest_Calculation!O198) - (Actual_Paid!D193 + Actual_Paid!G193 + Actual_Paid!J193))</f>
        <v>25274</v>
      </c>
      <c r="I192" s="231">
        <f>(( ' Amount Details'!P192 +  ' Amount Details'!I192 + ' Amount Details'!J192 + ' Amount Details'!K192 + ' Amount Details'!L192) - (Actual_Paid!D193 + Actual_Paid!G193 + Actual_Paid!J193 + Actual_Paid!M193))</f>
        <v>33509</v>
      </c>
      <c r="J192" s="231">
        <f>(( ' Amount Details'!P192 +  ' Amount Details'!I192 + ' Amount Details'!J192 + ' Amount Details'!K192 + ' Amount Details'!L192) + (Interest_Calculation!F198 + Interest_Calculation!I198 + Interest_Calculation!L198 + Interest_Calculation!O198 + Interest_Calculation!R198) - (Actual_Paid!D193 + Actual_Paid!G193 + Actual_Paid!J193 + Actual_Paid!M193))</f>
        <v>33512</v>
      </c>
      <c r="L192" s="237">
        <f t="shared" si="4"/>
        <v>8795</v>
      </c>
      <c r="M192" s="21">
        <f t="shared" si="5"/>
        <v>8798</v>
      </c>
      <c r="R192" s="109" t="s">
        <v>9</v>
      </c>
      <c r="S192" s="109">
        <v>403</v>
      </c>
      <c r="T192" s="110" t="s">
        <v>649</v>
      </c>
      <c r="U192" s="111">
        <v>7768937755</v>
      </c>
      <c r="V192" s="76" t="s">
        <v>650</v>
      </c>
      <c r="W192" s="112"/>
      <c r="X192" s="1"/>
      <c r="Y192" s="1"/>
    </row>
    <row r="193" spans="1:25" ht="15.75">
      <c r="A193" s="4" t="s">
        <v>9</v>
      </c>
      <c r="B193" s="5">
        <v>404</v>
      </c>
      <c r="C193" s="231">
        <f>(( ' Amount Details'!P193 +  ' Amount Details'!I193 ) - (Actual_Paid!D194))</f>
        <v>9883</v>
      </c>
      <c r="D193" s="231">
        <f>(( ' Amount Details'!P193 +  ' Amount Details'!I193) + (Interest_Calculation!F199 + Interest_Calculation!I199 ) - (Actual_Paid!D194))</f>
        <v>9889</v>
      </c>
      <c r="E193" s="231">
        <f>(( ' Amount Details'!P193 +  ' Amount Details'!I193 + ' Amount Details'!J193 ) - (Actual_Paid!D194 + Actual_Paid!G194))</f>
        <v>18661</v>
      </c>
      <c r="F193" s="231">
        <f>(( ' Amount Details'!P193 +  ' Amount Details'!I193 + ' Amount Details'!J193) + (Interest_Calculation!F199 + Interest_Calculation!I199 + Interest_Calculation!L199) - (Actual_Paid!D194 + Actual_Paid!G194))</f>
        <v>18667</v>
      </c>
      <c r="G193" s="231">
        <f>(( ' Amount Details'!P193 +  ' Amount Details'!I193 + ' Amount Details'!J193 + ' Amount Details'!K193 ) - (Actual_Paid!D194 + Actual_Paid!G194 + Actual_Paid!J194))</f>
        <v>27439</v>
      </c>
      <c r="H193" s="231">
        <f>(( ' Amount Details'!P193 +  ' Amount Details'!I193 + ' Amount Details'!J193 + ' Amount Details'!K193 ) + (Interest_Calculation!F199 + Interest_Calculation!I199 + Interest_Calculation!L199 + Interest_Calculation!O199) - (Actual_Paid!D194 + Actual_Paid!G194 + Actual_Paid!J194))</f>
        <v>27445</v>
      </c>
      <c r="I193" s="231">
        <f>(( ' Amount Details'!P193 +  ' Amount Details'!I193 + ' Amount Details'!J193 + ' Amount Details'!K193 + ' Amount Details'!L193) - (Actual_Paid!D194 + Actual_Paid!G194 + Actual_Paid!J194 + Actual_Paid!M194))</f>
        <v>36217</v>
      </c>
      <c r="J193" s="231">
        <f>(( ' Amount Details'!P193 +  ' Amount Details'!I193 + ' Amount Details'!J193 + ' Amount Details'!K193 + ' Amount Details'!L193) + (Interest_Calculation!F199 + Interest_Calculation!I199 + Interest_Calculation!L199 + Interest_Calculation!O199 + Interest_Calculation!R199) - (Actual_Paid!D194 + Actual_Paid!G194 + Actual_Paid!J194 + Actual_Paid!M194))</f>
        <v>36223</v>
      </c>
      <c r="L193" s="237">
        <f t="shared" si="4"/>
        <v>9883</v>
      </c>
      <c r="M193" s="21">
        <f t="shared" si="5"/>
        <v>9889</v>
      </c>
      <c r="R193" s="109" t="s">
        <v>9</v>
      </c>
      <c r="S193" s="109">
        <v>404</v>
      </c>
      <c r="T193" s="110" t="s">
        <v>651</v>
      </c>
      <c r="U193" s="111">
        <v>9923139403</v>
      </c>
      <c r="V193" s="77" t="s">
        <v>652</v>
      </c>
      <c r="W193" s="112" t="s">
        <v>285</v>
      </c>
      <c r="X193" s="1"/>
      <c r="Y193" s="1"/>
    </row>
    <row r="194" spans="1:25" ht="15.75">
      <c r="A194" s="4" t="s">
        <v>9</v>
      </c>
      <c r="B194" s="5">
        <v>501</v>
      </c>
      <c r="C194" s="231">
        <f>(( ' Amount Details'!P194 +  ' Amount Details'!I194 ) - (Actual_Paid!D195))</f>
        <v>18708</v>
      </c>
      <c r="D194" s="231">
        <f>(( ' Amount Details'!P194 +  ' Amount Details'!I194) + (Interest_Calculation!F200 + Interest_Calculation!I200 ) - (Actual_Paid!D195))</f>
        <v>18760</v>
      </c>
      <c r="E194" s="231">
        <f>(( ' Amount Details'!P194 +  ' Amount Details'!I194 + ' Amount Details'!J194 ) - (Actual_Paid!D195 + Actual_Paid!G195))</f>
        <v>27468</v>
      </c>
      <c r="F194" s="231">
        <f>(( ' Amount Details'!P194 +  ' Amount Details'!I194 + ' Amount Details'!J194) + (Interest_Calculation!F200 + Interest_Calculation!I200 + Interest_Calculation!L200) - (Actual_Paid!D195 + Actual_Paid!G195))</f>
        <v>27520</v>
      </c>
      <c r="G194" s="231">
        <f>(( ' Amount Details'!P194 +  ' Amount Details'!I194 + ' Amount Details'!J194 + ' Amount Details'!K194 ) - (Actual_Paid!D195 + Actual_Paid!G195 + Actual_Paid!J195))</f>
        <v>36228</v>
      </c>
      <c r="H194" s="231">
        <f>(( ' Amount Details'!P194 +  ' Amount Details'!I194 + ' Amount Details'!J194 + ' Amount Details'!K194 ) + (Interest_Calculation!F200 + Interest_Calculation!I200 + Interest_Calculation!L200 + Interest_Calculation!O200) - (Actual_Paid!D195 + Actual_Paid!G195 + Actual_Paid!J195))</f>
        <v>36280</v>
      </c>
      <c r="I194" s="231">
        <f>(( ' Amount Details'!P194 +  ' Amount Details'!I194 + ' Amount Details'!J194 + ' Amount Details'!K194 + ' Amount Details'!L194) - (Actual_Paid!D195 + Actual_Paid!G195 + Actual_Paid!J195 + Actual_Paid!M195))</f>
        <v>44988</v>
      </c>
      <c r="J194" s="231">
        <f>(( ' Amount Details'!P194 +  ' Amount Details'!I194 + ' Amount Details'!J194 + ' Amount Details'!K194 + ' Amount Details'!L194) + (Interest_Calculation!F200 + Interest_Calculation!I200 + Interest_Calculation!L200 + Interest_Calculation!O200 + Interest_Calculation!R200) - (Actual_Paid!D195 + Actual_Paid!G195 + Actual_Paid!J195 + Actual_Paid!M195))</f>
        <v>45040</v>
      </c>
      <c r="L194" s="237">
        <f t="shared" si="4"/>
        <v>18708</v>
      </c>
      <c r="M194" s="21">
        <f t="shared" si="5"/>
        <v>18760</v>
      </c>
      <c r="R194" s="109" t="s">
        <v>9</v>
      </c>
      <c r="S194" s="109">
        <v>501</v>
      </c>
      <c r="T194" s="110" t="s">
        <v>653</v>
      </c>
      <c r="U194" s="111">
        <v>9769183583</v>
      </c>
      <c r="V194" s="77" t="s">
        <v>654</v>
      </c>
      <c r="W194" s="112" t="s">
        <v>285</v>
      </c>
      <c r="X194" s="1"/>
      <c r="Y194" s="1"/>
    </row>
    <row r="195" spans="1:25" ht="15.75">
      <c r="A195" s="6" t="s">
        <v>9</v>
      </c>
      <c r="B195" s="5">
        <v>502</v>
      </c>
      <c r="C195" s="231">
        <f>(( ' Amount Details'!P195 +  ' Amount Details'!I195 ) - (Actual_Paid!D196))</f>
        <v>20711</v>
      </c>
      <c r="D195" s="231">
        <f>(( ' Amount Details'!P195 +  ' Amount Details'!I195) + (Interest_Calculation!F201 + Interest_Calculation!I201 ) - (Actual_Paid!D196))</f>
        <v>20771</v>
      </c>
      <c r="E195" s="231">
        <f>(( ' Amount Details'!P195 +  ' Amount Details'!I195 + ' Amount Details'!J195 ) - (Actual_Paid!D196 + Actual_Paid!G196))</f>
        <v>29984</v>
      </c>
      <c r="F195" s="231">
        <f>(( ' Amount Details'!P195 +  ' Amount Details'!I195 + ' Amount Details'!J195) + (Interest_Calculation!F201 + Interest_Calculation!I201 + Interest_Calculation!L201) - (Actual_Paid!D196 + Actual_Paid!G196))</f>
        <v>30044</v>
      </c>
      <c r="G195" s="231">
        <f>(( ' Amount Details'!P195 +  ' Amount Details'!I195 + ' Amount Details'!J195 + ' Amount Details'!K195 ) - (Actual_Paid!D196 + Actual_Paid!G196 + Actual_Paid!J196))</f>
        <v>39257</v>
      </c>
      <c r="H195" s="231">
        <f>(( ' Amount Details'!P195 +  ' Amount Details'!I195 + ' Amount Details'!J195 + ' Amount Details'!K195 ) + (Interest_Calculation!F201 + Interest_Calculation!I201 + Interest_Calculation!L201 + Interest_Calculation!O201) - (Actual_Paid!D196 + Actual_Paid!G196 + Actual_Paid!J196))</f>
        <v>39317</v>
      </c>
      <c r="I195" s="231">
        <f>(( ' Amount Details'!P195 +  ' Amount Details'!I195 + ' Amount Details'!J195 + ' Amount Details'!K195 + ' Amount Details'!L195) - (Actual_Paid!D196 + Actual_Paid!G196 + Actual_Paid!J196 + Actual_Paid!M196))</f>
        <v>48530</v>
      </c>
      <c r="J195" s="231">
        <f>(( ' Amount Details'!P195 +  ' Amount Details'!I195 + ' Amount Details'!J195 + ' Amount Details'!K195 + ' Amount Details'!L195) + (Interest_Calculation!F201 + Interest_Calculation!I201 + Interest_Calculation!L201 + Interest_Calculation!O201 + Interest_Calculation!R201) - (Actual_Paid!D196 + Actual_Paid!G196 + Actual_Paid!J196 + Actual_Paid!M196))</f>
        <v>48590</v>
      </c>
      <c r="L195" s="237">
        <f t="shared" ref="L195:L221" si="6">IF(M$1&lt;AB$3,C195,IF(M$1&lt;AC$3,E195,IF(M$1&lt;AD$3,G195,I195)))</f>
        <v>20711</v>
      </c>
      <c r="M195" s="21">
        <f t="shared" ref="M195:M221" si="7">IF(M$1&lt;AB$3,D195,IF(M$1&lt;AC$3,F195,IF(M$1&lt;AD$3,H195,J195)))</f>
        <v>20771</v>
      </c>
      <c r="R195" s="133" t="s">
        <v>9</v>
      </c>
      <c r="S195" s="133">
        <v>502</v>
      </c>
      <c r="T195" s="134" t="s">
        <v>655</v>
      </c>
      <c r="U195" s="135"/>
      <c r="V195" s="154" t="s">
        <v>730</v>
      </c>
      <c r="Y195" s="94"/>
    </row>
    <row r="196" spans="1:25" ht="15.75">
      <c r="A196" s="4" t="s">
        <v>9</v>
      </c>
      <c r="B196" s="5">
        <v>503</v>
      </c>
      <c r="C196" s="231">
        <f>(( ' Amount Details'!P196 +  ' Amount Details'!I196 ) - (Actual_Paid!D197))</f>
        <v>8866</v>
      </c>
      <c r="D196" s="231">
        <f>(( ' Amount Details'!P196 +  ' Amount Details'!I196) + (Interest_Calculation!F202 + Interest_Calculation!I202 ) - (Actual_Paid!D197))</f>
        <v>8870</v>
      </c>
      <c r="E196" s="231">
        <f>(( ' Amount Details'!P196 +  ' Amount Details'!I196 + ' Amount Details'!J196 ) - (Actual_Paid!D197 + Actual_Paid!G197))</f>
        <v>17086</v>
      </c>
      <c r="F196" s="231">
        <f>(( ' Amount Details'!P196 +  ' Amount Details'!I196 + ' Amount Details'!J196) + (Interest_Calculation!F202 + Interest_Calculation!I202 + Interest_Calculation!L202) - (Actual_Paid!D197 + Actual_Paid!G197))</f>
        <v>17090</v>
      </c>
      <c r="G196" s="231">
        <f>(( ' Amount Details'!P196 +  ' Amount Details'!I196 + ' Amount Details'!J196 + ' Amount Details'!K196 ) - (Actual_Paid!D197 + Actual_Paid!G197 + Actual_Paid!J197))</f>
        <v>25306</v>
      </c>
      <c r="H196" s="231">
        <f>(( ' Amount Details'!P196 +  ' Amount Details'!I196 + ' Amount Details'!J196 + ' Amount Details'!K196 ) + (Interest_Calculation!F202 + Interest_Calculation!I202 + Interest_Calculation!L202 + Interest_Calculation!O202) - (Actual_Paid!D197 + Actual_Paid!G197 + Actual_Paid!J197))</f>
        <v>25310</v>
      </c>
      <c r="I196" s="231">
        <f>(( ' Amount Details'!P196 +  ' Amount Details'!I196 + ' Amount Details'!J196 + ' Amount Details'!K196 + ' Amount Details'!L196) - (Actual_Paid!D197 + Actual_Paid!G197 + Actual_Paid!J197 + Actual_Paid!M197))</f>
        <v>33526</v>
      </c>
      <c r="J196" s="231">
        <f>(( ' Amount Details'!P196 +  ' Amount Details'!I196 + ' Amount Details'!J196 + ' Amount Details'!K196 + ' Amount Details'!L196) + (Interest_Calculation!F202 + Interest_Calculation!I202 + Interest_Calculation!L202 + Interest_Calculation!O202 + Interest_Calculation!R202) - (Actual_Paid!D197 + Actual_Paid!G197 + Actual_Paid!J197 + Actual_Paid!M197))</f>
        <v>33530</v>
      </c>
      <c r="L196" s="237">
        <f t="shared" si="6"/>
        <v>8866</v>
      </c>
      <c r="M196" s="21">
        <f t="shared" si="7"/>
        <v>8870</v>
      </c>
      <c r="R196" s="109" t="s">
        <v>9</v>
      </c>
      <c r="S196" s="109">
        <v>503</v>
      </c>
      <c r="T196" s="110" t="s">
        <v>656</v>
      </c>
      <c r="U196" s="111">
        <v>9822276365</v>
      </c>
      <c r="V196" s="77" t="s">
        <v>657</v>
      </c>
      <c r="W196" s="112" t="s">
        <v>285</v>
      </c>
      <c r="X196" s="1"/>
      <c r="Y196" s="1"/>
    </row>
    <row r="197" spans="1:25" ht="15.75">
      <c r="A197" s="6" t="s">
        <v>9</v>
      </c>
      <c r="B197" s="5">
        <v>504</v>
      </c>
      <c r="C197" s="231">
        <f>(( ' Amount Details'!P197 +  ' Amount Details'!I197 ) - (Actual_Paid!D198))</f>
        <v>45013</v>
      </c>
      <c r="D197" s="231">
        <f>(( ' Amount Details'!P197 +  ' Amount Details'!I197) + (Interest_Calculation!F203 + Interest_Calculation!I203 ) - (Actual_Paid!D198))</f>
        <v>45201</v>
      </c>
      <c r="E197" s="231">
        <f>(( ' Amount Details'!P197 +  ' Amount Details'!I197 + ' Amount Details'!J197 ) - (Actual_Paid!D198 + Actual_Paid!G198))</f>
        <v>53773</v>
      </c>
      <c r="F197" s="231">
        <f>(( ' Amount Details'!P197 +  ' Amount Details'!I197 + ' Amount Details'!J197) + (Interest_Calculation!F203 + Interest_Calculation!I203 + Interest_Calculation!L203) - (Actual_Paid!D198 + Actual_Paid!G198))</f>
        <v>53961</v>
      </c>
      <c r="G197" s="231">
        <f>(( ' Amount Details'!P197 +  ' Amount Details'!I197 + ' Amount Details'!J197 + ' Amount Details'!K197 ) - (Actual_Paid!D198 + Actual_Paid!G198 + Actual_Paid!J198))</f>
        <v>62533</v>
      </c>
      <c r="H197" s="231">
        <f>(( ' Amount Details'!P197 +  ' Amount Details'!I197 + ' Amount Details'!J197 + ' Amount Details'!K197 ) + (Interest_Calculation!F203 + Interest_Calculation!I203 + Interest_Calculation!L203 + Interest_Calculation!O203) - (Actual_Paid!D198 + Actual_Paid!G198 + Actual_Paid!J198))</f>
        <v>62721</v>
      </c>
      <c r="I197" s="231">
        <f>(( ' Amount Details'!P197 +  ' Amount Details'!I197 + ' Amount Details'!J197 + ' Amount Details'!K197 + ' Amount Details'!L197) - (Actual_Paid!D198 + Actual_Paid!G198 + Actual_Paid!J198 + Actual_Paid!M198))</f>
        <v>71293</v>
      </c>
      <c r="J197" s="231">
        <f>(( ' Amount Details'!P197 +  ' Amount Details'!I197 + ' Amount Details'!J197 + ' Amount Details'!K197 + ' Amount Details'!L197) + (Interest_Calculation!F203 + Interest_Calculation!I203 + Interest_Calculation!L203 + Interest_Calculation!O203 + Interest_Calculation!R203) - (Actual_Paid!D198 + Actual_Paid!G198 + Actual_Paid!J198 + Actual_Paid!M198))</f>
        <v>71481</v>
      </c>
      <c r="L197" s="237">
        <f t="shared" si="6"/>
        <v>45013</v>
      </c>
      <c r="M197" s="21">
        <f t="shared" si="7"/>
        <v>45201</v>
      </c>
      <c r="R197" s="133" t="s">
        <v>9</v>
      </c>
      <c r="S197" s="133">
        <v>504</v>
      </c>
      <c r="T197" s="134" t="s">
        <v>658</v>
      </c>
      <c r="U197" s="157">
        <v>9673176765</v>
      </c>
      <c r="V197" s="156" t="s">
        <v>731</v>
      </c>
      <c r="W197" s="136"/>
      <c r="X197" s="94"/>
      <c r="Y197" s="94"/>
    </row>
    <row r="198" spans="1:25" ht="15.75">
      <c r="A198" s="4" t="s">
        <v>9</v>
      </c>
      <c r="B198" s="5">
        <v>601</v>
      </c>
      <c r="C198" s="231">
        <f>(( ' Amount Details'!P198 +  ' Amount Details'!I198 ) - (Actual_Paid!D199))</f>
        <v>9070</v>
      </c>
      <c r="D198" s="231">
        <f>(( ' Amount Details'!P198 +  ' Amount Details'!I198) + (Interest_Calculation!F204 + Interest_Calculation!I204 ) - (Actual_Paid!D199))</f>
        <v>9072</v>
      </c>
      <c r="E198" s="231">
        <f>(( ' Amount Details'!P198 +  ' Amount Details'!I198 + ' Amount Details'!J198 ) - (Actual_Paid!D199 + Actual_Paid!G199))</f>
        <v>17848</v>
      </c>
      <c r="F198" s="231">
        <f>(( ' Amount Details'!P198 +  ' Amount Details'!I198 + ' Amount Details'!J198) + (Interest_Calculation!F204 + Interest_Calculation!I204 + Interest_Calculation!L204) - (Actual_Paid!D199 + Actual_Paid!G199))</f>
        <v>17850</v>
      </c>
      <c r="G198" s="231">
        <f>(( ' Amount Details'!P198 +  ' Amount Details'!I198 + ' Amount Details'!J198 + ' Amount Details'!K198 ) - (Actual_Paid!D199 + Actual_Paid!G199 + Actual_Paid!J199))</f>
        <v>26626</v>
      </c>
      <c r="H198" s="231">
        <f>(( ' Amount Details'!P198 +  ' Amount Details'!I198 + ' Amount Details'!J198 + ' Amount Details'!K198 ) + (Interest_Calculation!F204 + Interest_Calculation!I204 + Interest_Calculation!L204 + Interest_Calculation!O204) - (Actual_Paid!D199 + Actual_Paid!G199 + Actual_Paid!J199))</f>
        <v>26628</v>
      </c>
      <c r="I198" s="231">
        <f>(( ' Amount Details'!P198 +  ' Amount Details'!I198 + ' Amount Details'!J198 + ' Amount Details'!K198 + ' Amount Details'!L198) - (Actual_Paid!D199 + Actual_Paid!G199 + Actual_Paid!J199 + Actual_Paid!M199))</f>
        <v>35404</v>
      </c>
      <c r="J198" s="231">
        <f>(( ' Amount Details'!P198 +  ' Amount Details'!I198 + ' Amount Details'!J198 + ' Amount Details'!K198 + ' Amount Details'!L198) + (Interest_Calculation!F204 + Interest_Calculation!I204 + Interest_Calculation!L204 + Interest_Calculation!O204 + Interest_Calculation!R204) - (Actual_Paid!D199 + Actual_Paid!G199 + Actual_Paid!J199 + Actual_Paid!M199))</f>
        <v>35406</v>
      </c>
      <c r="L198" s="237">
        <f t="shared" si="6"/>
        <v>9070</v>
      </c>
      <c r="M198" s="21">
        <f t="shared" si="7"/>
        <v>9072</v>
      </c>
      <c r="R198" s="109" t="s">
        <v>9</v>
      </c>
      <c r="S198" s="109">
        <v>601</v>
      </c>
      <c r="T198" s="110" t="s">
        <v>659</v>
      </c>
      <c r="U198" s="111" t="s">
        <v>660</v>
      </c>
      <c r="V198" s="76" t="s">
        <v>661</v>
      </c>
      <c r="W198" s="112" t="s">
        <v>285</v>
      </c>
      <c r="X198" s="1"/>
      <c r="Y198" s="1"/>
    </row>
    <row r="199" spans="1:25" ht="15.75">
      <c r="A199" s="6" t="s">
        <v>9</v>
      </c>
      <c r="B199" s="5">
        <v>602</v>
      </c>
      <c r="C199" s="231">
        <f>(( ' Amount Details'!P199 +  ' Amount Details'!I199 ) - (Actual_Paid!D200))</f>
        <v>9404</v>
      </c>
      <c r="D199" s="231">
        <f>(( ' Amount Details'!P199 +  ' Amount Details'!I199) + (Interest_Calculation!F205 + Interest_Calculation!I205 ) - (Actual_Paid!D200))</f>
        <v>9404</v>
      </c>
      <c r="E199" s="231">
        <f>(( ' Amount Details'!P199 +  ' Amount Details'!I199 + ' Amount Details'!J199 ) - (Actual_Paid!D200 + Actual_Paid!G200))</f>
        <v>18917</v>
      </c>
      <c r="F199" s="231">
        <f>(( ' Amount Details'!P199 +  ' Amount Details'!I199 + ' Amount Details'!J199) + (Interest_Calculation!F205 + Interest_Calculation!I205 + Interest_Calculation!L205) - (Actual_Paid!D200 + Actual_Paid!G200))</f>
        <v>18917</v>
      </c>
      <c r="G199" s="231">
        <f>(( ' Amount Details'!P199 +  ' Amount Details'!I199 + ' Amount Details'!J199 + ' Amount Details'!K199 ) - (Actual_Paid!D200 + Actual_Paid!G200 + Actual_Paid!J200))</f>
        <v>28430</v>
      </c>
      <c r="H199" s="231">
        <f>(( ' Amount Details'!P199 +  ' Amount Details'!I199 + ' Amount Details'!J199 + ' Amount Details'!K199 ) + (Interest_Calculation!F205 + Interest_Calculation!I205 + Interest_Calculation!L205 + Interest_Calculation!O205) - (Actual_Paid!D200 + Actual_Paid!G200 + Actual_Paid!J200))</f>
        <v>28430</v>
      </c>
      <c r="I199" s="231">
        <f>(( ' Amount Details'!P199 +  ' Amount Details'!I199 + ' Amount Details'!J199 + ' Amount Details'!K199 + ' Amount Details'!L199) - (Actual_Paid!D200 + Actual_Paid!G200 + Actual_Paid!J200 + Actual_Paid!M200))</f>
        <v>37943</v>
      </c>
      <c r="J199" s="231">
        <f>(( ' Amount Details'!P199 +  ' Amount Details'!I199 + ' Amount Details'!J199 + ' Amount Details'!K199 + ' Amount Details'!L199) + (Interest_Calculation!F205 + Interest_Calculation!I205 + Interest_Calculation!L205 + Interest_Calculation!O205 + Interest_Calculation!R205) - (Actual_Paid!D200 + Actual_Paid!G200 + Actual_Paid!J200 + Actual_Paid!M200))</f>
        <v>37943</v>
      </c>
      <c r="L199" s="237">
        <f t="shared" si="6"/>
        <v>9404</v>
      </c>
      <c r="M199" s="21">
        <f t="shared" si="7"/>
        <v>9404</v>
      </c>
      <c r="R199" s="109" t="s">
        <v>9</v>
      </c>
      <c r="S199" s="109">
        <v>602</v>
      </c>
      <c r="T199" s="110" t="s">
        <v>662</v>
      </c>
      <c r="U199" s="119">
        <v>9619655641</v>
      </c>
      <c r="V199" s="77" t="s">
        <v>663</v>
      </c>
      <c r="W199" s="120"/>
      <c r="X199" s="81"/>
      <c r="Y199" s="81"/>
    </row>
    <row r="200" spans="1:25" ht="15.75">
      <c r="A200" s="6" t="s">
        <v>9</v>
      </c>
      <c r="B200" s="5">
        <v>603</v>
      </c>
      <c r="C200" s="231">
        <f>(( ' Amount Details'!P200 +  ' Amount Details'!I200 ) - (Actual_Paid!D201))</f>
        <v>20340</v>
      </c>
      <c r="D200" s="231">
        <f>(( ' Amount Details'!P200 +  ' Amount Details'!I200) + (Interest_Calculation!F206 + Interest_Calculation!I206 ) - (Actual_Paid!D201))</f>
        <v>20400</v>
      </c>
      <c r="E200" s="231">
        <f>(( ' Amount Details'!P200 +  ' Amount Details'!I200 + ' Amount Details'!J200 ) - (Actual_Paid!D201 + Actual_Paid!G201))</f>
        <v>29118</v>
      </c>
      <c r="F200" s="231">
        <f>(( ' Amount Details'!P200 +  ' Amount Details'!I200 + ' Amount Details'!J200) + (Interest_Calculation!F206 + Interest_Calculation!I206 + Interest_Calculation!L206) - (Actual_Paid!D201 + Actual_Paid!G201))</f>
        <v>29178</v>
      </c>
      <c r="G200" s="231">
        <f>(( ' Amount Details'!P200 +  ' Amount Details'!I200 + ' Amount Details'!J200 + ' Amount Details'!K200 ) - (Actual_Paid!D201 + Actual_Paid!G201 + Actual_Paid!J201))</f>
        <v>37896</v>
      </c>
      <c r="H200" s="231">
        <f>(( ' Amount Details'!P200 +  ' Amount Details'!I200 + ' Amount Details'!J200 + ' Amount Details'!K200 ) + (Interest_Calculation!F206 + Interest_Calculation!I206 + Interest_Calculation!L206 + Interest_Calculation!O206) - (Actual_Paid!D201 + Actual_Paid!G201 + Actual_Paid!J201))</f>
        <v>37956</v>
      </c>
      <c r="I200" s="231">
        <f>(( ' Amount Details'!P200 +  ' Amount Details'!I200 + ' Amount Details'!J200 + ' Amount Details'!K200 + ' Amount Details'!L200) - (Actual_Paid!D201 + Actual_Paid!G201 + Actual_Paid!J201 + Actual_Paid!M201))</f>
        <v>46674</v>
      </c>
      <c r="J200" s="231">
        <f>(( ' Amount Details'!P200 +  ' Amount Details'!I200 + ' Amount Details'!J200 + ' Amount Details'!K200 + ' Amount Details'!L200) + (Interest_Calculation!F206 + Interest_Calculation!I206 + Interest_Calculation!L206 + Interest_Calculation!O206 + Interest_Calculation!R206) - (Actual_Paid!D201 + Actual_Paid!G201 + Actual_Paid!J201 + Actual_Paid!M201))</f>
        <v>46734</v>
      </c>
      <c r="L200" s="237">
        <f t="shared" si="6"/>
        <v>20340</v>
      </c>
      <c r="M200" s="21">
        <f t="shared" si="7"/>
        <v>20400</v>
      </c>
      <c r="R200" s="115" t="s">
        <v>9</v>
      </c>
      <c r="S200" s="115">
        <v>603</v>
      </c>
      <c r="T200" s="116" t="s">
        <v>664</v>
      </c>
      <c r="U200" s="127" t="s">
        <v>665</v>
      </c>
      <c r="V200" s="88"/>
      <c r="W200" s="128"/>
      <c r="X200" s="89"/>
      <c r="Y200" s="89"/>
    </row>
    <row r="201" spans="1:25" ht="15.75">
      <c r="A201" s="4" t="s">
        <v>9</v>
      </c>
      <c r="B201" s="5">
        <v>604</v>
      </c>
      <c r="C201" s="231">
        <f>(( ' Amount Details'!P201 +  ' Amount Details'!I201 ) - (Actual_Paid!D202))</f>
        <v>8898</v>
      </c>
      <c r="D201" s="231">
        <f>(( ' Amount Details'!P201 +  ' Amount Details'!I201) + (Interest_Calculation!F207 + Interest_Calculation!I207 ) - (Actual_Paid!D202))</f>
        <v>8898</v>
      </c>
      <c r="E201" s="231">
        <f>(( ' Amount Details'!P201 +  ' Amount Details'!I201 + ' Amount Details'!J201 ) - (Actual_Paid!D202 + Actual_Paid!G202))</f>
        <v>17796</v>
      </c>
      <c r="F201" s="231">
        <f>(( ' Amount Details'!P201 +  ' Amount Details'!I201 + ' Amount Details'!J201) + (Interest_Calculation!F207 + Interest_Calculation!I207 + Interest_Calculation!L207) - (Actual_Paid!D202 + Actual_Paid!G202))</f>
        <v>17796</v>
      </c>
      <c r="G201" s="231">
        <f>(( ' Amount Details'!P201 +  ' Amount Details'!I201 + ' Amount Details'!J201 + ' Amount Details'!K201 ) - (Actual_Paid!D202 + Actual_Paid!G202 + Actual_Paid!J202))</f>
        <v>26694</v>
      </c>
      <c r="H201" s="231">
        <f>(( ' Amount Details'!P201 +  ' Amount Details'!I201 + ' Amount Details'!J201 + ' Amount Details'!K201 ) + (Interest_Calculation!F207 + Interest_Calculation!I207 + Interest_Calculation!L207 + Interest_Calculation!O207) - (Actual_Paid!D202 + Actual_Paid!G202 + Actual_Paid!J202))</f>
        <v>26694</v>
      </c>
      <c r="I201" s="231">
        <f>(( ' Amount Details'!P201 +  ' Amount Details'!I201 + ' Amount Details'!J201 + ' Amount Details'!K201 + ' Amount Details'!L201) - (Actual_Paid!D202 + Actual_Paid!G202 + Actual_Paid!J202 + Actual_Paid!M202))</f>
        <v>35592</v>
      </c>
      <c r="J201" s="231">
        <f>(( ' Amount Details'!P201 +  ' Amount Details'!I201 + ' Amount Details'!J201 + ' Amount Details'!K201 + ' Amount Details'!L201) + (Interest_Calculation!F207 + Interest_Calculation!I207 + Interest_Calculation!L207 + Interest_Calculation!O207 + Interest_Calculation!R207) - (Actual_Paid!D202 + Actual_Paid!G202 + Actual_Paid!J202 + Actual_Paid!M202))</f>
        <v>35592</v>
      </c>
      <c r="L201" s="237">
        <f t="shared" si="6"/>
        <v>8898</v>
      </c>
      <c r="M201" s="21">
        <f t="shared" si="7"/>
        <v>8898</v>
      </c>
      <c r="R201" s="109" t="s">
        <v>9</v>
      </c>
      <c r="S201" s="109">
        <v>604</v>
      </c>
      <c r="T201" s="110" t="s">
        <v>666</v>
      </c>
      <c r="U201" s="111">
        <v>9822012062</v>
      </c>
      <c r="V201" s="77" t="s">
        <v>667</v>
      </c>
      <c r="W201" s="112" t="s">
        <v>285</v>
      </c>
      <c r="X201" s="1"/>
      <c r="Y201" s="1"/>
    </row>
    <row r="202" spans="1:25" ht="15.75">
      <c r="A202" s="7" t="s">
        <v>9</v>
      </c>
      <c r="B202" s="23">
        <v>701</v>
      </c>
      <c r="C202" s="231">
        <f>(( ' Amount Details'!P202 +  ' Amount Details'!I202 ) - (Actual_Paid!D203))</f>
        <v>8340</v>
      </c>
      <c r="D202" s="231">
        <f>(( ' Amount Details'!P202 +  ' Amount Details'!I202) + (Interest_Calculation!F208 + Interest_Calculation!I208 ) - (Actual_Paid!D203))</f>
        <v>8340</v>
      </c>
      <c r="E202" s="231">
        <f>(( ' Amount Details'!P202 +  ' Amount Details'!I202 + ' Amount Details'!J202 ) - (Actual_Paid!D203 + Actual_Paid!G203))</f>
        <v>16680</v>
      </c>
      <c r="F202" s="231">
        <f>(( ' Amount Details'!P202 +  ' Amount Details'!I202 + ' Amount Details'!J202) + (Interest_Calculation!F208 + Interest_Calculation!I208 + Interest_Calculation!L208) - (Actual_Paid!D203 + Actual_Paid!G203))</f>
        <v>16680</v>
      </c>
      <c r="G202" s="231">
        <f>(( ' Amount Details'!P202 +  ' Amount Details'!I202 + ' Amount Details'!J202 + ' Amount Details'!K202 ) - (Actual_Paid!D203 + Actual_Paid!G203 + Actual_Paid!J203))</f>
        <v>25020</v>
      </c>
      <c r="H202" s="231">
        <f>(( ' Amount Details'!P202 +  ' Amount Details'!I202 + ' Amount Details'!J202 + ' Amount Details'!K202 ) + (Interest_Calculation!F208 + Interest_Calculation!I208 + Interest_Calculation!L208 + Interest_Calculation!O208) - (Actual_Paid!D203 + Actual_Paid!G203 + Actual_Paid!J203))</f>
        <v>25020</v>
      </c>
      <c r="I202" s="231">
        <f>(( ' Amount Details'!P202 +  ' Amount Details'!I202 + ' Amount Details'!J202 + ' Amount Details'!K202 + ' Amount Details'!L202) - (Actual_Paid!D203 + Actual_Paid!G203 + Actual_Paid!J203 + Actual_Paid!M203))</f>
        <v>33360</v>
      </c>
      <c r="J202" s="231">
        <f>(( ' Amount Details'!P202 +  ' Amount Details'!I202 + ' Amount Details'!J202 + ' Amount Details'!K202 + ' Amount Details'!L202) + (Interest_Calculation!F208 + Interest_Calculation!I208 + Interest_Calculation!L208 + Interest_Calculation!O208 + Interest_Calculation!R208) - (Actual_Paid!D203 + Actual_Paid!G203 + Actual_Paid!J203 + Actual_Paid!M203))</f>
        <v>33360</v>
      </c>
      <c r="L202" s="237">
        <f t="shared" si="6"/>
        <v>8340</v>
      </c>
      <c r="M202" s="21">
        <f t="shared" si="7"/>
        <v>8340</v>
      </c>
      <c r="R202" s="144" t="s">
        <v>9</v>
      </c>
      <c r="S202" s="144">
        <v>701</v>
      </c>
      <c r="T202" s="114" t="s">
        <v>668</v>
      </c>
      <c r="U202" s="78">
        <v>9823426183</v>
      </c>
      <c r="V202" s="76" t="s">
        <v>669</v>
      </c>
      <c r="W202" s="145" t="s">
        <v>293</v>
      </c>
      <c r="X202" s="1"/>
      <c r="Y202" s="1"/>
    </row>
    <row r="203" spans="1:25" ht="15.75">
      <c r="A203" s="4" t="s">
        <v>9</v>
      </c>
      <c r="B203" s="5">
        <v>702</v>
      </c>
      <c r="C203" s="231">
        <f>(( ' Amount Details'!P203 +  ' Amount Details'!I203 ) - (Actual_Paid!D204))</f>
        <v>9473</v>
      </c>
      <c r="D203" s="231">
        <f>(( ' Amount Details'!P203 +  ' Amount Details'!I203) + (Interest_Calculation!F209 + Interest_Calculation!I209 ) - (Actual_Paid!D204))</f>
        <v>9477</v>
      </c>
      <c r="E203" s="231">
        <f>(( ' Amount Details'!P203 +  ' Amount Details'!I203 + ' Amount Details'!J203 ) - (Actual_Paid!D204 + Actual_Paid!G204))</f>
        <v>18206</v>
      </c>
      <c r="F203" s="231">
        <f>(( ' Amount Details'!P203 +  ' Amount Details'!I203 + ' Amount Details'!J203) + (Interest_Calculation!F209 + Interest_Calculation!I209 + Interest_Calculation!L209) - (Actual_Paid!D204 + Actual_Paid!G204))</f>
        <v>18210</v>
      </c>
      <c r="G203" s="231">
        <f>(( ' Amount Details'!P203 +  ' Amount Details'!I203 + ' Amount Details'!J203 + ' Amount Details'!K203 ) - (Actual_Paid!D204 + Actual_Paid!G204 + Actual_Paid!J204))</f>
        <v>26939</v>
      </c>
      <c r="H203" s="231">
        <f>(( ' Amount Details'!P203 +  ' Amount Details'!I203 + ' Amount Details'!J203 + ' Amount Details'!K203 ) + (Interest_Calculation!F209 + Interest_Calculation!I209 + Interest_Calculation!L209 + Interest_Calculation!O209) - (Actual_Paid!D204 + Actual_Paid!G204 + Actual_Paid!J204))</f>
        <v>26943</v>
      </c>
      <c r="I203" s="231">
        <f>(( ' Amount Details'!P203 +  ' Amount Details'!I203 + ' Amount Details'!J203 + ' Amount Details'!K203 + ' Amount Details'!L203) - (Actual_Paid!D204 + Actual_Paid!G204 + Actual_Paid!J204 + Actual_Paid!M204))</f>
        <v>35672</v>
      </c>
      <c r="J203" s="231">
        <f>(( ' Amount Details'!P203 +  ' Amount Details'!I203 + ' Amount Details'!J203 + ' Amount Details'!K203 + ' Amount Details'!L203) + (Interest_Calculation!F209 + Interest_Calculation!I209 + Interest_Calculation!L209 + Interest_Calculation!O209 + Interest_Calculation!R209) - (Actual_Paid!D204 + Actual_Paid!G204 + Actual_Paid!J204 + Actual_Paid!M204))</f>
        <v>35676</v>
      </c>
      <c r="L203" s="237">
        <f t="shared" si="6"/>
        <v>9473</v>
      </c>
      <c r="M203" s="21">
        <f t="shared" si="7"/>
        <v>9477</v>
      </c>
      <c r="R203" s="109" t="s">
        <v>9</v>
      </c>
      <c r="S203" s="109">
        <v>702</v>
      </c>
      <c r="T203" s="110" t="s">
        <v>670</v>
      </c>
      <c r="U203" s="111">
        <v>7798986674</v>
      </c>
      <c r="V203" s="77" t="s">
        <v>671</v>
      </c>
      <c r="W203" s="112" t="s">
        <v>523</v>
      </c>
      <c r="X203" s="1"/>
      <c r="Y203" s="1"/>
    </row>
    <row r="204" spans="1:25" ht="15.75">
      <c r="A204" s="4" t="s">
        <v>9</v>
      </c>
      <c r="B204" s="5">
        <v>703</v>
      </c>
      <c r="C204" s="231">
        <f>(( ' Amount Details'!P204 +  ' Amount Details'!I204 ) - (Actual_Paid!D205))</f>
        <v>8220</v>
      </c>
      <c r="D204" s="231">
        <f>(( ' Amount Details'!P204 +  ' Amount Details'!I204) + (Interest_Calculation!F210 + Interest_Calculation!I210 ) - (Actual_Paid!D205))</f>
        <v>8220</v>
      </c>
      <c r="E204" s="231">
        <f>(( ' Amount Details'!P204 +  ' Amount Details'!I204 + ' Amount Details'!J204 ) - (Actual_Paid!D205 + Actual_Paid!G205))</f>
        <v>16440</v>
      </c>
      <c r="F204" s="231">
        <f>(( ' Amount Details'!P204 +  ' Amount Details'!I204 + ' Amount Details'!J204) + (Interest_Calculation!F210 + Interest_Calculation!I210 + Interest_Calculation!L210) - (Actual_Paid!D205 + Actual_Paid!G205))</f>
        <v>16440</v>
      </c>
      <c r="G204" s="231">
        <f>(( ' Amount Details'!P204 +  ' Amount Details'!I204 + ' Amount Details'!J204 + ' Amount Details'!K204 ) - (Actual_Paid!D205 + Actual_Paid!G205 + Actual_Paid!J205))</f>
        <v>24660</v>
      </c>
      <c r="H204" s="231">
        <f>(( ' Amount Details'!P204 +  ' Amount Details'!I204 + ' Amount Details'!J204 + ' Amount Details'!K204 ) + (Interest_Calculation!F210 + Interest_Calculation!I210 + Interest_Calculation!L210 + Interest_Calculation!O210) - (Actual_Paid!D205 + Actual_Paid!G205 + Actual_Paid!J205))</f>
        <v>24660</v>
      </c>
      <c r="I204" s="231">
        <f>(( ' Amount Details'!P204 +  ' Amount Details'!I204 + ' Amount Details'!J204 + ' Amount Details'!K204 + ' Amount Details'!L204) - (Actual_Paid!D205 + Actual_Paid!G205 + Actual_Paid!J205 + Actual_Paid!M205))</f>
        <v>32880</v>
      </c>
      <c r="J204" s="231">
        <f>(( ' Amount Details'!P204 +  ' Amount Details'!I204 + ' Amount Details'!J204 + ' Amount Details'!K204 + ' Amount Details'!L204) + (Interest_Calculation!F210 + Interest_Calculation!I210 + Interest_Calculation!L210 + Interest_Calculation!O210 + Interest_Calculation!R210) - (Actual_Paid!D205 + Actual_Paid!G205 + Actual_Paid!J205 + Actual_Paid!M205))</f>
        <v>32880</v>
      </c>
      <c r="L204" s="237">
        <f t="shared" si="6"/>
        <v>8220</v>
      </c>
      <c r="M204" s="21">
        <f t="shared" si="7"/>
        <v>8220</v>
      </c>
      <c r="R204" s="109" t="s">
        <v>9</v>
      </c>
      <c r="S204" s="109">
        <v>703</v>
      </c>
      <c r="T204" s="110" t="s">
        <v>672</v>
      </c>
      <c r="U204" s="111">
        <v>8149439468</v>
      </c>
      <c r="V204" s="77" t="s">
        <v>673</v>
      </c>
      <c r="W204" s="112" t="s">
        <v>293</v>
      </c>
      <c r="X204" s="1"/>
      <c r="Y204" s="1"/>
    </row>
    <row r="205" spans="1:25" ht="15.75">
      <c r="A205" s="4" t="s">
        <v>9</v>
      </c>
      <c r="B205" s="5">
        <v>704</v>
      </c>
      <c r="C205" s="231">
        <f>(( ' Amount Details'!P205 +  ' Amount Details'!I205 ) - (Actual_Paid!D206))</f>
        <v>14184</v>
      </c>
      <c r="D205" s="231">
        <f>(( ' Amount Details'!P205 +  ' Amount Details'!I205) + (Interest_Calculation!F211 + Interest_Calculation!I211 ) - (Actual_Paid!D206))</f>
        <v>14215</v>
      </c>
      <c r="E205" s="231">
        <f>(( ' Amount Details'!P205 +  ' Amount Details'!I205 + ' Amount Details'!J205 ) - (Actual_Paid!D206 + Actual_Paid!G206))</f>
        <v>22524</v>
      </c>
      <c r="F205" s="231">
        <f>(( ' Amount Details'!P205 +  ' Amount Details'!I205 + ' Amount Details'!J205) + (Interest_Calculation!F211 + Interest_Calculation!I211 + Interest_Calculation!L211) - (Actual_Paid!D206 + Actual_Paid!G206))</f>
        <v>22555</v>
      </c>
      <c r="G205" s="231">
        <f>(( ' Amount Details'!P205 +  ' Amount Details'!I205 + ' Amount Details'!J205 + ' Amount Details'!K205 ) - (Actual_Paid!D206 + Actual_Paid!G206 + Actual_Paid!J206))</f>
        <v>30864</v>
      </c>
      <c r="H205" s="231">
        <f>(( ' Amount Details'!P205 +  ' Amount Details'!I205 + ' Amount Details'!J205 + ' Amount Details'!K205 ) + (Interest_Calculation!F211 + Interest_Calculation!I211 + Interest_Calculation!L211 + Interest_Calculation!O211) - (Actual_Paid!D206 + Actual_Paid!G206 + Actual_Paid!J206))</f>
        <v>30895</v>
      </c>
      <c r="I205" s="231">
        <f>(( ' Amount Details'!P205 +  ' Amount Details'!I205 + ' Amount Details'!J205 + ' Amount Details'!K205 + ' Amount Details'!L205) - (Actual_Paid!D206 + Actual_Paid!G206 + Actual_Paid!J206 + Actual_Paid!M206))</f>
        <v>39204</v>
      </c>
      <c r="J205" s="231">
        <f>(( ' Amount Details'!P205 +  ' Amount Details'!I205 + ' Amount Details'!J205 + ' Amount Details'!K205 + ' Amount Details'!L205) + (Interest_Calculation!F211 + Interest_Calculation!I211 + Interest_Calculation!L211 + Interest_Calculation!O211 + Interest_Calculation!R211) - (Actual_Paid!D206 + Actual_Paid!G206 + Actual_Paid!J206 + Actual_Paid!M206))</f>
        <v>39235</v>
      </c>
      <c r="L205" s="237">
        <f t="shared" si="6"/>
        <v>14184</v>
      </c>
      <c r="M205" s="21">
        <f t="shared" si="7"/>
        <v>14215</v>
      </c>
      <c r="R205" s="109" t="s">
        <v>9</v>
      </c>
      <c r="S205" s="109">
        <v>704</v>
      </c>
      <c r="T205" s="110" t="s">
        <v>674</v>
      </c>
      <c r="U205" s="111">
        <v>9922921920</v>
      </c>
      <c r="V205" s="77" t="s">
        <v>675</v>
      </c>
      <c r="W205" s="112" t="s">
        <v>479</v>
      </c>
      <c r="X205" s="1"/>
      <c r="Y205" s="1"/>
    </row>
    <row r="206" spans="1:25" ht="15.75">
      <c r="A206" s="6" t="s">
        <v>9</v>
      </c>
      <c r="B206" s="5">
        <v>801</v>
      </c>
      <c r="C206" s="231">
        <f>(( ' Amount Details'!P206 +  ' Amount Details'!I206 ) - (Actual_Paid!D207))</f>
        <v>8841</v>
      </c>
      <c r="D206" s="231">
        <f>(( ' Amount Details'!P206 +  ' Amount Details'!I206) + (Interest_Calculation!F212 + Interest_Calculation!I212 ) - (Actual_Paid!D207))</f>
        <v>8842</v>
      </c>
      <c r="E206" s="231">
        <f>(( ' Amount Details'!P206 +  ' Amount Details'!I206 + ' Amount Details'!J206 ) - (Actual_Paid!D207 + Actual_Paid!G207))</f>
        <v>17619</v>
      </c>
      <c r="F206" s="231">
        <f>(( ' Amount Details'!P206 +  ' Amount Details'!I206 + ' Amount Details'!J206) + (Interest_Calculation!F212 + Interest_Calculation!I212 + Interest_Calculation!L212) - (Actual_Paid!D207 + Actual_Paid!G207))</f>
        <v>17620</v>
      </c>
      <c r="G206" s="231">
        <f>(( ' Amount Details'!P206 +  ' Amount Details'!I206 + ' Amount Details'!J206 + ' Amount Details'!K206 ) - (Actual_Paid!D207 + Actual_Paid!G207 + Actual_Paid!J207))</f>
        <v>26397</v>
      </c>
      <c r="H206" s="231">
        <f>(( ' Amount Details'!P206 +  ' Amount Details'!I206 + ' Amount Details'!J206 + ' Amount Details'!K206 ) + (Interest_Calculation!F212 + Interest_Calculation!I212 + Interest_Calculation!L212 + Interest_Calculation!O212) - (Actual_Paid!D207 + Actual_Paid!G207 + Actual_Paid!J207))</f>
        <v>26398</v>
      </c>
      <c r="I206" s="231">
        <f>(( ' Amount Details'!P206 +  ' Amount Details'!I206 + ' Amount Details'!J206 + ' Amount Details'!K206 + ' Amount Details'!L206) - (Actual_Paid!D207 + Actual_Paid!G207 + Actual_Paid!J207 + Actual_Paid!M207))</f>
        <v>35175</v>
      </c>
      <c r="J206" s="231">
        <f>(( ' Amount Details'!P206 +  ' Amount Details'!I206 + ' Amount Details'!J206 + ' Amount Details'!K206 + ' Amount Details'!L206) + (Interest_Calculation!F212 + Interest_Calculation!I212 + Interest_Calculation!L212 + Interest_Calculation!O212 + Interest_Calculation!R212) - (Actual_Paid!D207 + Actual_Paid!G207 + Actual_Paid!J207 + Actual_Paid!M207))</f>
        <v>35176</v>
      </c>
      <c r="L206" s="237">
        <f t="shared" si="6"/>
        <v>8841</v>
      </c>
      <c r="M206" s="21">
        <f t="shared" si="7"/>
        <v>8842</v>
      </c>
      <c r="R206" s="115" t="s">
        <v>9</v>
      </c>
      <c r="S206" s="115">
        <v>801</v>
      </c>
      <c r="T206" s="116" t="s">
        <v>676</v>
      </c>
      <c r="U206" s="127"/>
      <c r="V206" s="98" t="s">
        <v>677</v>
      </c>
      <c r="W206" s="99"/>
      <c r="X206" s="80"/>
      <c r="Y206" s="89"/>
    </row>
    <row r="207" spans="1:25" ht="15.75">
      <c r="A207" s="6" t="s">
        <v>9</v>
      </c>
      <c r="B207" s="5">
        <v>802</v>
      </c>
      <c r="C207" s="231">
        <f>(( ' Amount Details'!P207 +  ' Amount Details'!I207 ) - (Actual_Paid!D208))</f>
        <v>8897</v>
      </c>
      <c r="D207" s="231">
        <f>(( ' Amount Details'!P207 +  ' Amount Details'!I207) + (Interest_Calculation!F213 + Interest_Calculation!I213 ) - (Actual_Paid!D208))</f>
        <v>8897</v>
      </c>
      <c r="E207" s="231">
        <f>(( ' Amount Details'!P207 +  ' Amount Details'!I207 + ' Amount Details'!J207 ) - (Actual_Paid!D208 + Actual_Paid!G208))</f>
        <v>18017</v>
      </c>
      <c r="F207" s="231">
        <f>(( ' Amount Details'!P207 +  ' Amount Details'!I207 + ' Amount Details'!J207) + (Interest_Calculation!F213 + Interest_Calculation!I213 + Interest_Calculation!L213) - (Actual_Paid!D208 + Actual_Paid!G208))</f>
        <v>18017</v>
      </c>
      <c r="G207" s="231">
        <f>(( ' Amount Details'!P207 +  ' Amount Details'!I207 + ' Amount Details'!J207 + ' Amount Details'!K207 ) - (Actual_Paid!D208 + Actual_Paid!G208 + Actual_Paid!J208))</f>
        <v>27137</v>
      </c>
      <c r="H207" s="231">
        <f>(( ' Amount Details'!P207 +  ' Amount Details'!I207 + ' Amount Details'!J207 + ' Amount Details'!K207 ) + (Interest_Calculation!F213 + Interest_Calculation!I213 + Interest_Calculation!L213 + Interest_Calculation!O213) - (Actual_Paid!D208 + Actual_Paid!G208 + Actual_Paid!J208))</f>
        <v>27137</v>
      </c>
      <c r="I207" s="231">
        <f>(( ' Amount Details'!P207 +  ' Amount Details'!I207 + ' Amount Details'!J207 + ' Amount Details'!K207 + ' Amount Details'!L207) - (Actual_Paid!D208 + Actual_Paid!G208 + Actual_Paid!J208 + Actual_Paid!M208))</f>
        <v>36257</v>
      </c>
      <c r="J207" s="231">
        <f>(( ' Amount Details'!P207 +  ' Amount Details'!I207 + ' Amount Details'!J207 + ' Amount Details'!K207 + ' Amount Details'!L207) + (Interest_Calculation!F213 + Interest_Calculation!I213 + Interest_Calculation!L213 + Interest_Calculation!O213 + Interest_Calculation!R213) - (Actual_Paid!D208 + Actual_Paid!G208 + Actual_Paid!J208 + Actual_Paid!M208))</f>
        <v>36257</v>
      </c>
      <c r="L207" s="237">
        <f t="shared" si="6"/>
        <v>8897</v>
      </c>
      <c r="M207" s="21">
        <f t="shared" si="7"/>
        <v>8897</v>
      </c>
      <c r="R207" s="109" t="s">
        <v>9</v>
      </c>
      <c r="S207" s="109">
        <v>802</v>
      </c>
      <c r="T207" s="110" t="s">
        <v>678</v>
      </c>
      <c r="U207" s="119">
        <v>9823612124</v>
      </c>
      <c r="V207" s="77" t="s">
        <v>679</v>
      </c>
      <c r="W207" s="120"/>
      <c r="X207" s="81"/>
      <c r="Y207" s="81"/>
    </row>
    <row r="208" spans="1:25" ht="15.75">
      <c r="A208" s="4" t="s">
        <v>9</v>
      </c>
      <c r="B208" s="5">
        <v>803</v>
      </c>
      <c r="C208" s="231">
        <f>(( ' Amount Details'!P208 +  ' Amount Details'!I208 ) - (Actual_Paid!D209))</f>
        <v>8238</v>
      </c>
      <c r="D208" s="231">
        <f>(( ' Amount Details'!P208 +  ' Amount Details'!I208) + (Interest_Calculation!F214 + Interest_Calculation!I214 ) - (Actual_Paid!D209))</f>
        <v>8238</v>
      </c>
      <c r="E208" s="231">
        <f>(( ' Amount Details'!P208 +  ' Amount Details'!I208 + ' Amount Details'!J208 ) - (Actual_Paid!D209 + Actual_Paid!G209))</f>
        <v>16476</v>
      </c>
      <c r="F208" s="231">
        <f>(( ' Amount Details'!P208 +  ' Amount Details'!I208 + ' Amount Details'!J208) + (Interest_Calculation!F214 + Interest_Calculation!I214 + Interest_Calculation!L214) - (Actual_Paid!D209 + Actual_Paid!G209))</f>
        <v>16476</v>
      </c>
      <c r="G208" s="231">
        <f>(( ' Amount Details'!P208 +  ' Amount Details'!I208 + ' Amount Details'!J208 + ' Amount Details'!K208 ) - (Actual_Paid!D209 + Actual_Paid!G209 + Actual_Paid!J209))</f>
        <v>24714</v>
      </c>
      <c r="H208" s="231">
        <f>(( ' Amount Details'!P208 +  ' Amount Details'!I208 + ' Amount Details'!J208 + ' Amount Details'!K208 ) + (Interest_Calculation!F214 + Interest_Calculation!I214 + Interest_Calculation!L214 + Interest_Calculation!O214) - (Actual_Paid!D209 + Actual_Paid!G209 + Actual_Paid!J209))</f>
        <v>24714</v>
      </c>
      <c r="I208" s="231">
        <f>(( ' Amount Details'!P208 +  ' Amount Details'!I208 + ' Amount Details'!J208 + ' Amount Details'!K208 + ' Amount Details'!L208) - (Actual_Paid!D209 + Actual_Paid!G209 + Actual_Paid!J209 + Actual_Paid!M209))</f>
        <v>32952</v>
      </c>
      <c r="J208" s="231">
        <f>(( ' Amount Details'!P208 +  ' Amount Details'!I208 + ' Amount Details'!J208 + ' Amount Details'!K208 + ' Amount Details'!L208) + (Interest_Calculation!F214 + Interest_Calculation!I214 + Interest_Calculation!L214 + Interest_Calculation!O214 + Interest_Calculation!R214) - (Actual_Paid!D209 + Actual_Paid!G209 + Actual_Paid!J209 + Actual_Paid!M209))</f>
        <v>32952</v>
      </c>
      <c r="L208" s="237">
        <f t="shared" si="6"/>
        <v>8238</v>
      </c>
      <c r="M208" s="21">
        <f t="shared" si="7"/>
        <v>8238</v>
      </c>
      <c r="R208" s="109" t="s">
        <v>9</v>
      </c>
      <c r="S208" s="109">
        <v>803</v>
      </c>
      <c r="T208" s="110" t="s">
        <v>680</v>
      </c>
      <c r="U208" s="111">
        <v>9967585495</v>
      </c>
      <c r="V208" s="76" t="s">
        <v>681</v>
      </c>
      <c r="W208" s="112" t="s">
        <v>682</v>
      </c>
      <c r="X208" s="1"/>
      <c r="Y208" s="1"/>
    </row>
    <row r="209" spans="1:25" ht="15.75">
      <c r="A209" s="4" t="s">
        <v>9</v>
      </c>
      <c r="B209" s="5">
        <v>804</v>
      </c>
      <c r="C209" s="231">
        <f>(( ' Amount Details'!P209 +  ' Amount Details'!I209 ) - (Actual_Paid!D210))</f>
        <v>9433</v>
      </c>
      <c r="D209" s="231">
        <f>(( ' Amount Details'!P209 +  ' Amount Details'!I209) + (Interest_Calculation!F215 + Interest_Calculation!I215 ) - (Actual_Paid!D210))</f>
        <v>9440</v>
      </c>
      <c r="E209" s="231">
        <f>(( ' Amount Details'!P209 +  ' Amount Details'!I209 + ' Amount Details'!J209 ) - (Actual_Paid!D210 + Actual_Paid!G210))</f>
        <v>17671</v>
      </c>
      <c r="F209" s="231">
        <f>(( ' Amount Details'!P209 +  ' Amount Details'!I209 + ' Amount Details'!J209) + (Interest_Calculation!F215 + Interest_Calculation!I215 + Interest_Calculation!L215) - (Actual_Paid!D210 + Actual_Paid!G210))</f>
        <v>17678</v>
      </c>
      <c r="G209" s="231">
        <f>(( ' Amount Details'!P209 +  ' Amount Details'!I209 + ' Amount Details'!J209 + ' Amount Details'!K209 ) - (Actual_Paid!D210 + Actual_Paid!G210 + Actual_Paid!J210))</f>
        <v>25909</v>
      </c>
      <c r="H209" s="231">
        <f>(( ' Amount Details'!P209 +  ' Amount Details'!I209 + ' Amount Details'!J209 + ' Amount Details'!K209 ) + (Interest_Calculation!F215 + Interest_Calculation!I215 + Interest_Calculation!L215 + Interest_Calculation!O215) - (Actual_Paid!D210 + Actual_Paid!G210 + Actual_Paid!J210))</f>
        <v>25916</v>
      </c>
      <c r="I209" s="231">
        <f>(( ' Amount Details'!P209 +  ' Amount Details'!I209 + ' Amount Details'!J209 + ' Amount Details'!K209 + ' Amount Details'!L209) - (Actual_Paid!D210 + Actual_Paid!G210 + Actual_Paid!J210 + Actual_Paid!M210))</f>
        <v>34147</v>
      </c>
      <c r="J209" s="231">
        <f>(( ' Amount Details'!P209 +  ' Amount Details'!I209 + ' Amount Details'!J209 + ' Amount Details'!K209 + ' Amount Details'!L209) + (Interest_Calculation!F215 + Interest_Calculation!I215 + Interest_Calculation!L215 + Interest_Calculation!O215 + Interest_Calculation!R215) - (Actual_Paid!D210 + Actual_Paid!G210 + Actual_Paid!J210 + Actual_Paid!M210))</f>
        <v>34154</v>
      </c>
      <c r="L209" s="237">
        <f t="shared" si="6"/>
        <v>9433</v>
      </c>
      <c r="M209" s="21">
        <f t="shared" si="7"/>
        <v>9440</v>
      </c>
      <c r="R209" s="109" t="s">
        <v>9</v>
      </c>
      <c r="S209" s="109">
        <v>804</v>
      </c>
      <c r="T209" s="110" t="s">
        <v>683</v>
      </c>
      <c r="U209" s="111">
        <v>9312383405</v>
      </c>
      <c r="V209" s="76" t="s">
        <v>684</v>
      </c>
      <c r="W209" s="112" t="s">
        <v>523</v>
      </c>
      <c r="X209" s="1"/>
      <c r="Y209" s="1"/>
    </row>
    <row r="210" spans="1:25" ht="15.75">
      <c r="A210" s="6" t="s">
        <v>9</v>
      </c>
      <c r="B210" s="5">
        <v>901</v>
      </c>
      <c r="C210" s="231">
        <f>(( ' Amount Details'!P210 +  ' Amount Details'!I210 ) - (Actual_Paid!D211))</f>
        <v>41409</v>
      </c>
      <c r="D210" s="231">
        <f>(( ' Amount Details'!P210 +  ' Amount Details'!I210) + (Interest_Calculation!F216 + Interest_Calculation!I216 ) - (Actual_Paid!D211))</f>
        <v>41581</v>
      </c>
      <c r="E210" s="231">
        <f>(( ' Amount Details'!P210 +  ' Amount Details'!I210 + ' Amount Details'!J210 ) - (Actual_Paid!D211 + Actual_Paid!G211))</f>
        <v>49629</v>
      </c>
      <c r="F210" s="231">
        <f>(( ' Amount Details'!P210 +  ' Amount Details'!I210 + ' Amount Details'!J210) + (Interest_Calculation!F216 + Interest_Calculation!I216 + Interest_Calculation!L216) - (Actual_Paid!D211 + Actual_Paid!G211))</f>
        <v>49801</v>
      </c>
      <c r="G210" s="231">
        <f>(( ' Amount Details'!P210 +  ' Amount Details'!I210 + ' Amount Details'!J210 + ' Amount Details'!K210 ) - (Actual_Paid!D211 + Actual_Paid!G211 + Actual_Paid!J211))</f>
        <v>57849</v>
      </c>
      <c r="H210" s="231">
        <f>(( ' Amount Details'!P210 +  ' Amount Details'!I210 + ' Amount Details'!J210 + ' Amount Details'!K210 ) + (Interest_Calculation!F216 + Interest_Calculation!I216 + Interest_Calculation!L216 + Interest_Calculation!O216) - (Actual_Paid!D211 + Actual_Paid!G211 + Actual_Paid!J211))</f>
        <v>58021</v>
      </c>
      <c r="I210" s="231">
        <f>(( ' Amount Details'!P210 +  ' Amount Details'!I210 + ' Amount Details'!J210 + ' Amount Details'!K210 + ' Amount Details'!L210) - (Actual_Paid!D211 + Actual_Paid!G211 + Actual_Paid!J211 + Actual_Paid!M211))</f>
        <v>66069</v>
      </c>
      <c r="J210" s="231">
        <f>(( ' Amount Details'!P210 +  ' Amount Details'!I210 + ' Amount Details'!J210 + ' Amount Details'!K210 + ' Amount Details'!L210) + (Interest_Calculation!F216 + Interest_Calculation!I216 + Interest_Calculation!L216 + Interest_Calculation!O216 + Interest_Calculation!R216) - (Actual_Paid!D211 + Actual_Paid!G211 + Actual_Paid!J211 + Actual_Paid!M211))</f>
        <v>66241</v>
      </c>
      <c r="L210" s="237">
        <f t="shared" si="6"/>
        <v>41409</v>
      </c>
      <c r="M210" s="21">
        <f t="shared" si="7"/>
        <v>41581</v>
      </c>
      <c r="R210" s="133" t="s">
        <v>9</v>
      </c>
      <c r="S210" s="133">
        <v>901</v>
      </c>
      <c r="T210" s="134" t="s">
        <v>685</v>
      </c>
      <c r="U210" s="135"/>
      <c r="V210" s="93"/>
      <c r="W210" s="136"/>
      <c r="X210" s="94"/>
      <c r="Y210" s="94"/>
    </row>
    <row r="211" spans="1:25" ht="15.75">
      <c r="A211" s="4" t="s">
        <v>9</v>
      </c>
      <c r="B211" s="5">
        <v>902</v>
      </c>
      <c r="C211" s="231">
        <f>(( ' Amount Details'!P211 +  ' Amount Details'!I211 ) - (Actual_Paid!D212))</f>
        <v>6099</v>
      </c>
      <c r="D211" s="231">
        <f>(( ' Amount Details'!P211 +  ' Amount Details'!I211) + (Interest_Calculation!F217 + Interest_Calculation!I217 ) - (Actual_Paid!D212))</f>
        <v>6099</v>
      </c>
      <c r="E211" s="231">
        <f>(( ' Amount Details'!P211 +  ' Amount Details'!I211 + ' Amount Details'!J211 ) - (Actual_Paid!D212 + Actual_Paid!G212))</f>
        <v>15372</v>
      </c>
      <c r="F211" s="231">
        <f>(( ' Amount Details'!P211 +  ' Amount Details'!I211 + ' Amount Details'!J211) + (Interest_Calculation!F217 + Interest_Calculation!I217 + Interest_Calculation!L217) - (Actual_Paid!D212 + Actual_Paid!G212))</f>
        <v>15372</v>
      </c>
      <c r="G211" s="231">
        <f>(( ' Amount Details'!P211 +  ' Amount Details'!I211 + ' Amount Details'!J211 + ' Amount Details'!K211 ) - (Actual_Paid!D212 + Actual_Paid!G212 + Actual_Paid!J212))</f>
        <v>24645</v>
      </c>
      <c r="H211" s="231">
        <f>(( ' Amount Details'!P211 +  ' Amount Details'!I211 + ' Amount Details'!J211 + ' Amount Details'!K211 ) + (Interest_Calculation!F217 + Interest_Calculation!I217 + Interest_Calculation!L217 + Interest_Calculation!O217) - (Actual_Paid!D212 + Actual_Paid!G212 + Actual_Paid!J212))</f>
        <v>24645</v>
      </c>
      <c r="I211" s="231">
        <f>(( ' Amount Details'!P211 +  ' Amount Details'!I211 + ' Amount Details'!J211 + ' Amount Details'!K211 + ' Amount Details'!L211) - (Actual_Paid!D212 + Actual_Paid!G212 + Actual_Paid!J212 + Actual_Paid!M212))</f>
        <v>33918</v>
      </c>
      <c r="J211" s="231">
        <f>(( ' Amount Details'!P211 +  ' Amount Details'!I211 + ' Amount Details'!J211 + ' Amount Details'!K211 + ' Amount Details'!L211) + (Interest_Calculation!F217 + Interest_Calculation!I217 + Interest_Calculation!L217 + Interest_Calculation!O217 + Interest_Calculation!R217) - (Actual_Paid!D212 + Actual_Paid!G212 + Actual_Paid!J212 + Actual_Paid!M212))</f>
        <v>33918</v>
      </c>
      <c r="L211" s="237">
        <f t="shared" si="6"/>
        <v>6099</v>
      </c>
      <c r="M211" s="21">
        <f t="shared" si="7"/>
        <v>6099</v>
      </c>
      <c r="R211" s="109" t="s">
        <v>9</v>
      </c>
      <c r="S211" s="109">
        <v>902</v>
      </c>
      <c r="T211" s="110" t="s">
        <v>686</v>
      </c>
      <c r="U211" s="102">
        <v>9819634803</v>
      </c>
      <c r="V211" s="76" t="s">
        <v>687</v>
      </c>
      <c r="W211" s="112" t="s">
        <v>523</v>
      </c>
      <c r="X211" s="1"/>
      <c r="Y211" s="1"/>
    </row>
    <row r="212" spans="1:25" ht="15.75">
      <c r="A212" s="4" t="s">
        <v>9</v>
      </c>
      <c r="B212" s="5">
        <v>903</v>
      </c>
      <c r="C212" s="231">
        <f>(( ' Amount Details'!P212 +  ' Amount Details'!I212 ) - (Actual_Paid!D213))</f>
        <v>8760</v>
      </c>
      <c r="D212" s="231">
        <f>(( ' Amount Details'!P212 +  ' Amount Details'!I212) + (Interest_Calculation!F218 + Interest_Calculation!I218 ) - (Actual_Paid!D213))</f>
        <v>8760</v>
      </c>
      <c r="E212" s="231">
        <f>(( ' Amount Details'!P212 +  ' Amount Details'!I212 + ' Amount Details'!J212 ) - (Actual_Paid!D213 + Actual_Paid!G213))</f>
        <v>17520</v>
      </c>
      <c r="F212" s="231">
        <f>(( ' Amount Details'!P212 +  ' Amount Details'!I212 + ' Amount Details'!J212) + (Interest_Calculation!F218 + Interest_Calculation!I218 + Interest_Calculation!L218) - (Actual_Paid!D213 + Actual_Paid!G213))</f>
        <v>17520</v>
      </c>
      <c r="G212" s="231">
        <f>(( ' Amount Details'!P212 +  ' Amount Details'!I212 + ' Amount Details'!J212 + ' Amount Details'!K212 ) - (Actual_Paid!D213 + Actual_Paid!G213 + Actual_Paid!J213))</f>
        <v>26280</v>
      </c>
      <c r="H212" s="231">
        <f>(( ' Amount Details'!P212 +  ' Amount Details'!I212 + ' Amount Details'!J212 + ' Amount Details'!K212 ) + (Interest_Calculation!F218 + Interest_Calculation!I218 + Interest_Calculation!L218 + Interest_Calculation!O218) - (Actual_Paid!D213 + Actual_Paid!G213 + Actual_Paid!J213))</f>
        <v>26280</v>
      </c>
      <c r="I212" s="231">
        <f>(( ' Amount Details'!P212 +  ' Amount Details'!I212 + ' Amount Details'!J212 + ' Amount Details'!K212 + ' Amount Details'!L212) - (Actual_Paid!D213 + Actual_Paid!G213 + Actual_Paid!J213 + Actual_Paid!M213))</f>
        <v>35040</v>
      </c>
      <c r="J212" s="231">
        <f>(( ' Amount Details'!P212 +  ' Amount Details'!I212 + ' Amount Details'!J212 + ' Amount Details'!K212 + ' Amount Details'!L212) + (Interest_Calculation!F218 + Interest_Calculation!I218 + Interest_Calculation!L218 + Interest_Calculation!O218 + Interest_Calculation!R218) - (Actual_Paid!D213 + Actual_Paid!G213 + Actual_Paid!J213 + Actual_Paid!M213))</f>
        <v>35040</v>
      </c>
      <c r="L212" s="237">
        <f t="shared" si="6"/>
        <v>8760</v>
      </c>
      <c r="M212" s="21">
        <f t="shared" si="7"/>
        <v>8760</v>
      </c>
      <c r="R212" s="109" t="s">
        <v>9</v>
      </c>
      <c r="S212" s="109">
        <v>903</v>
      </c>
      <c r="T212" s="110" t="s">
        <v>688</v>
      </c>
      <c r="U212" s="111">
        <v>7799017526</v>
      </c>
      <c r="V212" s="76" t="s">
        <v>689</v>
      </c>
      <c r="W212" s="112" t="s">
        <v>285</v>
      </c>
      <c r="X212" s="1"/>
      <c r="Y212" s="1"/>
    </row>
    <row r="213" spans="1:25" ht="15.75">
      <c r="A213" s="6" t="s">
        <v>9</v>
      </c>
      <c r="B213" s="5">
        <v>904</v>
      </c>
      <c r="C213" s="231">
        <f>(( ' Amount Details'!P213 +  ' Amount Details'!I213 ) - (Actual_Paid!D214))</f>
        <v>15216</v>
      </c>
      <c r="D213" s="231">
        <f>(( ' Amount Details'!P213 +  ' Amount Details'!I213) + (Interest_Calculation!F219 + Interest_Calculation!I219 ) - (Actual_Paid!D214))</f>
        <v>15250</v>
      </c>
      <c r="E213" s="231">
        <f>(( ' Amount Details'!P213 +  ' Amount Details'!I213 + ' Amount Details'!J213 ) - (Actual_Paid!D214 + Actual_Paid!G214))</f>
        <v>23976</v>
      </c>
      <c r="F213" s="231">
        <f>(( ' Amount Details'!P213 +  ' Amount Details'!I213 + ' Amount Details'!J213) + (Interest_Calculation!F219 + Interest_Calculation!I219 + Interest_Calculation!L219) - (Actual_Paid!D214 + Actual_Paid!G214))</f>
        <v>24010</v>
      </c>
      <c r="G213" s="231">
        <f>(( ' Amount Details'!P213 +  ' Amount Details'!I213 + ' Amount Details'!J213 + ' Amount Details'!K213 ) - (Actual_Paid!D214 + Actual_Paid!G214 + Actual_Paid!J214))</f>
        <v>32736</v>
      </c>
      <c r="H213" s="231">
        <f>(( ' Amount Details'!P213 +  ' Amount Details'!I213 + ' Amount Details'!J213 + ' Amount Details'!K213 ) + (Interest_Calculation!F219 + Interest_Calculation!I219 + Interest_Calculation!L219 + Interest_Calculation!O219) - (Actual_Paid!D214 + Actual_Paid!G214 + Actual_Paid!J214))</f>
        <v>32770</v>
      </c>
      <c r="I213" s="231">
        <f>(( ' Amount Details'!P213 +  ' Amount Details'!I213 + ' Amount Details'!J213 + ' Amount Details'!K213 + ' Amount Details'!L213) - (Actual_Paid!D214 + Actual_Paid!G214 + Actual_Paid!J214 + Actual_Paid!M214))</f>
        <v>41496</v>
      </c>
      <c r="J213" s="231">
        <f>(( ' Amount Details'!P213 +  ' Amount Details'!I213 + ' Amount Details'!J213 + ' Amount Details'!K213 + ' Amount Details'!L213) + (Interest_Calculation!F219 + Interest_Calculation!I219 + Interest_Calculation!L219 + Interest_Calculation!O219 + Interest_Calculation!R219) - (Actual_Paid!D214 + Actual_Paid!G214 + Actual_Paid!J214 + Actual_Paid!M214))</f>
        <v>41530</v>
      </c>
      <c r="L213" s="237">
        <f t="shared" si="6"/>
        <v>15216</v>
      </c>
      <c r="M213" s="21">
        <f t="shared" si="7"/>
        <v>15250</v>
      </c>
      <c r="R213" s="109" t="s">
        <v>9</v>
      </c>
      <c r="S213" s="109">
        <v>904</v>
      </c>
      <c r="T213" s="110" t="s">
        <v>690</v>
      </c>
      <c r="U213" s="119">
        <v>9821411440</v>
      </c>
      <c r="V213" s="77" t="s">
        <v>478</v>
      </c>
      <c r="W213" s="120" t="s">
        <v>479</v>
      </c>
      <c r="X213" s="81" t="s">
        <v>480</v>
      </c>
      <c r="Y213" s="81"/>
    </row>
    <row r="214" spans="1:25" ht="15.75">
      <c r="A214" s="4" t="s">
        <v>9</v>
      </c>
      <c r="B214" s="5">
        <v>1001</v>
      </c>
      <c r="C214" s="231">
        <f>(( ' Amount Details'!P214 +  ' Amount Details'!I214 ) - (Actual_Paid!D215))</f>
        <v>9272</v>
      </c>
      <c r="D214" s="231">
        <f>(( ' Amount Details'!P214 +  ' Amount Details'!I214) + (Interest_Calculation!F220 + Interest_Calculation!I220 ) - (Actual_Paid!D215))</f>
        <v>9275</v>
      </c>
      <c r="E214" s="231">
        <f>(( ' Amount Details'!P214 +  ' Amount Details'!I214 + ' Amount Details'!J214 ) - (Actual_Paid!D215 + Actual_Paid!G215))</f>
        <v>18050</v>
      </c>
      <c r="F214" s="231">
        <f>(( ' Amount Details'!P214 +  ' Amount Details'!I214 + ' Amount Details'!J214) + (Interest_Calculation!F220 + Interest_Calculation!I220 + Interest_Calculation!L220) - (Actual_Paid!D215 + Actual_Paid!G215))</f>
        <v>18053</v>
      </c>
      <c r="G214" s="231">
        <f>(( ' Amount Details'!P214 +  ' Amount Details'!I214 + ' Amount Details'!J214 + ' Amount Details'!K214 ) - (Actual_Paid!D215 + Actual_Paid!G215 + Actual_Paid!J215))</f>
        <v>26828</v>
      </c>
      <c r="H214" s="231">
        <f>(( ' Amount Details'!P214 +  ' Amount Details'!I214 + ' Amount Details'!J214 + ' Amount Details'!K214 ) + (Interest_Calculation!F220 + Interest_Calculation!I220 + Interest_Calculation!L220 + Interest_Calculation!O220) - (Actual_Paid!D215 + Actual_Paid!G215 + Actual_Paid!J215))</f>
        <v>26831</v>
      </c>
      <c r="I214" s="231">
        <f>(( ' Amount Details'!P214 +  ' Amount Details'!I214 + ' Amount Details'!J214 + ' Amount Details'!K214 + ' Amount Details'!L214) - (Actual_Paid!D215 + Actual_Paid!G215 + Actual_Paid!J215 + Actual_Paid!M215))</f>
        <v>35606</v>
      </c>
      <c r="J214" s="231">
        <f>(( ' Amount Details'!P214 +  ' Amount Details'!I214 + ' Amount Details'!J214 + ' Amount Details'!K214 + ' Amount Details'!L214) + (Interest_Calculation!F220 + Interest_Calculation!I220 + Interest_Calculation!L220 + Interest_Calculation!O220 + Interest_Calculation!R220) - (Actual_Paid!D215 + Actual_Paid!G215 + Actual_Paid!J215 + Actual_Paid!M215))</f>
        <v>35609</v>
      </c>
      <c r="L214" s="237">
        <f t="shared" si="6"/>
        <v>9272</v>
      </c>
      <c r="M214" s="21">
        <f t="shared" si="7"/>
        <v>9275</v>
      </c>
      <c r="R214" s="109" t="s">
        <v>9</v>
      </c>
      <c r="S214" s="109">
        <v>1001</v>
      </c>
      <c r="T214" s="110" t="s">
        <v>691</v>
      </c>
      <c r="U214" s="111">
        <v>9822682226</v>
      </c>
      <c r="V214" s="76" t="s">
        <v>692</v>
      </c>
      <c r="W214" s="112"/>
      <c r="X214" s="1"/>
      <c r="Y214" s="1"/>
    </row>
    <row r="215" spans="1:25" ht="15.75">
      <c r="A215" s="6" t="s">
        <v>9</v>
      </c>
      <c r="B215" s="5">
        <v>1002</v>
      </c>
      <c r="C215" s="231">
        <f>(( ' Amount Details'!P215 +  ' Amount Details'!I215 ) - (Actual_Paid!D216))</f>
        <v>30998</v>
      </c>
      <c r="D215" s="231">
        <f>(( ' Amount Details'!P215 +  ' Amount Details'!I215) + (Interest_Calculation!F221 + Interest_Calculation!I221 ) - (Actual_Paid!D216))</f>
        <v>31110</v>
      </c>
      <c r="E215" s="231">
        <f>(( ' Amount Details'!P215 +  ' Amount Details'!I215 + ' Amount Details'!J215 ) - (Actual_Paid!D216 + Actual_Paid!G216))</f>
        <v>40511</v>
      </c>
      <c r="F215" s="231">
        <f>(( ' Amount Details'!P215 +  ' Amount Details'!I215 + ' Amount Details'!J215) + (Interest_Calculation!F221 + Interest_Calculation!I221 + Interest_Calculation!L221) - (Actual_Paid!D216 + Actual_Paid!G216))</f>
        <v>40623</v>
      </c>
      <c r="G215" s="231">
        <f>(( ' Amount Details'!P215 +  ' Amount Details'!I215 + ' Amount Details'!J215 + ' Amount Details'!K215 ) - (Actual_Paid!D216 + Actual_Paid!G216 + Actual_Paid!J216))</f>
        <v>50024</v>
      </c>
      <c r="H215" s="231">
        <f>(( ' Amount Details'!P215 +  ' Amount Details'!I215 + ' Amount Details'!J215 + ' Amount Details'!K215 ) + (Interest_Calculation!F221 + Interest_Calculation!I221 + Interest_Calculation!L221 + Interest_Calculation!O221) - (Actual_Paid!D216 + Actual_Paid!G216 + Actual_Paid!J216))</f>
        <v>50136</v>
      </c>
      <c r="I215" s="231">
        <f>(( ' Amount Details'!P215 +  ' Amount Details'!I215 + ' Amount Details'!J215 + ' Amount Details'!K215 + ' Amount Details'!L215) - (Actual_Paid!D216 + Actual_Paid!G216 + Actual_Paid!J216 + Actual_Paid!M216))</f>
        <v>59537</v>
      </c>
      <c r="J215" s="231">
        <f>(( ' Amount Details'!P215 +  ' Amount Details'!I215 + ' Amount Details'!J215 + ' Amount Details'!K215 + ' Amount Details'!L215) + (Interest_Calculation!F221 + Interest_Calculation!I221 + Interest_Calculation!L221 + Interest_Calculation!O221 + Interest_Calculation!R221) - (Actual_Paid!D216 + Actual_Paid!G216 + Actual_Paid!J216 + Actual_Paid!M216))</f>
        <v>59649</v>
      </c>
      <c r="L215" s="237">
        <f t="shared" si="6"/>
        <v>30998</v>
      </c>
      <c r="M215" s="21">
        <f t="shared" si="7"/>
        <v>31110</v>
      </c>
      <c r="R215" s="115" t="s">
        <v>9</v>
      </c>
      <c r="S215" s="115">
        <v>1002</v>
      </c>
      <c r="T215" s="116" t="s">
        <v>693</v>
      </c>
      <c r="U215" s="127">
        <v>9822009923</v>
      </c>
      <c r="V215" s="88"/>
      <c r="W215" s="128"/>
      <c r="X215" s="89"/>
      <c r="Y215" s="89"/>
    </row>
    <row r="216" spans="1:25" ht="15.75">
      <c r="A216" s="4" t="s">
        <v>9</v>
      </c>
      <c r="B216" s="5">
        <v>1003</v>
      </c>
      <c r="C216" s="231">
        <f>(( ' Amount Details'!P216 +  ' Amount Details'!I216 ) - (Actual_Paid!D217))</f>
        <v>-6390</v>
      </c>
      <c r="D216" s="231">
        <f>(( ' Amount Details'!P216 +  ' Amount Details'!I216) + (Interest_Calculation!F222 + Interest_Calculation!I222 ) - (Actual_Paid!D217))</f>
        <v>-6390</v>
      </c>
      <c r="E216" s="231">
        <f>(( ' Amount Details'!P216 +  ' Amount Details'!I216 + ' Amount Details'!J216 ) - (Actual_Paid!D217 + Actual_Paid!G217))</f>
        <v>2388</v>
      </c>
      <c r="F216" s="231">
        <f>(( ' Amount Details'!P216 +  ' Amount Details'!I216 + ' Amount Details'!J216) + (Interest_Calculation!F222 + Interest_Calculation!I222 + Interest_Calculation!L222) - (Actual_Paid!D217 + Actual_Paid!G217))</f>
        <v>2388</v>
      </c>
      <c r="G216" s="231">
        <f>(( ' Amount Details'!P216 +  ' Amount Details'!I216 + ' Amount Details'!J216 + ' Amount Details'!K216 ) - (Actual_Paid!D217 + Actual_Paid!G217 + Actual_Paid!J217))</f>
        <v>11166</v>
      </c>
      <c r="H216" s="231">
        <f>(( ' Amount Details'!P216 +  ' Amount Details'!I216 + ' Amount Details'!J216 + ' Amount Details'!K216 ) + (Interest_Calculation!F222 + Interest_Calculation!I222 + Interest_Calculation!L222 + Interest_Calculation!O222) - (Actual_Paid!D217 + Actual_Paid!G217 + Actual_Paid!J217))</f>
        <v>11166</v>
      </c>
      <c r="I216" s="231">
        <f>(( ' Amount Details'!P216 +  ' Amount Details'!I216 + ' Amount Details'!J216 + ' Amount Details'!K216 + ' Amount Details'!L216) - (Actual_Paid!D217 + Actual_Paid!G217 + Actual_Paid!J217 + Actual_Paid!M217))</f>
        <v>19944</v>
      </c>
      <c r="J216" s="231">
        <f>(( ' Amount Details'!P216 +  ' Amount Details'!I216 + ' Amount Details'!J216 + ' Amount Details'!K216 + ' Amount Details'!L216) + (Interest_Calculation!F222 + Interest_Calculation!I222 + Interest_Calculation!L222 + Interest_Calculation!O222 + Interest_Calculation!R222) - (Actual_Paid!D217 + Actual_Paid!G217 + Actual_Paid!J217 + Actual_Paid!M217))</f>
        <v>19944</v>
      </c>
      <c r="L216" s="237">
        <f t="shared" si="6"/>
        <v>-6390</v>
      </c>
      <c r="M216" s="21">
        <f t="shared" si="7"/>
        <v>-6390</v>
      </c>
      <c r="R216" s="109" t="s">
        <v>9</v>
      </c>
      <c r="S216" s="109">
        <v>1003</v>
      </c>
      <c r="T216" s="110" t="s">
        <v>694</v>
      </c>
      <c r="U216" s="111">
        <v>9890904123</v>
      </c>
      <c r="V216" s="77" t="s">
        <v>695</v>
      </c>
      <c r="W216" s="112" t="s">
        <v>682</v>
      </c>
      <c r="X216" s="1"/>
      <c r="Y216" s="1"/>
    </row>
    <row r="217" spans="1:25" ht="15.75">
      <c r="A217" s="4" t="s">
        <v>9</v>
      </c>
      <c r="B217" s="5">
        <v>1004</v>
      </c>
      <c r="C217" s="231">
        <f>(( ' Amount Details'!P217 +  ' Amount Details'!I217 ) - (Actual_Paid!D218))</f>
        <v>27012</v>
      </c>
      <c r="D217" s="231">
        <f>(( ' Amount Details'!P217 +  ' Amount Details'!I217) + (Interest_Calculation!F223 + Interest_Calculation!I223 ) - (Actual_Paid!D218))</f>
        <v>27107</v>
      </c>
      <c r="E217" s="231">
        <f>(( ' Amount Details'!P217 +  ' Amount Details'!I217 + ' Amount Details'!J217 ) - (Actual_Paid!D218 + Actual_Paid!G218))</f>
        <v>35790</v>
      </c>
      <c r="F217" s="231">
        <f>(( ' Amount Details'!P217 +  ' Amount Details'!I217 + ' Amount Details'!J217) + (Interest_Calculation!F223 + Interest_Calculation!I223 + Interest_Calculation!L223) - (Actual_Paid!D218 + Actual_Paid!G218))</f>
        <v>35885</v>
      </c>
      <c r="G217" s="231">
        <f>(( ' Amount Details'!P217 +  ' Amount Details'!I217 + ' Amount Details'!J217 + ' Amount Details'!K217 ) - (Actual_Paid!D218 + Actual_Paid!G218 + Actual_Paid!J218))</f>
        <v>44568</v>
      </c>
      <c r="H217" s="231">
        <f>(( ' Amount Details'!P217 +  ' Amount Details'!I217 + ' Amount Details'!J217 + ' Amount Details'!K217 ) + (Interest_Calculation!F223 + Interest_Calculation!I223 + Interest_Calculation!L223 + Interest_Calculation!O223) - (Actual_Paid!D218 + Actual_Paid!G218 + Actual_Paid!J218))</f>
        <v>44663</v>
      </c>
      <c r="I217" s="231">
        <f>(( ' Amount Details'!P217 +  ' Amount Details'!I217 + ' Amount Details'!J217 + ' Amount Details'!K217 + ' Amount Details'!L217) - (Actual_Paid!D218 + Actual_Paid!G218 + Actual_Paid!J218 + Actual_Paid!M218))</f>
        <v>53346</v>
      </c>
      <c r="J217" s="231">
        <f>(( ' Amount Details'!P217 +  ' Amount Details'!I217 + ' Amount Details'!J217 + ' Amount Details'!K217 + ' Amount Details'!L217) + (Interest_Calculation!F223 + Interest_Calculation!I223 + Interest_Calculation!L223 + Interest_Calculation!O223 + Interest_Calculation!R223) - (Actual_Paid!D218 + Actual_Paid!G218 + Actual_Paid!J218 + Actual_Paid!M218))</f>
        <v>53441</v>
      </c>
      <c r="L217" s="237">
        <f t="shared" si="6"/>
        <v>27012</v>
      </c>
      <c r="M217" s="21">
        <f t="shared" si="7"/>
        <v>27107</v>
      </c>
      <c r="R217" s="109" t="s">
        <v>9</v>
      </c>
      <c r="S217" s="109">
        <v>1004</v>
      </c>
      <c r="T217" s="110" t="s">
        <v>696</v>
      </c>
      <c r="U217" s="111">
        <v>9822830771</v>
      </c>
      <c r="V217" s="77" t="s">
        <v>697</v>
      </c>
      <c r="W217" s="112" t="s">
        <v>285</v>
      </c>
      <c r="X217" s="1"/>
      <c r="Y217" s="1"/>
    </row>
    <row r="218" spans="1:25" ht="15.75">
      <c r="A218" s="6" t="s">
        <v>9</v>
      </c>
      <c r="B218" s="5">
        <v>1101</v>
      </c>
      <c r="C218" s="231">
        <f>(( ' Amount Details'!P218 +  ' Amount Details'!I218 ) - (Actual_Paid!D219))</f>
        <v>45688</v>
      </c>
      <c r="D218" s="231">
        <f>(( ' Amount Details'!P218 +  ' Amount Details'!I218) + (Interest_Calculation!F224 + Interest_Calculation!I224 ) - (Actual_Paid!D219))</f>
        <v>45879</v>
      </c>
      <c r="E218" s="231">
        <f>(( ' Amount Details'!P218 +  ' Amount Details'!I218 + ' Amount Details'!J218 ) - (Actual_Paid!D219 + Actual_Paid!G219))</f>
        <v>54568</v>
      </c>
      <c r="F218" s="231">
        <f>(( ' Amount Details'!P218 +  ' Amount Details'!I218 + ' Amount Details'!J218) + (Interest_Calculation!F224 + Interest_Calculation!I224 + Interest_Calculation!L224) - (Actual_Paid!D219 + Actual_Paid!G219))</f>
        <v>54759</v>
      </c>
      <c r="G218" s="231">
        <f>(( ' Amount Details'!P218 +  ' Amount Details'!I218 + ' Amount Details'!J218 + ' Amount Details'!K218 ) - (Actual_Paid!D219 + Actual_Paid!G219 + Actual_Paid!J219))</f>
        <v>63448</v>
      </c>
      <c r="H218" s="231">
        <f>(( ' Amount Details'!P218 +  ' Amount Details'!I218 + ' Amount Details'!J218 + ' Amount Details'!K218 ) + (Interest_Calculation!F224 + Interest_Calculation!I224 + Interest_Calculation!L224 + Interest_Calculation!O224) - (Actual_Paid!D219 + Actual_Paid!G219 + Actual_Paid!J219))</f>
        <v>63639</v>
      </c>
      <c r="I218" s="231">
        <f>(( ' Amount Details'!P218 +  ' Amount Details'!I218 + ' Amount Details'!J218 + ' Amount Details'!K218 + ' Amount Details'!L218) - (Actual_Paid!D219 + Actual_Paid!G219 + Actual_Paid!J219 + Actual_Paid!M219))</f>
        <v>72328</v>
      </c>
      <c r="J218" s="231">
        <f>(( ' Amount Details'!P218 +  ' Amount Details'!I218 + ' Amount Details'!J218 + ' Amount Details'!K218 + ' Amount Details'!L218) + (Interest_Calculation!F224 + Interest_Calculation!I224 + Interest_Calculation!L224 + Interest_Calculation!O224 + Interest_Calculation!R224) - (Actual_Paid!D219 + Actual_Paid!G219 + Actual_Paid!J219 + Actual_Paid!M219))</f>
        <v>72519</v>
      </c>
      <c r="L218" s="237">
        <f t="shared" si="6"/>
        <v>45688</v>
      </c>
      <c r="M218" s="21">
        <f t="shared" si="7"/>
        <v>45879</v>
      </c>
      <c r="R218" s="133" t="s">
        <v>9</v>
      </c>
      <c r="S218" s="133">
        <v>1101</v>
      </c>
      <c r="T218" s="134" t="s">
        <v>698</v>
      </c>
      <c r="U218" s="135"/>
      <c r="V218" s="93"/>
      <c r="W218" s="136"/>
      <c r="X218" s="94"/>
      <c r="Y218" s="94"/>
    </row>
    <row r="219" spans="1:25" ht="15.75">
      <c r="A219" s="4" t="s">
        <v>9</v>
      </c>
      <c r="B219" s="5">
        <v>1102</v>
      </c>
      <c r="C219" s="231">
        <f>(( ' Amount Details'!P219 +  ' Amount Details'!I219 ) - (Actual_Paid!D220))</f>
        <v>19045</v>
      </c>
      <c r="D219" s="231">
        <f>(( ' Amount Details'!P219 +  ' Amount Details'!I219) + (Interest_Calculation!F225 + Interest_Calculation!I225 ) - (Actual_Paid!D220))</f>
        <v>19098</v>
      </c>
      <c r="E219" s="231">
        <f>(( ' Amount Details'!P219 +  ' Amount Details'!I219 + ' Amount Details'!J219 ) - (Actual_Paid!D220 + Actual_Paid!G220))</f>
        <v>27913</v>
      </c>
      <c r="F219" s="231">
        <f>(( ' Amount Details'!P219 +  ' Amount Details'!I219 + ' Amount Details'!J219) + (Interest_Calculation!F225 + Interest_Calculation!I225 + Interest_Calculation!L225) - (Actual_Paid!D220 + Actual_Paid!G220))</f>
        <v>27966</v>
      </c>
      <c r="G219" s="231">
        <f>(( ' Amount Details'!P219 +  ' Amount Details'!I219 + ' Amount Details'!J219 + ' Amount Details'!K219 ) - (Actual_Paid!D220 + Actual_Paid!G220 + Actual_Paid!J220))</f>
        <v>36781</v>
      </c>
      <c r="H219" s="231">
        <f>(( ' Amount Details'!P219 +  ' Amount Details'!I219 + ' Amount Details'!J219 + ' Amount Details'!K219 ) + (Interest_Calculation!F225 + Interest_Calculation!I225 + Interest_Calculation!L225 + Interest_Calculation!O225) - (Actual_Paid!D220 + Actual_Paid!G220 + Actual_Paid!J220))</f>
        <v>36834</v>
      </c>
      <c r="I219" s="231">
        <f>(( ' Amount Details'!P219 +  ' Amount Details'!I219 + ' Amount Details'!J219 + ' Amount Details'!K219 + ' Amount Details'!L219) - (Actual_Paid!D220 + Actual_Paid!G220 + Actual_Paid!J220 + Actual_Paid!M220))</f>
        <v>45649</v>
      </c>
      <c r="J219" s="231">
        <f>(( ' Amount Details'!P219 +  ' Amount Details'!I219 + ' Amount Details'!J219 + ' Amount Details'!K219 + ' Amount Details'!L219) + (Interest_Calculation!F225 + Interest_Calculation!I225 + Interest_Calculation!L225 + Interest_Calculation!O225 + Interest_Calculation!R225) - (Actual_Paid!D220 + Actual_Paid!G220 + Actual_Paid!J220 + Actual_Paid!M220))</f>
        <v>45702</v>
      </c>
      <c r="L219" s="237">
        <f t="shared" si="6"/>
        <v>19045</v>
      </c>
      <c r="M219" s="21">
        <f t="shared" si="7"/>
        <v>19098</v>
      </c>
      <c r="R219" s="109" t="s">
        <v>9</v>
      </c>
      <c r="S219" s="109">
        <v>1102</v>
      </c>
      <c r="T219" s="110" t="s">
        <v>699</v>
      </c>
      <c r="U219" s="111">
        <v>8451059585</v>
      </c>
      <c r="V219" s="76" t="s">
        <v>700</v>
      </c>
      <c r="W219" s="112" t="s">
        <v>701</v>
      </c>
      <c r="X219" s="1"/>
      <c r="Y219" s="1"/>
    </row>
    <row r="220" spans="1:25" ht="15.75">
      <c r="A220" s="4" t="s">
        <v>9</v>
      </c>
      <c r="B220" s="5">
        <v>1103</v>
      </c>
      <c r="C220" s="231">
        <f>(( ' Amount Details'!P220 +  ' Amount Details'!I220 ) - (Actual_Paid!D221))</f>
        <v>0</v>
      </c>
      <c r="D220" s="231">
        <f>(( ' Amount Details'!P220 +  ' Amount Details'!I220) + (Interest_Calculation!F226 + Interest_Calculation!I226 ) - (Actual_Paid!D221))</f>
        <v>0</v>
      </c>
      <c r="E220" s="231">
        <f>(( ' Amount Details'!P220 +  ' Amount Details'!I220 + ' Amount Details'!J220 ) - (Actual_Paid!D221 + Actual_Paid!G221))</f>
        <v>8340</v>
      </c>
      <c r="F220" s="231">
        <f>(( ' Amount Details'!P220 +  ' Amount Details'!I220 + ' Amount Details'!J220) + (Interest_Calculation!F226 + Interest_Calculation!I226 + Interest_Calculation!L226) - (Actual_Paid!D221 + Actual_Paid!G221))</f>
        <v>8340</v>
      </c>
      <c r="G220" s="231">
        <f>(( ' Amount Details'!P220 +  ' Amount Details'!I220 + ' Amount Details'!J220 + ' Amount Details'!K220 ) - (Actual_Paid!D221 + Actual_Paid!G221 + Actual_Paid!J221))</f>
        <v>16680</v>
      </c>
      <c r="H220" s="231">
        <f>(( ' Amount Details'!P220 +  ' Amount Details'!I220 + ' Amount Details'!J220 + ' Amount Details'!K220 ) + (Interest_Calculation!F226 + Interest_Calculation!I226 + Interest_Calculation!L226 + Interest_Calculation!O226) - (Actual_Paid!D221 + Actual_Paid!G221 + Actual_Paid!J221))</f>
        <v>16680</v>
      </c>
      <c r="I220" s="231">
        <f>(( ' Amount Details'!P220 +  ' Amount Details'!I220 + ' Amount Details'!J220 + ' Amount Details'!K220 + ' Amount Details'!L220) - (Actual_Paid!D221 + Actual_Paid!G221 + Actual_Paid!J221 + Actual_Paid!M221))</f>
        <v>25020</v>
      </c>
      <c r="J220" s="231">
        <f>(( ' Amount Details'!P220 +  ' Amount Details'!I220 + ' Amount Details'!J220 + ' Amount Details'!K220 + ' Amount Details'!L220) + (Interest_Calculation!F226 + Interest_Calculation!I226 + Interest_Calculation!L226 + Interest_Calculation!O226 + Interest_Calculation!R226) - (Actual_Paid!D221 + Actual_Paid!G221 + Actual_Paid!J221 + Actual_Paid!M221))</f>
        <v>25020</v>
      </c>
      <c r="L220" s="237">
        <f t="shared" si="6"/>
        <v>0</v>
      </c>
      <c r="M220" s="21">
        <f t="shared" si="7"/>
        <v>0</v>
      </c>
      <c r="R220" s="115" t="s">
        <v>9</v>
      </c>
      <c r="S220" s="115">
        <v>1103</v>
      </c>
      <c r="T220" s="116" t="s">
        <v>702</v>
      </c>
      <c r="U220" s="117"/>
      <c r="V220" s="98" t="s">
        <v>703</v>
      </c>
      <c r="W220" s="99"/>
      <c r="X220" s="80"/>
      <c r="Y220" s="80"/>
    </row>
    <row r="221" spans="1:25" ht="16.5" thickBot="1">
      <c r="A221" s="4" t="s">
        <v>9</v>
      </c>
      <c r="B221" s="5">
        <v>1104</v>
      </c>
      <c r="C221" s="231">
        <f>(( ' Amount Details'!P221 +  ' Amount Details'!I221 ) - (Actual_Paid!D222))</f>
        <v>8340</v>
      </c>
      <c r="D221" s="231">
        <f>(( ' Amount Details'!P221 +  ' Amount Details'!I221) + (Interest_Calculation!F227 + Interest_Calculation!I227 ) - (Actual_Paid!D222))</f>
        <v>8340</v>
      </c>
      <c r="E221" s="231">
        <f>(( ' Amount Details'!P221 +  ' Amount Details'!I221 + ' Amount Details'!J221 ) - (Actual_Paid!D222 + Actual_Paid!G222))</f>
        <v>16680</v>
      </c>
      <c r="F221" s="231">
        <f>(( ' Amount Details'!P221 +  ' Amount Details'!I221 + ' Amount Details'!J221) + (Interest_Calculation!F227 + Interest_Calculation!I227 + Interest_Calculation!L227) - (Actual_Paid!D222 + Actual_Paid!G222))</f>
        <v>16680</v>
      </c>
      <c r="G221" s="231">
        <f>(( ' Amount Details'!P221 +  ' Amount Details'!I221 + ' Amount Details'!J221 + ' Amount Details'!K221 ) - (Actual_Paid!D222 + Actual_Paid!G222 + Actual_Paid!J222))</f>
        <v>25020</v>
      </c>
      <c r="H221" s="231">
        <f>(( ' Amount Details'!P221 +  ' Amount Details'!I221 + ' Amount Details'!J221 + ' Amount Details'!K221 ) + (Interest_Calculation!F227 + Interest_Calculation!I227 + Interest_Calculation!L227 + Interest_Calculation!O227) - (Actual_Paid!D222 + Actual_Paid!G222 + Actual_Paid!J222))</f>
        <v>25020</v>
      </c>
      <c r="I221" s="231">
        <f>(( ' Amount Details'!P221 +  ' Amount Details'!I221 + ' Amount Details'!J221 + ' Amount Details'!K221 + ' Amount Details'!L221) - (Actual_Paid!D222 + Actual_Paid!G222 + Actual_Paid!J222 + Actual_Paid!M222))</f>
        <v>33360</v>
      </c>
      <c r="J221" s="231">
        <f>(( ' Amount Details'!P221 +  ' Amount Details'!I221 + ' Amount Details'!J221 + ' Amount Details'!K221 + ' Amount Details'!L221) + (Interest_Calculation!F227 + Interest_Calculation!I227 + Interest_Calculation!L227 + Interest_Calculation!O227 + Interest_Calculation!R227) - (Actual_Paid!D222 + Actual_Paid!G222 + Actual_Paid!J222 + Actual_Paid!M222))</f>
        <v>33360</v>
      </c>
      <c r="L221" s="237">
        <f t="shared" si="6"/>
        <v>8340</v>
      </c>
      <c r="M221" s="21">
        <f t="shared" si="7"/>
        <v>8340</v>
      </c>
      <c r="R221" s="109" t="s">
        <v>9</v>
      </c>
      <c r="S221" s="109">
        <v>1104</v>
      </c>
      <c r="T221" s="110" t="s">
        <v>704</v>
      </c>
      <c r="U221" s="111">
        <v>9761793048</v>
      </c>
      <c r="V221" s="77" t="s">
        <v>705</v>
      </c>
      <c r="W221" s="112"/>
      <c r="X221" s="1"/>
      <c r="Y221" s="1"/>
    </row>
    <row r="222" spans="1:25" ht="15.75" thickBot="1">
      <c r="C222" s="230">
        <f t="shared" ref="C222:M222" si="8">SUM(C3:C221)</f>
        <v>2955665</v>
      </c>
      <c r="D222" s="230">
        <f t="shared" si="8"/>
        <v>2962545</v>
      </c>
      <c r="E222" s="230">
        <f t="shared" ref="E222" si="9">SUM(E3:E221)</f>
        <v>4760459</v>
      </c>
      <c r="F222" s="230">
        <f t="shared" ref="F222" si="10">SUM(F3:F221)</f>
        <v>4767339</v>
      </c>
      <c r="G222" s="230">
        <f t="shared" si="8"/>
        <v>6565253</v>
      </c>
      <c r="H222" s="230">
        <f t="shared" si="8"/>
        <v>6572133</v>
      </c>
      <c r="I222" s="230">
        <f t="shared" si="8"/>
        <v>8370047</v>
      </c>
      <c r="J222" s="230">
        <f t="shared" si="8"/>
        <v>8376927</v>
      </c>
      <c r="K222" s="152"/>
      <c r="L222" s="246">
        <f t="shared" si="8"/>
        <v>2955665</v>
      </c>
      <c r="M222" s="152">
        <f t="shared" si="8"/>
        <v>2962545</v>
      </c>
      <c r="R222" s="147"/>
      <c r="S222" s="148"/>
      <c r="T222" s="149" t="s">
        <v>706</v>
      </c>
      <c r="U222" s="147"/>
      <c r="V222" s="150"/>
      <c r="W222" s="147"/>
      <c r="X222" s="1"/>
      <c r="Y222" s="1"/>
    </row>
    <row r="223" spans="1:25">
      <c r="R223" s="147"/>
      <c r="S223" s="151"/>
      <c r="T223" s="149" t="s">
        <v>707</v>
      </c>
      <c r="U223" s="147"/>
      <c r="V223" s="150"/>
      <c r="W223" s="147"/>
      <c r="X223" s="2"/>
      <c r="Y223" s="103"/>
    </row>
  </sheetData>
  <sheetProtection selectLockedCells="1" selectUnlockedCells="1"/>
  <autoFilter ref="A2:M222"/>
  <mergeCells count="5">
    <mergeCell ref="A1:B1"/>
    <mergeCell ref="C1:D1"/>
    <mergeCell ref="E1:F1"/>
    <mergeCell ref="G1:H1"/>
    <mergeCell ref="I1:J1"/>
  </mergeCells>
  <hyperlinks>
    <hyperlink ref="V6" r:id="rId1"/>
    <hyperlink ref="V8" r:id="rId2"/>
    <hyperlink ref="V10" r:id="rId3"/>
    <hyperlink ref="V36" r:id="rId4"/>
    <hyperlink ref="V49" r:id="rId5"/>
    <hyperlink ref="V50" r:id="rId6"/>
    <hyperlink ref="V65" r:id="rId7"/>
    <hyperlink ref="V68" r:id="rId8"/>
    <hyperlink ref="V76" r:id="rId9"/>
    <hyperlink ref="V79" r:id="rId10"/>
    <hyperlink ref="V96" r:id="rId11"/>
    <hyperlink ref="V107" r:id="rId12"/>
    <hyperlink ref="V126" r:id="rId13"/>
    <hyperlink ref="V132" r:id="rId14"/>
    <hyperlink ref="V133" r:id="rId15"/>
    <hyperlink ref="V138" r:id="rId16"/>
    <hyperlink ref="V141" r:id="rId17"/>
    <hyperlink ref="V149" r:id="rId18"/>
    <hyperlink ref="V157" r:id="rId19"/>
    <hyperlink ref="V159" r:id="rId20"/>
    <hyperlink ref="V162" r:id="rId21"/>
    <hyperlink ref="V178" r:id="rId22"/>
    <hyperlink ref="V180" r:id="rId23"/>
    <hyperlink ref="V193" r:id="rId24"/>
    <hyperlink ref="V203" r:id="rId25"/>
    <hyperlink ref="V205" r:id="rId26"/>
    <hyperlink ref="V217" r:id="rId27"/>
    <hyperlink ref="V221" r:id="rId28"/>
    <hyperlink ref="V37" r:id="rId29"/>
    <hyperlink ref="V147" r:id="rId30"/>
    <hyperlink ref="V94" r:id="rId31"/>
    <hyperlink ref="V171" r:id="rId32" display="vineetbubna@yahoo.com"/>
    <hyperlink ref="V183" r:id="rId33"/>
    <hyperlink ref="V70" r:id="rId34"/>
    <hyperlink ref="V19" r:id="rId35"/>
    <hyperlink ref="V199" r:id="rId36"/>
    <hyperlink ref="V125" r:id="rId37"/>
    <hyperlink ref="V124" r:id="rId38"/>
    <hyperlink ref="V100" r:id="rId39"/>
    <hyperlink ref="V103" r:id="rId40"/>
    <hyperlink ref="V213" r:id="rId41"/>
    <hyperlink ref="V14" r:id="rId42"/>
    <hyperlink ref="V4" r:id="rId43"/>
    <hyperlink ref="V32" r:id="rId44"/>
    <hyperlink ref="V196" r:id="rId45"/>
    <hyperlink ref="V85" r:id="rId46"/>
    <hyperlink ref="V111" r:id="rId47"/>
    <hyperlink ref="V201" r:id="rId48"/>
    <hyperlink ref="V194" r:id="rId49"/>
    <hyperlink ref="V207" r:id="rId50"/>
    <hyperlink ref="V170" r:id="rId51"/>
    <hyperlink ref="V140" r:id="rId52"/>
    <hyperlink ref="V31" r:id="rId53"/>
    <hyperlink ref="V110" r:id="rId54"/>
    <hyperlink ref="V61" r:id="rId55"/>
    <hyperlink ref="V102" r:id="rId56"/>
    <hyperlink ref="V53" r:id="rId57"/>
    <hyperlink ref="V52" r:id="rId58"/>
    <hyperlink ref="V130" r:id="rId59"/>
    <hyperlink ref="V28" r:id="rId60"/>
    <hyperlink ref="V30" r:id="rId61"/>
    <hyperlink ref="V73" r:id="rId62"/>
    <hyperlink ref="V69" r:id="rId63"/>
    <hyperlink ref="V216" r:id="rId64"/>
    <hyperlink ref="V114" r:id="rId65"/>
    <hyperlink ref="V204" r:id="rId66"/>
    <hyperlink ref="V155" r:id="rId67"/>
    <hyperlink ref="V84" r:id="rId68"/>
    <hyperlink ref="V197" r:id="rId69"/>
  </hyperlinks>
  <pageMargins left="0.7" right="0.7" top="0.75" bottom="0.75" header="0.3" footer="0.3"/>
  <pageSetup paperSize="9" orientation="portrait" r:id="rId70"/>
  <drawing r:id="rId7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4"/>
  <sheetViews>
    <sheetView topLeftCell="A43" zoomScale="112" zoomScaleNormal="112" workbookViewId="0">
      <pane xSplit="1" topLeftCell="C1" activePane="topRight" state="frozen"/>
      <selection pane="topRight" activeCell="L51" sqref="L51"/>
    </sheetView>
  </sheetViews>
  <sheetFormatPr defaultRowHeight="15"/>
  <cols>
    <col min="1" max="4" width="9.140625" style="44"/>
    <col min="5" max="5" width="9" style="44" bestFit="1" customWidth="1"/>
    <col min="6" max="13" width="9.140625" style="44"/>
    <col min="14" max="15" width="11" style="44" customWidth="1"/>
    <col min="16" max="16" width="8.28515625" style="44" customWidth="1"/>
    <col min="17" max="17" width="9.140625" style="44"/>
    <col min="18" max="18" width="12.140625" style="44" customWidth="1"/>
    <col min="19" max="16384" width="9.140625" style="44"/>
  </cols>
  <sheetData>
    <row r="1" spans="1:22">
      <c r="A1" s="270"/>
      <c r="B1" s="270"/>
      <c r="C1" s="271"/>
      <c r="D1" s="272" t="s">
        <v>737</v>
      </c>
      <c r="E1" s="273"/>
      <c r="F1" s="273"/>
      <c r="G1" s="273"/>
      <c r="H1" s="273"/>
      <c r="I1" s="274" t="s">
        <v>267</v>
      </c>
      <c r="J1" s="275"/>
      <c r="K1" s="275"/>
      <c r="L1" s="271"/>
      <c r="M1" s="276" t="s">
        <v>266</v>
      </c>
      <c r="N1" s="277"/>
      <c r="O1" s="277"/>
      <c r="P1" s="278"/>
      <c r="Q1" s="54" t="s">
        <v>10</v>
      </c>
    </row>
    <row r="2" spans="1:22" ht="51">
      <c r="A2" s="238" t="s">
        <v>748</v>
      </c>
      <c r="B2" s="239" t="s">
        <v>265</v>
      </c>
      <c r="C2" s="239" t="s">
        <v>264</v>
      </c>
      <c r="D2" s="239" t="s">
        <v>263</v>
      </c>
      <c r="E2" s="239" t="s">
        <v>262</v>
      </c>
      <c r="F2" s="239" t="s">
        <v>261</v>
      </c>
      <c r="G2" s="239" t="s">
        <v>260</v>
      </c>
      <c r="H2" s="239" t="s">
        <v>259</v>
      </c>
      <c r="I2" s="238" t="s">
        <v>732</v>
      </c>
      <c r="J2" s="238" t="s">
        <v>733</v>
      </c>
      <c r="K2" s="238" t="s">
        <v>734</v>
      </c>
      <c r="L2" s="238" t="s">
        <v>735</v>
      </c>
      <c r="M2" s="239" t="s">
        <v>258</v>
      </c>
      <c r="N2" s="240" t="s">
        <v>257</v>
      </c>
      <c r="O2" s="239" t="s">
        <v>256</v>
      </c>
      <c r="P2" s="239" t="s">
        <v>10</v>
      </c>
      <c r="Q2" s="241" t="s">
        <v>749</v>
      </c>
      <c r="S2" s="44" t="s">
        <v>750</v>
      </c>
      <c r="T2" s="44" t="s">
        <v>751</v>
      </c>
      <c r="U2" s="44" t="s">
        <v>752</v>
      </c>
    </row>
    <row r="3" spans="1:22">
      <c r="A3" s="242" t="s">
        <v>255</v>
      </c>
      <c r="B3" s="242">
        <v>605</v>
      </c>
      <c r="C3" s="242" t="s">
        <v>36</v>
      </c>
      <c r="D3" s="242">
        <v>1800</v>
      </c>
      <c r="E3" s="242">
        <f>ROUNDUP(B3*0.25,0)</f>
        <v>152</v>
      </c>
      <c r="F3" s="242">
        <f>ROUNDUP(B3*0.75,0)</f>
        <v>454</v>
      </c>
      <c r="G3" s="242">
        <f>ROUND(IF((C3="O"),0,(D3)*0.1),0)</f>
        <v>0</v>
      </c>
      <c r="H3" s="243">
        <f t="shared" ref="H3:H66" si="0">SUM(D3:G3)</f>
        <v>2406</v>
      </c>
      <c r="I3" s="243">
        <f>H3*3</f>
        <v>7218</v>
      </c>
      <c r="J3" s="242">
        <f t="shared" ref="J3:J34" si="1">+H3*3</f>
        <v>7218</v>
      </c>
      <c r="K3" s="242">
        <f t="shared" ref="K3:K66" si="2">+H3*3</f>
        <v>7218</v>
      </c>
      <c r="L3" s="242">
        <f t="shared" ref="L3:L66" si="3">+H3*3</f>
        <v>7218</v>
      </c>
      <c r="M3" s="242">
        <v>-2249</v>
      </c>
      <c r="N3" s="242">
        <v>2383</v>
      </c>
      <c r="O3" s="242">
        <v>0</v>
      </c>
      <c r="P3" s="242">
        <f>M3+N3+O3</f>
        <v>134</v>
      </c>
      <c r="Q3" s="243">
        <f>I3+P3</f>
        <v>7352</v>
      </c>
      <c r="R3" s="44">
        <f>IF(P3=0,Interest_Calculation!B1,O3)</f>
        <v>0</v>
      </c>
      <c r="S3" s="44">
        <v>-2249</v>
      </c>
      <c r="T3" s="44">
        <v>2383</v>
      </c>
      <c r="U3" s="44" t="str">
        <f>IF(N3&lt;&gt;T3,"No match","")</f>
        <v/>
      </c>
      <c r="V3" s="44" t="str">
        <f>IF(M3&lt;&gt;S3,"No match","")</f>
        <v/>
      </c>
    </row>
    <row r="4" spans="1:22">
      <c r="A4" s="48" t="s">
        <v>254</v>
      </c>
      <c r="B4" s="48">
        <v>565</v>
      </c>
      <c r="C4" s="226" t="s">
        <v>11</v>
      </c>
      <c r="D4" s="48">
        <v>1800</v>
      </c>
      <c r="E4" s="48">
        <f>ROUNDUP(B4*0.25,0)</f>
        <v>142</v>
      </c>
      <c r="F4" s="48">
        <f t="shared" ref="F4:F67" si="4">ROUNDUP(B4*0.75,0)</f>
        <v>424</v>
      </c>
      <c r="G4" s="242">
        <f t="shared" ref="G4:G67" si="5">ROUND(IF((C4="O"),0,(D4)*0.1),0)</f>
        <v>180</v>
      </c>
      <c r="H4" s="47">
        <f t="shared" si="0"/>
        <v>2546</v>
      </c>
      <c r="I4" s="47">
        <f t="shared" ref="I4:I67" si="6">H4*3</f>
        <v>7638</v>
      </c>
      <c r="J4" s="48">
        <f t="shared" si="1"/>
        <v>7638</v>
      </c>
      <c r="K4" s="48">
        <f t="shared" si="2"/>
        <v>7638</v>
      </c>
      <c r="L4" s="48">
        <f t="shared" si="3"/>
        <v>7638</v>
      </c>
      <c r="M4" s="48">
        <v>0</v>
      </c>
      <c r="N4" s="48">
        <v>0</v>
      </c>
      <c r="O4" s="48">
        <v>0</v>
      </c>
      <c r="P4" s="48">
        <f t="shared" ref="P4:P67" si="7">M4+N4+O4</f>
        <v>0</v>
      </c>
      <c r="Q4" s="243">
        <f t="shared" ref="Q4:Q67" si="8">I4+P4</f>
        <v>7638</v>
      </c>
      <c r="S4" s="44">
        <v>0</v>
      </c>
      <c r="T4" s="44">
        <v>0</v>
      </c>
      <c r="U4" s="44" t="str">
        <f t="shared" ref="U4:U67" si="9">IF(N4&lt;&gt;T4,"No match","")</f>
        <v/>
      </c>
      <c r="V4" s="44" t="str">
        <f t="shared" ref="V4:V67" si="10">IF(M4&lt;&gt;S4,"No match","")</f>
        <v/>
      </c>
    </row>
    <row r="5" spans="1:22">
      <c r="A5" s="48" t="s">
        <v>253</v>
      </c>
      <c r="B5" s="48">
        <v>565</v>
      </c>
      <c r="C5" s="226" t="s">
        <v>11</v>
      </c>
      <c r="D5" s="48">
        <v>1800</v>
      </c>
      <c r="E5" s="48">
        <f t="shared" ref="E5:E68" si="11">ROUNDUP(B5*0.25,0)</f>
        <v>142</v>
      </c>
      <c r="F5" s="48">
        <f t="shared" si="4"/>
        <v>424</v>
      </c>
      <c r="G5" s="242">
        <f t="shared" si="5"/>
        <v>180</v>
      </c>
      <c r="H5" s="47">
        <f t="shared" si="0"/>
        <v>2546</v>
      </c>
      <c r="I5" s="47">
        <f t="shared" si="6"/>
        <v>7638</v>
      </c>
      <c r="J5" s="48">
        <f t="shared" si="1"/>
        <v>7638</v>
      </c>
      <c r="K5" s="48">
        <f t="shared" si="2"/>
        <v>7638</v>
      </c>
      <c r="L5" s="48">
        <f t="shared" si="3"/>
        <v>7638</v>
      </c>
      <c r="M5" s="48">
        <v>0</v>
      </c>
      <c r="N5" s="48">
        <v>0</v>
      </c>
      <c r="O5" s="48">
        <v>0</v>
      </c>
      <c r="P5" s="48">
        <f t="shared" si="7"/>
        <v>0</v>
      </c>
      <c r="Q5" s="243">
        <f t="shared" si="8"/>
        <v>7638</v>
      </c>
      <c r="S5" s="44">
        <v>0</v>
      </c>
      <c r="T5" s="44">
        <v>0</v>
      </c>
      <c r="U5" s="44" t="str">
        <f t="shared" si="9"/>
        <v/>
      </c>
      <c r="V5" s="44" t="str">
        <f t="shared" si="10"/>
        <v/>
      </c>
    </row>
    <row r="6" spans="1:22">
      <c r="A6" s="48" t="s">
        <v>252</v>
      </c>
      <c r="B6" s="48">
        <v>605</v>
      </c>
      <c r="C6" s="226" t="s">
        <v>36</v>
      </c>
      <c r="D6" s="48">
        <v>1800</v>
      </c>
      <c r="E6" s="48">
        <f t="shared" si="11"/>
        <v>152</v>
      </c>
      <c r="F6" s="48">
        <f t="shared" si="4"/>
        <v>454</v>
      </c>
      <c r="G6" s="242">
        <f t="shared" si="5"/>
        <v>0</v>
      </c>
      <c r="H6" s="47">
        <f t="shared" si="0"/>
        <v>2406</v>
      </c>
      <c r="I6" s="47">
        <f t="shared" si="6"/>
        <v>7218</v>
      </c>
      <c r="J6" s="48">
        <f t="shared" si="1"/>
        <v>7218</v>
      </c>
      <c r="K6" s="48">
        <f t="shared" si="2"/>
        <v>7218</v>
      </c>
      <c r="L6" s="48">
        <f t="shared" si="3"/>
        <v>7218</v>
      </c>
      <c r="M6" s="48">
        <v>7695</v>
      </c>
      <c r="N6" s="48">
        <v>290</v>
      </c>
      <c r="O6" s="48">
        <v>1000</v>
      </c>
      <c r="P6" s="48">
        <f t="shared" si="7"/>
        <v>8985</v>
      </c>
      <c r="Q6" s="243">
        <f t="shared" si="8"/>
        <v>16203</v>
      </c>
      <c r="S6" s="44">
        <v>7695</v>
      </c>
      <c r="T6" s="44">
        <v>290</v>
      </c>
      <c r="U6" s="44" t="str">
        <f t="shared" si="9"/>
        <v/>
      </c>
      <c r="V6" s="44" t="str">
        <f t="shared" si="10"/>
        <v/>
      </c>
    </row>
    <row r="7" spans="1:22">
      <c r="A7" s="48" t="s">
        <v>251</v>
      </c>
      <c r="B7" s="48">
        <v>605</v>
      </c>
      <c r="C7" s="226" t="s">
        <v>36</v>
      </c>
      <c r="D7" s="48">
        <v>1800</v>
      </c>
      <c r="E7" s="48">
        <f t="shared" si="11"/>
        <v>152</v>
      </c>
      <c r="F7" s="48">
        <f t="shared" si="4"/>
        <v>454</v>
      </c>
      <c r="G7" s="242">
        <f t="shared" si="5"/>
        <v>0</v>
      </c>
      <c r="H7" s="47">
        <f t="shared" si="0"/>
        <v>2406</v>
      </c>
      <c r="I7" s="47">
        <f t="shared" si="6"/>
        <v>7218</v>
      </c>
      <c r="J7" s="48">
        <f t="shared" si="1"/>
        <v>7218</v>
      </c>
      <c r="K7" s="48">
        <f t="shared" si="2"/>
        <v>7218</v>
      </c>
      <c r="L7" s="48">
        <f t="shared" si="3"/>
        <v>7218</v>
      </c>
      <c r="M7" s="48">
        <v>0</v>
      </c>
      <c r="N7" s="48">
        <v>57</v>
      </c>
      <c r="O7" s="48">
        <v>0</v>
      </c>
      <c r="P7" s="48">
        <f t="shared" si="7"/>
        <v>57</v>
      </c>
      <c r="Q7" s="243">
        <f t="shared" si="8"/>
        <v>7275</v>
      </c>
      <c r="S7" s="44">
        <v>0</v>
      </c>
      <c r="T7" s="44">
        <v>57</v>
      </c>
      <c r="U7" s="44" t="str">
        <f t="shared" si="9"/>
        <v/>
      </c>
      <c r="V7" s="44" t="str">
        <f t="shared" si="10"/>
        <v/>
      </c>
    </row>
    <row r="8" spans="1:22">
      <c r="A8" s="48" t="s">
        <v>250</v>
      </c>
      <c r="B8" s="48">
        <v>565</v>
      </c>
      <c r="C8" s="226" t="s">
        <v>11</v>
      </c>
      <c r="D8" s="48">
        <v>1800</v>
      </c>
      <c r="E8" s="48">
        <f t="shared" si="11"/>
        <v>142</v>
      </c>
      <c r="F8" s="48">
        <f t="shared" si="4"/>
        <v>424</v>
      </c>
      <c r="G8" s="242">
        <f t="shared" si="5"/>
        <v>180</v>
      </c>
      <c r="H8" s="47">
        <f t="shared" si="0"/>
        <v>2546</v>
      </c>
      <c r="I8" s="47">
        <f t="shared" si="6"/>
        <v>7638</v>
      </c>
      <c r="J8" s="48">
        <f t="shared" si="1"/>
        <v>7638</v>
      </c>
      <c r="K8" s="48">
        <f t="shared" si="2"/>
        <v>7638</v>
      </c>
      <c r="L8" s="48">
        <f t="shared" si="3"/>
        <v>7638</v>
      </c>
      <c r="M8" s="48">
        <v>-967</v>
      </c>
      <c r="N8" s="48">
        <v>144</v>
      </c>
      <c r="O8" s="48">
        <v>0</v>
      </c>
      <c r="P8" s="48">
        <f t="shared" si="7"/>
        <v>-823</v>
      </c>
      <c r="Q8" s="243">
        <f t="shared" si="8"/>
        <v>6815</v>
      </c>
      <c r="S8" s="44">
        <v>15528</v>
      </c>
      <c r="T8" s="44">
        <v>967</v>
      </c>
      <c r="U8" s="44" t="str">
        <f t="shared" si="9"/>
        <v>No match</v>
      </c>
      <c r="V8" s="44" t="str">
        <f t="shared" si="10"/>
        <v>No match</v>
      </c>
    </row>
    <row r="9" spans="1:22">
      <c r="A9" s="48" t="s">
        <v>249</v>
      </c>
      <c r="B9" s="48">
        <v>565</v>
      </c>
      <c r="C9" s="226" t="s">
        <v>36</v>
      </c>
      <c r="D9" s="48">
        <v>1800</v>
      </c>
      <c r="E9" s="48">
        <f t="shared" si="11"/>
        <v>142</v>
      </c>
      <c r="F9" s="48">
        <f t="shared" si="4"/>
        <v>424</v>
      </c>
      <c r="G9" s="242">
        <f t="shared" si="5"/>
        <v>0</v>
      </c>
      <c r="H9" s="47">
        <f t="shared" si="0"/>
        <v>2366</v>
      </c>
      <c r="I9" s="47">
        <f t="shared" si="6"/>
        <v>7098</v>
      </c>
      <c r="J9" s="48">
        <f t="shared" si="1"/>
        <v>7098</v>
      </c>
      <c r="K9" s="48">
        <f t="shared" si="2"/>
        <v>7098</v>
      </c>
      <c r="L9" s="48">
        <f t="shared" si="3"/>
        <v>7098</v>
      </c>
      <c r="M9" s="48">
        <v>0</v>
      </c>
      <c r="N9" s="48">
        <v>317</v>
      </c>
      <c r="O9" s="48">
        <v>0</v>
      </c>
      <c r="P9" s="48">
        <f t="shared" si="7"/>
        <v>317</v>
      </c>
      <c r="Q9" s="243">
        <f t="shared" si="8"/>
        <v>7415</v>
      </c>
      <c r="S9" s="44">
        <v>222</v>
      </c>
      <c r="T9" s="44">
        <v>327</v>
      </c>
      <c r="U9" s="44" t="str">
        <f t="shared" si="9"/>
        <v>No match</v>
      </c>
      <c r="V9" s="44" t="str">
        <f t="shared" si="10"/>
        <v>No match</v>
      </c>
    </row>
    <row r="10" spans="1:22">
      <c r="A10" s="48" t="s">
        <v>248</v>
      </c>
      <c r="B10" s="48">
        <v>605</v>
      </c>
      <c r="C10" s="226" t="s">
        <v>36</v>
      </c>
      <c r="D10" s="48">
        <v>1800</v>
      </c>
      <c r="E10" s="48">
        <f t="shared" si="11"/>
        <v>152</v>
      </c>
      <c r="F10" s="48">
        <f t="shared" si="4"/>
        <v>454</v>
      </c>
      <c r="G10" s="242">
        <f t="shared" si="5"/>
        <v>0</v>
      </c>
      <c r="H10" s="47">
        <f t="shared" si="0"/>
        <v>2406</v>
      </c>
      <c r="I10" s="47">
        <f t="shared" si="6"/>
        <v>7218</v>
      </c>
      <c r="J10" s="48">
        <f t="shared" si="1"/>
        <v>7218</v>
      </c>
      <c r="K10" s="48">
        <f t="shared" si="2"/>
        <v>7218</v>
      </c>
      <c r="L10" s="48">
        <f t="shared" si="3"/>
        <v>7218</v>
      </c>
      <c r="M10" s="48">
        <v>0</v>
      </c>
      <c r="N10" s="48">
        <v>0</v>
      </c>
      <c r="O10" s="48">
        <v>0</v>
      </c>
      <c r="P10" s="48">
        <f t="shared" si="7"/>
        <v>0</v>
      </c>
      <c r="Q10" s="243">
        <f t="shared" si="8"/>
        <v>7218</v>
      </c>
      <c r="S10" s="44">
        <v>0</v>
      </c>
      <c r="T10" s="44">
        <v>0</v>
      </c>
      <c r="U10" s="44" t="str">
        <f t="shared" si="9"/>
        <v/>
      </c>
      <c r="V10" s="44" t="str">
        <f t="shared" si="10"/>
        <v/>
      </c>
    </row>
    <row r="11" spans="1:22">
      <c r="A11" s="48" t="s">
        <v>247</v>
      </c>
      <c r="B11" s="48">
        <v>610</v>
      </c>
      <c r="C11" s="226" t="s">
        <v>11</v>
      </c>
      <c r="D11" s="48">
        <v>1800</v>
      </c>
      <c r="E11" s="48">
        <f t="shared" si="11"/>
        <v>153</v>
      </c>
      <c r="F11" s="48">
        <f t="shared" si="4"/>
        <v>458</v>
      </c>
      <c r="G11" s="242">
        <f t="shared" si="5"/>
        <v>180</v>
      </c>
      <c r="H11" s="47">
        <f t="shared" si="0"/>
        <v>2591</v>
      </c>
      <c r="I11" s="47">
        <f t="shared" si="6"/>
        <v>7773</v>
      </c>
      <c r="J11" s="48">
        <f t="shared" si="1"/>
        <v>7773</v>
      </c>
      <c r="K11" s="48">
        <f t="shared" si="2"/>
        <v>7773</v>
      </c>
      <c r="L11" s="48">
        <f t="shared" si="3"/>
        <v>7773</v>
      </c>
      <c r="M11" s="48">
        <v>0</v>
      </c>
      <c r="N11" s="48">
        <v>55</v>
      </c>
      <c r="O11" s="48">
        <v>0</v>
      </c>
      <c r="P11" s="48">
        <f t="shared" si="7"/>
        <v>55</v>
      </c>
      <c r="Q11" s="243">
        <f t="shared" si="8"/>
        <v>7828</v>
      </c>
      <c r="S11" s="44">
        <v>0</v>
      </c>
      <c r="T11" s="44">
        <v>55</v>
      </c>
      <c r="U11" s="44" t="str">
        <f t="shared" si="9"/>
        <v/>
      </c>
      <c r="V11" s="44" t="str">
        <f t="shared" si="10"/>
        <v/>
      </c>
    </row>
    <row r="12" spans="1:22">
      <c r="A12" s="48" t="s">
        <v>246</v>
      </c>
      <c r="B12" s="48">
        <v>565</v>
      </c>
      <c r="C12" s="226" t="s">
        <v>11</v>
      </c>
      <c r="D12" s="48">
        <v>1800</v>
      </c>
      <c r="E12" s="48">
        <f t="shared" si="11"/>
        <v>142</v>
      </c>
      <c r="F12" s="48">
        <f t="shared" si="4"/>
        <v>424</v>
      </c>
      <c r="G12" s="242">
        <f t="shared" si="5"/>
        <v>180</v>
      </c>
      <c r="H12" s="47">
        <f t="shared" si="0"/>
        <v>2546</v>
      </c>
      <c r="I12" s="47">
        <f t="shared" si="6"/>
        <v>7638</v>
      </c>
      <c r="J12" s="48">
        <f t="shared" si="1"/>
        <v>7638</v>
      </c>
      <c r="K12" s="48">
        <f t="shared" si="2"/>
        <v>7638</v>
      </c>
      <c r="L12" s="48">
        <f t="shared" si="3"/>
        <v>7638</v>
      </c>
      <c r="M12" s="48">
        <v>-1</v>
      </c>
      <c r="N12" s="48">
        <v>0</v>
      </c>
      <c r="O12" s="48">
        <v>0</v>
      </c>
      <c r="P12" s="48">
        <f t="shared" si="7"/>
        <v>-1</v>
      </c>
      <c r="Q12" s="243">
        <f t="shared" si="8"/>
        <v>7637</v>
      </c>
      <c r="S12" s="44">
        <v>-1</v>
      </c>
      <c r="T12" s="44">
        <v>0</v>
      </c>
      <c r="U12" s="44" t="str">
        <f t="shared" si="9"/>
        <v/>
      </c>
      <c r="V12" s="44" t="str">
        <f t="shared" si="10"/>
        <v/>
      </c>
    </row>
    <row r="13" spans="1:22">
      <c r="A13" s="48" t="s">
        <v>245</v>
      </c>
      <c r="B13" s="48">
        <v>565</v>
      </c>
      <c r="C13" s="226" t="s">
        <v>36</v>
      </c>
      <c r="D13" s="48">
        <v>1800</v>
      </c>
      <c r="E13" s="48">
        <f t="shared" si="11"/>
        <v>142</v>
      </c>
      <c r="F13" s="48">
        <f t="shared" si="4"/>
        <v>424</v>
      </c>
      <c r="G13" s="242">
        <f t="shared" si="5"/>
        <v>0</v>
      </c>
      <c r="H13" s="47">
        <f t="shared" si="0"/>
        <v>2366</v>
      </c>
      <c r="I13" s="47">
        <f t="shared" si="6"/>
        <v>7098</v>
      </c>
      <c r="J13" s="48">
        <f t="shared" si="1"/>
        <v>7098</v>
      </c>
      <c r="K13" s="48">
        <f t="shared" si="2"/>
        <v>7098</v>
      </c>
      <c r="L13" s="48">
        <f t="shared" si="3"/>
        <v>7098</v>
      </c>
      <c r="M13" s="48">
        <v>22924</v>
      </c>
      <c r="N13" s="48">
        <v>2001</v>
      </c>
      <c r="O13" s="48">
        <v>0</v>
      </c>
      <c r="P13" s="48">
        <f t="shared" si="7"/>
        <v>24925</v>
      </c>
      <c r="Q13" s="243">
        <f t="shared" si="8"/>
        <v>32023</v>
      </c>
      <c r="S13" s="44">
        <v>22924</v>
      </c>
      <c r="T13" s="44">
        <v>2001</v>
      </c>
      <c r="U13" s="44" t="str">
        <f t="shared" si="9"/>
        <v/>
      </c>
      <c r="V13" s="44" t="str">
        <f t="shared" si="10"/>
        <v/>
      </c>
    </row>
    <row r="14" spans="1:22">
      <c r="A14" s="48" t="s">
        <v>244</v>
      </c>
      <c r="B14" s="48">
        <v>610</v>
      </c>
      <c r="C14" s="226" t="s">
        <v>36</v>
      </c>
      <c r="D14" s="48">
        <v>1800</v>
      </c>
      <c r="E14" s="48">
        <f t="shared" si="11"/>
        <v>153</v>
      </c>
      <c r="F14" s="48">
        <f t="shared" si="4"/>
        <v>458</v>
      </c>
      <c r="G14" s="242">
        <f t="shared" si="5"/>
        <v>0</v>
      </c>
      <c r="H14" s="47">
        <f t="shared" si="0"/>
        <v>2411</v>
      </c>
      <c r="I14" s="47">
        <f t="shared" si="6"/>
        <v>7233</v>
      </c>
      <c r="J14" s="48">
        <f t="shared" si="1"/>
        <v>7233</v>
      </c>
      <c r="K14" s="48">
        <f t="shared" si="2"/>
        <v>7233</v>
      </c>
      <c r="L14" s="48">
        <f t="shared" si="3"/>
        <v>7233</v>
      </c>
      <c r="M14" s="48">
        <v>0</v>
      </c>
      <c r="N14" s="48">
        <v>801</v>
      </c>
      <c r="O14" s="48">
        <v>0</v>
      </c>
      <c r="P14" s="48">
        <f t="shared" si="7"/>
        <v>801</v>
      </c>
      <c r="Q14" s="243">
        <f t="shared" si="8"/>
        <v>8034</v>
      </c>
      <c r="S14" s="44">
        <v>0</v>
      </c>
      <c r="T14" s="44">
        <v>801</v>
      </c>
      <c r="U14" s="44" t="str">
        <f t="shared" si="9"/>
        <v/>
      </c>
      <c r="V14" s="44" t="str">
        <f t="shared" si="10"/>
        <v/>
      </c>
    </row>
    <row r="15" spans="1:22">
      <c r="A15" s="48" t="s">
        <v>243</v>
      </c>
      <c r="B15" s="48">
        <v>610</v>
      </c>
      <c r="C15" s="226" t="s">
        <v>36</v>
      </c>
      <c r="D15" s="48">
        <v>1800</v>
      </c>
      <c r="E15" s="48">
        <f t="shared" si="11"/>
        <v>153</v>
      </c>
      <c r="F15" s="48">
        <f t="shared" si="4"/>
        <v>458</v>
      </c>
      <c r="G15" s="242">
        <f t="shared" si="5"/>
        <v>0</v>
      </c>
      <c r="H15" s="47">
        <f t="shared" si="0"/>
        <v>2411</v>
      </c>
      <c r="I15" s="47">
        <f t="shared" si="6"/>
        <v>7233</v>
      </c>
      <c r="J15" s="48">
        <f t="shared" si="1"/>
        <v>7233</v>
      </c>
      <c r="K15" s="48">
        <f t="shared" si="2"/>
        <v>7233</v>
      </c>
      <c r="L15" s="48">
        <f t="shared" si="3"/>
        <v>7233</v>
      </c>
      <c r="M15" s="48">
        <v>0</v>
      </c>
      <c r="N15" s="48">
        <v>415</v>
      </c>
      <c r="O15" s="48">
        <v>0</v>
      </c>
      <c r="P15" s="48">
        <f t="shared" si="7"/>
        <v>415</v>
      </c>
      <c r="Q15" s="243">
        <f t="shared" si="8"/>
        <v>7648</v>
      </c>
      <c r="S15" s="44">
        <v>0</v>
      </c>
      <c r="T15" s="44">
        <v>415</v>
      </c>
      <c r="U15" s="44" t="str">
        <f t="shared" si="9"/>
        <v/>
      </c>
      <c r="V15" s="44" t="str">
        <f t="shared" si="10"/>
        <v/>
      </c>
    </row>
    <row r="16" spans="1:22">
      <c r="A16" s="48" t="s">
        <v>242</v>
      </c>
      <c r="B16" s="48">
        <v>565</v>
      </c>
      <c r="C16" s="226" t="s">
        <v>11</v>
      </c>
      <c r="D16" s="48">
        <v>1800</v>
      </c>
      <c r="E16" s="48">
        <f t="shared" si="11"/>
        <v>142</v>
      </c>
      <c r="F16" s="48">
        <f t="shared" si="4"/>
        <v>424</v>
      </c>
      <c r="G16" s="242">
        <f t="shared" si="5"/>
        <v>180</v>
      </c>
      <c r="H16" s="47">
        <f t="shared" si="0"/>
        <v>2546</v>
      </c>
      <c r="I16" s="47">
        <f t="shared" si="6"/>
        <v>7638</v>
      </c>
      <c r="J16" s="48">
        <f t="shared" si="1"/>
        <v>7638</v>
      </c>
      <c r="K16" s="48">
        <f t="shared" si="2"/>
        <v>7638</v>
      </c>
      <c r="L16" s="48">
        <f t="shared" si="3"/>
        <v>7638</v>
      </c>
      <c r="M16" s="48">
        <v>0</v>
      </c>
      <c r="N16" s="48">
        <v>117</v>
      </c>
      <c r="O16" s="48">
        <v>0</v>
      </c>
      <c r="P16" s="48">
        <f t="shared" si="7"/>
        <v>117</v>
      </c>
      <c r="Q16" s="243">
        <f t="shared" si="8"/>
        <v>7755</v>
      </c>
      <c r="S16" s="44">
        <v>0</v>
      </c>
      <c r="T16" s="44">
        <v>117</v>
      </c>
      <c r="U16" s="44" t="str">
        <f t="shared" si="9"/>
        <v/>
      </c>
      <c r="V16" s="44" t="str">
        <f t="shared" si="10"/>
        <v/>
      </c>
    </row>
    <row r="17" spans="1:22">
      <c r="A17" s="48" t="s">
        <v>241</v>
      </c>
      <c r="B17" s="48">
        <v>565</v>
      </c>
      <c r="C17" s="226" t="s">
        <v>11</v>
      </c>
      <c r="D17" s="48">
        <v>1800</v>
      </c>
      <c r="E17" s="48">
        <f t="shared" si="11"/>
        <v>142</v>
      </c>
      <c r="F17" s="48">
        <f t="shared" si="4"/>
        <v>424</v>
      </c>
      <c r="G17" s="242">
        <f t="shared" si="5"/>
        <v>180</v>
      </c>
      <c r="H17" s="47">
        <f t="shared" si="0"/>
        <v>2546</v>
      </c>
      <c r="I17" s="47">
        <f t="shared" si="6"/>
        <v>7638</v>
      </c>
      <c r="J17" s="48">
        <f t="shared" si="1"/>
        <v>7638</v>
      </c>
      <c r="K17" s="48">
        <f t="shared" si="2"/>
        <v>7638</v>
      </c>
      <c r="L17" s="48">
        <f t="shared" si="3"/>
        <v>7638</v>
      </c>
      <c r="M17" s="48">
        <v>0</v>
      </c>
      <c r="N17" s="48">
        <v>81</v>
      </c>
      <c r="O17" s="48">
        <v>0</v>
      </c>
      <c r="P17" s="48">
        <f t="shared" si="7"/>
        <v>81</v>
      </c>
      <c r="Q17" s="243">
        <f t="shared" si="8"/>
        <v>7719</v>
      </c>
      <c r="S17" s="44">
        <v>0</v>
      </c>
      <c r="T17" s="44">
        <v>81</v>
      </c>
      <c r="U17" s="44" t="str">
        <f t="shared" si="9"/>
        <v/>
      </c>
      <c r="V17" s="44" t="str">
        <f t="shared" si="10"/>
        <v/>
      </c>
    </row>
    <row r="18" spans="1:22">
      <c r="A18" s="48" t="s">
        <v>240</v>
      </c>
      <c r="B18" s="48">
        <v>610</v>
      </c>
      <c r="C18" s="226" t="s">
        <v>11</v>
      </c>
      <c r="D18" s="48">
        <v>1800</v>
      </c>
      <c r="E18" s="48">
        <f t="shared" si="11"/>
        <v>153</v>
      </c>
      <c r="F18" s="48">
        <f t="shared" si="4"/>
        <v>458</v>
      </c>
      <c r="G18" s="242">
        <f t="shared" si="5"/>
        <v>180</v>
      </c>
      <c r="H18" s="47">
        <f t="shared" si="0"/>
        <v>2591</v>
      </c>
      <c r="I18" s="47">
        <f t="shared" si="6"/>
        <v>7773</v>
      </c>
      <c r="J18" s="48">
        <f t="shared" si="1"/>
        <v>7773</v>
      </c>
      <c r="K18" s="48">
        <f t="shared" si="2"/>
        <v>7773</v>
      </c>
      <c r="L18" s="48">
        <f t="shared" si="3"/>
        <v>7773</v>
      </c>
      <c r="M18" s="48">
        <v>0</v>
      </c>
      <c r="N18" s="48">
        <v>0</v>
      </c>
      <c r="O18" s="48">
        <v>0</v>
      </c>
      <c r="P18" s="48">
        <f t="shared" si="7"/>
        <v>0</v>
      </c>
      <c r="Q18" s="243">
        <f t="shared" si="8"/>
        <v>7773</v>
      </c>
      <c r="S18" s="44">
        <v>0</v>
      </c>
      <c r="T18" s="44">
        <v>0</v>
      </c>
      <c r="U18" s="44" t="str">
        <f t="shared" si="9"/>
        <v/>
      </c>
      <c r="V18" s="44" t="str">
        <f t="shared" si="10"/>
        <v/>
      </c>
    </row>
    <row r="19" spans="1:22">
      <c r="A19" s="48" t="s">
        <v>239</v>
      </c>
      <c r="B19" s="48">
        <v>605</v>
      </c>
      <c r="C19" s="226" t="s">
        <v>11</v>
      </c>
      <c r="D19" s="48">
        <v>1800</v>
      </c>
      <c r="E19" s="48">
        <f t="shared" si="11"/>
        <v>152</v>
      </c>
      <c r="F19" s="48">
        <f t="shared" si="4"/>
        <v>454</v>
      </c>
      <c r="G19" s="242">
        <f t="shared" si="5"/>
        <v>180</v>
      </c>
      <c r="H19" s="47">
        <f t="shared" si="0"/>
        <v>2586</v>
      </c>
      <c r="I19" s="47">
        <f t="shared" si="6"/>
        <v>7758</v>
      </c>
      <c r="J19" s="48">
        <f t="shared" si="1"/>
        <v>7758</v>
      </c>
      <c r="K19" s="48">
        <f t="shared" si="2"/>
        <v>7758</v>
      </c>
      <c r="L19" s="48">
        <f t="shared" si="3"/>
        <v>7758</v>
      </c>
      <c r="M19" s="53">
        <v>-158</v>
      </c>
      <c r="N19" s="48">
        <v>290</v>
      </c>
      <c r="O19" s="48">
        <v>0</v>
      </c>
      <c r="P19" s="48">
        <f t="shared" si="7"/>
        <v>132</v>
      </c>
      <c r="Q19" s="243">
        <f t="shared" si="8"/>
        <v>7890</v>
      </c>
      <c r="S19" s="44">
        <v>-158</v>
      </c>
      <c r="T19" s="44">
        <v>290</v>
      </c>
      <c r="U19" s="44" t="str">
        <f t="shared" si="9"/>
        <v/>
      </c>
      <c r="V19" s="44" t="str">
        <f t="shared" si="10"/>
        <v/>
      </c>
    </row>
    <row r="20" spans="1:22">
      <c r="A20" s="48" t="s">
        <v>238</v>
      </c>
      <c r="B20" s="48">
        <v>565</v>
      </c>
      <c r="C20" s="226" t="s">
        <v>11</v>
      </c>
      <c r="D20" s="48">
        <v>1800</v>
      </c>
      <c r="E20" s="48">
        <f t="shared" si="11"/>
        <v>142</v>
      </c>
      <c r="F20" s="48">
        <f t="shared" si="4"/>
        <v>424</v>
      </c>
      <c r="G20" s="242">
        <f t="shared" si="5"/>
        <v>180</v>
      </c>
      <c r="H20" s="47">
        <f t="shared" si="0"/>
        <v>2546</v>
      </c>
      <c r="I20" s="47">
        <f t="shared" si="6"/>
        <v>7638</v>
      </c>
      <c r="J20" s="48">
        <f t="shared" si="1"/>
        <v>7638</v>
      </c>
      <c r="K20" s="48">
        <f t="shared" si="2"/>
        <v>7638</v>
      </c>
      <c r="L20" s="48">
        <f t="shared" si="3"/>
        <v>7638</v>
      </c>
      <c r="M20" s="48">
        <v>0</v>
      </c>
      <c r="N20" s="48">
        <v>2507</v>
      </c>
      <c r="O20" s="48">
        <v>0</v>
      </c>
      <c r="P20" s="48">
        <f t="shared" si="7"/>
        <v>2507</v>
      </c>
      <c r="Q20" s="243">
        <f t="shared" si="8"/>
        <v>10145</v>
      </c>
      <c r="S20" s="44">
        <v>0</v>
      </c>
      <c r="T20" s="44">
        <v>2507</v>
      </c>
      <c r="U20" s="44" t="str">
        <f t="shared" si="9"/>
        <v/>
      </c>
      <c r="V20" s="44" t="str">
        <f t="shared" si="10"/>
        <v/>
      </c>
    </row>
    <row r="21" spans="1:22">
      <c r="A21" s="48" t="s">
        <v>237</v>
      </c>
      <c r="B21" s="48">
        <v>565</v>
      </c>
      <c r="C21" s="226" t="s">
        <v>36</v>
      </c>
      <c r="D21" s="48">
        <v>1800</v>
      </c>
      <c r="E21" s="48">
        <f t="shared" si="11"/>
        <v>142</v>
      </c>
      <c r="F21" s="48">
        <f t="shared" si="4"/>
        <v>424</v>
      </c>
      <c r="G21" s="242">
        <f t="shared" si="5"/>
        <v>0</v>
      </c>
      <c r="H21" s="47">
        <f t="shared" si="0"/>
        <v>2366</v>
      </c>
      <c r="I21" s="47">
        <f t="shared" si="6"/>
        <v>7098</v>
      </c>
      <c r="J21" s="48">
        <f t="shared" si="1"/>
        <v>7098</v>
      </c>
      <c r="K21" s="48">
        <f t="shared" si="2"/>
        <v>7098</v>
      </c>
      <c r="L21" s="48">
        <f t="shared" si="3"/>
        <v>7098</v>
      </c>
      <c r="M21" s="48">
        <v>96</v>
      </c>
      <c r="N21" s="48">
        <v>524</v>
      </c>
      <c r="O21" s="48">
        <v>0</v>
      </c>
      <c r="P21" s="48">
        <f t="shared" si="7"/>
        <v>620</v>
      </c>
      <c r="Q21" s="243">
        <f t="shared" si="8"/>
        <v>7718</v>
      </c>
      <c r="S21" s="44">
        <v>96</v>
      </c>
      <c r="T21" s="44">
        <v>524</v>
      </c>
      <c r="U21" s="44" t="str">
        <f t="shared" si="9"/>
        <v/>
      </c>
      <c r="V21" s="44" t="str">
        <f t="shared" si="10"/>
        <v/>
      </c>
    </row>
    <row r="22" spans="1:22">
      <c r="A22" s="48" t="s">
        <v>236</v>
      </c>
      <c r="B22" s="48">
        <v>605</v>
      </c>
      <c r="C22" s="226" t="s">
        <v>36</v>
      </c>
      <c r="D22" s="48">
        <v>1800</v>
      </c>
      <c r="E22" s="48">
        <f t="shared" si="11"/>
        <v>152</v>
      </c>
      <c r="F22" s="48">
        <f t="shared" si="4"/>
        <v>454</v>
      </c>
      <c r="G22" s="242">
        <f t="shared" si="5"/>
        <v>0</v>
      </c>
      <c r="H22" s="47">
        <f t="shared" si="0"/>
        <v>2406</v>
      </c>
      <c r="I22" s="47">
        <f t="shared" si="6"/>
        <v>7218</v>
      </c>
      <c r="J22" s="48">
        <f t="shared" si="1"/>
        <v>7218</v>
      </c>
      <c r="K22" s="48">
        <f t="shared" si="2"/>
        <v>7218</v>
      </c>
      <c r="L22" s="48">
        <f t="shared" si="3"/>
        <v>7218</v>
      </c>
      <c r="M22" s="48">
        <v>5463</v>
      </c>
      <c r="N22" s="48">
        <v>162</v>
      </c>
      <c r="O22" s="48">
        <v>0</v>
      </c>
      <c r="P22" s="48">
        <f t="shared" si="7"/>
        <v>5625</v>
      </c>
      <c r="Q22" s="243">
        <f t="shared" si="8"/>
        <v>12843</v>
      </c>
      <c r="S22" s="44">
        <v>5463</v>
      </c>
      <c r="T22" s="44">
        <v>162</v>
      </c>
      <c r="U22" s="44" t="str">
        <f t="shared" si="9"/>
        <v/>
      </c>
      <c r="V22" s="44" t="str">
        <f t="shared" si="10"/>
        <v/>
      </c>
    </row>
    <row r="23" spans="1:22">
      <c r="A23" s="48" t="s">
        <v>235</v>
      </c>
      <c r="B23" s="48">
        <v>605</v>
      </c>
      <c r="C23" s="226" t="s">
        <v>36</v>
      </c>
      <c r="D23" s="48">
        <v>1800</v>
      </c>
      <c r="E23" s="48">
        <f t="shared" si="11"/>
        <v>152</v>
      </c>
      <c r="F23" s="48">
        <f t="shared" si="4"/>
        <v>454</v>
      </c>
      <c r="G23" s="242">
        <f t="shared" si="5"/>
        <v>0</v>
      </c>
      <c r="H23" s="47">
        <f t="shared" si="0"/>
        <v>2406</v>
      </c>
      <c r="I23" s="47">
        <f t="shared" si="6"/>
        <v>7218</v>
      </c>
      <c r="J23" s="48">
        <f t="shared" si="1"/>
        <v>7218</v>
      </c>
      <c r="K23" s="48">
        <f t="shared" si="2"/>
        <v>7218</v>
      </c>
      <c r="L23" s="48">
        <f t="shared" si="3"/>
        <v>7218</v>
      </c>
      <c r="M23" s="48">
        <v>0</v>
      </c>
      <c r="N23" s="48">
        <v>0</v>
      </c>
      <c r="O23" s="48">
        <v>0</v>
      </c>
      <c r="P23" s="48">
        <f t="shared" si="7"/>
        <v>0</v>
      </c>
      <c r="Q23" s="243">
        <f t="shared" si="8"/>
        <v>7218</v>
      </c>
      <c r="S23" s="44">
        <v>0</v>
      </c>
      <c r="T23" s="44">
        <v>0</v>
      </c>
      <c r="U23" s="44" t="str">
        <f t="shared" si="9"/>
        <v/>
      </c>
      <c r="V23" s="44" t="str">
        <f t="shared" si="10"/>
        <v/>
      </c>
    </row>
    <row r="24" spans="1:22">
      <c r="A24" s="48" t="s">
        <v>234</v>
      </c>
      <c r="B24" s="48">
        <v>565</v>
      </c>
      <c r="C24" s="226" t="s">
        <v>36</v>
      </c>
      <c r="D24" s="48">
        <v>1800</v>
      </c>
      <c r="E24" s="48">
        <f t="shared" si="11"/>
        <v>142</v>
      </c>
      <c r="F24" s="48">
        <f t="shared" si="4"/>
        <v>424</v>
      </c>
      <c r="G24" s="242">
        <f t="shared" si="5"/>
        <v>0</v>
      </c>
      <c r="H24" s="47">
        <f t="shared" si="0"/>
        <v>2366</v>
      </c>
      <c r="I24" s="47">
        <f t="shared" si="6"/>
        <v>7098</v>
      </c>
      <c r="J24" s="48">
        <f t="shared" si="1"/>
        <v>7098</v>
      </c>
      <c r="K24" s="48">
        <f t="shared" si="2"/>
        <v>7098</v>
      </c>
      <c r="L24" s="48">
        <f t="shared" si="3"/>
        <v>7098</v>
      </c>
      <c r="M24" s="48">
        <v>4</v>
      </c>
      <c r="N24" s="48">
        <v>0</v>
      </c>
      <c r="O24" s="48">
        <v>0</v>
      </c>
      <c r="P24" s="48">
        <f t="shared" si="7"/>
        <v>4</v>
      </c>
      <c r="Q24" s="243">
        <f t="shared" si="8"/>
        <v>7102</v>
      </c>
      <c r="S24" s="44">
        <v>4</v>
      </c>
      <c r="T24" s="44">
        <v>0</v>
      </c>
      <c r="U24" s="44" t="str">
        <f t="shared" si="9"/>
        <v/>
      </c>
      <c r="V24" s="44" t="str">
        <f t="shared" si="10"/>
        <v/>
      </c>
    </row>
    <row r="25" spans="1:22">
      <c r="A25" s="48" t="s">
        <v>233</v>
      </c>
      <c r="B25" s="48">
        <v>565</v>
      </c>
      <c r="C25" s="226" t="s">
        <v>11</v>
      </c>
      <c r="D25" s="48">
        <v>1800</v>
      </c>
      <c r="E25" s="48">
        <f t="shared" si="11"/>
        <v>142</v>
      </c>
      <c r="F25" s="48">
        <f t="shared" si="4"/>
        <v>424</v>
      </c>
      <c r="G25" s="242">
        <f t="shared" si="5"/>
        <v>180</v>
      </c>
      <c r="H25" s="47">
        <f t="shared" si="0"/>
        <v>2546</v>
      </c>
      <c r="I25" s="47">
        <f t="shared" si="6"/>
        <v>7638</v>
      </c>
      <c r="J25" s="48">
        <f t="shared" si="1"/>
        <v>7638</v>
      </c>
      <c r="K25" s="48">
        <f t="shared" si="2"/>
        <v>7638</v>
      </c>
      <c r="L25" s="48">
        <f t="shared" si="3"/>
        <v>7638</v>
      </c>
      <c r="M25" s="48">
        <v>0</v>
      </c>
      <c r="N25" s="48">
        <v>0</v>
      </c>
      <c r="O25" s="48">
        <v>0</v>
      </c>
      <c r="P25" s="48">
        <f t="shared" si="7"/>
        <v>0</v>
      </c>
      <c r="Q25" s="243">
        <f t="shared" si="8"/>
        <v>7638</v>
      </c>
      <c r="S25" s="44">
        <v>0</v>
      </c>
      <c r="T25" s="44">
        <v>0</v>
      </c>
      <c r="U25" s="44" t="str">
        <f t="shared" si="9"/>
        <v/>
      </c>
      <c r="V25" s="44" t="str">
        <f t="shared" si="10"/>
        <v/>
      </c>
    </row>
    <row r="26" spans="1:22">
      <c r="A26" s="48" t="s">
        <v>232</v>
      </c>
      <c r="B26" s="48">
        <v>605</v>
      </c>
      <c r="C26" s="226" t="s">
        <v>11</v>
      </c>
      <c r="D26" s="48">
        <v>1800</v>
      </c>
      <c r="E26" s="48">
        <f t="shared" si="11"/>
        <v>152</v>
      </c>
      <c r="F26" s="48">
        <f t="shared" si="4"/>
        <v>454</v>
      </c>
      <c r="G26" s="242">
        <f t="shared" si="5"/>
        <v>180</v>
      </c>
      <c r="H26" s="47">
        <f t="shared" si="0"/>
        <v>2586</v>
      </c>
      <c r="I26" s="47">
        <f t="shared" si="6"/>
        <v>7758</v>
      </c>
      <c r="J26" s="48">
        <f t="shared" si="1"/>
        <v>7758</v>
      </c>
      <c r="K26" s="48">
        <f t="shared" si="2"/>
        <v>7758</v>
      </c>
      <c r="L26" s="48">
        <f t="shared" si="3"/>
        <v>7758</v>
      </c>
      <c r="M26" s="48">
        <v>0</v>
      </c>
      <c r="N26" s="48">
        <v>0</v>
      </c>
      <c r="O26" s="48">
        <v>0</v>
      </c>
      <c r="P26" s="48">
        <f t="shared" si="7"/>
        <v>0</v>
      </c>
      <c r="Q26" s="243">
        <f t="shared" si="8"/>
        <v>7758</v>
      </c>
      <c r="S26" s="44">
        <v>0</v>
      </c>
      <c r="T26" s="44">
        <v>0</v>
      </c>
      <c r="U26" s="44" t="str">
        <f t="shared" si="9"/>
        <v/>
      </c>
      <c r="V26" s="44" t="str">
        <f t="shared" si="10"/>
        <v/>
      </c>
    </row>
    <row r="27" spans="1:22">
      <c r="A27" s="48" t="s">
        <v>231</v>
      </c>
      <c r="B27" s="48">
        <v>610</v>
      </c>
      <c r="C27" s="226" t="s">
        <v>11</v>
      </c>
      <c r="D27" s="48">
        <v>1800</v>
      </c>
      <c r="E27" s="48">
        <f t="shared" si="11"/>
        <v>153</v>
      </c>
      <c r="F27" s="48">
        <f t="shared" si="4"/>
        <v>458</v>
      </c>
      <c r="G27" s="242">
        <f t="shared" si="5"/>
        <v>180</v>
      </c>
      <c r="H27" s="47">
        <f t="shared" si="0"/>
        <v>2591</v>
      </c>
      <c r="I27" s="47">
        <f t="shared" si="6"/>
        <v>7773</v>
      </c>
      <c r="J27" s="48">
        <f t="shared" si="1"/>
        <v>7773</v>
      </c>
      <c r="K27" s="48">
        <f t="shared" si="2"/>
        <v>7773</v>
      </c>
      <c r="L27" s="48">
        <f t="shared" si="3"/>
        <v>7773</v>
      </c>
      <c r="M27" s="48">
        <v>0</v>
      </c>
      <c r="N27" s="48">
        <v>0</v>
      </c>
      <c r="O27" s="48">
        <v>0</v>
      </c>
      <c r="P27" s="48">
        <f t="shared" si="7"/>
        <v>0</v>
      </c>
      <c r="Q27" s="243">
        <f t="shared" si="8"/>
        <v>7773</v>
      </c>
      <c r="S27" s="44">
        <v>0</v>
      </c>
      <c r="T27" s="44">
        <v>0</v>
      </c>
      <c r="U27" s="44" t="str">
        <f t="shared" si="9"/>
        <v/>
      </c>
      <c r="V27" s="44" t="str">
        <f t="shared" si="10"/>
        <v/>
      </c>
    </row>
    <row r="28" spans="1:22">
      <c r="A28" s="48" t="s">
        <v>230</v>
      </c>
      <c r="B28" s="48">
        <v>565</v>
      </c>
      <c r="C28" s="226" t="s">
        <v>11</v>
      </c>
      <c r="D28" s="48">
        <v>1800</v>
      </c>
      <c r="E28" s="48">
        <f t="shared" si="11"/>
        <v>142</v>
      </c>
      <c r="F28" s="48">
        <f t="shared" si="4"/>
        <v>424</v>
      </c>
      <c r="G28" s="242">
        <f t="shared" si="5"/>
        <v>180</v>
      </c>
      <c r="H28" s="47">
        <f t="shared" si="0"/>
        <v>2546</v>
      </c>
      <c r="I28" s="47">
        <f t="shared" si="6"/>
        <v>7638</v>
      </c>
      <c r="J28" s="48">
        <f t="shared" si="1"/>
        <v>7638</v>
      </c>
      <c r="K28" s="48">
        <f t="shared" si="2"/>
        <v>7638</v>
      </c>
      <c r="L28" s="48">
        <f t="shared" si="3"/>
        <v>7638</v>
      </c>
      <c r="M28" s="48">
        <v>7764</v>
      </c>
      <c r="N28" s="48">
        <v>287</v>
      </c>
      <c r="O28" s="48">
        <v>0</v>
      </c>
      <c r="P28" s="48">
        <f t="shared" si="7"/>
        <v>8051</v>
      </c>
      <c r="Q28" s="243">
        <f t="shared" si="8"/>
        <v>15689</v>
      </c>
      <c r="S28" s="44">
        <v>7764</v>
      </c>
      <c r="T28" s="44">
        <v>287</v>
      </c>
      <c r="U28" s="44" t="str">
        <f t="shared" si="9"/>
        <v/>
      </c>
      <c r="V28" s="44" t="str">
        <f t="shared" si="10"/>
        <v/>
      </c>
    </row>
    <row r="29" spans="1:22">
      <c r="A29" s="48" t="s">
        <v>229</v>
      </c>
      <c r="B29" s="48">
        <v>565</v>
      </c>
      <c r="C29" s="226" t="s">
        <v>11</v>
      </c>
      <c r="D29" s="48">
        <v>1800</v>
      </c>
      <c r="E29" s="48">
        <f t="shared" si="11"/>
        <v>142</v>
      </c>
      <c r="F29" s="48">
        <f t="shared" si="4"/>
        <v>424</v>
      </c>
      <c r="G29" s="242">
        <f t="shared" si="5"/>
        <v>180</v>
      </c>
      <c r="H29" s="47">
        <f t="shared" si="0"/>
        <v>2546</v>
      </c>
      <c r="I29" s="47">
        <f t="shared" si="6"/>
        <v>7638</v>
      </c>
      <c r="J29" s="48">
        <f t="shared" si="1"/>
        <v>7638</v>
      </c>
      <c r="K29" s="48">
        <f t="shared" si="2"/>
        <v>7638</v>
      </c>
      <c r="L29" s="48">
        <f t="shared" si="3"/>
        <v>7638</v>
      </c>
      <c r="M29" s="48">
        <v>0</v>
      </c>
      <c r="N29" s="48">
        <v>0</v>
      </c>
      <c r="O29" s="48">
        <v>0</v>
      </c>
      <c r="P29" s="48">
        <f t="shared" si="7"/>
        <v>0</v>
      </c>
      <c r="Q29" s="243">
        <f t="shared" si="8"/>
        <v>7638</v>
      </c>
      <c r="S29" s="44">
        <v>0</v>
      </c>
      <c r="T29" s="44">
        <v>0</v>
      </c>
      <c r="U29" s="44" t="str">
        <f t="shared" si="9"/>
        <v/>
      </c>
      <c r="V29" s="44" t="str">
        <f t="shared" si="10"/>
        <v/>
      </c>
    </row>
    <row r="30" spans="1:22">
      <c r="A30" s="48" t="s">
        <v>228</v>
      </c>
      <c r="B30" s="48">
        <v>610</v>
      </c>
      <c r="C30" s="226" t="s">
        <v>36</v>
      </c>
      <c r="D30" s="48">
        <v>1800</v>
      </c>
      <c r="E30" s="48">
        <f t="shared" si="11"/>
        <v>153</v>
      </c>
      <c r="F30" s="48">
        <f t="shared" si="4"/>
        <v>458</v>
      </c>
      <c r="G30" s="242">
        <f t="shared" si="5"/>
        <v>0</v>
      </c>
      <c r="H30" s="47">
        <f t="shared" si="0"/>
        <v>2411</v>
      </c>
      <c r="I30" s="47">
        <f t="shared" si="6"/>
        <v>7233</v>
      </c>
      <c r="J30" s="48">
        <f t="shared" si="1"/>
        <v>7233</v>
      </c>
      <c r="K30" s="48">
        <f t="shared" si="2"/>
        <v>7233</v>
      </c>
      <c r="L30" s="48">
        <f t="shared" si="3"/>
        <v>7233</v>
      </c>
      <c r="M30" s="48">
        <v>7229</v>
      </c>
      <c r="N30" s="48">
        <v>487</v>
      </c>
      <c r="O30" s="48">
        <v>0</v>
      </c>
      <c r="P30" s="48">
        <f t="shared" si="7"/>
        <v>7716</v>
      </c>
      <c r="Q30" s="243">
        <f t="shared" si="8"/>
        <v>14949</v>
      </c>
      <c r="S30" s="44">
        <v>7229</v>
      </c>
      <c r="T30" s="44">
        <v>487</v>
      </c>
      <c r="U30" s="44" t="str">
        <f t="shared" si="9"/>
        <v/>
      </c>
      <c r="V30" s="44" t="str">
        <f t="shared" si="10"/>
        <v/>
      </c>
    </row>
    <row r="31" spans="1:22">
      <c r="A31" s="48" t="s">
        <v>227</v>
      </c>
      <c r="B31" s="48">
        <v>610</v>
      </c>
      <c r="C31" s="226" t="s">
        <v>36</v>
      </c>
      <c r="D31" s="48">
        <v>1800</v>
      </c>
      <c r="E31" s="48">
        <f t="shared" si="11"/>
        <v>153</v>
      </c>
      <c r="F31" s="48">
        <f t="shared" si="4"/>
        <v>458</v>
      </c>
      <c r="G31" s="242">
        <f t="shared" si="5"/>
        <v>0</v>
      </c>
      <c r="H31" s="47">
        <f t="shared" si="0"/>
        <v>2411</v>
      </c>
      <c r="I31" s="47">
        <f t="shared" si="6"/>
        <v>7233</v>
      </c>
      <c r="J31" s="48">
        <f t="shared" si="1"/>
        <v>7233</v>
      </c>
      <c r="K31" s="48">
        <f t="shared" si="2"/>
        <v>7233</v>
      </c>
      <c r="L31" s="48">
        <f t="shared" si="3"/>
        <v>7233</v>
      </c>
      <c r="M31" s="48">
        <v>0</v>
      </c>
      <c r="N31" s="48">
        <v>0</v>
      </c>
      <c r="O31" s="48">
        <v>0</v>
      </c>
      <c r="P31" s="48">
        <f t="shared" si="7"/>
        <v>0</v>
      </c>
      <c r="Q31" s="243">
        <f t="shared" si="8"/>
        <v>7233</v>
      </c>
      <c r="S31" s="44">
        <v>0</v>
      </c>
      <c r="T31" s="44">
        <v>0</v>
      </c>
      <c r="U31" s="44" t="str">
        <f t="shared" si="9"/>
        <v/>
      </c>
      <c r="V31" s="44" t="str">
        <f t="shared" si="10"/>
        <v/>
      </c>
    </row>
    <row r="32" spans="1:22">
      <c r="A32" s="48" t="s">
        <v>226</v>
      </c>
      <c r="B32" s="48">
        <v>565</v>
      </c>
      <c r="C32" s="226" t="s">
        <v>11</v>
      </c>
      <c r="D32" s="48">
        <v>1800</v>
      </c>
      <c r="E32" s="48">
        <f t="shared" si="11"/>
        <v>142</v>
      </c>
      <c r="F32" s="48">
        <f t="shared" si="4"/>
        <v>424</v>
      </c>
      <c r="G32" s="242">
        <f t="shared" si="5"/>
        <v>180</v>
      </c>
      <c r="H32" s="47">
        <f t="shared" si="0"/>
        <v>2546</v>
      </c>
      <c r="I32" s="47">
        <f t="shared" si="6"/>
        <v>7638</v>
      </c>
      <c r="J32" s="48">
        <f t="shared" si="1"/>
        <v>7638</v>
      </c>
      <c r="K32" s="48">
        <f t="shared" si="2"/>
        <v>7638</v>
      </c>
      <c r="L32" s="48">
        <f t="shared" si="3"/>
        <v>7638</v>
      </c>
      <c r="M32" s="48">
        <v>37935</v>
      </c>
      <c r="N32" s="48">
        <v>4393</v>
      </c>
      <c r="O32" s="48">
        <v>0</v>
      </c>
      <c r="P32" s="48">
        <f t="shared" si="7"/>
        <v>42328</v>
      </c>
      <c r="Q32" s="243">
        <f t="shared" si="8"/>
        <v>49966</v>
      </c>
      <c r="S32" s="44">
        <v>37935</v>
      </c>
      <c r="T32" s="44">
        <v>4393</v>
      </c>
      <c r="U32" s="44" t="str">
        <f t="shared" si="9"/>
        <v/>
      </c>
      <c r="V32" s="44" t="str">
        <f t="shared" si="10"/>
        <v/>
      </c>
    </row>
    <row r="33" spans="1:22">
      <c r="A33" s="48" t="s">
        <v>225</v>
      </c>
      <c r="B33" s="48">
        <v>565</v>
      </c>
      <c r="C33" s="226" t="s">
        <v>11</v>
      </c>
      <c r="D33" s="48">
        <v>1800</v>
      </c>
      <c r="E33" s="48">
        <f t="shared" si="11"/>
        <v>142</v>
      </c>
      <c r="F33" s="48">
        <f t="shared" si="4"/>
        <v>424</v>
      </c>
      <c r="G33" s="242">
        <f t="shared" si="5"/>
        <v>180</v>
      </c>
      <c r="H33" s="47">
        <f t="shared" si="0"/>
        <v>2546</v>
      </c>
      <c r="I33" s="47">
        <f t="shared" si="6"/>
        <v>7638</v>
      </c>
      <c r="J33" s="48">
        <f t="shared" si="1"/>
        <v>7638</v>
      </c>
      <c r="K33" s="48">
        <f t="shared" si="2"/>
        <v>7638</v>
      </c>
      <c r="L33" s="48">
        <f t="shared" si="3"/>
        <v>7638</v>
      </c>
      <c r="M33" s="48">
        <v>0</v>
      </c>
      <c r="N33" s="48">
        <v>835</v>
      </c>
      <c r="O33" s="48">
        <v>0</v>
      </c>
      <c r="P33" s="48">
        <f t="shared" si="7"/>
        <v>835</v>
      </c>
      <c r="Q33" s="243">
        <f t="shared" si="8"/>
        <v>8473</v>
      </c>
      <c r="S33" s="44">
        <v>0</v>
      </c>
      <c r="T33" s="44">
        <v>835</v>
      </c>
      <c r="U33" s="44" t="str">
        <f t="shared" si="9"/>
        <v/>
      </c>
      <c r="V33" s="44" t="str">
        <f t="shared" si="10"/>
        <v/>
      </c>
    </row>
    <row r="34" spans="1:22">
      <c r="A34" s="48" t="s">
        <v>224</v>
      </c>
      <c r="B34" s="48">
        <v>610</v>
      </c>
      <c r="C34" s="226" t="s">
        <v>36</v>
      </c>
      <c r="D34" s="48">
        <v>1800</v>
      </c>
      <c r="E34" s="48">
        <f t="shared" si="11"/>
        <v>153</v>
      </c>
      <c r="F34" s="48">
        <f t="shared" si="4"/>
        <v>458</v>
      </c>
      <c r="G34" s="242">
        <f t="shared" si="5"/>
        <v>0</v>
      </c>
      <c r="H34" s="47">
        <f t="shared" si="0"/>
        <v>2411</v>
      </c>
      <c r="I34" s="47">
        <f t="shared" si="6"/>
        <v>7233</v>
      </c>
      <c r="J34" s="48">
        <f t="shared" si="1"/>
        <v>7233</v>
      </c>
      <c r="K34" s="48">
        <f t="shared" si="2"/>
        <v>7233</v>
      </c>
      <c r="L34" s="48">
        <f t="shared" si="3"/>
        <v>7233</v>
      </c>
      <c r="M34" s="48">
        <v>4169</v>
      </c>
      <c r="N34" s="48">
        <v>1132</v>
      </c>
      <c r="O34" s="48">
        <v>0</v>
      </c>
      <c r="P34" s="48">
        <f t="shared" si="7"/>
        <v>5301</v>
      </c>
      <c r="Q34" s="243">
        <f t="shared" si="8"/>
        <v>12534</v>
      </c>
      <c r="S34" s="44">
        <v>13759</v>
      </c>
      <c r="T34" s="44">
        <v>1132</v>
      </c>
      <c r="U34" s="44" t="str">
        <f t="shared" si="9"/>
        <v/>
      </c>
      <c r="V34" s="44" t="str">
        <f t="shared" si="10"/>
        <v>No match</v>
      </c>
    </row>
    <row r="35" spans="1:22">
      <c r="A35" s="48" t="s">
        <v>223</v>
      </c>
      <c r="B35" s="48">
        <v>605</v>
      </c>
      <c r="C35" s="226" t="s">
        <v>11</v>
      </c>
      <c r="D35" s="48">
        <v>1800</v>
      </c>
      <c r="E35" s="48">
        <f t="shared" si="11"/>
        <v>152</v>
      </c>
      <c r="F35" s="48">
        <f t="shared" si="4"/>
        <v>454</v>
      </c>
      <c r="G35" s="242">
        <f t="shared" si="5"/>
        <v>180</v>
      </c>
      <c r="H35" s="47">
        <f t="shared" si="0"/>
        <v>2586</v>
      </c>
      <c r="I35" s="47">
        <f t="shared" si="6"/>
        <v>7758</v>
      </c>
      <c r="J35" s="48">
        <f t="shared" ref="J35:J66" si="12">+H35*3</f>
        <v>7758</v>
      </c>
      <c r="K35" s="48">
        <f t="shared" si="2"/>
        <v>7758</v>
      </c>
      <c r="L35" s="48">
        <f t="shared" si="3"/>
        <v>7758</v>
      </c>
      <c r="M35" s="48">
        <v>0</v>
      </c>
      <c r="N35" s="48">
        <v>305</v>
      </c>
      <c r="O35" s="48">
        <v>0</v>
      </c>
      <c r="P35" s="48">
        <f t="shared" si="7"/>
        <v>305</v>
      </c>
      <c r="Q35" s="243">
        <f t="shared" si="8"/>
        <v>8063</v>
      </c>
      <c r="S35" s="44">
        <v>0</v>
      </c>
      <c r="T35" s="44">
        <v>305</v>
      </c>
      <c r="U35" s="44" t="str">
        <f t="shared" si="9"/>
        <v/>
      </c>
      <c r="V35" s="44" t="str">
        <f t="shared" si="10"/>
        <v/>
      </c>
    </row>
    <row r="36" spans="1:22">
      <c r="A36" s="48" t="s">
        <v>222</v>
      </c>
      <c r="B36" s="48">
        <v>565</v>
      </c>
      <c r="C36" s="226" t="s">
        <v>36</v>
      </c>
      <c r="D36" s="48">
        <v>1800</v>
      </c>
      <c r="E36" s="48">
        <f t="shared" si="11"/>
        <v>142</v>
      </c>
      <c r="F36" s="48">
        <f t="shared" si="4"/>
        <v>424</v>
      </c>
      <c r="G36" s="242">
        <f t="shared" si="5"/>
        <v>0</v>
      </c>
      <c r="H36" s="47">
        <f t="shared" si="0"/>
        <v>2366</v>
      </c>
      <c r="I36" s="47">
        <f t="shared" si="6"/>
        <v>7098</v>
      </c>
      <c r="J36" s="48">
        <f t="shared" si="12"/>
        <v>7098</v>
      </c>
      <c r="K36" s="48">
        <f t="shared" si="2"/>
        <v>7098</v>
      </c>
      <c r="L36" s="48">
        <f t="shared" si="3"/>
        <v>7098</v>
      </c>
      <c r="M36" s="52">
        <v>0</v>
      </c>
      <c r="N36" s="48">
        <v>389</v>
      </c>
      <c r="O36" s="48">
        <v>0</v>
      </c>
      <c r="P36" s="48">
        <f t="shared" si="7"/>
        <v>389</v>
      </c>
      <c r="Q36" s="243">
        <f t="shared" si="8"/>
        <v>7487</v>
      </c>
      <c r="S36" s="44">
        <v>0</v>
      </c>
      <c r="T36" s="44">
        <v>389</v>
      </c>
      <c r="U36" s="44" t="str">
        <f t="shared" si="9"/>
        <v/>
      </c>
      <c r="V36" s="44" t="str">
        <f t="shared" si="10"/>
        <v/>
      </c>
    </row>
    <row r="37" spans="1:22">
      <c r="A37" s="48" t="s">
        <v>221</v>
      </c>
      <c r="B37" s="48">
        <v>565</v>
      </c>
      <c r="C37" s="226" t="s">
        <v>11</v>
      </c>
      <c r="D37" s="48">
        <v>1800</v>
      </c>
      <c r="E37" s="48">
        <f t="shared" si="11"/>
        <v>142</v>
      </c>
      <c r="F37" s="48">
        <f t="shared" si="4"/>
        <v>424</v>
      </c>
      <c r="G37" s="242">
        <f t="shared" si="5"/>
        <v>180</v>
      </c>
      <c r="H37" s="47">
        <f t="shared" si="0"/>
        <v>2546</v>
      </c>
      <c r="I37" s="47">
        <f t="shared" si="6"/>
        <v>7638</v>
      </c>
      <c r="J37" s="48">
        <f t="shared" si="12"/>
        <v>7638</v>
      </c>
      <c r="K37" s="48">
        <f t="shared" si="2"/>
        <v>7638</v>
      </c>
      <c r="L37" s="48">
        <f t="shared" si="3"/>
        <v>7638</v>
      </c>
      <c r="M37" s="48">
        <v>0</v>
      </c>
      <c r="N37" s="48">
        <v>0</v>
      </c>
      <c r="O37" s="48">
        <v>0</v>
      </c>
      <c r="P37" s="48">
        <f t="shared" si="7"/>
        <v>0</v>
      </c>
      <c r="Q37" s="243">
        <f t="shared" si="8"/>
        <v>7638</v>
      </c>
      <c r="S37" s="44">
        <v>0</v>
      </c>
      <c r="T37" s="44">
        <v>0</v>
      </c>
      <c r="U37" s="44" t="str">
        <f t="shared" si="9"/>
        <v/>
      </c>
      <c r="V37" s="44" t="str">
        <f t="shared" si="10"/>
        <v/>
      </c>
    </row>
    <row r="38" spans="1:22">
      <c r="A38" s="48" t="s">
        <v>220</v>
      </c>
      <c r="B38" s="48">
        <v>605</v>
      </c>
      <c r="C38" s="226" t="s">
        <v>11</v>
      </c>
      <c r="D38" s="48">
        <v>1800</v>
      </c>
      <c r="E38" s="48">
        <f t="shared" si="11"/>
        <v>152</v>
      </c>
      <c r="F38" s="48">
        <f t="shared" si="4"/>
        <v>454</v>
      </c>
      <c r="G38" s="242">
        <f t="shared" si="5"/>
        <v>180</v>
      </c>
      <c r="H38" s="47">
        <f t="shared" si="0"/>
        <v>2586</v>
      </c>
      <c r="I38" s="47">
        <f t="shared" si="6"/>
        <v>7758</v>
      </c>
      <c r="J38" s="48">
        <f t="shared" si="12"/>
        <v>7758</v>
      </c>
      <c r="K38" s="48">
        <f t="shared" si="2"/>
        <v>7758</v>
      </c>
      <c r="L38" s="48">
        <f t="shared" si="3"/>
        <v>7758</v>
      </c>
      <c r="M38" s="48">
        <v>0</v>
      </c>
      <c r="N38" s="48">
        <v>0</v>
      </c>
      <c r="O38" s="48">
        <v>0</v>
      </c>
      <c r="P38" s="48">
        <f t="shared" si="7"/>
        <v>0</v>
      </c>
      <c r="Q38" s="243">
        <f t="shared" si="8"/>
        <v>7758</v>
      </c>
      <c r="S38" s="44">
        <v>0</v>
      </c>
      <c r="T38" s="44">
        <v>0</v>
      </c>
      <c r="U38" s="44" t="str">
        <f t="shared" si="9"/>
        <v/>
      </c>
      <c r="V38" s="44" t="str">
        <f t="shared" si="10"/>
        <v/>
      </c>
    </row>
    <row r="39" spans="1:22">
      <c r="A39" s="48" t="s">
        <v>219</v>
      </c>
      <c r="B39" s="48">
        <v>605</v>
      </c>
      <c r="C39" s="226" t="s">
        <v>11</v>
      </c>
      <c r="D39" s="48">
        <v>1800</v>
      </c>
      <c r="E39" s="48">
        <f t="shared" si="11"/>
        <v>152</v>
      </c>
      <c r="F39" s="48">
        <f t="shared" si="4"/>
        <v>454</v>
      </c>
      <c r="G39" s="242">
        <f t="shared" si="5"/>
        <v>180</v>
      </c>
      <c r="H39" s="47">
        <f t="shared" si="0"/>
        <v>2586</v>
      </c>
      <c r="I39" s="47">
        <f t="shared" si="6"/>
        <v>7758</v>
      </c>
      <c r="J39" s="48">
        <f t="shared" si="12"/>
        <v>7758</v>
      </c>
      <c r="K39" s="48">
        <f t="shared" si="2"/>
        <v>7758</v>
      </c>
      <c r="L39" s="48">
        <f t="shared" si="3"/>
        <v>7758</v>
      </c>
      <c r="M39" s="48">
        <v>350</v>
      </c>
      <c r="N39" s="48">
        <v>0</v>
      </c>
      <c r="O39" s="48">
        <v>0</v>
      </c>
      <c r="P39" s="48">
        <f t="shared" si="7"/>
        <v>350</v>
      </c>
      <c r="Q39" s="243">
        <f t="shared" si="8"/>
        <v>8108</v>
      </c>
      <c r="S39" s="44">
        <v>350</v>
      </c>
      <c r="T39" s="44">
        <v>0</v>
      </c>
      <c r="U39" s="44" t="str">
        <f t="shared" si="9"/>
        <v/>
      </c>
      <c r="V39" s="44" t="str">
        <f t="shared" si="10"/>
        <v/>
      </c>
    </row>
    <row r="40" spans="1:22">
      <c r="A40" s="48" t="s">
        <v>218</v>
      </c>
      <c r="B40" s="48">
        <v>590</v>
      </c>
      <c r="C40" s="226" t="s">
        <v>11</v>
      </c>
      <c r="D40" s="48">
        <v>1800</v>
      </c>
      <c r="E40" s="48">
        <f t="shared" si="11"/>
        <v>148</v>
      </c>
      <c r="F40" s="48">
        <f t="shared" si="4"/>
        <v>443</v>
      </c>
      <c r="G40" s="242">
        <f t="shared" si="5"/>
        <v>180</v>
      </c>
      <c r="H40" s="47">
        <f t="shared" si="0"/>
        <v>2571</v>
      </c>
      <c r="I40" s="47">
        <f t="shared" si="6"/>
        <v>7713</v>
      </c>
      <c r="J40" s="48">
        <f t="shared" si="12"/>
        <v>7713</v>
      </c>
      <c r="K40" s="48">
        <f t="shared" si="2"/>
        <v>7713</v>
      </c>
      <c r="L40" s="48">
        <f t="shared" si="3"/>
        <v>7713</v>
      </c>
      <c r="M40" s="48">
        <v>0</v>
      </c>
      <c r="N40" s="48">
        <v>0</v>
      </c>
      <c r="O40" s="48">
        <v>0</v>
      </c>
      <c r="P40" s="48">
        <f t="shared" si="7"/>
        <v>0</v>
      </c>
      <c r="Q40" s="243">
        <f t="shared" si="8"/>
        <v>7713</v>
      </c>
      <c r="S40" s="44">
        <v>0</v>
      </c>
      <c r="T40" s="44">
        <v>0</v>
      </c>
      <c r="U40" s="44" t="str">
        <f t="shared" si="9"/>
        <v/>
      </c>
      <c r="V40" s="44" t="str">
        <f t="shared" si="10"/>
        <v/>
      </c>
    </row>
    <row r="41" spans="1:22">
      <c r="A41" s="48" t="s">
        <v>217</v>
      </c>
      <c r="B41" s="48">
        <v>565</v>
      </c>
      <c r="C41" s="226" t="s">
        <v>11</v>
      </c>
      <c r="D41" s="48">
        <v>1800</v>
      </c>
      <c r="E41" s="48">
        <f t="shared" si="11"/>
        <v>142</v>
      </c>
      <c r="F41" s="48">
        <f t="shared" si="4"/>
        <v>424</v>
      </c>
      <c r="G41" s="242">
        <f t="shared" si="5"/>
        <v>180</v>
      </c>
      <c r="H41" s="47">
        <f t="shared" si="0"/>
        <v>2546</v>
      </c>
      <c r="I41" s="47">
        <f t="shared" si="6"/>
        <v>7638</v>
      </c>
      <c r="J41" s="48">
        <f t="shared" si="12"/>
        <v>7638</v>
      </c>
      <c r="K41" s="48">
        <f t="shared" si="2"/>
        <v>7638</v>
      </c>
      <c r="L41" s="48">
        <f t="shared" si="3"/>
        <v>7638</v>
      </c>
      <c r="M41" s="48">
        <v>-540</v>
      </c>
      <c r="N41" s="48">
        <v>0</v>
      </c>
      <c r="O41" s="48">
        <v>0</v>
      </c>
      <c r="P41" s="48">
        <f t="shared" si="7"/>
        <v>-540</v>
      </c>
      <c r="Q41" s="243">
        <f t="shared" si="8"/>
        <v>7098</v>
      </c>
      <c r="S41" s="44">
        <v>-540</v>
      </c>
      <c r="T41" s="44">
        <v>0</v>
      </c>
      <c r="U41" s="44" t="str">
        <f t="shared" si="9"/>
        <v/>
      </c>
      <c r="V41" s="44" t="str">
        <f t="shared" si="10"/>
        <v/>
      </c>
    </row>
    <row r="42" spans="1:22">
      <c r="A42" s="48" t="s">
        <v>216</v>
      </c>
      <c r="B42" s="48">
        <v>605</v>
      </c>
      <c r="C42" s="226" t="s">
        <v>11</v>
      </c>
      <c r="D42" s="48">
        <v>1800</v>
      </c>
      <c r="E42" s="48">
        <f t="shared" si="11"/>
        <v>152</v>
      </c>
      <c r="F42" s="48">
        <f t="shared" si="4"/>
        <v>454</v>
      </c>
      <c r="G42" s="242">
        <f t="shared" si="5"/>
        <v>180</v>
      </c>
      <c r="H42" s="47">
        <f t="shared" si="0"/>
        <v>2586</v>
      </c>
      <c r="I42" s="47">
        <f t="shared" si="6"/>
        <v>7758</v>
      </c>
      <c r="J42" s="48">
        <f t="shared" si="12"/>
        <v>7758</v>
      </c>
      <c r="K42" s="48">
        <f t="shared" si="2"/>
        <v>7758</v>
      </c>
      <c r="L42" s="48">
        <f t="shared" si="3"/>
        <v>7758</v>
      </c>
      <c r="M42" s="48">
        <v>0</v>
      </c>
      <c r="N42" s="48">
        <v>0</v>
      </c>
      <c r="O42" s="48">
        <v>0</v>
      </c>
      <c r="P42" s="48">
        <f t="shared" si="7"/>
        <v>0</v>
      </c>
      <c r="Q42" s="243">
        <f t="shared" si="8"/>
        <v>7758</v>
      </c>
      <c r="S42" s="44">
        <v>0</v>
      </c>
      <c r="T42" s="44">
        <v>0</v>
      </c>
      <c r="U42" s="44" t="str">
        <f t="shared" si="9"/>
        <v/>
      </c>
      <c r="V42" s="44" t="str">
        <f t="shared" si="10"/>
        <v/>
      </c>
    </row>
    <row r="43" spans="1:22">
      <c r="A43" s="48" t="s">
        <v>215</v>
      </c>
      <c r="B43" s="48">
        <v>610</v>
      </c>
      <c r="C43" s="226" t="s">
        <v>36</v>
      </c>
      <c r="D43" s="48">
        <v>1800</v>
      </c>
      <c r="E43" s="48">
        <f t="shared" si="11"/>
        <v>153</v>
      </c>
      <c r="F43" s="48">
        <f t="shared" si="4"/>
        <v>458</v>
      </c>
      <c r="G43" s="242">
        <f t="shared" si="5"/>
        <v>0</v>
      </c>
      <c r="H43" s="47">
        <f t="shared" si="0"/>
        <v>2411</v>
      </c>
      <c r="I43" s="47">
        <f t="shared" si="6"/>
        <v>7233</v>
      </c>
      <c r="J43" s="48">
        <f t="shared" si="12"/>
        <v>7233</v>
      </c>
      <c r="K43" s="48">
        <f t="shared" si="2"/>
        <v>7233</v>
      </c>
      <c r="L43" s="48">
        <f t="shared" si="3"/>
        <v>7233</v>
      </c>
      <c r="M43" s="48">
        <v>33560</v>
      </c>
      <c r="N43" s="48">
        <v>2496</v>
      </c>
      <c r="O43" s="48">
        <v>0</v>
      </c>
      <c r="P43" s="48">
        <f t="shared" si="7"/>
        <v>36056</v>
      </c>
      <c r="Q43" s="243">
        <f t="shared" si="8"/>
        <v>43289</v>
      </c>
      <c r="S43" s="44">
        <v>43560</v>
      </c>
      <c r="T43" s="44">
        <v>2433</v>
      </c>
      <c r="U43" s="44" t="str">
        <f t="shared" si="9"/>
        <v>No match</v>
      </c>
      <c r="V43" s="44" t="str">
        <f t="shared" si="10"/>
        <v>No match</v>
      </c>
    </row>
    <row r="44" spans="1:22">
      <c r="A44" s="48" t="s">
        <v>214</v>
      </c>
      <c r="B44" s="48">
        <v>565</v>
      </c>
      <c r="C44" s="226" t="s">
        <v>36</v>
      </c>
      <c r="D44" s="48">
        <v>1800</v>
      </c>
      <c r="E44" s="48">
        <f t="shared" si="11"/>
        <v>142</v>
      </c>
      <c r="F44" s="48">
        <f t="shared" si="4"/>
        <v>424</v>
      </c>
      <c r="G44" s="242">
        <f t="shared" si="5"/>
        <v>0</v>
      </c>
      <c r="H44" s="47">
        <f t="shared" si="0"/>
        <v>2366</v>
      </c>
      <c r="I44" s="47">
        <f t="shared" si="6"/>
        <v>7098</v>
      </c>
      <c r="J44" s="48">
        <f t="shared" si="12"/>
        <v>7098</v>
      </c>
      <c r="K44" s="48">
        <f t="shared" si="2"/>
        <v>7098</v>
      </c>
      <c r="L44" s="48">
        <f t="shared" si="3"/>
        <v>7098</v>
      </c>
      <c r="M44" s="48">
        <v>8271</v>
      </c>
      <c r="N44" s="48">
        <v>492</v>
      </c>
      <c r="O44" s="48">
        <v>0</v>
      </c>
      <c r="P44" s="48">
        <f t="shared" si="7"/>
        <v>8763</v>
      </c>
      <c r="Q44" s="243">
        <f t="shared" si="8"/>
        <v>15861</v>
      </c>
      <c r="S44" s="44">
        <v>8271</v>
      </c>
      <c r="T44" s="44">
        <v>492</v>
      </c>
      <c r="U44" s="44" t="str">
        <f t="shared" si="9"/>
        <v/>
      </c>
      <c r="V44" s="44" t="str">
        <f t="shared" si="10"/>
        <v/>
      </c>
    </row>
    <row r="45" spans="1:22">
      <c r="A45" s="48" t="s">
        <v>213</v>
      </c>
      <c r="B45" s="48">
        <v>565</v>
      </c>
      <c r="C45" s="226" t="s">
        <v>11</v>
      </c>
      <c r="D45" s="48">
        <v>1800</v>
      </c>
      <c r="E45" s="48">
        <f t="shared" si="11"/>
        <v>142</v>
      </c>
      <c r="F45" s="48">
        <f t="shared" si="4"/>
        <v>424</v>
      </c>
      <c r="G45" s="242">
        <f t="shared" si="5"/>
        <v>180</v>
      </c>
      <c r="H45" s="47">
        <f t="shared" si="0"/>
        <v>2546</v>
      </c>
      <c r="I45" s="47">
        <f t="shared" si="6"/>
        <v>7638</v>
      </c>
      <c r="J45" s="48">
        <f t="shared" si="12"/>
        <v>7638</v>
      </c>
      <c r="K45" s="48">
        <f t="shared" si="2"/>
        <v>7638</v>
      </c>
      <c r="L45" s="48">
        <f t="shared" si="3"/>
        <v>7638</v>
      </c>
      <c r="M45" s="48">
        <v>7764</v>
      </c>
      <c r="N45" s="48">
        <v>377</v>
      </c>
      <c r="O45" s="48">
        <v>0</v>
      </c>
      <c r="P45" s="48">
        <f t="shared" si="7"/>
        <v>8141</v>
      </c>
      <c r="Q45" s="243">
        <f t="shared" si="8"/>
        <v>15779</v>
      </c>
      <c r="S45" s="44">
        <v>7764</v>
      </c>
      <c r="T45" s="44">
        <v>377</v>
      </c>
      <c r="U45" s="44" t="str">
        <f t="shared" si="9"/>
        <v/>
      </c>
      <c r="V45" s="44" t="str">
        <f t="shared" si="10"/>
        <v/>
      </c>
    </row>
    <row r="46" spans="1:22">
      <c r="A46" s="48" t="s">
        <v>212</v>
      </c>
      <c r="B46" s="48">
        <v>610</v>
      </c>
      <c r="C46" s="226" t="s">
        <v>36</v>
      </c>
      <c r="D46" s="48">
        <v>1800</v>
      </c>
      <c r="E46" s="48">
        <f t="shared" si="11"/>
        <v>153</v>
      </c>
      <c r="F46" s="48">
        <f t="shared" si="4"/>
        <v>458</v>
      </c>
      <c r="G46" s="242">
        <f t="shared" si="5"/>
        <v>0</v>
      </c>
      <c r="H46" s="47">
        <f t="shared" si="0"/>
        <v>2411</v>
      </c>
      <c r="I46" s="47">
        <f t="shared" si="6"/>
        <v>7233</v>
      </c>
      <c r="J46" s="48">
        <f t="shared" si="12"/>
        <v>7233</v>
      </c>
      <c r="K46" s="48">
        <f t="shared" si="2"/>
        <v>7233</v>
      </c>
      <c r="L46" s="48">
        <f t="shared" si="3"/>
        <v>7233</v>
      </c>
      <c r="M46" s="48">
        <v>0</v>
      </c>
      <c r="N46" s="48">
        <v>508</v>
      </c>
      <c r="O46" s="48">
        <v>0</v>
      </c>
      <c r="P46" s="48">
        <f t="shared" si="7"/>
        <v>508</v>
      </c>
      <c r="Q46" s="243">
        <f t="shared" si="8"/>
        <v>7741</v>
      </c>
      <c r="S46" s="44">
        <v>0</v>
      </c>
      <c r="T46" s="44">
        <v>508</v>
      </c>
      <c r="U46" s="44" t="str">
        <f t="shared" si="9"/>
        <v/>
      </c>
      <c r="V46" s="44" t="str">
        <f t="shared" si="10"/>
        <v/>
      </c>
    </row>
    <row r="47" spans="1:22">
      <c r="A47" s="48" t="s">
        <v>211</v>
      </c>
      <c r="B47" s="48">
        <v>610</v>
      </c>
      <c r="C47" s="226" t="s">
        <v>11</v>
      </c>
      <c r="D47" s="48">
        <v>1800</v>
      </c>
      <c r="E47" s="48">
        <f t="shared" si="11"/>
        <v>153</v>
      </c>
      <c r="F47" s="48">
        <f t="shared" si="4"/>
        <v>458</v>
      </c>
      <c r="G47" s="242">
        <f t="shared" si="5"/>
        <v>180</v>
      </c>
      <c r="H47" s="47">
        <f t="shared" si="0"/>
        <v>2591</v>
      </c>
      <c r="I47" s="47">
        <f t="shared" si="6"/>
        <v>7773</v>
      </c>
      <c r="J47" s="48">
        <f t="shared" si="12"/>
        <v>7773</v>
      </c>
      <c r="K47" s="48">
        <f t="shared" si="2"/>
        <v>7773</v>
      </c>
      <c r="L47" s="48">
        <f t="shared" si="3"/>
        <v>7773</v>
      </c>
      <c r="M47" s="48">
        <v>0</v>
      </c>
      <c r="N47" s="48">
        <v>697</v>
      </c>
      <c r="O47" s="48">
        <v>0</v>
      </c>
      <c r="P47" s="48">
        <f t="shared" si="7"/>
        <v>697</v>
      </c>
      <c r="Q47" s="243">
        <f t="shared" si="8"/>
        <v>8470</v>
      </c>
      <c r="S47" s="44">
        <v>15822</v>
      </c>
      <c r="T47" s="44">
        <v>679</v>
      </c>
      <c r="U47" s="44" t="str">
        <f t="shared" si="9"/>
        <v>No match</v>
      </c>
      <c r="V47" s="44" t="str">
        <f t="shared" si="10"/>
        <v>No match</v>
      </c>
    </row>
    <row r="48" spans="1:22">
      <c r="A48" s="48" t="s">
        <v>210</v>
      </c>
      <c r="B48" s="48">
        <v>590</v>
      </c>
      <c r="C48" s="226" t="s">
        <v>11</v>
      </c>
      <c r="D48" s="48">
        <v>1800</v>
      </c>
      <c r="E48" s="48">
        <f t="shared" si="11"/>
        <v>148</v>
      </c>
      <c r="F48" s="48">
        <f t="shared" si="4"/>
        <v>443</v>
      </c>
      <c r="G48" s="242">
        <f t="shared" si="5"/>
        <v>180</v>
      </c>
      <c r="H48" s="47">
        <f t="shared" si="0"/>
        <v>2571</v>
      </c>
      <c r="I48" s="47">
        <f t="shared" si="6"/>
        <v>7713</v>
      </c>
      <c r="J48" s="48">
        <f t="shared" si="12"/>
        <v>7713</v>
      </c>
      <c r="K48" s="48">
        <f t="shared" si="2"/>
        <v>7713</v>
      </c>
      <c r="L48" s="48">
        <f t="shared" si="3"/>
        <v>7713</v>
      </c>
      <c r="M48" s="48">
        <v>0</v>
      </c>
      <c r="N48" s="48">
        <v>0</v>
      </c>
      <c r="O48" s="48">
        <v>0</v>
      </c>
      <c r="P48" s="48">
        <f t="shared" si="7"/>
        <v>0</v>
      </c>
      <c r="Q48" s="243">
        <f t="shared" si="8"/>
        <v>7713</v>
      </c>
      <c r="S48" s="44">
        <v>0</v>
      </c>
      <c r="T48" s="44">
        <v>0</v>
      </c>
      <c r="U48" s="44" t="str">
        <f t="shared" si="9"/>
        <v/>
      </c>
      <c r="V48" s="44" t="str">
        <f t="shared" si="10"/>
        <v/>
      </c>
    </row>
    <row r="49" spans="1:27">
      <c r="A49" s="48" t="s">
        <v>209</v>
      </c>
      <c r="B49" s="48">
        <v>590</v>
      </c>
      <c r="C49" s="226" t="s">
        <v>36</v>
      </c>
      <c r="D49" s="48">
        <v>1800</v>
      </c>
      <c r="E49" s="48">
        <f t="shared" si="11"/>
        <v>148</v>
      </c>
      <c r="F49" s="48">
        <f t="shared" si="4"/>
        <v>443</v>
      </c>
      <c r="G49" s="242">
        <f t="shared" si="5"/>
        <v>0</v>
      </c>
      <c r="H49" s="47">
        <f t="shared" si="0"/>
        <v>2391</v>
      </c>
      <c r="I49" s="47">
        <f t="shared" si="6"/>
        <v>7173</v>
      </c>
      <c r="J49" s="48">
        <f t="shared" si="12"/>
        <v>7173</v>
      </c>
      <c r="K49" s="48">
        <f t="shared" si="2"/>
        <v>7173</v>
      </c>
      <c r="L49" s="48">
        <f t="shared" si="3"/>
        <v>7173</v>
      </c>
      <c r="M49" s="48">
        <v>389</v>
      </c>
      <c r="N49" s="48">
        <v>462</v>
      </c>
      <c r="O49" s="48">
        <v>0</v>
      </c>
      <c r="P49" s="48">
        <f t="shared" si="7"/>
        <v>851</v>
      </c>
      <c r="Q49" s="243">
        <f t="shared" si="8"/>
        <v>8024</v>
      </c>
      <c r="S49" s="44">
        <v>2318</v>
      </c>
      <c r="T49" s="44">
        <v>462</v>
      </c>
      <c r="U49" s="44" t="str">
        <f t="shared" si="9"/>
        <v/>
      </c>
      <c r="V49" s="44" t="str">
        <f t="shared" si="10"/>
        <v>No match</v>
      </c>
    </row>
    <row r="50" spans="1:27">
      <c r="A50" s="48" t="s">
        <v>208</v>
      </c>
      <c r="B50" s="48">
        <v>610</v>
      </c>
      <c r="C50" s="226" t="s">
        <v>11</v>
      </c>
      <c r="D50" s="48">
        <v>1800</v>
      </c>
      <c r="E50" s="48">
        <f t="shared" si="11"/>
        <v>153</v>
      </c>
      <c r="F50" s="48">
        <f t="shared" si="4"/>
        <v>458</v>
      </c>
      <c r="G50" s="242">
        <f t="shared" si="5"/>
        <v>180</v>
      </c>
      <c r="H50" s="47">
        <f t="shared" si="0"/>
        <v>2591</v>
      </c>
      <c r="I50" s="47">
        <f t="shared" si="6"/>
        <v>7773</v>
      </c>
      <c r="J50" s="48">
        <f t="shared" si="12"/>
        <v>7773</v>
      </c>
      <c r="K50" s="48">
        <f t="shared" si="2"/>
        <v>7773</v>
      </c>
      <c r="L50" s="48">
        <f t="shared" si="3"/>
        <v>7773</v>
      </c>
      <c r="M50" s="48">
        <v>0</v>
      </c>
      <c r="N50" s="48">
        <v>648</v>
      </c>
      <c r="O50" s="48">
        <v>0</v>
      </c>
      <c r="P50" s="48">
        <f t="shared" si="7"/>
        <v>648</v>
      </c>
      <c r="Q50" s="243">
        <f t="shared" si="8"/>
        <v>8421</v>
      </c>
      <c r="S50" s="44">
        <v>0</v>
      </c>
      <c r="T50" s="44">
        <v>648</v>
      </c>
      <c r="U50" s="44" t="str">
        <f t="shared" si="9"/>
        <v/>
      </c>
      <c r="V50" s="44" t="str">
        <f t="shared" si="10"/>
        <v/>
      </c>
    </row>
    <row r="51" spans="1:27">
      <c r="A51" s="48" t="s">
        <v>207</v>
      </c>
      <c r="B51" s="48">
        <v>605</v>
      </c>
      <c r="C51" s="226" t="s">
        <v>11</v>
      </c>
      <c r="D51" s="48">
        <v>1800</v>
      </c>
      <c r="E51" s="48">
        <f t="shared" si="11"/>
        <v>152</v>
      </c>
      <c r="F51" s="48">
        <f t="shared" si="4"/>
        <v>454</v>
      </c>
      <c r="G51" s="242">
        <f t="shared" si="5"/>
        <v>180</v>
      </c>
      <c r="H51" s="47">
        <f t="shared" si="0"/>
        <v>2586</v>
      </c>
      <c r="I51" s="47">
        <f t="shared" si="6"/>
        <v>7758</v>
      </c>
      <c r="J51" s="48">
        <f t="shared" si="12"/>
        <v>7758</v>
      </c>
      <c r="K51" s="48">
        <f t="shared" si="2"/>
        <v>7758</v>
      </c>
      <c r="L51" s="48">
        <f t="shared" si="3"/>
        <v>7758</v>
      </c>
      <c r="M51" s="48">
        <v>0</v>
      </c>
      <c r="N51" s="48">
        <v>373</v>
      </c>
      <c r="O51" s="48">
        <v>0</v>
      </c>
      <c r="P51" s="48">
        <f t="shared" si="7"/>
        <v>373</v>
      </c>
      <c r="Q51" s="243">
        <f t="shared" si="8"/>
        <v>8131</v>
      </c>
      <c r="S51" s="44">
        <v>0</v>
      </c>
      <c r="T51" s="44">
        <v>373</v>
      </c>
      <c r="U51" s="44" t="str">
        <f t="shared" si="9"/>
        <v/>
      </c>
      <c r="V51" s="44" t="str">
        <f t="shared" si="10"/>
        <v/>
      </c>
    </row>
    <row r="52" spans="1:27">
      <c r="A52" s="48" t="s">
        <v>206</v>
      </c>
      <c r="B52" s="48">
        <v>565</v>
      </c>
      <c r="C52" s="226" t="s">
        <v>11</v>
      </c>
      <c r="D52" s="48">
        <v>1800</v>
      </c>
      <c r="E52" s="48">
        <f t="shared" si="11"/>
        <v>142</v>
      </c>
      <c r="F52" s="48">
        <f t="shared" si="4"/>
        <v>424</v>
      </c>
      <c r="G52" s="242">
        <f t="shared" si="5"/>
        <v>180</v>
      </c>
      <c r="H52" s="47">
        <f t="shared" si="0"/>
        <v>2546</v>
      </c>
      <c r="I52" s="47">
        <f t="shared" si="6"/>
        <v>7638</v>
      </c>
      <c r="J52" s="48">
        <f t="shared" si="12"/>
        <v>7638</v>
      </c>
      <c r="K52" s="48">
        <f t="shared" si="2"/>
        <v>7638</v>
      </c>
      <c r="L52" s="48">
        <f t="shared" si="3"/>
        <v>7638</v>
      </c>
      <c r="M52" s="48">
        <v>0</v>
      </c>
      <c r="N52" s="48">
        <v>0</v>
      </c>
      <c r="O52" s="48">
        <v>0</v>
      </c>
      <c r="P52" s="48">
        <f t="shared" si="7"/>
        <v>0</v>
      </c>
      <c r="Q52" s="243">
        <f t="shared" si="8"/>
        <v>7638</v>
      </c>
      <c r="S52" s="44">
        <v>0</v>
      </c>
      <c r="T52" s="44">
        <v>0</v>
      </c>
      <c r="U52" s="44" t="str">
        <f t="shared" si="9"/>
        <v/>
      </c>
      <c r="V52" s="44" t="str">
        <f t="shared" si="10"/>
        <v/>
      </c>
    </row>
    <row r="53" spans="1:27">
      <c r="A53" s="48" t="s">
        <v>205</v>
      </c>
      <c r="B53" s="48">
        <v>565</v>
      </c>
      <c r="C53" s="226" t="s">
        <v>36</v>
      </c>
      <c r="D53" s="48">
        <v>1800</v>
      </c>
      <c r="E53" s="48">
        <f t="shared" si="11"/>
        <v>142</v>
      </c>
      <c r="F53" s="48">
        <f t="shared" si="4"/>
        <v>424</v>
      </c>
      <c r="G53" s="242">
        <f t="shared" si="5"/>
        <v>0</v>
      </c>
      <c r="H53" s="47">
        <f t="shared" si="0"/>
        <v>2366</v>
      </c>
      <c r="I53" s="47">
        <f t="shared" si="6"/>
        <v>7098</v>
      </c>
      <c r="J53" s="48">
        <f t="shared" si="12"/>
        <v>7098</v>
      </c>
      <c r="K53" s="48">
        <f t="shared" si="2"/>
        <v>7098</v>
      </c>
      <c r="L53" s="48">
        <f t="shared" si="3"/>
        <v>7098</v>
      </c>
      <c r="M53" s="48">
        <v>9540</v>
      </c>
      <c r="N53" s="48">
        <v>379</v>
      </c>
      <c r="O53" s="48">
        <v>0</v>
      </c>
      <c r="P53" s="48">
        <f t="shared" si="7"/>
        <v>9919</v>
      </c>
      <c r="Q53" s="243">
        <f t="shared" si="8"/>
        <v>17017</v>
      </c>
      <c r="S53" s="44">
        <v>9540</v>
      </c>
      <c r="T53" s="44">
        <v>379</v>
      </c>
      <c r="U53" s="44" t="str">
        <f t="shared" si="9"/>
        <v/>
      </c>
      <c r="V53" s="44" t="str">
        <f t="shared" si="10"/>
        <v/>
      </c>
    </row>
    <row r="54" spans="1:27" s="49" customFormat="1">
      <c r="A54" s="48" t="s">
        <v>204</v>
      </c>
      <c r="B54" s="51">
        <v>605</v>
      </c>
      <c r="C54" s="227" t="s">
        <v>11</v>
      </c>
      <c r="D54" s="51">
        <v>1800</v>
      </c>
      <c r="E54" s="48">
        <f t="shared" si="11"/>
        <v>152</v>
      </c>
      <c r="F54" s="48">
        <f t="shared" si="4"/>
        <v>454</v>
      </c>
      <c r="G54" s="242">
        <f t="shared" si="5"/>
        <v>180</v>
      </c>
      <c r="H54" s="50">
        <f t="shared" si="0"/>
        <v>2586</v>
      </c>
      <c r="I54" s="47">
        <f t="shared" si="6"/>
        <v>7758</v>
      </c>
      <c r="J54" s="51">
        <f t="shared" si="12"/>
        <v>7758</v>
      </c>
      <c r="K54" s="51">
        <f t="shared" si="2"/>
        <v>7758</v>
      </c>
      <c r="L54" s="51">
        <f t="shared" si="3"/>
        <v>7758</v>
      </c>
      <c r="M54" s="51">
        <v>0</v>
      </c>
      <c r="N54" s="51">
        <v>829</v>
      </c>
      <c r="O54" s="51">
        <v>0</v>
      </c>
      <c r="P54" s="48">
        <f t="shared" si="7"/>
        <v>829</v>
      </c>
      <c r="Q54" s="243">
        <f t="shared" si="8"/>
        <v>8587</v>
      </c>
      <c r="R54" s="44"/>
      <c r="S54" s="44">
        <v>0</v>
      </c>
      <c r="T54" s="44">
        <v>829</v>
      </c>
      <c r="U54" s="44" t="str">
        <f t="shared" si="9"/>
        <v/>
      </c>
      <c r="V54" s="44" t="str">
        <f t="shared" si="10"/>
        <v/>
      </c>
      <c r="W54" s="44"/>
      <c r="X54" s="44"/>
      <c r="Y54" s="44"/>
      <c r="Z54" s="44"/>
      <c r="AA54" s="44"/>
    </row>
    <row r="55" spans="1:27">
      <c r="A55" s="48" t="s">
        <v>203</v>
      </c>
      <c r="B55" s="48">
        <v>605</v>
      </c>
      <c r="C55" s="226" t="s">
        <v>11</v>
      </c>
      <c r="D55" s="48">
        <v>1800</v>
      </c>
      <c r="E55" s="48">
        <f t="shared" si="11"/>
        <v>152</v>
      </c>
      <c r="F55" s="48">
        <f t="shared" si="4"/>
        <v>454</v>
      </c>
      <c r="G55" s="242">
        <f t="shared" si="5"/>
        <v>180</v>
      </c>
      <c r="H55" s="47">
        <f t="shared" si="0"/>
        <v>2586</v>
      </c>
      <c r="I55" s="47">
        <f t="shared" si="6"/>
        <v>7758</v>
      </c>
      <c r="J55" s="48">
        <f t="shared" si="12"/>
        <v>7758</v>
      </c>
      <c r="K55" s="48">
        <f t="shared" si="2"/>
        <v>7758</v>
      </c>
      <c r="L55" s="48">
        <f t="shared" si="3"/>
        <v>7758</v>
      </c>
      <c r="M55" s="48">
        <v>-1547</v>
      </c>
      <c r="N55" s="48">
        <v>0</v>
      </c>
      <c r="O55" s="48">
        <v>0</v>
      </c>
      <c r="P55" s="48">
        <f t="shared" si="7"/>
        <v>-1547</v>
      </c>
      <c r="Q55" s="243">
        <f t="shared" si="8"/>
        <v>6211</v>
      </c>
      <c r="S55" s="44">
        <v>-1547</v>
      </c>
      <c r="T55" s="44">
        <v>0</v>
      </c>
      <c r="U55" s="44" t="str">
        <f t="shared" si="9"/>
        <v/>
      </c>
      <c r="V55" s="44" t="str">
        <f t="shared" si="10"/>
        <v/>
      </c>
    </row>
    <row r="56" spans="1:27" ht="14.25" customHeight="1">
      <c r="A56" s="48" t="s">
        <v>202</v>
      </c>
      <c r="B56" s="48">
        <v>565</v>
      </c>
      <c r="C56" s="226" t="s">
        <v>11</v>
      </c>
      <c r="D56" s="48">
        <v>1800</v>
      </c>
      <c r="E56" s="48">
        <f t="shared" si="11"/>
        <v>142</v>
      </c>
      <c r="F56" s="48">
        <f t="shared" si="4"/>
        <v>424</v>
      </c>
      <c r="G56" s="242">
        <f t="shared" si="5"/>
        <v>180</v>
      </c>
      <c r="H56" s="47">
        <f t="shared" si="0"/>
        <v>2546</v>
      </c>
      <c r="I56" s="47">
        <f t="shared" si="6"/>
        <v>7638</v>
      </c>
      <c r="J56" s="48">
        <f t="shared" si="12"/>
        <v>7638</v>
      </c>
      <c r="K56" s="48">
        <f t="shared" si="2"/>
        <v>7638</v>
      </c>
      <c r="L56" s="48">
        <f t="shared" si="3"/>
        <v>7638</v>
      </c>
      <c r="M56" s="48">
        <v>508</v>
      </c>
      <c r="N56" s="48">
        <v>158</v>
      </c>
      <c r="O56" s="48">
        <v>0</v>
      </c>
      <c r="P56" s="48">
        <f t="shared" si="7"/>
        <v>666</v>
      </c>
      <c r="Q56" s="243">
        <f t="shared" si="8"/>
        <v>8304</v>
      </c>
      <c r="S56" s="44">
        <v>508</v>
      </c>
      <c r="T56" s="44">
        <v>158</v>
      </c>
      <c r="U56" s="44" t="str">
        <f t="shared" si="9"/>
        <v/>
      </c>
      <c r="V56" s="44" t="str">
        <f t="shared" si="10"/>
        <v/>
      </c>
    </row>
    <row r="57" spans="1:27">
      <c r="A57" s="48" t="s">
        <v>201</v>
      </c>
      <c r="B57" s="48">
        <v>565</v>
      </c>
      <c r="C57" s="226" t="s">
        <v>11</v>
      </c>
      <c r="D57" s="48">
        <v>1800</v>
      </c>
      <c r="E57" s="48">
        <f t="shared" si="11"/>
        <v>142</v>
      </c>
      <c r="F57" s="48">
        <f t="shared" si="4"/>
        <v>424</v>
      </c>
      <c r="G57" s="242">
        <f t="shared" si="5"/>
        <v>180</v>
      </c>
      <c r="H57" s="47">
        <f t="shared" si="0"/>
        <v>2546</v>
      </c>
      <c r="I57" s="47">
        <f t="shared" si="6"/>
        <v>7638</v>
      </c>
      <c r="J57" s="48">
        <f t="shared" si="12"/>
        <v>7638</v>
      </c>
      <c r="K57" s="48">
        <f t="shared" si="2"/>
        <v>7638</v>
      </c>
      <c r="L57" s="48">
        <f t="shared" si="3"/>
        <v>7638</v>
      </c>
      <c r="M57" s="48">
        <v>-814</v>
      </c>
      <c r="N57" s="48">
        <v>1732</v>
      </c>
      <c r="O57" s="48">
        <v>0</v>
      </c>
      <c r="P57" s="48">
        <f t="shared" si="7"/>
        <v>918</v>
      </c>
      <c r="Q57" s="243">
        <f t="shared" si="8"/>
        <v>8556</v>
      </c>
      <c r="S57" s="44">
        <v>-814</v>
      </c>
      <c r="T57" s="44">
        <v>1732</v>
      </c>
      <c r="U57" s="44" t="str">
        <f t="shared" si="9"/>
        <v/>
      </c>
      <c r="V57" s="44" t="str">
        <f t="shared" si="10"/>
        <v/>
      </c>
    </row>
    <row r="58" spans="1:27">
      <c r="A58" s="48" t="s">
        <v>200</v>
      </c>
      <c r="B58" s="48">
        <v>605</v>
      </c>
      <c r="C58" s="226" t="s">
        <v>11</v>
      </c>
      <c r="D58" s="48">
        <v>1800</v>
      </c>
      <c r="E58" s="48">
        <f t="shared" si="11"/>
        <v>152</v>
      </c>
      <c r="F58" s="48">
        <f t="shared" si="4"/>
        <v>454</v>
      </c>
      <c r="G58" s="242">
        <f t="shared" si="5"/>
        <v>180</v>
      </c>
      <c r="H58" s="47">
        <f t="shared" si="0"/>
        <v>2586</v>
      </c>
      <c r="I58" s="47">
        <f t="shared" si="6"/>
        <v>7758</v>
      </c>
      <c r="J58" s="48">
        <f t="shared" si="12"/>
        <v>7758</v>
      </c>
      <c r="K58" s="48">
        <f t="shared" si="2"/>
        <v>7758</v>
      </c>
      <c r="L58" s="48">
        <f t="shared" si="3"/>
        <v>7758</v>
      </c>
      <c r="M58" s="48">
        <v>-173</v>
      </c>
      <c r="N58" s="48">
        <v>1756</v>
      </c>
      <c r="O58" s="48">
        <v>0</v>
      </c>
      <c r="P58" s="48">
        <f t="shared" si="7"/>
        <v>1583</v>
      </c>
      <c r="Q58" s="243">
        <f t="shared" si="8"/>
        <v>9341</v>
      </c>
      <c r="S58" s="44">
        <v>-173</v>
      </c>
      <c r="T58" s="44">
        <v>1756</v>
      </c>
      <c r="U58" s="44" t="str">
        <f t="shared" si="9"/>
        <v/>
      </c>
      <c r="V58" s="44" t="str">
        <f t="shared" si="10"/>
        <v/>
      </c>
    </row>
    <row r="59" spans="1:27">
      <c r="A59" s="48" t="s">
        <v>199</v>
      </c>
      <c r="B59" s="48">
        <v>610</v>
      </c>
      <c r="C59" s="226" t="s">
        <v>11</v>
      </c>
      <c r="D59" s="48">
        <v>1800</v>
      </c>
      <c r="E59" s="48">
        <f t="shared" si="11"/>
        <v>153</v>
      </c>
      <c r="F59" s="48">
        <f t="shared" si="4"/>
        <v>458</v>
      </c>
      <c r="G59" s="242">
        <f t="shared" si="5"/>
        <v>180</v>
      </c>
      <c r="H59" s="47">
        <f t="shared" si="0"/>
        <v>2591</v>
      </c>
      <c r="I59" s="47">
        <f t="shared" si="6"/>
        <v>7773</v>
      </c>
      <c r="J59" s="48">
        <f t="shared" si="12"/>
        <v>7773</v>
      </c>
      <c r="K59" s="48">
        <f t="shared" si="2"/>
        <v>7773</v>
      </c>
      <c r="L59" s="48">
        <f t="shared" si="3"/>
        <v>7773</v>
      </c>
      <c r="M59" s="48">
        <v>0</v>
      </c>
      <c r="N59" s="48">
        <v>0</v>
      </c>
      <c r="O59" s="48">
        <v>0</v>
      </c>
      <c r="P59" s="48">
        <f t="shared" si="7"/>
        <v>0</v>
      </c>
      <c r="Q59" s="243">
        <f t="shared" si="8"/>
        <v>7773</v>
      </c>
      <c r="S59" s="44">
        <v>0</v>
      </c>
      <c r="T59" s="44">
        <v>0</v>
      </c>
      <c r="U59" s="44" t="str">
        <f t="shared" si="9"/>
        <v/>
      </c>
      <c r="V59" s="44" t="str">
        <f t="shared" si="10"/>
        <v/>
      </c>
    </row>
    <row r="60" spans="1:27">
      <c r="A60" s="48" t="s">
        <v>198</v>
      </c>
      <c r="B60" s="48">
        <v>565</v>
      </c>
      <c r="C60" s="226" t="s">
        <v>36</v>
      </c>
      <c r="D60" s="48">
        <v>1800</v>
      </c>
      <c r="E60" s="48">
        <f t="shared" si="11"/>
        <v>142</v>
      </c>
      <c r="F60" s="48">
        <f t="shared" si="4"/>
        <v>424</v>
      </c>
      <c r="G60" s="242">
        <f t="shared" si="5"/>
        <v>0</v>
      </c>
      <c r="H60" s="47">
        <f t="shared" si="0"/>
        <v>2366</v>
      </c>
      <c r="I60" s="47">
        <f t="shared" si="6"/>
        <v>7098</v>
      </c>
      <c r="J60" s="48">
        <f t="shared" si="12"/>
        <v>7098</v>
      </c>
      <c r="K60" s="48">
        <f t="shared" si="2"/>
        <v>7098</v>
      </c>
      <c r="L60" s="48">
        <f t="shared" si="3"/>
        <v>7098</v>
      </c>
      <c r="M60" s="48">
        <v>0</v>
      </c>
      <c r="N60" s="48">
        <v>179</v>
      </c>
      <c r="O60" s="48">
        <v>0</v>
      </c>
      <c r="P60" s="48">
        <f t="shared" si="7"/>
        <v>179</v>
      </c>
      <c r="Q60" s="243">
        <f t="shared" si="8"/>
        <v>7277</v>
      </c>
      <c r="S60" s="44">
        <v>0</v>
      </c>
      <c r="T60" s="44">
        <v>179</v>
      </c>
      <c r="U60" s="44" t="str">
        <f t="shared" si="9"/>
        <v/>
      </c>
      <c r="V60" s="44" t="str">
        <f t="shared" si="10"/>
        <v/>
      </c>
    </row>
    <row r="61" spans="1:27">
      <c r="A61" s="48" t="s">
        <v>197</v>
      </c>
      <c r="B61" s="48">
        <v>565</v>
      </c>
      <c r="C61" s="226" t="s">
        <v>11</v>
      </c>
      <c r="D61" s="48">
        <v>1800</v>
      </c>
      <c r="E61" s="48">
        <f t="shared" si="11"/>
        <v>142</v>
      </c>
      <c r="F61" s="48">
        <f t="shared" si="4"/>
        <v>424</v>
      </c>
      <c r="G61" s="242">
        <f t="shared" si="5"/>
        <v>180</v>
      </c>
      <c r="H61" s="47">
        <f t="shared" si="0"/>
        <v>2546</v>
      </c>
      <c r="I61" s="47">
        <f t="shared" si="6"/>
        <v>7638</v>
      </c>
      <c r="J61" s="48">
        <f t="shared" si="12"/>
        <v>7638</v>
      </c>
      <c r="K61" s="48">
        <f t="shared" si="2"/>
        <v>7638</v>
      </c>
      <c r="L61" s="48">
        <f t="shared" si="3"/>
        <v>7638</v>
      </c>
      <c r="M61" s="48">
        <v>0</v>
      </c>
      <c r="N61" s="48">
        <v>463</v>
      </c>
      <c r="O61" s="48">
        <v>0</v>
      </c>
      <c r="P61" s="48">
        <f t="shared" si="7"/>
        <v>463</v>
      </c>
      <c r="Q61" s="243">
        <f t="shared" si="8"/>
        <v>8101</v>
      </c>
      <c r="S61" s="44">
        <v>0</v>
      </c>
      <c r="T61" s="44">
        <v>463</v>
      </c>
      <c r="U61" s="44" t="str">
        <f t="shared" si="9"/>
        <v/>
      </c>
      <c r="V61" s="44" t="str">
        <f t="shared" si="10"/>
        <v/>
      </c>
    </row>
    <row r="62" spans="1:27">
      <c r="A62" s="48" t="s">
        <v>196</v>
      </c>
      <c r="B62" s="48">
        <v>610</v>
      </c>
      <c r="C62" s="226" t="s">
        <v>11</v>
      </c>
      <c r="D62" s="48">
        <v>1800</v>
      </c>
      <c r="E62" s="48">
        <f t="shared" si="11"/>
        <v>153</v>
      </c>
      <c r="F62" s="48">
        <f t="shared" si="4"/>
        <v>458</v>
      </c>
      <c r="G62" s="242">
        <f t="shared" si="5"/>
        <v>180</v>
      </c>
      <c r="H62" s="47">
        <f t="shared" si="0"/>
        <v>2591</v>
      </c>
      <c r="I62" s="47">
        <f t="shared" si="6"/>
        <v>7773</v>
      </c>
      <c r="J62" s="48">
        <f t="shared" si="12"/>
        <v>7773</v>
      </c>
      <c r="K62" s="48">
        <f t="shared" si="2"/>
        <v>7773</v>
      </c>
      <c r="L62" s="48">
        <f t="shared" si="3"/>
        <v>7773</v>
      </c>
      <c r="M62" s="48">
        <v>-306</v>
      </c>
      <c r="N62" s="48">
        <v>0</v>
      </c>
      <c r="O62" s="48">
        <v>0</v>
      </c>
      <c r="P62" s="48">
        <f t="shared" si="7"/>
        <v>-306</v>
      </c>
      <c r="Q62" s="243">
        <f t="shared" si="8"/>
        <v>7467</v>
      </c>
      <c r="S62" s="44">
        <v>-306</v>
      </c>
      <c r="T62" s="44">
        <v>0</v>
      </c>
      <c r="U62" s="44" t="str">
        <f t="shared" si="9"/>
        <v/>
      </c>
      <c r="V62" s="44" t="str">
        <f t="shared" si="10"/>
        <v/>
      </c>
    </row>
    <row r="63" spans="1:27">
      <c r="A63" s="48" t="s">
        <v>195</v>
      </c>
      <c r="B63" s="48">
        <v>590</v>
      </c>
      <c r="C63" s="226" t="s">
        <v>11</v>
      </c>
      <c r="D63" s="48">
        <v>1800</v>
      </c>
      <c r="E63" s="48">
        <f t="shared" si="11"/>
        <v>148</v>
      </c>
      <c r="F63" s="48">
        <f t="shared" si="4"/>
        <v>443</v>
      </c>
      <c r="G63" s="242">
        <f t="shared" si="5"/>
        <v>180</v>
      </c>
      <c r="H63" s="47">
        <f t="shared" si="0"/>
        <v>2571</v>
      </c>
      <c r="I63" s="47">
        <f t="shared" si="6"/>
        <v>7713</v>
      </c>
      <c r="J63" s="48">
        <f t="shared" si="12"/>
        <v>7713</v>
      </c>
      <c r="K63" s="48">
        <f t="shared" si="2"/>
        <v>7713</v>
      </c>
      <c r="L63" s="48">
        <f t="shared" si="3"/>
        <v>7713</v>
      </c>
      <c r="M63" s="48">
        <v>-109</v>
      </c>
      <c r="N63" s="48">
        <v>55</v>
      </c>
      <c r="O63" s="48">
        <v>0</v>
      </c>
      <c r="P63" s="48">
        <f t="shared" si="7"/>
        <v>-54</v>
      </c>
      <c r="Q63" s="243">
        <f t="shared" si="8"/>
        <v>7659</v>
      </c>
      <c r="S63" s="44">
        <v>-109</v>
      </c>
      <c r="T63" s="44">
        <v>55</v>
      </c>
      <c r="U63" s="44" t="str">
        <f t="shared" si="9"/>
        <v/>
      </c>
      <c r="V63" s="44" t="str">
        <f t="shared" si="10"/>
        <v/>
      </c>
    </row>
    <row r="64" spans="1:27">
      <c r="A64" s="48" t="s">
        <v>194</v>
      </c>
      <c r="B64" s="48">
        <v>565</v>
      </c>
      <c r="C64" s="226" t="s">
        <v>11</v>
      </c>
      <c r="D64" s="48">
        <v>1800</v>
      </c>
      <c r="E64" s="48">
        <f t="shared" si="11"/>
        <v>142</v>
      </c>
      <c r="F64" s="48">
        <f t="shared" si="4"/>
        <v>424</v>
      </c>
      <c r="G64" s="242">
        <f t="shared" si="5"/>
        <v>180</v>
      </c>
      <c r="H64" s="47">
        <f t="shared" si="0"/>
        <v>2546</v>
      </c>
      <c r="I64" s="47">
        <f t="shared" si="6"/>
        <v>7638</v>
      </c>
      <c r="J64" s="48">
        <f t="shared" si="12"/>
        <v>7638</v>
      </c>
      <c r="K64" s="48">
        <f t="shared" si="2"/>
        <v>7638</v>
      </c>
      <c r="L64" s="48">
        <f t="shared" si="3"/>
        <v>7638</v>
      </c>
      <c r="M64" s="48">
        <v>0</v>
      </c>
      <c r="N64" s="48">
        <v>0</v>
      </c>
      <c r="O64" s="48">
        <v>0</v>
      </c>
      <c r="P64" s="48">
        <f t="shared" si="7"/>
        <v>0</v>
      </c>
      <c r="Q64" s="243">
        <f t="shared" si="8"/>
        <v>7638</v>
      </c>
      <c r="S64" s="44">
        <v>0</v>
      </c>
      <c r="T64" s="44">
        <v>0</v>
      </c>
      <c r="U64" s="44" t="str">
        <f t="shared" si="9"/>
        <v/>
      </c>
      <c r="V64" s="44" t="str">
        <f t="shared" si="10"/>
        <v/>
      </c>
    </row>
    <row r="65" spans="1:22">
      <c r="A65" s="48" t="s">
        <v>193</v>
      </c>
      <c r="B65" s="48">
        <v>610</v>
      </c>
      <c r="C65" s="226" t="s">
        <v>36</v>
      </c>
      <c r="D65" s="48">
        <v>1800</v>
      </c>
      <c r="E65" s="48">
        <f t="shared" si="11"/>
        <v>153</v>
      </c>
      <c r="F65" s="48">
        <f t="shared" si="4"/>
        <v>458</v>
      </c>
      <c r="G65" s="242">
        <f t="shared" si="5"/>
        <v>0</v>
      </c>
      <c r="H65" s="47">
        <f t="shared" si="0"/>
        <v>2411</v>
      </c>
      <c r="I65" s="47">
        <f t="shared" si="6"/>
        <v>7233</v>
      </c>
      <c r="J65" s="48">
        <f t="shared" si="12"/>
        <v>7233</v>
      </c>
      <c r="K65" s="48">
        <f t="shared" si="2"/>
        <v>7233</v>
      </c>
      <c r="L65" s="48">
        <f t="shared" si="3"/>
        <v>7233</v>
      </c>
      <c r="M65" s="48">
        <v>96</v>
      </c>
      <c r="N65" s="48">
        <v>0</v>
      </c>
      <c r="O65" s="48">
        <v>0</v>
      </c>
      <c r="P65" s="48">
        <f t="shared" si="7"/>
        <v>96</v>
      </c>
      <c r="Q65" s="243">
        <f t="shared" si="8"/>
        <v>7329</v>
      </c>
      <c r="S65" s="44">
        <v>96</v>
      </c>
      <c r="T65" s="44">
        <v>0</v>
      </c>
      <c r="U65" s="44" t="str">
        <f t="shared" si="9"/>
        <v/>
      </c>
      <c r="V65" s="44" t="str">
        <f t="shared" si="10"/>
        <v/>
      </c>
    </row>
    <row r="66" spans="1:22">
      <c r="A66" s="48" t="s">
        <v>192</v>
      </c>
      <c r="B66" s="48">
        <v>605</v>
      </c>
      <c r="C66" s="226" t="s">
        <v>11</v>
      </c>
      <c r="D66" s="48">
        <v>1800</v>
      </c>
      <c r="E66" s="48">
        <f t="shared" si="11"/>
        <v>152</v>
      </c>
      <c r="F66" s="48">
        <f t="shared" si="4"/>
        <v>454</v>
      </c>
      <c r="G66" s="242">
        <f t="shared" si="5"/>
        <v>180</v>
      </c>
      <c r="H66" s="47">
        <f t="shared" si="0"/>
        <v>2586</v>
      </c>
      <c r="I66" s="47">
        <f t="shared" si="6"/>
        <v>7758</v>
      </c>
      <c r="J66" s="48">
        <f t="shared" si="12"/>
        <v>7758</v>
      </c>
      <c r="K66" s="48">
        <f t="shared" si="2"/>
        <v>7758</v>
      </c>
      <c r="L66" s="48">
        <f t="shared" si="3"/>
        <v>7758</v>
      </c>
      <c r="M66" s="48">
        <v>0</v>
      </c>
      <c r="N66" s="48">
        <v>209</v>
      </c>
      <c r="O66" s="48">
        <v>0</v>
      </c>
      <c r="P66" s="48">
        <f t="shared" si="7"/>
        <v>209</v>
      </c>
      <c r="Q66" s="243">
        <f t="shared" si="8"/>
        <v>7967</v>
      </c>
      <c r="S66" s="44">
        <v>0</v>
      </c>
      <c r="T66" s="44">
        <v>209</v>
      </c>
      <c r="U66" s="44" t="str">
        <f t="shared" si="9"/>
        <v/>
      </c>
      <c r="V66" s="44" t="str">
        <f t="shared" si="10"/>
        <v/>
      </c>
    </row>
    <row r="67" spans="1:22">
      <c r="A67" s="48" t="s">
        <v>191</v>
      </c>
      <c r="B67" s="48">
        <v>565</v>
      </c>
      <c r="C67" s="226" t="s">
        <v>36</v>
      </c>
      <c r="D67" s="48">
        <v>1800</v>
      </c>
      <c r="E67" s="48">
        <f t="shared" si="11"/>
        <v>142</v>
      </c>
      <c r="F67" s="48">
        <f t="shared" si="4"/>
        <v>424</v>
      </c>
      <c r="G67" s="242">
        <f t="shared" si="5"/>
        <v>0</v>
      </c>
      <c r="H67" s="47">
        <f t="shared" ref="H67:H130" si="13">SUM(D67:G67)</f>
        <v>2366</v>
      </c>
      <c r="I67" s="47">
        <f t="shared" si="6"/>
        <v>7098</v>
      </c>
      <c r="J67" s="48">
        <f t="shared" ref="J67:J98" si="14">+H67*3</f>
        <v>7098</v>
      </c>
      <c r="K67" s="48">
        <f t="shared" ref="K67:K130" si="15">+H67*3</f>
        <v>7098</v>
      </c>
      <c r="L67" s="48">
        <f t="shared" ref="L67:L130" si="16">+H67*3</f>
        <v>7098</v>
      </c>
      <c r="M67" s="48">
        <v>-727</v>
      </c>
      <c r="N67" s="48">
        <v>727</v>
      </c>
      <c r="O67" s="48">
        <v>0</v>
      </c>
      <c r="P67" s="48">
        <f t="shared" si="7"/>
        <v>0</v>
      </c>
      <c r="Q67" s="243">
        <f t="shared" si="8"/>
        <v>7098</v>
      </c>
      <c r="S67" s="44">
        <v>7098</v>
      </c>
      <c r="T67" s="44">
        <v>727</v>
      </c>
      <c r="U67" s="44" t="str">
        <f t="shared" si="9"/>
        <v/>
      </c>
      <c r="V67" s="44" t="str">
        <f t="shared" si="10"/>
        <v>No match</v>
      </c>
    </row>
    <row r="68" spans="1:22">
      <c r="A68" s="48" t="s">
        <v>190</v>
      </c>
      <c r="B68" s="48">
        <v>565</v>
      </c>
      <c r="C68" s="226" t="s">
        <v>36</v>
      </c>
      <c r="D68" s="48">
        <v>1800</v>
      </c>
      <c r="E68" s="48">
        <f t="shared" si="11"/>
        <v>142</v>
      </c>
      <c r="F68" s="48">
        <f t="shared" ref="F68:F131" si="17">ROUNDUP(B68*0.75,0)</f>
        <v>424</v>
      </c>
      <c r="G68" s="242">
        <f t="shared" ref="G68:G131" si="18">ROUND(IF((C68="O"),0,(D68)*0.1),0)</f>
        <v>0</v>
      </c>
      <c r="H68" s="47">
        <f t="shared" si="13"/>
        <v>2366</v>
      </c>
      <c r="I68" s="47">
        <f t="shared" ref="I68:I131" si="19">H68*3</f>
        <v>7098</v>
      </c>
      <c r="J68" s="48">
        <f t="shared" si="14"/>
        <v>7098</v>
      </c>
      <c r="K68" s="48">
        <f t="shared" si="15"/>
        <v>7098</v>
      </c>
      <c r="L68" s="48">
        <f t="shared" si="16"/>
        <v>7098</v>
      </c>
      <c r="M68" s="48">
        <v>0</v>
      </c>
      <c r="N68" s="48">
        <v>0</v>
      </c>
      <c r="O68" s="48">
        <v>0</v>
      </c>
      <c r="P68" s="48">
        <f t="shared" ref="P68:P131" si="20">M68+N68+O68</f>
        <v>0</v>
      </c>
      <c r="Q68" s="243">
        <f t="shared" ref="Q68:Q131" si="21">I68+P68</f>
        <v>7098</v>
      </c>
      <c r="S68" s="44">
        <v>0</v>
      </c>
      <c r="T68" s="44">
        <v>0</v>
      </c>
      <c r="U68" s="44" t="str">
        <f t="shared" ref="U68:U131" si="22">IF(N68&lt;&gt;T68,"No match","")</f>
        <v/>
      </c>
      <c r="V68" s="44" t="str">
        <f t="shared" ref="V68:V131" si="23">IF(M68&lt;&gt;S68,"No match","")</f>
        <v/>
      </c>
    </row>
    <row r="69" spans="1:22">
      <c r="A69" s="48" t="s">
        <v>189</v>
      </c>
      <c r="B69" s="48">
        <v>605</v>
      </c>
      <c r="C69" s="226" t="s">
        <v>11</v>
      </c>
      <c r="D69" s="48">
        <v>1800</v>
      </c>
      <c r="E69" s="48">
        <f t="shared" ref="E69:E132" si="24">ROUNDUP(B69*0.25,0)</f>
        <v>152</v>
      </c>
      <c r="F69" s="48">
        <f t="shared" si="17"/>
        <v>454</v>
      </c>
      <c r="G69" s="242">
        <f t="shared" si="18"/>
        <v>180</v>
      </c>
      <c r="H69" s="47">
        <f t="shared" si="13"/>
        <v>2586</v>
      </c>
      <c r="I69" s="47">
        <f t="shared" si="19"/>
        <v>7758</v>
      </c>
      <c r="J69" s="48">
        <f t="shared" si="14"/>
        <v>7758</v>
      </c>
      <c r="K69" s="48">
        <f t="shared" si="15"/>
        <v>7758</v>
      </c>
      <c r="L69" s="48">
        <f t="shared" si="16"/>
        <v>7758</v>
      </c>
      <c r="M69" s="48">
        <v>29031</v>
      </c>
      <c r="N69" s="48">
        <v>2832</v>
      </c>
      <c r="O69" s="48">
        <v>0</v>
      </c>
      <c r="P69" s="48">
        <f t="shared" si="20"/>
        <v>31863</v>
      </c>
      <c r="Q69" s="243">
        <f t="shared" si="21"/>
        <v>39621</v>
      </c>
      <c r="S69" s="44">
        <v>29031</v>
      </c>
      <c r="T69" s="44">
        <v>2832</v>
      </c>
      <c r="U69" s="44" t="str">
        <f t="shared" si="22"/>
        <v/>
      </c>
      <c r="V69" s="44" t="str">
        <f t="shared" si="23"/>
        <v/>
      </c>
    </row>
    <row r="70" spans="1:22">
      <c r="A70" s="48" t="s">
        <v>188</v>
      </c>
      <c r="B70" s="48">
        <v>605</v>
      </c>
      <c r="C70" s="226" t="s">
        <v>11</v>
      </c>
      <c r="D70" s="48">
        <v>1800</v>
      </c>
      <c r="E70" s="48">
        <f t="shared" si="24"/>
        <v>152</v>
      </c>
      <c r="F70" s="48">
        <f t="shared" si="17"/>
        <v>454</v>
      </c>
      <c r="G70" s="242">
        <f t="shared" si="18"/>
        <v>180</v>
      </c>
      <c r="H70" s="47">
        <f t="shared" si="13"/>
        <v>2586</v>
      </c>
      <c r="I70" s="47">
        <f t="shared" si="19"/>
        <v>7758</v>
      </c>
      <c r="J70" s="48">
        <f t="shared" si="14"/>
        <v>7758</v>
      </c>
      <c r="K70" s="48">
        <f t="shared" si="15"/>
        <v>7758</v>
      </c>
      <c r="L70" s="48">
        <f t="shared" si="16"/>
        <v>7758</v>
      </c>
      <c r="M70" s="48">
        <v>0</v>
      </c>
      <c r="N70" s="48">
        <v>2287</v>
      </c>
      <c r="O70" s="48">
        <v>0</v>
      </c>
      <c r="P70" s="48">
        <f t="shared" si="20"/>
        <v>2287</v>
      </c>
      <c r="Q70" s="243">
        <f t="shared" si="21"/>
        <v>10045</v>
      </c>
      <c r="S70" s="44">
        <v>0</v>
      </c>
      <c r="T70" s="44">
        <v>2287</v>
      </c>
      <c r="U70" s="44" t="str">
        <f t="shared" si="22"/>
        <v/>
      </c>
      <c r="V70" s="44" t="str">
        <f t="shared" si="23"/>
        <v/>
      </c>
    </row>
    <row r="71" spans="1:22">
      <c r="A71" s="48" t="s">
        <v>187</v>
      </c>
      <c r="B71" s="48">
        <v>565</v>
      </c>
      <c r="C71" s="226" t="s">
        <v>36</v>
      </c>
      <c r="D71" s="48">
        <v>1800</v>
      </c>
      <c r="E71" s="48">
        <f t="shared" si="24"/>
        <v>142</v>
      </c>
      <c r="F71" s="48">
        <f t="shared" si="17"/>
        <v>424</v>
      </c>
      <c r="G71" s="242">
        <f t="shared" si="18"/>
        <v>0</v>
      </c>
      <c r="H71" s="47">
        <f t="shared" si="13"/>
        <v>2366</v>
      </c>
      <c r="I71" s="47">
        <f t="shared" si="19"/>
        <v>7098</v>
      </c>
      <c r="J71" s="48">
        <f t="shared" si="14"/>
        <v>7098</v>
      </c>
      <c r="K71" s="48">
        <f t="shared" si="15"/>
        <v>7098</v>
      </c>
      <c r="L71" s="48">
        <f t="shared" si="16"/>
        <v>7098</v>
      </c>
      <c r="M71" s="48">
        <v>0</v>
      </c>
      <c r="N71" s="48">
        <v>401</v>
      </c>
      <c r="O71" s="48">
        <v>0</v>
      </c>
      <c r="P71" s="48">
        <f t="shared" si="20"/>
        <v>401</v>
      </c>
      <c r="Q71" s="243">
        <f t="shared" si="21"/>
        <v>7499</v>
      </c>
      <c r="S71" s="44">
        <v>0</v>
      </c>
      <c r="T71" s="44">
        <v>401</v>
      </c>
      <c r="U71" s="44" t="str">
        <f t="shared" si="22"/>
        <v/>
      </c>
      <c r="V71" s="44" t="str">
        <f t="shared" si="23"/>
        <v/>
      </c>
    </row>
    <row r="72" spans="1:22">
      <c r="A72" s="48" t="s">
        <v>186</v>
      </c>
      <c r="B72" s="48">
        <v>565</v>
      </c>
      <c r="C72" s="226" t="s">
        <v>11</v>
      </c>
      <c r="D72" s="48">
        <v>1800</v>
      </c>
      <c r="E72" s="48">
        <f t="shared" si="24"/>
        <v>142</v>
      </c>
      <c r="F72" s="48">
        <f t="shared" si="17"/>
        <v>424</v>
      </c>
      <c r="G72" s="242">
        <f t="shared" si="18"/>
        <v>180</v>
      </c>
      <c r="H72" s="47">
        <f t="shared" si="13"/>
        <v>2546</v>
      </c>
      <c r="I72" s="47">
        <f t="shared" si="19"/>
        <v>7638</v>
      </c>
      <c r="J72" s="48">
        <f t="shared" si="14"/>
        <v>7638</v>
      </c>
      <c r="K72" s="48">
        <f t="shared" si="15"/>
        <v>7638</v>
      </c>
      <c r="L72" s="48">
        <f t="shared" si="16"/>
        <v>7638</v>
      </c>
      <c r="M72" s="48">
        <v>-283</v>
      </c>
      <c r="N72" s="48">
        <v>603</v>
      </c>
      <c r="O72" s="48">
        <v>0</v>
      </c>
      <c r="P72" s="48">
        <f t="shared" si="20"/>
        <v>320</v>
      </c>
      <c r="Q72" s="243">
        <f t="shared" si="21"/>
        <v>7958</v>
      </c>
      <c r="S72" s="44">
        <v>-283</v>
      </c>
      <c r="T72" s="44">
        <v>603</v>
      </c>
      <c r="U72" s="44" t="str">
        <f t="shared" si="22"/>
        <v/>
      </c>
      <c r="V72" s="44" t="str">
        <f t="shared" si="23"/>
        <v/>
      </c>
    </row>
    <row r="73" spans="1:22">
      <c r="A73" s="48" t="s">
        <v>185</v>
      </c>
      <c r="B73" s="48">
        <v>605</v>
      </c>
      <c r="C73" s="226" t="s">
        <v>11</v>
      </c>
      <c r="D73" s="48">
        <v>1800</v>
      </c>
      <c r="E73" s="48">
        <f t="shared" si="24"/>
        <v>152</v>
      </c>
      <c r="F73" s="48">
        <f t="shared" si="17"/>
        <v>454</v>
      </c>
      <c r="G73" s="242">
        <f t="shared" si="18"/>
        <v>180</v>
      </c>
      <c r="H73" s="47">
        <f t="shared" si="13"/>
        <v>2586</v>
      </c>
      <c r="I73" s="47">
        <f t="shared" si="19"/>
        <v>7758</v>
      </c>
      <c r="J73" s="48">
        <f t="shared" si="14"/>
        <v>7758</v>
      </c>
      <c r="K73" s="48">
        <f t="shared" si="15"/>
        <v>7758</v>
      </c>
      <c r="L73" s="48">
        <f t="shared" si="16"/>
        <v>7758</v>
      </c>
      <c r="M73" s="48">
        <v>15786</v>
      </c>
      <c r="N73" s="48">
        <v>1678</v>
      </c>
      <c r="O73" s="48">
        <v>0</v>
      </c>
      <c r="P73" s="48">
        <f t="shared" si="20"/>
        <v>17464</v>
      </c>
      <c r="Q73" s="243">
        <f t="shared" si="21"/>
        <v>25222</v>
      </c>
      <c r="S73" s="44">
        <v>15786</v>
      </c>
      <c r="T73" s="44">
        <v>1678</v>
      </c>
      <c r="U73" s="44" t="str">
        <f t="shared" si="22"/>
        <v/>
      </c>
      <c r="V73" s="44" t="str">
        <f t="shared" si="23"/>
        <v/>
      </c>
    </row>
    <row r="74" spans="1:22">
      <c r="A74" s="48" t="s">
        <v>184</v>
      </c>
      <c r="B74" s="48">
        <v>610</v>
      </c>
      <c r="C74" s="226" t="s">
        <v>36</v>
      </c>
      <c r="D74" s="48">
        <v>1800</v>
      </c>
      <c r="E74" s="48">
        <f t="shared" si="24"/>
        <v>153</v>
      </c>
      <c r="F74" s="48">
        <f t="shared" si="17"/>
        <v>458</v>
      </c>
      <c r="G74" s="242">
        <f t="shared" si="18"/>
        <v>0</v>
      </c>
      <c r="H74" s="47">
        <f t="shared" si="13"/>
        <v>2411</v>
      </c>
      <c r="I74" s="47">
        <f t="shared" si="19"/>
        <v>7233</v>
      </c>
      <c r="J74" s="48">
        <f t="shared" si="14"/>
        <v>7233</v>
      </c>
      <c r="K74" s="48">
        <f t="shared" si="15"/>
        <v>7233</v>
      </c>
      <c r="L74" s="48">
        <f t="shared" si="16"/>
        <v>7233</v>
      </c>
      <c r="M74" s="48">
        <v>3453</v>
      </c>
      <c r="N74" s="48">
        <v>867</v>
      </c>
      <c r="O74" s="48">
        <v>0</v>
      </c>
      <c r="P74" s="48">
        <f t="shared" si="20"/>
        <v>4320</v>
      </c>
      <c r="Q74" s="243">
        <f t="shared" si="21"/>
        <v>11553</v>
      </c>
      <c r="S74" s="44">
        <v>3453</v>
      </c>
      <c r="T74" s="44">
        <v>867</v>
      </c>
      <c r="U74" s="44" t="str">
        <f t="shared" si="22"/>
        <v/>
      </c>
      <c r="V74" s="44" t="str">
        <f t="shared" si="23"/>
        <v/>
      </c>
    </row>
    <row r="75" spans="1:22">
      <c r="A75" s="48" t="s">
        <v>183</v>
      </c>
      <c r="B75" s="48">
        <v>565</v>
      </c>
      <c r="C75" s="226" t="s">
        <v>11</v>
      </c>
      <c r="D75" s="48">
        <v>1800</v>
      </c>
      <c r="E75" s="48">
        <f t="shared" si="24"/>
        <v>142</v>
      </c>
      <c r="F75" s="48">
        <f t="shared" si="17"/>
        <v>424</v>
      </c>
      <c r="G75" s="242">
        <f t="shared" si="18"/>
        <v>180</v>
      </c>
      <c r="H75" s="47">
        <f t="shared" si="13"/>
        <v>2546</v>
      </c>
      <c r="I75" s="47">
        <f t="shared" si="19"/>
        <v>7638</v>
      </c>
      <c r="J75" s="48">
        <f t="shared" si="14"/>
        <v>7638</v>
      </c>
      <c r="K75" s="48">
        <f t="shared" si="15"/>
        <v>7638</v>
      </c>
      <c r="L75" s="48">
        <f t="shared" si="16"/>
        <v>7638</v>
      </c>
      <c r="M75" s="48">
        <v>21461</v>
      </c>
      <c r="N75" s="48">
        <v>1026</v>
      </c>
      <c r="O75" s="48">
        <v>0</v>
      </c>
      <c r="P75" s="48">
        <f t="shared" si="20"/>
        <v>22487</v>
      </c>
      <c r="Q75" s="243">
        <f t="shared" si="21"/>
        <v>30125</v>
      </c>
      <c r="S75" s="44">
        <v>21461</v>
      </c>
      <c r="T75" s="44">
        <v>1026</v>
      </c>
      <c r="U75" s="44" t="str">
        <f t="shared" si="22"/>
        <v/>
      </c>
      <c r="V75" s="44" t="str">
        <f t="shared" si="23"/>
        <v/>
      </c>
    </row>
    <row r="76" spans="1:22">
      <c r="A76" s="48" t="s">
        <v>182</v>
      </c>
      <c r="B76" s="48">
        <v>565</v>
      </c>
      <c r="C76" s="226" t="s">
        <v>11</v>
      </c>
      <c r="D76" s="48">
        <v>1800</v>
      </c>
      <c r="E76" s="48">
        <f t="shared" si="24"/>
        <v>142</v>
      </c>
      <c r="F76" s="48">
        <f t="shared" si="17"/>
        <v>424</v>
      </c>
      <c r="G76" s="242">
        <f t="shared" si="18"/>
        <v>180</v>
      </c>
      <c r="H76" s="47">
        <f t="shared" si="13"/>
        <v>2546</v>
      </c>
      <c r="I76" s="47">
        <f t="shared" si="19"/>
        <v>7638</v>
      </c>
      <c r="J76" s="48">
        <f t="shared" si="14"/>
        <v>7638</v>
      </c>
      <c r="K76" s="48">
        <f t="shared" si="15"/>
        <v>7638</v>
      </c>
      <c r="L76" s="48">
        <f t="shared" si="16"/>
        <v>7638</v>
      </c>
      <c r="M76" s="48">
        <v>15364</v>
      </c>
      <c r="N76" s="48">
        <v>1075</v>
      </c>
      <c r="O76" s="48">
        <v>0</v>
      </c>
      <c r="P76" s="48">
        <f t="shared" si="20"/>
        <v>16439</v>
      </c>
      <c r="Q76" s="243">
        <f t="shared" si="21"/>
        <v>24077</v>
      </c>
      <c r="S76" s="44">
        <v>15364</v>
      </c>
      <c r="T76" s="44">
        <v>1075</v>
      </c>
      <c r="U76" s="44" t="str">
        <f t="shared" si="22"/>
        <v/>
      </c>
      <c r="V76" s="44" t="str">
        <f t="shared" si="23"/>
        <v/>
      </c>
    </row>
    <row r="77" spans="1:22">
      <c r="A77" s="48" t="s">
        <v>181</v>
      </c>
      <c r="B77" s="48">
        <v>635</v>
      </c>
      <c r="C77" s="226" t="s">
        <v>11</v>
      </c>
      <c r="D77" s="48">
        <v>1800</v>
      </c>
      <c r="E77" s="48">
        <f t="shared" si="24"/>
        <v>159</v>
      </c>
      <c r="F77" s="48">
        <f t="shared" si="17"/>
        <v>477</v>
      </c>
      <c r="G77" s="242">
        <f t="shared" si="18"/>
        <v>180</v>
      </c>
      <c r="H77" s="47">
        <f t="shared" si="13"/>
        <v>2616</v>
      </c>
      <c r="I77" s="47">
        <f t="shared" si="19"/>
        <v>7848</v>
      </c>
      <c r="J77" s="48">
        <f t="shared" si="14"/>
        <v>7848</v>
      </c>
      <c r="K77" s="48">
        <f t="shared" si="15"/>
        <v>7848</v>
      </c>
      <c r="L77" s="48">
        <f t="shared" si="16"/>
        <v>7848</v>
      </c>
      <c r="M77" s="48">
        <v>0</v>
      </c>
      <c r="N77" s="48">
        <v>0</v>
      </c>
      <c r="O77" s="48">
        <v>0</v>
      </c>
      <c r="P77" s="48">
        <f t="shared" si="20"/>
        <v>0</v>
      </c>
      <c r="Q77" s="243">
        <f t="shared" si="21"/>
        <v>7848</v>
      </c>
      <c r="S77" s="44">
        <v>0</v>
      </c>
      <c r="T77" s="44">
        <v>0</v>
      </c>
      <c r="U77" s="44" t="str">
        <f t="shared" si="22"/>
        <v/>
      </c>
      <c r="V77" s="44" t="str">
        <f t="shared" si="23"/>
        <v/>
      </c>
    </row>
    <row r="78" spans="1:22">
      <c r="A78" s="48" t="s">
        <v>180</v>
      </c>
      <c r="B78" s="48">
        <v>610</v>
      </c>
      <c r="C78" s="226" t="s">
        <v>36</v>
      </c>
      <c r="D78" s="48">
        <v>1800</v>
      </c>
      <c r="E78" s="48">
        <f t="shared" si="24"/>
        <v>153</v>
      </c>
      <c r="F78" s="48">
        <f t="shared" si="17"/>
        <v>458</v>
      </c>
      <c r="G78" s="242">
        <f t="shared" si="18"/>
        <v>0</v>
      </c>
      <c r="H78" s="47">
        <f t="shared" si="13"/>
        <v>2411</v>
      </c>
      <c r="I78" s="47">
        <f t="shared" si="19"/>
        <v>7233</v>
      </c>
      <c r="J78" s="48">
        <f t="shared" si="14"/>
        <v>7233</v>
      </c>
      <c r="K78" s="48">
        <f t="shared" si="15"/>
        <v>7233</v>
      </c>
      <c r="L78" s="48">
        <f t="shared" si="16"/>
        <v>7233</v>
      </c>
      <c r="M78" s="48">
        <v>-89</v>
      </c>
      <c r="N78" s="48">
        <v>0</v>
      </c>
      <c r="O78" s="48">
        <v>0</v>
      </c>
      <c r="P78" s="48">
        <f t="shared" si="20"/>
        <v>-89</v>
      </c>
      <c r="Q78" s="243">
        <f t="shared" si="21"/>
        <v>7144</v>
      </c>
      <c r="S78" s="44">
        <v>-89</v>
      </c>
      <c r="T78" s="44">
        <v>0</v>
      </c>
      <c r="U78" s="44" t="str">
        <f t="shared" si="22"/>
        <v/>
      </c>
      <c r="V78" s="44" t="str">
        <f t="shared" si="23"/>
        <v/>
      </c>
    </row>
    <row r="79" spans="1:22">
      <c r="A79" s="48" t="s">
        <v>179</v>
      </c>
      <c r="B79" s="48">
        <v>565</v>
      </c>
      <c r="C79" s="226" t="s">
        <v>11</v>
      </c>
      <c r="D79" s="48">
        <v>1800</v>
      </c>
      <c r="E79" s="48">
        <f t="shared" si="24"/>
        <v>142</v>
      </c>
      <c r="F79" s="48">
        <f t="shared" si="17"/>
        <v>424</v>
      </c>
      <c r="G79" s="242">
        <f t="shared" si="18"/>
        <v>180</v>
      </c>
      <c r="H79" s="47">
        <f t="shared" si="13"/>
        <v>2546</v>
      </c>
      <c r="I79" s="47">
        <f t="shared" si="19"/>
        <v>7638</v>
      </c>
      <c r="J79" s="48">
        <f t="shared" si="14"/>
        <v>7638</v>
      </c>
      <c r="K79" s="48">
        <f t="shared" si="15"/>
        <v>7638</v>
      </c>
      <c r="L79" s="48">
        <f t="shared" si="16"/>
        <v>7638</v>
      </c>
      <c r="M79" s="48">
        <v>0</v>
      </c>
      <c r="N79" s="48">
        <v>0</v>
      </c>
      <c r="O79" s="48">
        <v>0</v>
      </c>
      <c r="P79" s="48">
        <f t="shared" si="20"/>
        <v>0</v>
      </c>
      <c r="Q79" s="243">
        <f t="shared" si="21"/>
        <v>7638</v>
      </c>
      <c r="S79" s="44">
        <v>0</v>
      </c>
      <c r="T79" s="44">
        <v>0</v>
      </c>
      <c r="U79" s="44" t="str">
        <f t="shared" si="22"/>
        <v/>
      </c>
      <c r="V79" s="44" t="str">
        <f t="shared" si="23"/>
        <v/>
      </c>
    </row>
    <row r="80" spans="1:22">
      <c r="A80" s="48" t="s">
        <v>178</v>
      </c>
      <c r="B80" s="48">
        <v>565</v>
      </c>
      <c r="C80" s="226" t="s">
        <v>36</v>
      </c>
      <c r="D80" s="48">
        <v>1800</v>
      </c>
      <c r="E80" s="48">
        <f t="shared" si="24"/>
        <v>142</v>
      </c>
      <c r="F80" s="48">
        <f t="shared" si="17"/>
        <v>424</v>
      </c>
      <c r="G80" s="242">
        <f t="shared" si="18"/>
        <v>0</v>
      </c>
      <c r="H80" s="47">
        <f t="shared" si="13"/>
        <v>2366</v>
      </c>
      <c r="I80" s="47">
        <f t="shared" si="19"/>
        <v>7098</v>
      </c>
      <c r="J80" s="48">
        <f t="shared" si="14"/>
        <v>7098</v>
      </c>
      <c r="K80" s="48">
        <f t="shared" si="15"/>
        <v>7098</v>
      </c>
      <c r="L80" s="48">
        <f t="shared" si="16"/>
        <v>7098</v>
      </c>
      <c r="M80" s="48">
        <v>4989</v>
      </c>
      <c r="N80" s="48">
        <v>315</v>
      </c>
      <c r="O80" s="48">
        <v>0</v>
      </c>
      <c r="P80" s="48">
        <f t="shared" si="20"/>
        <v>5304</v>
      </c>
      <c r="Q80" s="243">
        <f t="shared" si="21"/>
        <v>12402</v>
      </c>
      <c r="S80" s="44">
        <v>4989</v>
      </c>
      <c r="T80" s="44">
        <v>315</v>
      </c>
      <c r="U80" s="44" t="str">
        <f t="shared" si="22"/>
        <v/>
      </c>
      <c r="V80" s="44" t="str">
        <f t="shared" si="23"/>
        <v/>
      </c>
    </row>
    <row r="81" spans="1:22">
      <c r="A81" s="48" t="s">
        <v>177</v>
      </c>
      <c r="B81" s="48">
        <v>610</v>
      </c>
      <c r="C81" s="226" t="s">
        <v>36</v>
      </c>
      <c r="D81" s="48">
        <v>1800</v>
      </c>
      <c r="E81" s="48">
        <f t="shared" si="24"/>
        <v>153</v>
      </c>
      <c r="F81" s="48">
        <f t="shared" si="17"/>
        <v>458</v>
      </c>
      <c r="G81" s="242">
        <f t="shared" si="18"/>
        <v>0</v>
      </c>
      <c r="H81" s="47">
        <f t="shared" si="13"/>
        <v>2411</v>
      </c>
      <c r="I81" s="47">
        <f t="shared" si="19"/>
        <v>7233</v>
      </c>
      <c r="J81" s="48">
        <f t="shared" si="14"/>
        <v>7233</v>
      </c>
      <c r="K81" s="48">
        <f t="shared" si="15"/>
        <v>7233</v>
      </c>
      <c r="L81" s="48">
        <f t="shared" si="16"/>
        <v>7233</v>
      </c>
      <c r="M81" s="48">
        <v>0</v>
      </c>
      <c r="N81" s="48">
        <v>114</v>
      </c>
      <c r="O81" s="48">
        <v>0</v>
      </c>
      <c r="P81" s="48">
        <f t="shared" si="20"/>
        <v>114</v>
      </c>
      <c r="Q81" s="243">
        <f t="shared" si="21"/>
        <v>7347</v>
      </c>
      <c r="S81" s="44">
        <v>0</v>
      </c>
      <c r="T81" s="44">
        <v>114</v>
      </c>
      <c r="U81" s="44" t="str">
        <f t="shared" si="22"/>
        <v/>
      </c>
      <c r="V81" s="44" t="str">
        <f t="shared" si="23"/>
        <v/>
      </c>
    </row>
    <row r="82" spans="1:22">
      <c r="A82" s="48" t="s">
        <v>176</v>
      </c>
      <c r="B82" s="48">
        <v>605</v>
      </c>
      <c r="C82" s="226" t="s">
        <v>11</v>
      </c>
      <c r="D82" s="48">
        <v>1800</v>
      </c>
      <c r="E82" s="48">
        <f t="shared" si="24"/>
        <v>152</v>
      </c>
      <c r="F82" s="48">
        <f t="shared" si="17"/>
        <v>454</v>
      </c>
      <c r="G82" s="242">
        <f t="shared" si="18"/>
        <v>180</v>
      </c>
      <c r="H82" s="47">
        <f t="shared" si="13"/>
        <v>2586</v>
      </c>
      <c r="I82" s="47">
        <f t="shared" si="19"/>
        <v>7758</v>
      </c>
      <c r="J82" s="48">
        <f t="shared" si="14"/>
        <v>7758</v>
      </c>
      <c r="K82" s="48">
        <f t="shared" si="15"/>
        <v>7758</v>
      </c>
      <c r="L82" s="48">
        <f t="shared" si="16"/>
        <v>7758</v>
      </c>
      <c r="M82" s="48">
        <v>0</v>
      </c>
      <c r="N82" s="48">
        <v>764</v>
      </c>
      <c r="O82" s="48">
        <v>0</v>
      </c>
      <c r="P82" s="48">
        <f t="shared" si="20"/>
        <v>764</v>
      </c>
      <c r="Q82" s="243">
        <f t="shared" si="21"/>
        <v>8522</v>
      </c>
      <c r="S82" s="44">
        <v>0</v>
      </c>
      <c r="T82" s="44">
        <v>764</v>
      </c>
      <c r="U82" s="44" t="str">
        <f t="shared" si="22"/>
        <v/>
      </c>
      <c r="V82" s="44" t="str">
        <f t="shared" si="23"/>
        <v/>
      </c>
    </row>
    <row r="83" spans="1:22">
      <c r="A83" s="48" t="s">
        <v>175</v>
      </c>
      <c r="B83" s="48">
        <v>590</v>
      </c>
      <c r="C83" s="226" t="s">
        <v>36</v>
      </c>
      <c r="D83" s="48">
        <v>1800</v>
      </c>
      <c r="E83" s="48">
        <f t="shared" si="24"/>
        <v>148</v>
      </c>
      <c r="F83" s="48">
        <f t="shared" si="17"/>
        <v>443</v>
      </c>
      <c r="G83" s="242">
        <f t="shared" si="18"/>
        <v>0</v>
      </c>
      <c r="H83" s="47">
        <f t="shared" si="13"/>
        <v>2391</v>
      </c>
      <c r="I83" s="47">
        <f t="shared" si="19"/>
        <v>7173</v>
      </c>
      <c r="J83" s="48">
        <f t="shared" si="14"/>
        <v>7173</v>
      </c>
      <c r="K83" s="48">
        <f t="shared" si="15"/>
        <v>7173</v>
      </c>
      <c r="L83" s="48">
        <f t="shared" si="16"/>
        <v>7173</v>
      </c>
      <c r="M83" s="48">
        <v>0</v>
      </c>
      <c r="N83" s="48">
        <v>0</v>
      </c>
      <c r="O83" s="48">
        <v>0</v>
      </c>
      <c r="P83" s="48">
        <f t="shared" si="20"/>
        <v>0</v>
      </c>
      <c r="Q83" s="243">
        <f t="shared" si="21"/>
        <v>7173</v>
      </c>
      <c r="S83" s="44">
        <v>0</v>
      </c>
      <c r="T83" s="44">
        <v>0</v>
      </c>
      <c r="U83" s="44" t="str">
        <f t="shared" si="22"/>
        <v/>
      </c>
      <c r="V83" s="44" t="str">
        <f t="shared" si="23"/>
        <v/>
      </c>
    </row>
    <row r="84" spans="1:22">
      <c r="A84" s="48" t="s">
        <v>174</v>
      </c>
      <c r="B84" s="48">
        <v>565</v>
      </c>
      <c r="C84" s="226" t="s">
        <v>36</v>
      </c>
      <c r="D84" s="48">
        <v>1800</v>
      </c>
      <c r="E84" s="48">
        <f t="shared" si="24"/>
        <v>142</v>
      </c>
      <c r="F84" s="48">
        <f t="shared" si="17"/>
        <v>424</v>
      </c>
      <c r="G84" s="242">
        <f t="shared" si="18"/>
        <v>0</v>
      </c>
      <c r="H84" s="47">
        <f t="shared" si="13"/>
        <v>2366</v>
      </c>
      <c r="I84" s="47">
        <f t="shared" si="19"/>
        <v>7098</v>
      </c>
      <c r="J84" s="48">
        <f t="shared" si="14"/>
        <v>7098</v>
      </c>
      <c r="K84" s="48">
        <f t="shared" si="15"/>
        <v>7098</v>
      </c>
      <c r="L84" s="48">
        <f t="shared" si="16"/>
        <v>7098</v>
      </c>
      <c r="M84" s="48">
        <v>-3916</v>
      </c>
      <c r="N84" s="48">
        <v>3836</v>
      </c>
      <c r="O84" s="48">
        <v>0</v>
      </c>
      <c r="P84" s="48">
        <f t="shared" si="20"/>
        <v>-80</v>
      </c>
      <c r="Q84" s="243">
        <f t="shared" si="21"/>
        <v>7018</v>
      </c>
      <c r="S84" s="44">
        <v>-3916</v>
      </c>
      <c r="T84" s="44">
        <v>3836</v>
      </c>
      <c r="U84" s="44" t="str">
        <f t="shared" si="22"/>
        <v/>
      </c>
      <c r="V84" s="44" t="str">
        <f t="shared" si="23"/>
        <v/>
      </c>
    </row>
    <row r="85" spans="1:22">
      <c r="A85" s="48" t="s">
        <v>173</v>
      </c>
      <c r="B85" s="48">
        <v>605</v>
      </c>
      <c r="C85" s="226" t="s">
        <v>11</v>
      </c>
      <c r="D85" s="48">
        <v>1800</v>
      </c>
      <c r="E85" s="48">
        <f t="shared" si="24"/>
        <v>152</v>
      </c>
      <c r="F85" s="48">
        <f t="shared" si="17"/>
        <v>454</v>
      </c>
      <c r="G85" s="242">
        <f t="shared" si="18"/>
        <v>180</v>
      </c>
      <c r="H85" s="47">
        <f t="shared" si="13"/>
        <v>2586</v>
      </c>
      <c r="I85" s="47">
        <f t="shared" si="19"/>
        <v>7758</v>
      </c>
      <c r="J85" s="48">
        <f t="shared" si="14"/>
        <v>7758</v>
      </c>
      <c r="K85" s="48">
        <f t="shared" si="15"/>
        <v>7758</v>
      </c>
      <c r="L85" s="48">
        <f t="shared" si="16"/>
        <v>7758</v>
      </c>
      <c r="M85" s="48">
        <v>56795</v>
      </c>
      <c r="N85" s="48">
        <v>7592</v>
      </c>
      <c r="O85" s="48">
        <v>1000</v>
      </c>
      <c r="P85" s="48">
        <f t="shared" si="20"/>
        <v>65387</v>
      </c>
      <c r="Q85" s="243">
        <f t="shared" si="21"/>
        <v>73145</v>
      </c>
      <c r="S85" s="44">
        <v>56795</v>
      </c>
      <c r="T85" s="44">
        <v>7592</v>
      </c>
      <c r="U85" s="44" t="str">
        <f t="shared" si="22"/>
        <v/>
      </c>
      <c r="V85" s="44" t="str">
        <f t="shared" si="23"/>
        <v/>
      </c>
    </row>
    <row r="86" spans="1:22">
      <c r="A86" s="48" t="s">
        <v>172</v>
      </c>
      <c r="B86" s="48">
        <v>630</v>
      </c>
      <c r="C86" s="226" t="s">
        <v>11</v>
      </c>
      <c r="D86" s="48">
        <v>1800</v>
      </c>
      <c r="E86" s="48">
        <f t="shared" si="24"/>
        <v>158</v>
      </c>
      <c r="F86" s="48">
        <f t="shared" si="17"/>
        <v>473</v>
      </c>
      <c r="G86" s="242">
        <f t="shared" si="18"/>
        <v>180</v>
      </c>
      <c r="H86" s="47">
        <f t="shared" si="13"/>
        <v>2611</v>
      </c>
      <c r="I86" s="47">
        <f t="shared" si="19"/>
        <v>7833</v>
      </c>
      <c r="J86" s="48">
        <f t="shared" si="14"/>
        <v>7833</v>
      </c>
      <c r="K86" s="48">
        <f t="shared" si="15"/>
        <v>7833</v>
      </c>
      <c r="L86" s="48">
        <f t="shared" si="16"/>
        <v>7833</v>
      </c>
      <c r="M86" s="48">
        <v>0</v>
      </c>
      <c r="N86" s="48">
        <v>4290</v>
      </c>
      <c r="O86" s="48">
        <v>0</v>
      </c>
      <c r="P86" s="48">
        <f t="shared" si="20"/>
        <v>4290</v>
      </c>
      <c r="Q86" s="243">
        <f t="shared" si="21"/>
        <v>12123</v>
      </c>
      <c r="S86" s="44">
        <v>0</v>
      </c>
      <c r="T86" s="44">
        <v>4290</v>
      </c>
      <c r="U86" s="44" t="str">
        <f t="shared" si="22"/>
        <v/>
      </c>
      <c r="V86" s="44" t="str">
        <f t="shared" si="23"/>
        <v/>
      </c>
    </row>
    <row r="87" spans="1:22">
      <c r="A87" s="48" t="s">
        <v>171</v>
      </c>
      <c r="B87" s="48">
        <v>565</v>
      </c>
      <c r="C87" s="226" t="s">
        <v>11</v>
      </c>
      <c r="D87" s="48">
        <v>1800</v>
      </c>
      <c r="E87" s="48">
        <f t="shared" si="24"/>
        <v>142</v>
      </c>
      <c r="F87" s="48">
        <f t="shared" si="17"/>
        <v>424</v>
      </c>
      <c r="G87" s="242">
        <f t="shared" si="18"/>
        <v>180</v>
      </c>
      <c r="H87" s="47">
        <f t="shared" si="13"/>
        <v>2546</v>
      </c>
      <c r="I87" s="47">
        <f t="shared" si="19"/>
        <v>7638</v>
      </c>
      <c r="J87" s="48">
        <f t="shared" si="14"/>
        <v>7638</v>
      </c>
      <c r="K87" s="48">
        <f t="shared" si="15"/>
        <v>7638</v>
      </c>
      <c r="L87" s="48">
        <f t="shared" si="16"/>
        <v>7638</v>
      </c>
      <c r="M87" s="48">
        <v>34319</v>
      </c>
      <c r="N87" s="48">
        <v>3773</v>
      </c>
      <c r="O87" s="48">
        <v>0</v>
      </c>
      <c r="P87" s="48">
        <f t="shared" si="20"/>
        <v>38092</v>
      </c>
      <c r="Q87" s="243">
        <f t="shared" si="21"/>
        <v>45730</v>
      </c>
      <c r="S87" s="44">
        <v>34319</v>
      </c>
      <c r="T87" s="44">
        <v>3773</v>
      </c>
      <c r="U87" s="44" t="str">
        <f t="shared" si="22"/>
        <v/>
      </c>
      <c r="V87" s="44" t="str">
        <f t="shared" si="23"/>
        <v/>
      </c>
    </row>
    <row r="88" spans="1:22">
      <c r="A88" s="48" t="s">
        <v>170</v>
      </c>
      <c r="B88" s="48">
        <v>565</v>
      </c>
      <c r="C88" s="226" t="s">
        <v>11</v>
      </c>
      <c r="D88" s="48">
        <v>1800</v>
      </c>
      <c r="E88" s="48">
        <f t="shared" si="24"/>
        <v>142</v>
      </c>
      <c r="F88" s="48">
        <f t="shared" si="17"/>
        <v>424</v>
      </c>
      <c r="G88" s="242">
        <f t="shared" si="18"/>
        <v>180</v>
      </c>
      <c r="H88" s="47">
        <f t="shared" si="13"/>
        <v>2546</v>
      </c>
      <c r="I88" s="47">
        <f t="shared" si="19"/>
        <v>7638</v>
      </c>
      <c r="J88" s="48">
        <f t="shared" si="14"/>
        <v>7638</v>
      </c>
      <c r="K88" s="48">
        <f t="shared" si="15"/>
        <v>7638</v>
      </c>
      <c r="L88" s="48">
        <f t="shared" si="16"/>
        <v>7638</v>
      </c>
      <c r="M88" s="48">
        <v>0</v>
      </c>
      <c r="N88" s="48">
        <v>725</v>
      </c>
      <c r="O88" s="48">
        <v>0</v>
      </c>
      <c r="P88" s="48">
        <f t="shared" si="20"/>
        <v>725</v>
      </c>
      <c r="Q88" s="243">
        <f t="shared" si="21"/>
        <v>8363</v>
      </c>
      <c r="S88" s="44">
        <v>0</v>
      </c>
      <c r="T88" s="44">
        <v>725</v>
      </c>
      <c r="U88" s="44" t="str">
        <f t="shared" si="22"/>
        <v/>
      </c>
      <c r="V88" s="44" t="str">
        <f t="shared" si="23"/>
        <v/>
      </c>
    </row>
    <row r="89" spans="1:22">
      <c r="A89" s="48" t="s">
        <v>169</v>
      </c>
      <c r="B89" s="48">
        <v>605</v>
      </c>
      <c r="C89" s="226" t="s">
        <v>11</v>
      </c>
      <c r="D89" s="48">
        <v>1800</v>
      </c>
      <c r="E89" s="48">
        <f t="shared" si="24"/>
        <v>152</v>
      </c>
      <c r="F89" s="48">
        <f t="shared" si="17"/>
        <v>454</v>
      </c>
      <c r="G89" s="242">
        <f t="shared" si="18"/>
        <v>180</v>
      </c>
      <c r="H89" s="47">
        <f t="shared" si="13"/>
        <v>2586</v>
      </c>
      <c r="I89" s="47">
        <f t="shared" si="19"/>
        <v>7758</v>
      </c>
      <c r="J89" s="48">
        <f t="shared" si="14"/>
        <v>7758</v>
      </c>
      <c r="K89" s="48">
        <f t="shared" si="15"/>
        <v>7758</v>
      </c>
      <c r="L89" s="48">
        <f t="shared" si="16"/>
        <v>7758</v>
      </c>
      <c r="M89" s="48">
        <v>0</v>
      </c>
      <c r="N89" s="48">
        <v>150</v>
      </c>
      <c r="O89" s="48">
        <v>0</v>
      </c>
      <c r="P89" s="48">
        <f t="shared" si="20"/>
        <v>150</v>
      </c>
      <c r="Q89" s="243">
        <f t="shared" si="21"/>
        <v>7908</v>
      </c>
      <c r="S89" s="44">
        <v>0</v>
      </c>
      <c r="T89" s="44">
        <v>150</v>
      </c>
      <c r="U89" s="44" t="str">
        <f t="shared" si="22"/>
        <v/>
      </c>
      <c r="V89" s="44" t="str">
        <f t="shared" si="23"/>
        <v/>
      </c>
    </row>
    <row r="90" spans="1:22">
      <c r="A90" s="48" t="s">
        <v>168</v>
      </c>
      <c r="B90" s="48">
        <v>940</v>
      </c>
      <c r="C90" s="226" t="s">
        <v>11</v>
      </c>
      <c r="D90" s="48">
        <v>1800</v>
      </c>
      <c r="E90" s="48">
        <f t="shared" si="24"/>
        <v>235</v>
      </c>
      <c r="F90" s="48">
        <f t="shared" si="17"/>
        <v>705</v>
      </c>
      <c r="G90" s="242">
        <f t="shared" si="18"/>
        <v>180</v>
      </c>
      <c r="H90" s="47">
        <f t="shared" si="13"/>
        <v>2920</v>
      </c>
      <c r="I90" s="47">
        <f t="shared" si="19"/>
        <v>8760</v>
      </c>
      <c r="J90" s="48">
        <f t="shared" si="14"/>
        <v>8760</v>
      </c>
      <c r="K90" s="48">
        <f t="shared" si="15"/>
        <v>8760</v>
      </c>
      <c r="L90" s="48">
        <f t="shared" si="16"/>
        <v>8760</v>
      </c>
      <c r="M90" s="48">
        <v>0</v>
      </c>
      <c r="N90" s="48">
        <v>0</v>
      </c>
      <c r="O90" s="48">
        <v>0</v>
      </c>
      <c r="P90" s="48">
        <f t="shared" si="20"/>
        <v>0</v>
      </c>
      <c r="Q90" s="243">
        <f t="shared" si="21"/>
        <v>8760</v>
      </c>
      <c r="S90" s="44">
        <v>0</v>
      </c>
      <c r="T90" s="44">
        <v>0</v>
      </c>
      <c r="U90" s="44" t="str">
        <f t="shared" si="22"/>
        <v/>
      </c>
      <c r="V90" s="44" t="str">
        <f t="shared" si="23"/>
        <v/>
      </c>
    </row>
    <row r="91" spans="1:22">
      <c r="A91" s="48" t="s">
        <v>167</v>
      </c>
      <c r="B91" s="48">
        <v>1110</v>
      </c>
      <c r="C91" s="226" t="s">
        <v>36</v>
      </c>
      <c r="D91" s="48">
        <v>1800</v>
      </c>
      <c r="E91" s="48">
        <f t="shared" si="24"/>
        <v>278</v>
      </c>
      <c r="F91" s="48">
        <f t="shared" si="17"/>
        <v>833</v>
      </c>
      <c r="G91" s="242">
        <f t="shared" si="18"/>
        <v>0</v>
      </c>
      <c r="H91" s="47">
        <f t="shared" si="13"/>
        <v>2911</v>
      </c>
      <c r="I91" s="47">
        <f t="shared" si="19"/>
        <v>8733</v>
      </c>
      <c r="J91" s="48">
        <f t="shared" si="14"/>
        <v>8733</v>
      </c>
      <c r="K91" s="48">
        <f t="shared" si="15"/>
        <v>8733</v>
      </c>
      <c r="L91" s="48">
        <f t="shared" si="16"/>
        <v>8733</v>
      </c>
      <c r="M91" s="48">
        <v>0</v>
      </c>
      <c r="N91" s="48">
        <v>61</v>
      </c>
      <c r="O91" s="48">
        <v>0</v>
      </c>
      <c r="P91" s="48">
        <f t="shared" si="20"/>
        <v>61</v>
      </c>
      <c r="Q91" s="243">
        <f t="shared" si="21"/>
        <v>8794</v>
      </c>
      <c r="S91" s="44">
        <v>0</v>
      </c>
      <c r="T91" s="44">
        <v>61</v>
      </c>
      <c r="U91" s="44" t="str">
        <f t="shared" si="22"/>
        <v/>
      </c>
      <c r="V91" s="44" t="str">
        <f t="shared" si="23"/>
        <v/>
      </c>
    </row>
    <row r="92" spans="1:22">
      <c r="A92" s="48" t="s">
        <v>166</v>
      </c>
      <c r="B92" s="48">
        <v>940</v>
      </c>
      <c r="C92" s="226" t="s">
        <v>36</v>
      </c>
      <c r="D92" s="48">
        <v>1800</v>
      </c>
      <c r="E92" s="48">
        <f t="shared" si="24"/>
        <v>235</v>
      </c>
      <c r="F92" s="48">
        <f t="shared" si="17"/>
        <v>705</v>
      </c>
      <c r="G92" s="242">
        <f t="shared" si="18"/>
        <v>0</v>
      </c>
      <c r="H92" s="47">
        <f t="shared" si="13"/>
        <v>2740</v>
      </c>
      <c r="I92" s="47">
        <f t="shared" si="19"/>
        <v>8220</v>
      </c>
      <c r="J92" s="48">
        <f t="shared" si="14"/>
        <v>8220</v>
      </c>
      <c r="K92" s="48">
        <f t="shared" si="15"/>
        <v>8220</v>
      </c>
      <c r="L92" s="48">
        <f t="shared" si="16"/>
        <v>8220</v>
      </c>
      <c r="M92" s="48">
        <v>0</v>
      </c>
      <c r="N92" s="48">
        <v>166</v>
      </c>
      <c r="O92" s="48">
        <v>0</v>
      </c>
      <c r="P92" s="48">
        <f t="shared" si="20"/>
        <v>166</v>
      </c>
      <c r="Q92" s="243">
        <f t="shared" si="21"/>
        <v>8386</v>
      </c>
      <c r="S92" s="44">
        <v>0</v>
      </c>
      <c r="T92" s="44">
        <v>166</v>
      </c>
      <c r="U92" s="44" t="str">
        <f t="shared" si="22"/>
        <v/>
      </c>
      <c r="V92" s="44" t="str">
        <f t="shared" si="23"/>
        <v/>
      </c>
    </row>
    <row r="93" spans="1:22">
      <c r="A93" s="48" t="s">
        <v>165</v>
      </c>
      <c r="B93" s="48">
        <v>940</v>
      </c>
      <c r="C93" s="226" t="s">
        <v>11</v>
      </c>
      <c r="D93" s="48">
        <v>1800</v>
      </c>
      <c r="E93" s="48">
        <f t="shared" si="24"/>
        <v>235</v>
      </c>
      <c r="F93" s="48">
        <f t="shared" si="17"/>
        <v>705</v>
      </c>
      <c r="G93" s="242">
        <f t="shared" si="18"/>
        <v>180</v>
      </c>
      <c r="H93" s="47">
        <f t="shared" si="13"/>
        <v>2920</v>
      </c>
      <c r="I93" s="47">
        <f t="shared" si="19"/>
        <v>8760</v>
      </c>
      <c r="J93" s="48">
        <f t="shared" si="14"/>
        <v>8760</v>
      </c>
      <c r="K93" s="48">
        <f t="shared" si="15"/>
        <v>8760</v>
      </c>
      <c r="L93" s="48">
        <f t="shared" si="16"/>
        <v>8760</v>
      </c>
      <c r="M93" s="48">
        <v>0</v>
      </c>
      <c r="N93" s="48">
        <v>0</v>
      </c>
      <c r="O93" s="48">
        <v>0</v>
      </c>
      <c r="P93" s="48">
        <f t="shared" si="20"/>
        <v>0</v>
      </c>
      <c r="Q93" s="243">
        <f t="shared" si="21"/>
        <v>8760</v>
      </c>
      <c r="S93" s="44">
        <v>0</v>
      </c>
      <c r="T93" s="44">
        <v>0</v>
      </c>
      <c r="U93" s="44" t="str">
        <f t="shared" si="22"/>
        <v/>
      </c>
      <c r="V93" s="44" t="str">
        <f t="shared" si="23"/>
        <v/>
      </c>
    </row>
    <row r="94" spans="1:22">
      <c r="A94" s="48" t="s">
        <v>164</v>
      </c>
      <c r="B94" s="48">
        <v>945</v>
      </c>
      <c r="C94" s="226" t="s">
        <v>11</v>
      </c>
      <c r="D94" s="48">
        <v>1800</v>
      </c>
      <c r="E94" s="48">
        <f t="shared" si="24"/>
        <v>237</v>
      </c>
      <c r="F94" s="48">
        <f t="shared" si="17"/>
        <v>709</v>
      </c>
      <c r="G94" s="242">
        <f t="shared" si="18"/>
        <v>180</v>
      </c>
      <c r="H94" s="47">
        <f t="shared" si="13"/>
        <v>2926</v>
      </c>
      <c r="I94" s="47">
        <f t="shared" si="19"/>
        <v>8778</v>
      </c>
      <c r="J94" s="48">
        <f t="shared" si="14"/>
        <v>8778</v>
      </c>
      <c r="K94" s="48">
        <f t="shared" si="15"/>
        <v>8778</v>
      </c>
      <c r="L94" s="48">
        <f t="shared" si="16"/>
        <v>8778</v>
      </c>
      <c r="M94" s="48">
        <v>0</v>
      </c>
      <c r="N94" s="48">
        <v>0</v>
      </c>
      <c r="O94" s="48">
        <v>0</v>
      </c>
      <c r="P94" s="48">
        <f t="shared" si="20"/>
        <v>0</v>
      </c>
      <c r="Q94" s="243">
        <f t="shared" si="21"/>
        <v>8778</v>
      </c>
      <c r="S94" s="44">
        <v>0</v>
      </c>
      <c r="T94" s="44">
        <v>0</v>
      </c>
      <c r="U94" s="44" t="str">
        <f t="shared" si="22"/>
        <v/>
      </c>
      <c r="V94" s="44" t="str">
        <f t="shared" si="23"/>
        <v/>
      </c>
    </row>
    <row r="95" spans="1:22">
      <c r="A95" s="48" t="s">
        <v>163</v>
      </c>
      <c r="B95" s="48">
        <v>1290</v>
      </c>
      <c r="C95" s="226" t="s">
        <v>36</v>
      </c>
      <c r="D95" s="48">
        <v>1800</v>
      </c>
      <c r="E95" s="48">
        <f t="shared" si="24"/>
        <v>323</v>
      </c>
      <c r="F95" s="48">
        <f t="shared" si="17"/>
        <v>968</v>
      </c>
      <c r="G95" s="242">
        <f t="shared" si="18"/>
        <v>0</v>
      </c>
      <c r="H95" s="47">
        <f t="shared" si="13"/>
        <v>3091</v>
      </c>
      <c r="I95" s="47">
        <f t="shared" si="19"/>
        <v>9273</v>
      </c>
      <c r="J95" s="48">
        <f t="shared" si="14"/>
        <v>9273</v>
      </c>
      <c r="K95" s="48">
        <f t="shared" si="15"/>
        <v>9273</v>
      </c>
      <c r="L95" s="48">
        <f t="shared" si="16"/>
        <v>9273</v>
      </c>
      <c r="M95" s="48">
        <v>0</v>
      </c>
      <c r="N95" s="48">
        <v>0</v>
      </c>
      <c r="O95" s="48">
        <v>0</v>
      </c>
      <c r="P95" s="48">
        <f t="shared" si="20"/>
        <v>0</v>
      </c>
      <c r="Q95" s="243">
        <f t="shared" si="21"/>
        <v>9273</v>
      </c>
      <c r="S95" s="44">
        <v>0</v>
      </c>
      <c r="T95" s="44">
        <v>0</v>
      </c>
      <c r="U95" s="44" t="str">
        <f t="shared" si="22"/>
        <v/>
      </c>
      <c r="V95" s="44" t="str">
        <f t="shared" si="23"/>
        <v/>
      </c>
    </row>
    <row r="96" spans="1:22">
      <c r="A96" s="48" t="s">
        <v>162</v>
      </c>
      <c r="B96" s="48">
        <v>945</v>
      </c>
      <c r="C96" s="226" t="s">
        <v>36</v>
      </c>
      <c r="D96" s="48">
        <v>1800</v>
      </c>
      <c r="E96" s="48">
        <f t="shared" si="24"/>
        <v>237</v>
      </c>
      <c r="F96" s="48">
        <f t="shared" si="17"/>
        <v>709</v>
      </c>
      <c r="G96" s="242">
        <f t="shared" si="18"/>
        <v>0</v>
      </c>
      <c r="H96" s="47">
        <f t="shared" si="13"/>
        <v>2746</v>
      </c>
      <c r="I96" s="47">
        <f t="shared" si="19"/>
        <v>8238</v>
      </c>
      <c r="J96" s="48">
        <f t="shared" si="14"/>
        <v>8238</v>
      </c>
      <c r="K96" s="48">
        <f t="shared" si="15"/>
        <v>8238</v>
      </c>
      <c r="L96" s="48">
        <f t="shared" si="16"/>
        <v>8238</v>
      </c>
      <c r="M96" s="48">
        <v>-19</v>
      </c>
      <c r="N96" s="48">
        <v>63</v>
      </c>
      <c r="O96" s="48">
        <v>0</v>
      </c>
      <c r="P96" s="48">
        <f t="shared" si="20"/>
        <v>44</v>
      </c>
      <c r="Q96" s="243">
        <f t="shared" si="21"/>
        <v>8282</v>
      </c>
      <c r="S96" s="44">
        <v>-19</v>
      </c>
      <c r="T96" s="44">
        <v>63</v>
      </c>
      <c r="U96" s="44" t="str">
        <f t="shared" si="22"/>
        <v/>
      </c>
      <c r="V96" s="44" t="str">
        <f t="shared" si="23"/>
        <v/>
      </c>
    </row>
    <row r="97" spans="1:22">
      <c r="A97" s="48" t="s">
        <v>161</v>
      </c>
      <c r="B97" s="48">
        <v>945</v>
      </c>
      <c r="C97" s="226" t="s">
        <v>36</v>
      </c>
      <c r="D97" s="48">
        <v>1800</v>
      </c>
      <c r="E97" s="48">
        <f t="shared" si="24"/>
        <v>237</v>
      </c>
      <c r="F97" s="48">
        <f t="shared" si="17"/>
        <v>709</v>
      </c>
      <c r="G97" s="242">
        <f t="shared" si="18"/>
        <v>0</v>
      </c>
      <c r="H97" s="47">
        <f t="shared" si="13"/>
        <v>2746</v>
      </c>
      <c r="I97" s="47">
        <f t="shared" si="19"/>
        <v>8238</v>
      </c>
      <c r="J97" s="48">
        <f t="shared" si="14"/>
        <v>8238</v>
      </c>
      <c r="K97" s="48">
        <f t="shared" si="15"/>
        <v>8238</v>
      </c>
      <c r="L97" s="48">
        <f t="shared" si="16"/>
        <v>8238</v>
      </c>
      <c r="M97" s="48">
        <v>16476</v>
      </c>
      <c r="N97" s="48">
        <v>1170</v>
      </c>
      <c r="O97" s="48">
        <v>0</v>
      </c>
      <c r="P97" s="48">
        <f t="shared" si="20"/>
        <v>17646</v>
      </c>
      <c r="Q97" s="243">
        <f t="shared" si="21"/>
        <v>25884</v>
      </c>
      <c r="S97" s="44">
        <v>16476</v>
      </c>
      <c r="T97" s="44">
        <v>1170</v>
      </c>
      <c r="U97" s="44" t="str">
        <f t="shared" si="22"/>
        <v/>
      </c>
      <c r="V97" s="44" t="str">
        <f t="shared" si="23"/>
        <v/>
      </c>
    </row>
    <row r="98" spans="1:22">
      <c r="A98" s="48" t="s">
        <v>160</v>
      </c>
      <c r="B98" s="48">
        <v>940</v>
      </c>
      <c r="C98" s="226" t="s">
        <v>11</v>
      </c>
      <c r="D98" s="48">
        <v>1800</v>
      </c>
      <c r="E98" s="48">
        <f t="shared" si="24"/>
        <v>235</v>
      </c>
      <c r="F98" s="48">
        <f t="shared" si="17"/>
        <v>705</v>
      </c>
      <c r="G98" s="242">
        <f t="shared" si="18"/>
        <v>180</v>
      </c>
      <c r="H98" s="47">
        <f t="shared" si="13"/>
        <v>2920</v>
      </c>
      <c r="I98" s="47">
        <f t="shared" si="19"/>
        <v>8760</v>
      </c>
      <c r="J98" s="48">
        <f t="shared" si="14"/>
        <v>8760</v>
      </c>
      <c r="K98" s="48">
        <f t="shared" si="15"/>
        <v>8760</v>
      </c>
      <c r="L98" s="48">
        <f t="shared" si="16"/>
        <v>8760</v>
      </c>
      <c r="M98" s="48">
        <v>0</v>
      </c>
      <c r="N98" s="48">
        <v>0</v>
      </c>
      <c r="O98" s="48">
        <v>0</v>
      </c>
      <c r="P98" s="48">
        <f t="shared" si="20"/>
        <v>0</v>
      </c>
      <c r="Q98" s="243">
        <f t="shared" si="21"/>
        <v>8760</v>
      </c>
      <c r="S98" s="44">
        <v>0</v>
      </c>
      <c r="T98" s="44">
        <v>0</v>
      </c>
      <c r="U98" s="44" t="str">
        <f t="shared" si="22"/>
        <v/>
      </c>
      <c r="V98" s="44" t="str">
        <f t="shared" si="23"/>
        <v/>
      </c>
    </row>
    <row r="99" spans="1:22">
      <c r="A99" s="48" t="s">
        <v>159</v>
      </c>
      <c r="B99" s="48">
        <v>1155</v>
      </c>
      <c r="C99" s="226" t="s">
        <v>36</v>
      </c>
      <c r="D99" s="48">
        <v>1800</v>
      </c>
      <c r="E99" s="48">
        <f t="shared" si="24"/>
        <v>289</v>
      </c>
      <c r="F99" s="48">
        <f t="shared" si="17"/>
        <v>867</v>
      </c>
      <c r="G99" s="242">
        <f t="shared" si="18"/>
        <v>0</v>
      </c>
      <c r="H99" s="47">
        <f t="shared" si="13"/>
        <v>2956</v>
      </c>
      <c r="I99" s="47">
        <f t="shared" si="19"/>
        <v>8868</v>
      </c>
      <c r="J99" s="48">
        <f t="shared" ref="J99:J121" si="25">+H99*3</f>
        <v>8868</v>
      </c>
      <c r="K99" s="48">
        <f t="shared" si="15"/>
        <v>8868</v>
      </c>
      <c r="L99" s="48">
        <f t="shared" si="16"/>
        <v>8868</v>
      </c>
      <c r="M99" s="48">
        <v>0</v>
      </c>
      <c r="N99" s="48">
        <v>0</v>
      </c>
      <c r="O99" s="48">
        <v>0</v>
      </c>
      <c r="P99" s="48">
        <f t="shared" si="20"/>
        <v>0</v>
      </c>
      <c r="Q99" s="243">
        <f t="shared" si="21"/>
        <v>8868</v>
      </c>
      <c r="S99" s="44">
        <v>0</v>
      </c>
      <c r="T99" s="44">
        <v>0</v>
      </c>
      <c r="U99" s="44" t="str">
        <f t="shared" si="22"/>
        <v/>
      </c>
      <c r="V99" s="44" t="str">
        <f t="shared" si="23"/>
        <v/>
      </c>
    </row>
    <row r="100" spans="1:22">
      <c r="A100" s="48" t="s">
        <v>158</v>
      </c>
      <c r="B100" s="48">
        <v>940</v>
      </c>
      <c r="C100" s="226" t="s">
        <v>11</v>
      </c>
      <c r="D100" s="48">
        <v>1800</v>
      </c>
      <c r="E100" s="48">
        <f t="shared" si="24"/>
        <v>235</v>
      </c>
      <c r="F100" s="48">
        <f t="shared" si="17"/>
        <v>705</v>
      </c>
      <c r="G100" s="242">
        <f t="shared" si="18"/>
        <v>180</v>
      </c>
      <c r="H100" s="47">
        <f t="shared" si="13"/>
        <v>2920</v>
      </c>
      <c r="I100" s="47">
        <f t="shared" si="19"/>
        <v>8760</v>
      </c>
      <c r="J100" s="48">
        <f t="shared" si="25"/>
        <v>8760</v>
      </c>
      <c r="K100" s="48">
        <f t="shared" si="15"/>
        <v>8760</v>
      </c>
      <c r="L100" s="48">
        <f t="shared" si="16"/>
        <v>8760</v>
      </c>
      <c r="M100" s="48">
        <v>44472</v>
      </c>
      <c r="N100" s="48">
        <v>3124</v>
      </c>
      <c r="O100" s="48">
        <v>0</v>
      </c>
      <c r="P100" s="48">
        <f t="shared" si="20"/>
        <v>47596</v>
      </c>
      <c r="Q100" s="243">
        <f t="shared" si="21"/>
        <v>56356</v>
      </c>
      <c r="S100" s="44">
        <v>44472</v>
      </c>
      <c r="T100" s="44">
        <v>3124</v>
      </c>
      <c r="U100" s="44" t="str">
        <f t="shared" si="22"/>
        <v/>
      </c>
      <c r="V100" s="44" t="str">
        <f t="shared" si="23"/>
        <v/>
      </c>
    </row>
    <row r="101" spans="1:22">
      <c r="A101" s="48" t="s">
        <v>157</v>
      </c>
      <c r="B101" s="48">
        <v>940</v>
      </c>
      <c r="C101" s="226" t="s">
        <v>11</v>
      </c>
      <c r="D101" s="48">
        <v>1800</v>
      </c>
      <c r="E101" s="48">
        <f t="shared" si="24"/>
        <v>235</v>
      </c>
      <c r="F101" s="48">
        <f t="shared" si="17"/>
        <v>705</v>
      </c>
      <c r="G101" s="242">
        <f t="shared" si="18"/>
        <v>180</v>
      </c>
      <c r="H101" s="47">
        <f t="shared" si="13"/>
        <v>2920</v>
      </c>
      <c r="I101" s="47">
        <f t="shared" si="19"/>
        <v>8760</v>
      </c>
      <c r="J101" s="48">
        <f t="shared" si="25"/>
        <v>8760</v>
      </c>
      <c r="K101" s="48">
        <f t="shared" si="15"/>
        <v>8760</v>
      </c>
      <c r="L101" s="48">
        <f t="shared" si="16"/>
        <v>8760</v>
      </c>
      <c r="M101" s="48">
        <v>0</v>
      </c>
      <c r="N101" s="48">
        <v>0</v>
      </c>
      <c r="O101" s="48">
        <v>0</v>
      </c>
      <c r="P101" s="48">
        <f t="shared" si="20"/>
        <v>0</v>
      </c>
      <c r="Q101" s="243">
        <f t="shared" si="21"/>
        <v>8760</v>
      </c>
      <c r="S101" s="44">
        <v>0</v>
      </c>
      <c r="T101" s="44">
        <v>0</v>
      </c>
      <c r="U101" s="44" t="str">
        <f t="shared" si="22"/>
        <v/>
      </c>
      <c r="V101" s="44" t="str">
        <f t="shared" si="23"/>
        <v/>
      </c>
    </row>
    <row r="102" spans="1:22">
      <c r="A102" s="48" t="s">
        <v>156</v>
      </c>
      <c r="B102" s="48">
        <v>945</v>
      </c>
      <c r="C102" s="226" t="s">
        <v>11</v>
      </c>
      <c r="D102" s="48">
        <v>1800</v>
      </c>
      <c r="E102" s="48">
        <f t="shared" si="24"/>
        <v>237</v>
      </c>
      <c r="F102" s="48">
        <f t="shared" si="17"/>
        <v>709</v>
      </c>
      <c r="G102" s="242">
        <f t="shared" si="18"/>
        <v>180</v>
      </c>
      <c r="H102" s="47">
        <f t="shared" si="13"/>
        <v>2926</v>
      </c>
      <c r="I102" s="47">
        <f t="shared" si="19"/>
        <v>8778</v>
      </c>
      <c r="J102" s="48">
        <f t="shared" si="25"/>
        <v>8778</v>
      </c>
      <c r="K102" s="48">
        <f t="shared" si="15"/>
        <v>8778</v>
      </c>
      <c r="L102" s="48">
        <f t="shared" si="16"/>
        <v>8778</v>
      </c>
      <c r="M102" s="48">
        <v>21240</v>
      </c>
      <c r="N102" s="48">
        <v>6518</v>
      </c>
      <c r="O102" s="48">
        <v>0</v>
      </c>
      <c r="P102" s="48">
        <f t="shared" si="20"/>
        <v>27758</v>
      </c>
      <c r="Q102" s="243">
        <f t="shared" si="21"/>
        <v>36536</v>
      </c>
      <c r="S102" s="44">
        <v>21240</v>
      </c>
      <c r="T102" s="44">
        <v>6518</v>
      </c>
      <c r="U102" s="44" t="str">
        <f t="shared" si="22"/>
        <v/>
      </c>
      <c r="V102" s="44" t="str">
        <f t="shared" si="23"/>
        <v/>
      </c>
    </row>
    <row r="103" spans="1:22">
      <c r="A103" s="48" t="s">
        <v>155</v>
      </c>
      <c r="B103" s="48">
        <v>1190</v>
      </c>
      <c r="C103" s="226" t="s">
        <v>11</v>
      </c>
      <c r="D103" s="48">
        <v>1800</v>
      </c>
      <c r="E103" s="48">
        <f t="shared" si="24"/>
        <v>298</v>
      </c>
      <c r="F103" s="48">
        <f t="shared" si="17"/>
        <v>893</v>
      </c>
      <c r="G103" s="242">
        <f t="shared" si="18"/>
        <v>180</v>
      </c>
      <c r="H103" s="47">
        <f t="shared" si="13"/>
        <v>3171</v>
      </c>
      <c r="I103" s="47">
        <f t="shared" si="19"/>
        <v>9513</v>
      </c>
      <c r="J103" s="48">
        <f t="shared" si="25"/>
        <v>9513</v>
      </c>
      <c r="K103" s="48">
        <f t="shared" si="15"/>
        <v>9513</v>
      </c>
      <c r="L103" s="48">
        <f t="shared" si="16"/>
        <v>9513</v>
      </c>
      <c r="M103" s="48">
        <v>48461</v>
      </c>
      <c r="N103" s="48">
        <v>3374</v>
      </c>
      <c r="O103" s="48">
        <v>0</v>
      </c>
      <c r="P103" s="48">
        <f t="shared" si="20"/>
        <v>51835</v>
      </c>
      <c r="Q103" s="243">
        <f t="shared" si="21"/>
        <v>61348</v>
      </c>
      <c r="S103" s="44">
        <v>48461</v>
      </c>
      <c r="T103" s="44">
        <v>3374</v>
      </c>
      <c r="U103" s="44" t="str">
        <f t="shared" si="22"/>
        <v/>
      </c>
      <c r="V103" s="44" t="str">
        <f t="shared" si="23"/>
        <v/>
      </c>
    </row>
    <row r="104" spans="1:22">
      <c r="A104" s="48" t="s">
        <v>154</v>
      </c>
      <c r="B104" s="48">
        <v>945</v>
      </c>
      <c r="C104" s="226" t="s">
        <v>11</v>
      </c>
      <c r="D104" s="48">
        <v>1800</v>
      </c>
      <c r="E104" s="48">
        <f t="shared" si="24"/>
        <v>237</v>
      </c>
      <c r="F104" s="48">
        <f t="shared" si="17"/>
        <v>709</v>
      </c>
      <c r="G104" s="242">
        <f t="shared" si="18"/>
        <v>180</v>
      </c>
      <c r="H104" s="47">
        <f t="shared" si="13"/>
        <v>2926</v>
      </c>
      <c r="I104" s="47">
        <f t="shared" si="19"/>
        <v>8778</v>
      </c>
      <c r="J104" s="48">
        <f t="shared" si="25"/>
        <v>8778</v>
      </c>
      <c r="K104" s="48">
        <f t="shared" si="15"/>
        <v>8778</v>
      </c>
      <c r="L104" s="48">
        <f t="shared" si="16"/>
        <v>8778</v>
      </c>
      <c r="M104" s="48">
        <v>51240</v>
      </c>
      <c r="N104" s="48">
        <v>6340</v>
      </c>
      <c r="O104" s="48">
        <v>0</v>
      </c>
      <c r="P104" s="48">
        <f t="shared" si="20"/>
        <v>57580</v>
      </c>
      <c r="Q104" s="243">
        <f t="shared" si="21"/>
        <v>66358</v>
      </c>
      <c r="S104" s="44">
        <v>51240</v>
      </c>
      <c r="T104" s="44">
        <v>6340</v>
      </c>
      <c r="U104" s="44" t="str">
        <f t="shared" si="22"/>
        <v/>
      </c>
      <c r="V104" s="44" t="str">
        <f t="shared" si="23"/>
        <v/>
      </c>
    </row>
    <row r="105" spans="1:22">
      <c r="A105" s="48" t="s">
        <v>153</v>
      </c>
      <c r="B105" s="48">
        <v>945</v>
      </c>
      <c r="C105" s="226" t="s">
        <v>11</v>
      </c>
      <c r="D105" s="48">
        <v>1800</v>
      </c>
      <c r="E105" s="48">
        <f t="shared" si="24"/>
        <v>237</v>
      </c>
      <c r="F105" s="48">
        <f t="shared" si="17"/>
        <v>709</v>
      </c>
      <c r="G105" s="242">
        <f t="shared" si="18"/>
        <v>180</v>
      </c>
      <c r="H105" s="47">
        <f t="shared" si="13"/>
        <v>2926</v>
      </c>
      <c r="I105" s="47">
        <f t="shared" si="19"/>
        <v>8778</v>
      </c>
      <c r="J105" s="48">
        <f t="shared" si="25"/>
        <v>8778</v>
      </c>
      <c r="K105" s="48">
        <f t="shared" si="15"/>
        <v>8778</v>
      </c>
      <c r="L105" s="48">
        <f t="shared" si="16"/>
        <v>8778</v>
      </c>
      <c r="M105" s="48">
        <v>0</v>
      </c>
      <c r="N105" s="48">
        <v>1553</v>
      </c>
      <c r="O105" s="48">
        <v>0</v>
      </c>
      <c r="P105" s="48">
        <f t="shared" si="20"/>
        <v>1553</v>
      </c>
      <c r="Q105" s="243">
        <f t="shared" si="21"/>
        <v>10331</v>
      </c>
      <c r="S105" s="44">
        <v>0</v>
      </c>
      <c r="T105" s="44">
        <v>1553</v>
      </c>
      <c r="U105" s="44" t="str">
        <f t="shared" si="22"/>
        <v/>
      </c>
      <c r="V105" s="44" t="str">
        <f t="shared" si="23"/>
        <v/>
      </c>
    </row>
    <row r="106" spans="1:22">
      <c r="A106" s="48" t="s">
        <v>152</v>
      </c>
      <c r="B106" s="48">
        <v>940</v>
      </c>
      <c r="C106" s="226" t="s">
        <v>11</v>
      </c>
      <c r="D106" s="48">
        <v>1800</v>
      </c>
      <c r="E106" s="48">
        <f t="shared" si="24"/>
        <v>235</v>
      </c>
      <c r="F106" s="48">
        <f t="shared" si="17"/>
        <v>705</v>
      </c>
      <c r="G106" s="242">
        <f t="shared" si="18"/>
        <v>180</v>
      </c>
      <c r="H106" s="47">
        <f t="shared" si="13"/>
        <v>2920</v>
      </c>
      <c r="I106" s="47">
        <f t="shared" si="19"/>
        <v>8760</v>
      </c>
      <c r="J106" s="48">
        <f t="shared" si="25"/>
        <v>8760</v>
      </c>
      <c r="K106" s="48">
        <f t="shared" si="15"/>
        <v>8760</v>
      </c>
      <c r="L106" s="48">
        <f t="shared" si="16"/>
        <v>8760</v>
      </c>
      <c r="M106" s="48">
        <v>0</v>
      </c>
      <c r="N106" s="48">
        <v>0</v>
      </c>
      <c r="O106" s="48">
        <v>0</v>
      </c>
      <c r="P106" s="48">
        <f t="shared" si="20"/>
        <v>0</v>
      </c>
      <c r="Q106" s="243">
        <f t="shared" si="21"/>
        <v>8760</v>
      </c>
      <c r="S106" s="44">
        <v>0</v>
      </c>
      <c r="T106" s="44">
        <v>0</v>
      </c>
      <c r="U106" s="44" t="str">
        <f t="shared" si="22"/>
        <v/>
      </c>
      <c r="V106" s="44" t="str">
        <f t="shared" si="23"/>
        <v/>
      </c>
    </row>
    <row r="107" spans="1:22">
      <c r="A107" s="48" t="s">
        <v>151</v>
      </c>
      <c r="B107" s="48">
        <v>1110</v>
      </c>
      <c r="C107" s="226" t="s">
        <v>36</v>
      </c>
      <c r="D107" s="48">
        <v>1800</v>
      </c>
      <c r="E107" s="48">
        <f t="shared" si="24"/>
        <v>278</v>
      </c>
      <c r="F107" s="48">
        <f t="shared" si="17"/>
        <v>833</v>
      </c>
      <c r="G107" s="242">
        <f t="shared" si="18"/>
        <v>0</v>
      </c>
      <c r="H107" s="47">
        <f t="shared" si="13"/>
        <v>2911</v>
      </c>
      <c r="I107" s="47">
        <f t="shared" si="19"/>
        <v>8733</v>
      </c>
      <c r="J107" s="48">
        <f t="shared" si="25"/>
        <v>8733</v>
      </c>
      <c r="K107" s="48">
        <f t="shared" si="15"/>
        <v>8733</v>
      </c>
      <c r="L107" s="48">
        <f t="shared" si="16"/>
        <v>8733</v>
      </c>
      <c r="M107" s="48">
        <v>0</v>
      </c>
      <c r="N107" s="48">
        <v>0</v>
      </c>
      <c r="O107" s="48">
        <v>0</v>
      </c>
      <c r="P107" s="48">
        <f t="shared" si="20"/>
        <v>0</v>
      </c>
      <c r="Q107" s="243">
        <f t="shared" si="21"/>
        <v>8733</v>
      </c>
      <c r="S107" s="44">
        <v>0</v>
      </c>
      <c r="T107" s="44">
        <v>0</v>
      </c>
      <c r="U107" s="44" t="str">
        <f t="shared" si="22"/>
        <v/>
      </c>
      <c r="V107" s="44" t="str">
        <f t="shared" si="23"/>
        <v/>
      </c>
    </row>
    <row r="108" spans="1:22">
      <c r="A108" s="48" t="s">
        <v>150</v>
      </c>
      <c r="B108" s="48">
        <v>940</v>
      </c>
      <c r="C108" s="226" t="s">
        <v>11</v>
      </c>
      <c r="D108" s="48">
        <v>1800</v>
      </c>
      <c r="E108" s="48">
        <f t="shared" si="24"/>
        <v>235</v>
      </c>
      <c r="F108" s="48">
        <f t="shared" si="17"/>
        <v>705</v>
      </c>
      <c r="G108" s="242">
        <f t="shared" si="18"/>
        <v>180</v>
      </c>
      <c r="H108" s="47">
        <f t="shared" si="13"/>
        <v>2920</v>
      </c>
      <c r="I108" s="47">
        <f t="shared" si="19"/>
        <v>8760</v>
      </c>
      <c r="J108" s="48">
        <f t="shared" si="25"/>
        <v>8760</v>
      </c>
      <c r="K108" s="48">
        <f t="shared" si="15"/>
        <v>8760</v>
      </c>
      <c r="L108" s="48">
        <f t="shared" si="16"/>
        <v>8760</v>
      </c>
      <c r="M108" s="48">
        <v>51153</v>
      </c>
      <c r="N108" s="48">
        <v>6330</v>
      </c>
      <c r="O108" s="48">
        <v>0</v>
      </c>
      <c r="P108" s="48">
        <f t="shared" si="20"/>
        <v>57483</v>
      </c>
      <c r="Q108" s="243">
        <f t="shared" si="21"/>
        <v>66243</v>
      </c>
      <c r="S108" s="44">
        <v>51153</v>
      </c>
      <c r="T108" s="44">
        <v>6330</v>
      </c>
      <c r="U108" s="44" t="str">
        <f t="shared" si="22"/>
        <v/>
      </c>
      <c r="V108" s="44" t="str">
        <f t="shared" si="23"/>
        <v/>
      </c>
    </row>
    <row r="109" spans="1:22">
      <c r="A109" s="48" t="s">
        <v>149</v>
      </c>
      <c r="B109" s="48">
        <v>940</v>
      </c>
      <c r="C109" s="226" t="s">
        <v>11</v>
      </c>
      <c r="D109" s="48">
        <v>1800</v>
      </c>
      <c r="E109" s="48">
        <f t="shared" si="24"/>
        <v>235</v>
      </c>
      <c r="F109" s="48">
        <f t="shared" si="17"/>
        <v>705</v>
      </c>
      <c r="G109" s="242">
        <f t="shared" si="18"/>
        <v>180</v>
      </c>
      <c r="H109" s="47">
        <f t="shared" si="13"/>
        <v>2920</v>
      </c>
      <c r="I109" s="47">
        <f t="shared" si="19"/>
        <v>8760</v>
      </c>
      <c r="J109" s="48">
        <f t="shared" si="25"/>
        <v>8760</v>
      </c>
      <c r="K109" s="48">
        <f t="shared" si="15"/>
        <v>8760</v>
      </c>
      <c r="L109" s="48">
        <f t="shared" si="16"/>
        <v>8760</v>
      </c>
      <c r="M109" s="48">
        <v>0</v>
      </c>
      <c r="N109" s="48">
        <v>109</v>
      </c>
      <c r="O109" s="48">
        <v>0</v>
      </c>
      <c r="P109" s="48">
        <f t="shared" si="20"/>
        <v>109</v>
      </c>
      <c r="Q109" s="243">
        <f t="shared" si="21"/>
        <v>8869</v>
      </c>
      <c r="S109" s="44">
        <v>0</v>
      </c>
      <c r="T109" s="44">
        <v>109</v>
      </c>
      <c r="U109" s="44" t="str">
        <f t="shared" si="22"/>
        <v/>
      </c>
      <c r="V109" s="44" t="str">
        <f t="shared" si="23"/>
        <v/>
      </c>
    </row>
    <row r="110" spans="1:22">
      <c r="A110" s="48" t="s">
        <v>148</v>
      </c>
      <c r="B110" s="48">
        <v>945</v>
      </c>
      <c r="C110" s="226" t="s">
        <v>36</v>
      </c>
      <c r="D110" s="48">
        <v>1800</v>
      </c>
      <c r="E110" s="48">
        <f t="shared" si="24"/>
        <v>237</v>
      </c>
      <c r="F110" s="48">
        <f t="shared" si="17"/>
        <v>709</v>
      </c>
      <c r="G110" s="242">
        <f t="shared" si="18"/>
        <v>0</v>
      </c>
      <c r="H110" s="47">
        <f t="shared" si="13"/>
        <v>2746</v>
      </c>
      <c r="I110" s="47">
        <f t="shared" si="19"/>
        <v>8238</v>
      </c>
      <c r="J110" s="48">
        <f t="shared" si="25"/>
        <v>8238</v>
      </c>
      <c r="K110" s="48">
        <f t="shared" si="15"/>
        <v>8238</v>
      </c>
      <c r="L110" s="48">
        <f t="shared" si="16"/>
        <v>8238</v>
      </c>
      <c r="M110" s="48">
        <v>0</v>
      </c>
      <c r="N110" s="48">
        <v>0</v>
      </c>
      <c r="O110" s="48">
        <v>0</v>
      </c>
      <c r="P110" s="48">
        <f t="shared" si="20"/>
        <v>0</v>
      </c>
      <c r="Q110" s="243">
        <f t="shared" si="21"/>
        <v>8238</v>
      </c>
      <c r="S110" s="44">
        <v>0</v>
      </c>
      <c r="T110" s="44">
        <v>0</v>
      </c>
      <c r="U110" s="44" t="str">
        <f t="shared" si="22"/>
        <v/>
      </c>
      <c r="V110" s="44" t="str">
        <f t="shared" si="23"/>
        <v/>
      </c>
    </row>
    <row r="111" spans="1:22">
      <c r="A111" s="48" t="s">
        <v>147</v>
      </c>
      <c r="B111" s="48">
        <v>1190</v>
      </c>
      <c r="C111" s="226" t="s">
        <v>11</v>
      </c>
      <c r="D111" s="48">
        <v>1800</v>
      </c>
      <c r="E111" s="48">
        <f t="shared" si="24"/>
        <v>298</v>
      </c>
      <c r="F111" s="48">
        <f t="shared" si="17"/>
        <v>893</v>
      </c>
      <c r="G111" s="242">
        <f t="shared" si="18"/>
        <v>180</v>
      </c>
      <c r="H111" s="47">
        <f t="shared" si="13"/>
        <v>3171</v>
      </c>
      <c r="I111" s="47">
        <f t="shared" si="19"/>
        <v>9513</v>
      </c>
      <c r="J111" s="48">
        <f t="shared" si="25"/>
        <v>9513</v>
      </c>
      <c r="K111" s="48">
        <f t="shared" si="15"/>
        <v>9513</v>
      </c>
      <c r="L111" s="48">
        <f t="shared" si="16"/>
        <v>9513</v>
      </c>
      <c r="M111" s="48">
        <v>0</v>
      </c>
      <c r="N111" s="48">
        <v>625</v>
      </c>
      <c r="O111" s="48">
        <v>0</v>
      </c>
      <c r="P111" s="48">
        <f t="shared" si="20"/>
        <v>625</v>
      </c>
      <c r="Q111" s="243">
        <f t="shared" si="21"/>
        <v>10138</v>
      </c>
      <c r="S111" s="44">
        <v>0</v>
      </c>
      <c r="T111" s="44">
        <v>625</v>
      </c>
      <c r="U111" s="44" t="str">
        <f t="shared" si="22"/>
        <v/>
      </c>
      <c r="V111" s="44" t="str">
        <f t="shared" si="23"/>
        <v/>
      </c>
    </row>
    <row r="112" spans="1:22">
      <c r="A112" s="48" t="s">
        <v>146</v>
      </c>
      <c r="B112" s="48">
        <v>945</v>
      </c>
      <c r="C112" s="226" t="s">
        <v>11</v>
      </c>
      <c r="D112" s="48">
        <v>1800</v>
      </c>
      <c r="E112" s="48">
        <f t="shared" si="24"/>
        <v>237</v>
      </c>
      <c r="F112" s="48">
        <f t="shared" si="17"/>
        <v>709</v>
      </c>
      <c r="G112" s="242">
        <f t="shared" si="18"/>
        <v>180</v>
      </c>
      <c r="H112" s="47">
        <f t="shared" si="13"/>
        <v>2926</v>
      </c>
      <c r="I112" s="47">
        <f t="shared" si="19"/>
        <v>8778</v>
      </c>
      <c r="J112" s="48">
        <f t="shared" si="25"/>
        <v>8778</v>
      </c>
      <c r="K112" s="48">
        <f t="shared" si="15"/>
        <v>8778</v>
      </c>
      <c r="L112" s="48">
        <f t="shared" si="16"/>
        <v>8778</v>
      </c>
      <c r="M112" s="48">
        <v>0</v>
      </c>
      <c r="N112" s="48">
        <v>0</v>
      </c>
      <c r="O112" s="48">
        <v>0</v>
      </c>
      <c r="P112" s="48">
        <f t="shared" si="20"/>
        <v>0</v>
      </c>
      <c r="Q112" s="243">
        <f t="shared" si="21"/>
        <v>8778</v>
      </c>
      <c r="S112" s="44">
        <v>0</v>
      </c>
      <c r="T112" s="44">
        <v>0</v>
      </c>
      <c r="U112" s="44" t="str">
        <f t="shared" si="22"/>
        <v/>
      </c>
      <c r="V112" s="44" t="str">
        <f t="shared" si="23"/>
        <v/>
      </c>
    </row>
    <row r="113" spans="1:22">
      <c r="A113" s="48" t="s">
        <v>145</v>
      </c>
      <c r="B113" s="48">
        <v>945</v>
      </c>
      <c r="C113" s="226" t="s">
        <v>11</v>
      </c>
      <c r="D113" s="48">
        <v>1800</v>
      </c>
      <c r="E113" s="48">
        <f t="shared" si="24"/>
        <v>237</v>
      </c>
      <c r="F113" s="48">
        <f t="shared" si="17"/>
        <v>709</v>
      </c>
      <c r="G113" s="242">
        <f t="shared" si="18"/>
        <v>180</v>
      </c>
      <c r="H113" s="47">
        <f t="shared" si="13"/>
        <v>2926</v>
      </c>
      <c r="I113" s="47">
        <f t="shared" si="19"/>
        <v>8778</v>
      </c>
      <c r="J113" s="48">
        <f t="shared" si="25"/>
        <v>8778</v>
      </c>
      <c r="K113" s="48">
        <f t="shared" si="15"/>
        <v>8778</v>
      </c>
      <c r="L113" s="48">
        <f t="shared" si="16"/>
        <v>8778</v>
      </c>
      <c r="M113" s="48">
        <v>651</v>
      </c>
      <c r="N113" s="48">
        <v>0</v>
      </c>
      <c r="O113" s="48">
        <v>0</v>
      </c>
      <c r="P113" s="48">
        <f t="shared" si="20"/>
        <v>651</v>
      </c>
      <c r="Q113" s="243">
        <f t="shared" si="21"/>
        <v>9429</v>
      </c>
      <c r="S113" s="44">
        <v>651</v>
      </c>
      <c r="T113" s="44">
        <v>0</v>
      </c>
      <c r="U113" s="44" t="str">
        <f t="shared" si="22"/>
        <v/>
      </c>
      <c r="V113" s="44" t="str">
        <f t="shared" si="23"/>
        <v/>
      </c>
    </row>
    <row r="114" spans="1:22">
      <c r="A114" s="48" t="s">
        <v>144</v>
      </c>
      <c r="B114" s="48">
        <v>940</v>
      </c>
      <c r="C114" s="226" t="s">
        <v>11</v>
      </c>
      <c r="D114" s="48">
        <v>1800</v>
      </c>
      <c r="E114" s="48">
        <f t="shared" si="24"/>
        <v>235</v>
      </c>
      <c r="F114" s="48">
        <f t="shared" si="17"/>
        <v>705</v>
      </c>
      <c r="G114" s="242">
        <f t="shared" si="18"/>
        <v>180</v>
      </c>
      <c r="H114" s="47">
        <f t="shared" si="13"/>
        <v>2920</v>
      </c>
      <c r="I114" s="47">
        <f t="shared" si="19"/>
        <v>8760</v>
      </c>
      <c r="J114" s="48">
        <f t="shared" si="25"/>
        <v>8760</v>
      </c>
      <c r="K114" s="48">
        <f t="shared" si="15"/>
        <v>8760</v>
      </c>
      <c r="L114" s="48">
        <f t="shared" si="16"/>
        <v>8760</v>
      </c>
      <c r="M114" s="48">
        <v>0</v>
      </c>
      <c r="N114" s="48">
        <v>1676</v>
      </c>
      <c r="O114" s="48">
        <v>0</v>
      </c>
      <c r="P114" s="48">
        <f t="shared" si="20"/>
        <v>1676</v>
      </c>
      <c r="Q114" s="243">
        <f t="shared" si="21"/>
        <v>10436</v>
      </c>
      <c r="S114" s="44">
        <v>0</v>
      </c>
      <c r="T114" s="44">
        <v>1676</v>
      </c>
      <c r="U114" s="44" t="str">
        <f t="shared" si="22"/>
        <v/>
      </c>
      <c r="V114" s="44" t="str">
        <f t="shared" si="23"/>
        <v/>
      </c>
    </row>
    <row r="115" spans="1:22">
      <c r="A115" s="48" t="s">
        <v>143</v>
      </c>
      <c r="B115" s="48">
        <v>1110</v>
      </c>
      <c r="C115" s="226" t="s">
        <v>11</v>
      </c>
      <c r="D115" s="48">
        <v>1800</v>
      </c>
      <c r="E115" s="48">
        <f t="shared" si="24"/>
        <v>278</v>
      </c>
      <c r="F115" s="48">
        <f t="shared" si="17"/>
        <v>833</v>
      </c>
      <c r="G115" s="242">
        <f t="shared" si="18"/>
        <v>180</v>
      </c>
      <c r="H115" s="47">
        <f t="shared" si="13"/>
        <v>3091</v>
      </c>
      <c r="I115" s="47">
        <f t="shared" si="19"/>
        <v>9273</v>
      </c>
      <c r="J115" s="48">
        <f t="shared" si="25"/>
        <v>9273</v>
      </c>
      <c r="K115" s="48">
        <f t="shared" si="15"/>
        <v>9273</v>
      </c>
      <c r="L115" s="48">
        <f t="shared" si="16"/>
        <v>9273</v>
      </c>
      <c r="M115" s="48">
        <v>0</v>
      </c>
      <c r="N115" s="48">
        <v>0</v>
      </c>
      <c r="O115" s="48">
        <v>0</v>
      </c>
      <c r="P115" s="48">
        <f t="shared" si="20"/>
        <v>0</v>
      </c>
      <c r="Q115" s="243">
        <f t="shared" si="21"/>
        <v>9273</v>
      </c>
      <c r="S115" s="44">
        <v>0</v>
      </c>
      <c r="T115" s="44">
        <v>0</v>
      </c>
      <c r="U115" s="44" t="str">
        <f t="shared" si="22"/>
        <v/>
      </c>
      <c r="V115" s="44" t="str">
        <f t="shared" si="23"/>
        <v/>
      </c>
    </row>
    <row r="116" spans="1:22">
      <c r="A116" s="48" t="s">
        <v>142</v>
      </c>
      <c r="B116" s="48">
        <v>980</v>
      </c>
      <c r="C116" s="226" t="s">
        <v>36</v>
      </c>
      <c r="D116" s="48">
        <v>1800</v>
      </c>
      <c r="E116" s="48">
        <f t="shared" si="24"/>
        <v>245</v>
      </c>
      <c r="F116" s="48">
        <f t="shared" si="17"/>
        <v>735</v>
      </c>
      <c r="G116" s="242">
        <f t="shared" si="18"/>
        <v>0</v>
      </c>
      <c r="H116" s="47">
        <f t="shared" si="13"/>
        <v>2780</v>
      </c>
      <c r="I116" s="47">
        <f t="shared" si="19"/>
        <v>8340</v>
      </c>
      <c r="J116" s="48">
        <f t="shared" si="25"/>
        <v>8340</v>
      </c>
      <c r="K116" s="48">
        <f t="shared" si="15"/>
        <v>8340</v>
      </c>
      <c r="L116" s="48">
        <f t="shared" si="16"/>
        <v>8340</v>
      </c>
      <c r="M116" s="48">
        <v>0</v>
      </c>
      <c r="N116" s="48">
        <v>0</v>
      </c>
      <c r="O116" s="48">
        <v>0</v>
      </c>
      <c r="P116" s="48">
        <f t="shared" si="20"/>
        <v>0</v>
      </c>
      <c r="Q116" s="243">
        <f t="shared" si="21"/>
        <v>8340</v>
      </c>
      <c r="S116" s="44">
        <v>0</v>
      </c>
      <c r="T116" s="44">
        <v>0</v>
      </c>
      <c r="U116" s="44" t="str">
        <f t="shared" si="22"/>
        <v/>
      </c>
      <c r="V116" s="44" t="str">
        <f t="shared" si="23"/>
        <v/>
      </c>
    </row>
    <row r="117" spans="1:22">
      <c r="A117" s="48" t="s">
        <v>141</v>
      </c>
      <c r="B117" s="48">
        <v>940</v>
      </c>
      <c r="C117" s="226" t="s">
        <v>11</v>
      </c>
      <c r="D117" s="48">
        <v>1800</v>
      </c>
      <c r="E117" s="48">
        <f t="shared" si="24"/>
        <v>235</v>
      </c>
      <c r="F117" s="48">
        <f t="shared" si="17"/>
        <v>705</v>
      </c>
      <c r="G117" s="242">
        <f t="shared" si="18"/>
        <v>180</v>
      </c>
      <c r="H117" s="47">
        <f t="shared" si="13"/>
        <v>2920</v>
      </c>
      <c r="I117" s="47">
        <f t="shared" si="19"/>
        <v>8760</v>
      </c>
      <c r="J117" s="48">
        <f t="shared" si="25"/>
        <v>8760</v>
      </c>
      <c r="K117" s="48">
        <f t="shared" si="15"/>
        <v>8760</v>
      </c>
      <c r="L117" s="48">
        <f t="shared" si="16"/>
        <v>8760</v>
      </c>
      <c r="M117" s="48">
        <v>0</v>
      </c>
      <c r="N117" s="48">
        <v>1062</v>
      </c>
      <c r="O117" s="48">
        <v>0</v>
      </c>
      <c r="P117" s="48">
        <f t="shared" si="20"/>
        <v>1062</v>
      </c>
      <c r="Q117" s="243">
        <f t="shared" si="21"/>
        <v>9822</v>
      </c>
      <c r="S117" s="44">
        <v>0</v>
      </c>
      <c r="T117" s="44">
        <v>1062</v>
      </c>
      <c r="U117" s="44" t="str">
        <f t="shared" si="22"/>
        <v/>
      </c>
      <c r="V117" s="44" t="str">
        <f t="shared" si="23"/>
        <v/>
      </c>
    </row>
    <row r="118" spans="1:22">
      <c r="A118" s="48" t="s">
        <v>140</v>
      </c>
      <c r="B118" s="48">
        <v>945</v>
      </c>
      <c r="C118" s="226" t="s">
        <v>11</v>
      </c>
      <c r="D118" s="48">
        <v>1800</v>
      </c>
      <c r="E118" s="48">
        <f t="shared" si="24"/>
        <v>237</v>
      </c>
      <c r="F118" s="48">
        <f t="shared" si="17"/>
        <v>709</v>
      </c>
      <c r="G118" s="242">
        <f t="shared" si="18"/>
        <v>180</v>
      </c>
      <c r="H118" s="47">
        <f t="shared" si="13"/>
        <v>2926</v>
      </c>
      <c r="I118" s="47">
        <f t="shared" si="19"/>
        <v>8778</v>
      </c>
      <c r="J118" s="48">
        <f t="shared" si="25"/>
        <v>8778</v>
      </c>
      <c r="K118" s="48">
        <f t="shared" si="15"/>
        <v>8778</v>
      </c>
      <c r="L118" s="48">
        <f t="shared" si="16"/>
        <v>8778</v>
      </c>
      <c r="M118" s="48">
        <v>0</v>
      </c>
      <c r="N118" s="48">
        <v>0</v>
      </c>
      <c r="O118" s="48">
        <v>0</v>
      </c>
      <c r="P118" s="48">
        <f t="shared" si="20"/>
        <v>0</v>
      </c>
      <c r="Q118" s="243">
        <f t="shared" si="21"/>
        <v>8778</v>
      </c>
      <c r="S118" s="44">
        <v>0</v>
      </c>
      <c r="T118" s="44">
        <v>0</v>
      </c>
      <c r="U118" s="44" t="str">
        <f t="shared" si="22"/>
        <v/>
      </c>
      <c r="V118" s="44" t="str">
        <f t="shared" si="23"/>
        <v/>
      </c>
    </row>
    <row r="119" spans="1:22">
      <c r="A119" s="48" t="s">
        <v>139</v>
      </c>
      <c r="B119" s="48">
        <v>1190</v>
      </c>
      <c r="C119" s="226" t="s">
        <v>36</v>
      </c>
      <c r="D119" s="48">
        <v>1800</v>
      </c>
      <c r="E119" s="48">
        <f t="shared" si="24"/>
        <v>298</v>
      </c>
      <c r="F119" s="48">
        <f t="shared" si="17"/>
        <v>893</v>
      </c>
      <c r="G119" s="242">
        <f t="shared" si="18"/>
        <v>0</v>
      </c>
      <c r="H119" s="47">
        <f t="shared" si="13"/>
        <v>2991</v>
      </c>
      <c r="I119" s="47">
        <f t="shared" si="19"/>
        <v>8973</v>
      </c>
      <c r="J119" s="48">
        <f t="shared" si="25"/>
        <v>8973</v>
      </c>
      <c r="K119" s="48">
        <f t="shared" si="15"/>
        <v>8973</v>
      </c>
      <c r="L119" s="48">
        <f t="shared" si="16"/>
        <v>8973</v>
      </c>
      <c r="M119" s="48">
        <v>0</v>
      </c>
      <c r="N119" s="48">
        <v>73</v>
      </c>
      <c r="O119" s="48">
        <v>0</v>
      </c>
      <c r="P119" s="48">
        <f t="shared" si="20"/>
        <v>73</v>
      </c>
      <c r="Q119" s="243">
        <f t="shared" si="21"/>
        <v>9046</v>
      </c>
      <c r="S119" s="44">
        <v>0</v>
      </c>
      <c r="T119" s="44">
        <v>73</v>
      </c>
      <c r="U119" s="44" t="str">
        <f t="shared" si="22"/>
        <v/>
      </c>
      <c r="V119" s="44" t="str">
        <f t="shared" si="23"/>
        <v/>
      </c>
    </row>
    <row r="120" spans="1:22">
      <c r="A120" s="48" t="s">
        <v>138</v>
      </c>
      <c r="B120" s="48">
        <v>945</v>
      </c>
      <c r="C120" s="226" t="s">
        <v>11</v>
      </c>
      <c r="D120" s="48">
        <v>1800</v>
      </c>
      <c r="E120" s="48">
        <f t="shared" si="24"/>
        <v>237</v>
      </c>
      <c r="F120" s="48">
        <f t="shared" si="17"/>
        <v>709</v>
      </c>
      <c r="G120" s="242">
        <f t="shared" si="18"/>
        <v>180</v>
      </c>
      <c r="H120" s="47">
        <f t="shared" si="13"/>
        <v>2926</v>
      </c>
      <c r="I120" s="47">
        <f t="shared" si="19"/>
        <v>8778</v>
      </c>
      <c r="J120" s="48">
        <f t="shared" si="25"/>
        <v>8778</v>
      </c>
      <c r="K120" s="48">
        <f t="shared" si="15"/>
        <v>8778</v>
      </c>
      <c r="L120" s="48">
        <f t="shared" si="16"/>
        <v>8778</v>
      </c>
      <c r="M120" s="48">
        <v>36163</v>
      </c>
      <c r="N120" s="48">
        <v>3755</v>
      </c>
      <c r="O120" s="48">
        <v>0</v>
      </c>
      <c r="P120" s="48">
        <f t="shared" si="20"/>
        <v>39918</v>
      </c>
      <c r="Q120" s="243">
        <f t="shared" si="21"/>
        <v>48696</v>
      </c>
      <c r="S120" s="44">
        <v>36163</v>
      </c>
      <c r="T120" s="44">
        <v>3755</v>
      </c>
      <c r="U120" s="44" t="str">
        <f t="shared" si="22"/>
        <v/>
      </c>
      <c r="V120" s="44" t="str">
        <f t="shared" si="23"/>
        <v/>
      </c>
    </row>
    <row r="121" spans="1:22">
      <c r="A121" s="48" t="s">
        <v>137</v>
      </c>
      <c r="B121" s="48">
        <v>945</v>
      </c>
      <c r="C121" s="226" t="s">
        <v>36</v>
      </c>
      <c r="D121" s="48">
        <v>1800</v>
      </c>
      <c r="E121" s="48">
        <f t="shared" si="24"/>
        <v>237</v>
      </c>
      <c r="F121" s="48">
        <f t="shared" si="17"/>
        <v>709</v>
      </c>
      <c r="G121" s="242">
        <f t="shared" si="18"/>
        <v>0</v>
      </c>
      <c r="H121" s="47">
        <f t="shared" si="13"/>
        <v>2746</v>
      </c>
      <c r="I121" s="47">
        <f t="shared" si="19"/>
        <v>8238</v>
      </c>
      <c r="J121" s="48">
        <f t="shared" si="25"/>
        <v>8238</v>
      </c>
      <c r="K121" s="48">
        <f t="shared" si="15"/>
        <v>8238</v>
      </c>
      <c r="L121" s="48">
        <f t="shared" si="16"/>
        <v>8238</v>
      </c>
      <c r="M121" s="48">
        <v>0</v>
      </c>
      <c r="N121" s="48">
        <v>0</v>
      </c>
      <c r="O121" s="48">
        <v>0</v>
      </c>
      <c r="P121" s="48">
        <f t="shared" si="20"/>
        <v>0</v>
      </c>
      <c r="Q121" s="243">
        <f t="shared" si="21"/>
        <v>8238</v>
      </c>
      <c r="S121" s="44">
        <v>0</v>
      </c>
      <c r="T121" s="44">
        <v>0</v>
      </c>
      <c r="U121" s="44" t="str">
        <f t="shared" si="22"/>
        <v/>
      </c>
      <c r="V121" s="44" t="str">
        <f t="shared" si="23"/>
        <v/>
      </c>
    </row>
    <row r="122" spans="1:22">
      <c r="A122" s="48" t="s">
        <v>136</v>
      </c>
      <c r="B122" s="48">
        <v>980</v>
      </c>
      <c r="C122" s="226" t="s">
        <v>11</v>
      </c>
      <c r="D122" s="48">
        <v>1800</v>
      </c>
      <c r="E122" s="48">
        <f t="shared" si="24"/>
        <v>245</v>
      </c>
      <c r="F122" s="48">
        <f t="shared" si="17"/>
        <v>735</v>
      </c>
      <c r="G122" s="242">
        <f t="shared" si="18"/>
        <v>180</v>
      </c>
      <c r="H122" s="47">
        <f t="shared" si="13"/>
        <v>2960</v>
      </c>
      <c r="I122" s="47">
        <f t="shared" si="19"/>
        <v>8880</v>
      </c>
      <c r="J122" s="48">
        <f t="shared" ref="J122:J153" si="26">+H122*3</f>
        <v>8880</v>
      </c>
      <c r="K122" s="48">
        <f t="shared" si="15"/>
        <v>8880</v>
      </c>
      <c r="L122" s="48">
        <f t="shared" si="16"/>
        <v>8880</v>
      </c>
      <c r="M122" s="48">
        <v>0</v>
      </c>
      <c r="N122" s="48">
        <v>0</v>
      </c>
      <c r="O122" s="48">
        <v>0</v>
      </c>
      <c r="P122" s="48">
        <f t="shared" si="20"/>
        <v>0</v>
      </c>
      <c r="Q122" s="243">
        <f t="shared" si="21"/>
        <v>8880</v>
      </c>
      <c r="S122" s="44">
        <v>0</v>
      </c>
      <c r="T122" s="44">
        <v>0</v>
      </c>
      <c r="U122" s="44" t="str">
        <f t="shared" si="22"/>
        <v/>
      </c>
      <c r="V122" s="44" t="str">
        <f t="shared" si="23"/>
        <v/>
      </c>
    </row>
    <row r="123" spans="1:22">
      <c r="A123" s="48" t="s">
        <v>135</v>
      </c>
      <c r="B123" s="48">
        <v>1110</v>
      </c>
      <c r="C123" s="226" t="s">
        <v>11</v>
      </c>
      <c r="D123" s="48">
        <v>1800</v>
      </c>
      <c r="E123" s="48">
        <f t="shared" si="24"/>
        <v>278</v>
      </c>
      <c r="F123" s="48">
        <f t="shared" si="17"/>
        <v>833</v>
      </c>
      <c r="G123" s="242">
        <f t="shared" si="18"/>
        <v>180</v>
      </c>
      <c r="H123" s="47">
        <f t="shared" si="13"/>
        <v>3091</v>
      </c>
      <c r="I123" s="47">
        <f t="shared" si="19"/>
        <v>9273</v>
      </c>
      <c r="J123" s="48">
        <f t="shared" si="26"/>
        <v>9273</v>
      </c>
      <c r="K123" s="48">
        <f t="shared" si="15"/>
        <v>9273</v>
      </c>
      <c r="L123" s="48">
        <f t="shared" si="16"/>
        <v>9273</v>
      </c>
      <c r="M123" s="48">
        <v>9716</v>
      </c>
      <c r="N123" s="48">
        <v>346</v>
      </c>
      <c r="O123" s="48">
        <v>0</v>
      </c>
      <c r="P123" s="48">
        <f t="shared" si="20"/>
        <v>10062</v>
      </c>
      <c r="Q123" s="243">
        <f t="shared" si="21"/>
        <v>19335</v>
      </c>
      <c r="S123" s="44">
        <v>9716</v>
      </c>
      <c r="T123" s="44">
        <v>346</v>
      </c>
      <c r="U123" s="44" t="str">
        <f t="shared" si="22"/>
        <v/>
      </c>
      <c r="V123" s="44" t="str">
        <f t="shared" si="23"/>
        <v/>
      </c>
    </row>
    <row r="124" spans="1:22">
      <c r="A124" s="48" t="s">
        <v>134</v>
      </c>
      <c r="B124" s="48">
        <v>940</v>
      </c>
      <c r="C124" s="226" t="s">
        <v>11</v>
      </c>
      <c r="D124" s="48">
        <v>1800</v>
      </c>
      <c r="E124" s="48">
        <f t="shared" si="24"/>
        <v>235</v>
      </c>
      <c r="F124" s="48">
        <f t="shared" si="17"/>
        <v>705</v>
      </c>
      <c r="G124" s="242">
        <f t="shared" si="18"/>
        <v>180</v>
      </c>
      <c r="H124" s="47">
        <f t="shared" si="13"/>
        <v>2920</v>
      </c>
      <c r="I124" s="47">
        <f t="shared" si="19"/>
        <v>8760</v>
      </c>
      <c r="J124" s="48">
        <f t="shared" si="26"/>
        <v>8760</v>
      </c>
      <c r="K124" s="48">
        <f t="shared" si="15"/>
        <v>8760</v>
      </c>
      <c r="L124" s="48">
        <f t="shared" si="16"/>
        <v>8760</v>
      </c>
      <c r="M124" s="48">
        <v>26317</v>
      </c>
      <c r="N124" s="48">
        <v>1486</v>
      </c>
      <c r="O124" s="48">
        <v>0</v>
      </c>
      <c r="P124" s="48">
        <f t="shared" si="20"/>
        <v>27803</v>
      </c>
      <c r="Q124" s="243">
        <f t="shared" si="21"/>
        <v>36563</v>
      </c>
      <c r="S124" s="44">
        <v>26317</v>
      </c>
      <c r="T124" s="44">
        <v>1486</v>
      </c>
      <c r="U124" s="44" t="str">
        <f t="shared" si="22"/>
        <v/>
      </c>
      <c r="V124" s="44" t="str">
        <f t="shared" si="23"/>
        <v/>
      </c>
    </row>
    <row r="125" spans="1:22">
      <c r="A125" s="48" t="s">
        <v>133</v>
      </c>
      <c r="B125" s="48">
        <v>940</v>
      </c>
      <c r="C125" s="226" t="s">
        <v>11</v>
      </c>
      <c r="D125" s="48">
        <v>1800</v>
      </c>
      <c r="E125" s="48">
        <f t="shared" si="24"/>
        <v>235</v>
      </c>
      <c r="F125" s="48">
        <f t="shared" si="17"/>
        <v>705</v>
      </c>
      <c r="G125" s="242">
        <f t="shared" si="18"/>
        <v>180</v>
      </c>
      <c r="H125" s="47">
        <f t="shared" si="13"/>
        <v>2920</v>
      </c>
      <c r="I125" s="47">
        <f t="shared" si="19"/>
        <v>8760</v>
      </c>
      <c r="J125" s="48">
        <f t="shared" si="26"/>
        <v>8760</v>
      </c>
      <c r="K125" s="48">
        <f t="shared" si="15"/>
        <v>8760</v>
      </c>
      <c r="L125" s="48">
        <f t="shared" si="16"/>
        <v>8760</v>
      </c>
      <c r="M125" s="48">
        <v>17344</v>
      </c>
      <c r="N125" s="48">
        <v>980</v>
      </c>
      <c r="O125" s="48">
        <v>0</v>
      </c>
      <c r="P125" s="48">
        <f t="shared" si="20"/>
        <v>18324</v>
      </c>
      <c r="Q125" s="243">
        <f t="shared" si="21"/>
        <v>27084</v>
      </c>
      <c r="S125" s="44">
        <v>17344</v>
      </c>
      <c r="T125" s="44">
        <v>980</v>
      </c>
      <c r="U125" s="44" t="str">
        <f t="shared" si="22"/>
        <v/>
      </c>
      <c r="V125" s="44" t="str">
        <f t="shared" si="23"/>
        <v/>
      </c>
    </row>
    <row r="126" spans="1:22">
      <c r="A126" s="48" t="s">
        <v>132</v>
      </c>
      <c r="B126" s="48">
        <v>945</v>
      </c>
      <c r="C126" s="226" t="s">
        <v>36</v>
      </c>
      <c r="D126" s="48">
        <v>1800</v>
      </c>
      <c r="E126" s="48">
        <f t="shared" si="24"/>
        <v>237</v>
      </c>
      <c r="F126" s="48">
        <f t="shared" si="17"/>
        <v>709</v>
      </c>
      <c r="G126" s="242">
        <f t="shared" si="18"/>
        <v>0</v>
      </c>
      <c r="H126" s="47">
        <f t="shared" si="13"/>
        <v>2746</v>
      </c>
      <c r="I126" s="47">
        <f t="shared" si="19"/>
        <v>8238</v>
      </c>
      <c r="J126" s="48">
        <f t="shared" si="26"/>
        <v>8238</v>
      </c>
      <c r="K126" s="48">
        <f t="shared" si="15"/>
        <v>8238</v>
      </c>
      <c r="L126" s="48">
        <f t="shared" si="16"/>
        <v>8238</v>
      </c>
      <c r="M126" s="48">
        <v>47541</v>
      </c>
      <c r="N126" s="48">
        <v>5911</v>
      </c>
      <c r="O126" s="48">
        <v>0</v>
      </c>
      <c r="P126" s="48">
        <f t="shared" si="20"/>
        <v>53452</v>
      </c>
      <c r="Q126" s="243">
        <f t="shared" si="21"/>
        <v>61690</v>
      </c>
      <c r="S126" s="44">
        <v>47541</v>
      </c>
      <c r="T126" s="44">
        <v>5911</v>
      </c>
      <c r="U126" s="44" t="str">
        <f t="shared" si="22"/>
        <v/>
      </c>
      <c r="V126" s="44" t="str">
        <f t="shared" si="23"/>
        <v/>
      </c>
    </row>
    <row r="127" spans="1:22">
      <c r="A127" s="48" t="s">
        <v>131</v>
      </c>
      <c r="B127" s="48">
        <v>1240</v>
      </c>
      <c r="C127" s="226" t="s">
        <v>11</v>
      </c>
      <c r="D127" s="48">
        <v>1800</v>
      </c>
      <c r="E127" s="48">
        <f t="shared" si="24"/>
        <v>310</v>
      </c>
      <c r="F127" s="48">
        <f t="shared" si="17"/>
        <v>930</v>
      </c>
      <c r="G127" s="242">
        <f t="shared" si="18"/>
        <v>180</v>
      </c>
      <c r="H127" s="47">
        <f t="shared" si="13"/>
        <v>3220</v>
      </c>
      <c r="I127" s="47">
        <f t="shared" si="19"/>
        <v>9660</v>
      </c>
      <c r="J127" s="48">
        <f t="shared" si="26"/>
        <v>9660</v>
      </c>
      <c r="K127" s="48">
        <f t="shared" si="15"/>
        <v>9660</v>
      </c>
      <c r="L127" s="48">
        <f t="shared" si="16"/>
        <v>9660</v>
      </c>
      <c r="M127" s="48">
        <v>0</v>
      </c>
      <c r="N127" s="48">
        <v>0</v>
      </c>
      <c r="O127" s="48">
        <v>0</v>
      </c>
      <c r="P127" s="48">
        <f t="shared" si="20"/>
        <v>0</v>
      </c>
      <c r="Q127" s="243">
        <f t="shared" si="21"/>
        <v>9660</v>
      </c>
      <c r="S127" s="44">
        <v>0</v>
      </c>
      <c r="T127" s="44">
        <v>0</v>
      </c>
      <c r="U127" s="44" t="str">
        <f t="shared" si="22"/>
        <v/>
      </c>
      <c r="V127" s="44" t="str">
        <f t="shared" si="23"/>
        <v/>
      </c>
    </row>
    <row r="128" spans="1:22">
      <c r="A128" s="48" t="s">
        <v>130</v>
      </c>
      <c r="B128" s="48">
        <v>945</v>
      </c>
      <c r="C128" s="226" t="s">
        <v>11</v>
      </c>
      <c r="D128" s="48">
        <v>1800</v>
      </c>
      <c r="E128" s="48">
        <f t="shared" si="24"/>
        <v>237</v>
      </c>
      <c r="F128" s="48">
        <f t="shared" si="17"/>
        <v>709</v>
      </c>
      <c r="G128" s="242">
        <f t="shared" si="18"/>
        <v>180</v>
      </c>
      <c r="H128" s="47">
        <f t="shared" si="13"/>
        <v>2926</v>
      </c>
      <c r="I128" s="47">
        <f t="shared" si="19"/>
        <v>8778</v>
      </c>
      <c r="J128" s="48">
        <f t="shared" si="26"/>
        <v>8778</v>
      </c>
      <c r="K128" s="48">
        <f t="shared" si="15"/>
        <v>8778</v>
      </c>
      <c r="L128" s="48">
        <f t="shared" si="16"/>
        <v>8778</v>
      </c>
      <c r="M128" s="48">
        <v>0</v>
      </c>
      <c r="N128" s="48">
        <v>559</v>
      </c>
      <c r="O128" s="48">
        <v>0</v>
      </c>
      <c r="P128" s="48">
        <f t="shared" si="20"/>
        <v>559</v>
      </c>
      <c r="Q128" s="243">
        <f t="shared" si="21"/>
        <v>9337</v>
      </c>
      <c r="S128" s="44">
        <v>0</v>
      </c>
      <c r="T128" s="44">
        <v>559</v>
      </c>
      <c r="U128" s="44" t="str">
        <f t="shared" si="22"/>
        <v/>
      </c>
      <c r="V128" s="44" t="str">
        <f t="shared" si="23"/>
        <v/>
      </c>
    </row>
    <row r="129" spans="1:27">
      <c r="A129" s="48" t="s">
        <v>129</v>
      </c>
      <c r="B129" s="48">
        <v>945</v>
      </c>
      <c r="C129" s="226" t="s">
        <v>11</v>
      </c>
      <c r="D129" s="48">
        <v>1800</v>
      </c>
      <c r="E129" s="48">
        <f t="shared" si="24"/>
        <v>237</v>
      </c>
      <c r="F129" s="48">
        <f t="shared" si="17"/>
        <v>709</v>
      </c>
      <c r="G129" s="242">
        <f t="shared" si="18"/>
        <v>180</v>
      </c>
      <c r="H129" s="47">
        <f t="shared" si="13"/>
        <v>2926</v>
      </c>
      <c r="I129" s="47">
        <f t="shared" si="19"/>
        <v>8778</v>
      </c>
      <c r="J129" s="48">
        <f t="shared" si="26"/>
        <v>8778</v>
      </c>
      <c r="K129" s="48">
        <f t="shared" si="15"/>
        <v>8778</v>
      </c>
      <c r="L129" s="48">
        <f t="shared" si="16"/>
        <v>8778</v>
      </c>
      <c r="M129" s="48">
        <v>0</v>
      </c>
      <c r="N129" s="48">
        <v>0</v>
      </c>
      <c r="O129" s="48">
        <v>0</v>
      </c>
      <c r="P129" s="48">
        <f t="shared" si="20"/>
        <v>0</v>
      </c>
      <c r="Q129" s="243">
        <f t="shared" si="21"/>
        <v>8778</v>
      </c>
      <c r="S129" s="44">
        <v>0</v>
      </c>
      <c r="T129" s="44">
        <v>0</v>
      </c>
      <c r="U129" s="44" t="str">
        <f t="shared" si="22"/>
        <v/>
      </c>
      <c r="V129" s="44" t="str">
        <f t="shared" si="23"/>
        <v/>
      </c>
    </row>
    <row r="130" spans="1:27">
      <c r="A130" s="48" t="s">
        <v>128</v>
      </c>
      <c r="B130" s="48">
        <v>940</v>
      </c>
      <c r="C130" s="226" t="s">
        <v>11</v>
      </c>
      <c r="D130" s="48">
        <v>1800</v>
      </c>
      <c r="E130" s="48">
        <f t="shared" si="24"/>
        <v>235</v>
      </c>
      <c r="F130" s="48">
        <f t="shared" si="17"/>
        <v>705</v>
      </c>
      <c r="G130" s="242">
        <f t="shared" si="18"/>
        <v>180</v>
      </c>
      <c r="H130" s="47">
        <f t="shared" si="13"/>
        <v>2920</v>
      </c>
      <c r="I130" s="47">
        <f t="shared" si="19"/>
        <v>8760</v>
      </c>
      <c r="J130" s="48">
        <f t="shared" si="26"/>
        <v>8760</v>
      </c>
      <c r="K130" s="48">
        <f t="shared" si="15"/>
        <v>8760</v>
      </c>
      <c r="L130" s="48">
        <f t="shared" si="16"/>
        <v>8760</v>
      </c>
      <c r="M130" s="48">
        <v>0</v>
      </c>
      <c r="N130" s="48">
        <v>0</v>
      </c>
      <c r="O130" s="48">
        <v>0</v>
      </c>
      <c r="P130" s="48">
        <f t="shared" si="20"/>
        <v>0</v>
      </c>
      <c r="Q130" s="243">
        <f t="shared" si="21"/>
        <v>8760</v>
      </c>
      <c r="S130" s="44">
        <v>0</v>
      </c>
      <c r="T130" s="44">
        <v>0</v>
      </c>
      <c r="U130" s="44" t="str">
        <f t="shared" si="22"/>
        <v/>
      </c>
      <c r="V130" s="44" t="str">
        <f t="shared" si="23"/>
        <v/>
      </c>
    </row>
    <row r="131" spans="1:27">
      <c r="A131" s="48" t="s">
        <v>127</v>
      </c>
      <c r="B131" s="48">
        <v>1200</v>
      </c>
      <c r="C131" s="226" t="s">
        <v>36</v>
      </c>
      <c r="D131" s="48">
        <v>1800</v>
      </c>
      <c r="E131" s="48">
        <f t="shared" si="24"/>
        <v>300</v>
      </c>
      <c r="F131" s="48">
        <f t="shared" si="17"/>
        <v>900</v>
      </c>
      <c r="G131" s="242">
        <f t="shared" si="18"/>
        <v>0</v>
      </c>
      <c r="H131" s="47">
        <f t="shared" ref="H131:H194" si="27">SUM(D131:G131)</f>
        <v>3000</v>
      </c>
      <c r="I131" s="47">
        <f t="shared" si="19"/>
        <v>9000</v>
      </c>
      <c r="J131" s="48">
        <f t="shared" si="26"/>
        <v>9000</v>
      </c>
      <c r="K131" s="48">
        <f t="shared" ref="K131:K194" si="28">+H131*3</f>
        <v>9000</v>
      </c>
      <c r="L131" s="48">
        <f t="shared" ref="L131:L194" si="29">+H131*3</f>
        <v>9000</v>
      </c>
      <c r="M131" s="48">
        <v>51137</v>
      </c>
      <c r="N131" s="48">
        <v>6320</v>
      </c>
      <c r="O131" s="48">
        <v>0</v>
      </c>
      <c r="P131" s="48">
        <f t="shared" si="20"/>
        <v>57457</v>
      </c>
      <c r="Q131" s="243">
        <f t="shared" si="21"/>
        <v>66457</v>
      </c>
      <c r="S131" s="44">
        <v>51137</v>
      </c>
      <c r="T131" s="44">
        <v>6320</v>
      </c>
      <c r="U131" s="44" t="str">
        <f t="shared" si="22"/>
        <v/>
      </c>
      <c r="V131" s="44" t="str">
        <f t="shared" si="23"/>
        <v/>
      </c>
    </row>
    <row r="132" spans="1:27">
      <c r="A132" s="48" t="s">
        <v>126</v>
      </c>
      <c r="B132" s="48">
        <v>940</v>
      </c>
      <c r="C132" s="226" t="s">
        <v>11</v>
      </c>
      <c r="D132" s="48">
        <v>1800</v>
      </c>
      <c r="E132" s="48">
        <f t="shared" si="24"/>
        <v>235</v>
      </c>
      <c r="F132" s="48">
        <f t="shared" ref="F132:F195" si="30">ROUNDUP(B132*0.75,0)</f>
        <v>705</v>
      </c>
      <c r="G132" s="242">
        <f t="shared" ref="G132:G195" si="31">ROUND(IF((C132="O"),0,(D132)*0.1),0)</f>
        <v>180</v>
      </c>
      <c r="H132" s="47">
        <f t="shared" si="27"/>
        <v>2920</v>
      </c>
      <c r="I132" s="47">
        <f t="shared" ref="I132:I195" si="32">H132*3</f>
        <v>8760</v>
      </c>
      <c r="J132" s="48">
        <f t="shared" si="26"/>
        <v>8760</v>
      </c>
      <c r="K132" s="48">
        <f t="shared" si="28"/>
        <v>8760</v>
      </c>
      <c r="L132" s="48">
        <f t="shared" si="29"/>
        <v>8760</v>
      </c>
      <c r="M132" s="48">
        <v>26769</v>
      </c>
      <c r="N132" s="48">
        <v>2462</v>
      </c>
      <c r="O132" s="48">
        <v>0</v>
      </c>
      <c r="P132" s="48">
        <f t="shared" ref="P132:P195" si="33">M132+N132+O132</f>
        <v>29231</v>
      </c>
      <c r="Q132" s="243">
        <f t="shared" ref="Q132:Q195" si="34">I132+P132</f>
        <v>37991</v>
      </c>
      <c r="S132" s="44">
        <v>26769</v>
      </c>
      <c r="T132" s="44">
        <v>2462</v>
      </c>
      <c r="U132" s="44" t="str">
        <f t="shared" ref="U132:U195" si="35">IF(N132&lt;&gt;T132,"No match","")</f>
        <v/>
      </c>
      <c r="V132" s="44" t="str">
        <f t="shared" ref="V132:V195" si="36">IF(M132&lt;&gt;S132,"No match","")</f>
        <v/>
      </c>
    </row>
    <row r="133" spans="1:27">
      <c r="A133" s="48" t="s">
        <v>125</v>
      </c>
      <c r="B133" s="48">
        <v>940</v>
      </c>
      <c r="C133" s="226" t="s">
        <v>36</v>
      </c>
      <c r="D133" s="48">
        <v>1800</v>
      </c>
      <c r="E133" s="48">
        <f t="shared" ref="E133:E196" si="37">ROUNDUP(B133*0.25,0)</f>
        <v>235</v>
      </c>
      <c r="F133" s="48">
        <f t="shared" si="30"/>
        <v>705</v>
      </c>
      <c r="G133" s="242">
        <f t="shared" si="31"/>
        <v>0</v>
      </c>
      <c r="H133" s="47">
        <f t="shared" si="27"/>
        <v>2740</v>
      </c>
      <c r="I133" s="47">
        <f t="shared" si="32"/>
        <v>8220</v>
      </c>
      <c r="J133" s="48">
        <f t="shared" si="26"/>
        <v>8220</v>
      </c>
      <c r="K133" s="48">
        <f t="shared" si="28"/>
        <v>8220</v>
      </c>
      <c r="L133" s="48">
        <f t="shared" si="29"/>
        <v>8220</v>
      </c>
      <c r="M133" s="48">
        <v>0</v>
      </c>
      <c r="N133" s="48">
        <v>1696</v>
      </c>
      <c r="O133" s="48">
        <v>0</v>
      </c>
      <c r="P133" s="48">
        <f t="shared" si="33"/>
        <v>1696</v>
      </c>
      <c r="Q133" s="243">
        <f t="shared" si="34"/>
        <v>9916</v>
      </c>
      <c r="S133" s="44">
        <v>0</v>
      </c>
      <c r="T133" s="44">
        <v>1696</v>
      </c>
      <c r="U133" s="44" t="str">
        <f t="shared" si="35"/>
        <v/>
      </c>
      <c r="V133" s="44" t="str">
        <f t="shared" si="36"/>
        <v/>
      </c>
    </row>
    <row r="134" spans="1:27">
      <c r="A134" s="48" t="s">
        <v>124</v>
      </c>
      <c r="B134" s="48">
        <v>940</v>
      </c>
      <c r="C134" s="226" t="s">
        <v>11</v>
      </c>
      <c r="D134" s="48">
        <v>1800</v>
      </c>
      <c r="E134" s="48">
        <f t="shared" si="37"/>
        <v>235</v>
      </c>
      <c r="F134" s="48">
        <f t="shared" si="30"/>
        <v>705</v>
      </c>
      <c r="G134" s="242">
        <f t="shared" si="31"/>
        <v>180</v>
      </c>
      <c r="H134" s="47">
        <f t="shared" si="27"/>
        <v>2920</v>
      </c>
      <c r="I134" s="47">
        <f t="shared" si="32"/>
        <v>8760</v>
      </c>
      <c r="J134" s="48">
        <f t="shared" si="26"/>
        <v>8760</v>
      </c>
      <c r="K134" s="48">
        <f t="shared" si="28"/>
        <v>8760</v>
      </c>
      <c r="L134" s="48">
        <f t="shared" si="29"/>
        <v>8760</v>
      </c>
      <c r="M134" s="48">
        <v>200</v>
      </c>
      <c r="N134" s="48">
        <v>0</v>
      </c>
      <c r="O134" s="48">
        <v>0</v>
      </c>
      <c r="P134" s="48">
        <f t="shared" si="33"/>
        <v>200</v>
      </c>
      <c r="Q134" s="243">
        <f t="shared" si="34"/>
        <v>8960</v>
      </c>
      <c r="S134" s="44">
        <v>200</v>
      </c>
      <c r="T134" s="44">
        <v>0</v>
      </c>
      <c r="U134" s="44" t="str">
        <f t="shared" si="35"/>
        <v/>
      </c>
      <c r="V134" s="44" t="str">
        <f t="shared" si="36"/>
        <v/>
      </c>
    </row>
    <row r="135" spans="1:27">
      <c r="A135" s="48" t="s">
        <v>123</v>
      </c>
      <c r="B135" s="48">
        <v>1110</v>
      </c>
      <c r="C135" s="226" t="s">
        <v>36</v>
      </c>
      <c r="D135" s="48">
        <v>1800</v>
      </c>
      <c r="E135" s="48">
        <f t="shared" si="37"/>
        <v>278</v>
      </c>
      <c r="F135" s="48">
        <f t="shared" si="30"/>
        <v>833</v>
      </c>
      <c r="G135" s="242">
        <f t="shared" si="31"/>
        <v>0</v>
      </c>
      <c r="H135" s="47">
        <f t="shared" si="27"/>
        <v>2911</v>
      </c>
      <c r="I135" s="47">
        <f t="shared" si="32"/>
        <v>8733</v>
      </c>
      <c r="J135" s="48">
        <f t="shared" si="26"/>
        <v>8733</v>
      </c>
      <c r="K135" s="48">
        <f t="shared" si="28"/>
        <v>8733</v>
      </c>
      <c r="L135" s="48">
        <f t="shared" si="29"/>
        <v>8733</v>
      </c>
      <c r="M135" s="48">
        <v>0</v>
      </c>
      <c r="N135" s="48">
        <v>0</v>
      </c>
      <c r="O135" s="48">
        <v>0</v>
      </c>
      <c r="P135" s="48">
        <f t="shared" si="33"/>
        <v>0</v>
      </c>
      <c r="Q135" s="243">
        <f t="shared" si="34"/>
        <v>8733</v>
      </c>
      <c r="S135" s="44">
        <v>0</v>
      </c>
      <c r="T135" s="44">
        <v>0</v>
      </c>
      <c r="U135" s="44" t="str">
        <f t="shared" si="35"/>
        <v/>
      </c>
      <c r="V135" s="44" t="str">
        <f t="shared" si="36"/>
        <v/>
      </c>
    </row>
    <row r="136" spans="1:27">
      <c r="A136" s="48" t="s">
        <v>122</v>
      </c>
      <c r="B136" s="48">
        <v>940</v>
      </c>
      <c r="C136" s="226" t="s">
        <v>36</v>
      </c>
      <c r="D136" s="48">
        <v>1800</v>
      </c>
      <c r="E136" s="48">
        <f t="shared" si="37"/>
        <v>235</v>
      </c>
      <c r="F136" s="48">
        <f t="shared" si="30"/>
        <v>705</v>
      </c>
      <c r="G136" s="242">
        <f t="shared" si="31"/>
        <v>0</v>
      </c>
      <c r="H136" s="47">
        <f t="shared" si="27"/>
        <v>2740</v>
      </c>
      <c r="I136" s="47">
        <f t="shared" si="32"/>
        <v>8220</v>
      </c>
      <c r="J136" s="48">
        <f t="shared" si="26"/>
        <v>8220</v>
      </c>
      <c r="K136" s="48">
        <f t="shared" si="28"/>
        <v>8220</v>
      </c>
      <c r="L136" s="48">
        <f t="shared" si="29"/>
        <v>8220</v>
      </c>
      <c r="M136" s="48">
        <v>0</v>
      </c>
      <c r="N136" s="48">
        <v>0</v>
      </c>
      <c r="O136" s="48">
        <v>0</v>
      </c>
      <c r="P136" s="48">
        <f t="shared" si="33"/>
        <v>0</v>
      </c>
      <c r="Q136" s="243">
        <f t="shared" si="34"/>
        <v>8220</v>
      </c>
      <c r="S136" s="44">
        <v>0</v>
      </c>
      <c r="T136" s="44">
        <v>0</v>
      </c>
      <c r="U136" s="44" t="str">
        <f t="shared" si="35"/>
        <v/>
      </c>
      <c r="V136" s="44" t="str">
        <f t="shared" si="36"/>
        <v/>
      </c>
    </row>
    <row r="137" spans="1:27">
      <c r="A137" s="48" t="s">
        <v>121</v>
      </c>
      <c r="B137" s="48">
        <v>940</v>
      </c>
      <c r="C137" s="226" t="s">
        <v>11</v>
      </c>
      <c r="D137" s="48">
        <v>1800</v>
      </c>
      <c r="E137" s="48">
        <f t="shared" si="37"/>
        <v>235</v>
      </c>
      <c r="F137" s="48">
        <f t="shared" si="30"/>
        <v>705</v>
      </c>
      <c r="G137" s="242">
        <f t="shared" si="31"/>
        <v>180</v>
      </c>
      <c r="H137" s="47">
        <f t="shared" si="27"/>
        <v>2920</v>
      </c>
      <c r="I137" s="47">
        <f t="shared" si="32"/>
        <v>8760</v>
      </c>
      <c r="J137" s="48">
        <f t="shared" si="26"/>
        <v>8760</v>
      </c>
      <c r="K137" s="48">
        <f t="shared" si="28"/>
        <v>8760</v>
      </c>
      <c r="L137" s="48">
        <f t="shared" si="29"/>
        <v>8760</v>
      </c>
      <c r="M137" s="48">
        <v>0</v>
      </c>
      <c r="N137" s="48">
        <v>0</v>
      </c>
      <c r="O137" s="48">
        <v>0</v>
      </c>
      <c r="P137" s="48">
        <f t="shared" si="33"/>
        <v>0</v>
      </c>
      <c r="Q137" s="243">
        <f t="shared" si="34"/>
        <v>8760</v>
      </c>
      <c r="S137" s="44">
        <v>0</v>
      </c>
      <c r="T137" s="44">
        <v>0</v>
      </c>
      <c r="U137" s="44" t="str">
        <f t="shared" si="35"/>
        <v/>
      </c>
      <c r="V137" s="44" t="str">
        <f t="shared" si="36"/>
        <v/>
      </c>
    </row>
    <row r="138" spans="1:27">
      <c r="A138" s="48" t="s">
        <v>120</v>
      </c>
      <c r="B138" s="48">
        <v>985</v>
      </c>
      <c r="C138" s="226" t="s">
        <v>36</v>
      </c>
      <c r="D138" s="48">
        <v>1800</v>
      </c>
      <c r="E138" s="48">
        <f t="shared" si="37"/>
        <v>247</v>
      </c>
      <c r="F138" s="48">
        <f t="shared" si="30"/>
        <v>739</v>
      </c>
      <c r="G138" s="242">
        <f t="shared" si="31"/>
        <v>0</v>
      </c>
      <c r="H138" s="47">
        <f t="shared" si="27"/>
        <v>2786</v>
      </c>
      <c r="I138" s="47">
        <f t="shared" si="32"/>
        <v>8358</v>
      </c>
      <c r="J138" s="48">
        <f t="shared" si="26"/>
        <v>8358</v>
      </c>
      <c r="K138" s="48">
        <f t="shared" si="28"/>
        <v>8358</v>
      </c>
      <c r="L138" s="48">
        <f t="shared" si="29"/>
        <v>8358</v>
      </c>
      <c r="M138" s="48">
        <v>0</v>
      </c>
      <c r="N138" s="48">
        <v>150</v>
      </c>
      <c r="O138" s="48">
        <v>0</v>
      </c>
      <c r="P138" s="48">
        <f t="shared" si="33"/>
        <v>150</v>
      </c>
      <c r="Q138" s="243">
        <f t="shared" si="34"/>
        <v>8508</v>
      </c>
      <c r="S138" s="44">
        <v>0</v>
      </c>
      <c r="T138" s="44">
        <v>150</v>
      </c>
      <c r="U138" s="44" t="str">
        <f t="shared" si="35"/>
        <v/>
      </c>
      <c r="V138" s="44" t="str">
        <f t="shared" si="36"/>
        <v/>
      </c>
    </row>
    <row r="139" spans="1:27">
      <c r="A139" s="48" t="s">
        <v>119</v>
      </c>
      <c r="B139" s="48">
        <v>1190</v>
      </c>
      <c r="C139" s="226" t="s">
        <v>11</v>
      </c>
      <c r="D139" s="48">
        <v>1800</v>
      </c>
      <c r="E139" s="48">
        <f t="shared" si="37"/>
        <v>298</v>
      </c>
      <c r="F139" s="48">
        <f t="shared" si="30"/>
        <v>893</v>
      </c>
      <c r="G139" s="242">
        <f t="shared" si="31"/>
        <v>180</v>
      </c>
      <c r="H139" s="47">
        <f t="shared" si="27"/>
        <v>3171</v>
      </c>
      <c r="I139" s="47">
        <f t="shared" si="32"/>
        <v>9513</v>
      </c>
      <c r="J139" s="48">
        <f t="shared" si="26"/>
        <v>9513</v>
      </c>
      <c r="K139" s="48">
        <f t="shared" si="28"/>
        <v>9513</v>
      </c>
      <c r="L139" s="48">
        <f t="shared" si="29"/>
        <v>9513</v>
      </c>
      <c r="M139" s="48">
        <v>0</v>
      </c>
      <c r="N139" s="48">
        <v>186</v>
      </c>
      <c r="O139" s="48">
        <v>0</v>
      </c>
      <c r="P139" s="48">
        <f t="shared" si="33"/>
        <v>186</v>
      </c>
      <c r="Q139" s="243">
        <f t="shared" si="34"/>
        <v>9699</v>
      </c>
      <c r="S139" s="44">
        <v>0</v>
      </c>
      <c r="T139" s="44">
        <v>186</v>
      </c>
      <c r="U139" s="44" t="str">
        <f t="shared" si="35"/>
        <v/>
      </c>
      <c r="V139" s="44" t="str">
        <f t="shared" si="36"/>
        <v/>
      </c>
    </row>
    <row r="140" spans="1:27" s="49" customFormat="1">
      <c r="A140" s="48" t="s">
        <v>118</v>
      </c>
      <c r="B140" s="51">
        <v>945</v>
      </c>
      <c r="C140" s="227" t="s">
        <v>11</v>
      </c>
      <c r="D140" s="51">
        <v>1800</v>
      </c>
      <c r="E140" s="48">
        <f t="shared" si="37"/>
        <v>237</v>
      </c>
      <c r="F140" s="48">
        <f t="shared" si="30"/>
        <v>709</v>
      </c>
      <c r="G140" s="242">
        <f t="shared" si="31"/>
        <v>180</v>
      </c>
      <c r="H140" s="50">
        <f t="shared" si="27"/>
        <v>2926</v>
      </c>
      <c r="I140" s="47">
        <f t="shared" si="32"/>
        <v>8778</v>
      </c>
      <c r="J140" s="51">
        <f t="shared" si="26"/>
        <v>8778</v>
      </c>
      <c r="K140" s="51">
        <f t="shared" si="28"/>
        <v>8778</v>
      </c>
      <c r="L140" s="51">
        <f t="shared" si="29"/>
        <v>8778</v>
      </c>
      <c r="M140" s="51">
        <v>11940</v>
      </c>
      <c r="N140" s="51">
        <v>2489</v>
      </c>
      <c r="O140" s="51">
        <v>0</v>
      </c>
      <c r="P140" s="48">
        <f t="shared" si="33"/>
        <v>14429</v>
      </c>
      <c r="Q140" s="243">
        <f t="shared" si="34"/>
        <v>23207</v>
      </c>
      <c r="R140" s="44"/>
      <c r="S140" s="44">
        <v>11940</v>
      </c>
      <c r="T140" s="44">
        <v>2489</v>
      </c>
      <c r="U140" s="44" t="str">
        <f t="shared" si="35"/>
        <v/>
      </c>
      <c r="V140" s="44" t="str">
        <f t="shared" si="36"/>
        <v/>
      </c>
      <c r="W140" s="44"/>
      <c r="X140" s="44"/>
      <c r="Y140" s="44"/>
      <c r="Z140" s="44"/>
      <c r="AA140" s="44"/>
    </row>
    <row r="141" spans="1:27">
      <c r="A141" s="48" t="s">
        <v>117</v>
      </c>
      <c r="B141" s="48">
        <v>945</v>
      </c>
      <c r="C141" s="226" t="s">
        <v>11</v>
      </c>
      <c r="D141" s="48">
        <v>1800</v>
      </c>
      <c r="E141" s="48">
        <f t="shared" si="37"/>
        <v>237</v>
      </c>
      <c r="F141" s="48">
        <f t="shared" si="30"/>
        <v>709</v>
      </c>
      <c r="G141" s="242">
        <f t="shared" si="31"/>
        <v>180</v>
      </c>
      <c r="H141" s="47">
        <f t="shared" si="27"/>
        <v>2926</v>
      </c>
      <c r="I141" s="47">
        <f t="shared" si="32"/>
        <v>8778</v>
      </c>
      <c r="J141" s="48">
        <f t="shared" si="26"/>
        <v>8778</v>
      </c>
      <c r="K141" s="48">
        <f t="shared" si="28"/>
        <v>8778</v>
      </c>
      <c r="L141" s="48">
        <f t="shared" si="29"/>
        <v>8778</v>
      </c>
      <c r="M141" s="48">
        <v>0</v>
      </c>
      <c r="N141" s="48">
        <v>0</v>
      </c>
      <c r="O141" s="48">
        <v>0</v>
      </c>
      <c r="P141" s="48">
        <f t="shared" si="33"/>
        <v>0</v>
      </c>
      <c r="Q141" s="243">
        <f t="shared" si="34"/>
        <v>8778</v>
      </c>
      <c r="S141" s="44">
        <v>0</v>
      </c>
      <c r="T141" s="44">
        <v>0</v>
      </c>
      <c r="U141" s="44" t="str">
        <f t="shared" si="35"/>
        <v/>
      </c>
      <c r="V141" s="44" t="str">
        <f t="shared" si="36"/>
        <v/>
      </c>
    </row>
    <row r="142" spans="1:27">
      <c r="A142" s="48" t="s">
        <v>116</v>
      </c>
      <c r="B142" s="48">
        <v>940</v>
      </c>
      <c r="C142" s="226" t="s">
        <v>11</v>
      </c>
      <c r="D142" s="48">
        <v>1800</v>
      </c>
      <c r="E142" s="48">
        <f t="shared" si="37"/>
        <v>235</v>
      </c>
      <c r="F142" s="48">
        <f t="shared" si="30"/>
        <v>705</v>
      </c>
      <c r="G142" s="242">
        <f t="shared" si="31"/>
        <v>180</v>
      </c>
      <c r="H142" s="47">
        <f t="shared" si="27"/>
        <v>2920</v>
      </c>
      <c r="I142" s="47">
        <f t="shared" si="32"/>
        <v>8760</v>
      </c>
      <c r="J142" s="48">
        <f t="shared" si="26"/>
        <v>8760</v>
      </c>
      <c r="K142" s="48">
        <f t="shared" si="28"/>
        <v>8760</v>
      </c>
      <c r="L142" s="48">
        <f t="shared" si="29"/>
        <v>8760</v>
      </c>
      <c r="M142" s="48">
        <v>0</v>
      </c>
      <c r="N142" s="48">
        <v>0</v>
      </c>
      <c r="O142" s="48">
        <v>0</v>
      </c>
      <c r="P142" s="48">
        <f t="shared" si="33"/>
        <v>0</v>
      </c>
      <c r="Q142" s="243">
        <f t="shared" si="34"/>
        <v>8760</v>
      </c>
      <c r="S142" s="44">
        <v>0</v>
      </c>
      <c r="T142" s="44">
        <v>0</v>
      </c>
      <c r="U142" s="44" t="str">
        <f t="shared" si="35"/>
        <v/>
      </c>
      <c r="V142" s="44" t="str">
        <f t="shared" si="36"/>
        <v/>
      </c>
    </row>
    <row r="143" spans="1:27">
      <c r="A143" s="48" t="s">
        <v>115</v>
      </c>
      <c r="B143" s="48">
        <v>1110</v>
      </c>
      <c r="C143" s="226" t="s">
        <v>36</v>
      </c>
      <c r="D143" s="48">
        <v>1800</v>
      </c>
      <c r="E143" s="48">
        <f t="shared" si="37"/>
        <v>278</v>
      </c>
      <c r="F143" s="48">
        <f t="shared" si="30"/>
        <v>833</v>
      </c>
      <c r="G143" s="242">
        <f t="shared" si="31"/>
        <v>0</v>
      </c>
      <c r="H143" s="47">
        <f t="shared" si="27"/>
        <v>2911</v>
      </c>
      <c r="I143" s="47">
        <f t="shared" si="32"/>
        <v>8733</v>
      </c>
      <c r="J143" s="48">
        <f t="shared" si="26"/>
        <v>8733</v>
      </c>
      <c r="K143" s="48">
        <f t="shared" si="28"/>
        <v>8733</v>
      </c>
      <c r="L143" s="48">
        <f t="shared" si="29"/>
        <v>8733</v>
      </c>
      <c r="M143" s="48">
        <v>0</v>
      </c>
      <c r="N143" s="48">
        <v>0</v>
      </c>
      <c r="O143" s="48">
        <v>0</v>
      </c>
      <c r="P143" s="48">
        <f t="shared" si="33"/>
        <v>0</v>
      </c>
      <c r="Q143" s="243">
        <f t="shared" si="34"/>
        <v>8733</v>
      </c>
      <c r="S143" s="44">
        <v>0</v>
      </c>
      <c r="T143" s="44">
        <v>96</v>
      </c>
      <c r="U143" s="44" t="str">
        <f t="shared" si="35"/>
        <v>No match</v>
      </c>
      <c r="V143" s="44" t="str">
        <f t="shared" si="36"/>
        <v/>
      </c>
    </row>
    <row r="144" spans="1:27">
      <c r="A144" s="48" t="s">
        <v>114</v>
      </c>
      <c r="B144" s="48">
        <v>940</v>
      </c>
      <c r="C144" s="226" t="s">
        <v>11</v>
      </c>
      <c r="D144" s="48">
        <v>1800</v>
      </c>
      <c r="E144" s="48">
        <f t="shared" si="37"/>
        <v>235</v>
      </c>
      <c r="F144" s="48">
        <f t="shared" si="30"/>
        <v>705</v>
      </c>
      <c r="G144" s="242">
        <f t="shared" si="31"/>
        <v>180</v>
      </c>
      <c r="H144" s="47">
        <f t="shared" si="27"/>
        <v>2920</v>
      </c>
      <c r="I144" s="47">
        <f t="shared" si="32"/>
        <v>8760</v>
      </c>
      <c r="J144" s="48">
        <f t="shared" si="26"/>
        <v>8760</v>
      </c>
      <c r="K144" s="48">
        <f t="shared" si="28"/>
        <v>8760</v>
      </c>
      <c r="L144" s="48">
        <f t="shared" si="29"/>
        <v>8760</v>
      </c>
      <c r="M144" s="48">
        <v>0</v>
      </c>
      <c r="N144" s="48">
        <v>197</v>
      </c>
      <c r="O144" s="48">
        <v>0</v>
      </c>
      <c r="P144" s="48">
        <f t="shared" si="33"/>
        <v>197</v>
      </c>
      <c r="Q144" s="243">
        <f t="shared" si="34"/>
        <v>8957</v>
      </c>
      <c r="S144" s="44">
        <v>0</v>
      </c>
      <c r="T144" s="44">
        <v>197</v>
      </c>
      <c r="U144" s="44" t="str">
        <f t="shared" si="35"/>
        <v/>
      </c>
      <c r="V144" s="44" t="str">
        <f t="shared" si="36"/>
        <v/>
      </c>
    </row>
    <row r="145" spans="1:22">
      <c r="A145" s="48" t="s">
        <v>113</v>
      </c>
      <c r="B145" s="48">
        <v>940</v>
      </c>
      <c r="C145" s="226" t="s">
        <v>36</v>
      </c>
      <c r="D145" s="48">
        <v>1800</v>
      </c>
      <c r="E145" s="48">
        <f t="shared" si="37"/>
        <v>235</v>
      </c>
      <c r="F145" s="48">
        <f t="shared" si="30"/>
        <v>705</v>
      </c>
      <c r="G145" s="242">
        <f t="shared" si="31"/>
        <v>0</v>
      </c>
      <c r="H145" s="47">
        <f t="shared" si="27"/>
        <v>2740</v>
      </c>
      <c r="I145" s="47">
        <f t="shared" si="32"/>
        <v>8220</v>
      </c>
      <c r="J145" s="48">
        <f t="shared" si="26"/>
        <v>8220</v>
      </c>
      <c r="K145" s="48">
        <f t="shared" si="28"/>
        <v>8220</v>
      </c>
      <c r="L145" s="48">
        <f t="shared" si="29"/>
        <v>8220</v>
      </c>
      <c r="M145" s="48">
        <v>0</v>
      </c>
      <c r="N145" s="48">
        <v>90</v>
      </c>
      <c r="O145" s="48">
        <v>0</v>
      </c>
      <c r="P145" s="48">
        <f t="shared" si="33"/>
        <v>90</v>
      </c>
      <c r="Q145" s="243">
        <f t="shared" si="34"/>
        <v>8310</v>
      </c>
      <c r="S145" s="44">
        <v>0</v>
      </c>
      <c r="T145" s="44">
        <v>90</v>
      </c>
      <c r="U145" s="44" t="str">
        <f t="shared" si="35"/>
        <v/>
      </c>
      <c r="V145" s="44" t="str">
        <f t="shared" si="36"/>
        <v/>
      </c>
    </row>
    <row r="146" spans="1:22">
      <c r="A146" s="48" t="s">
        <v>112</v>
      </c>
      <c r="B146" s="48">
        <v>945</v>
      </c>
      <c r="C146" s="226" t="s">
        <v>11</v>
      </c>
      <c r="D146" s="48">
        <v>1800</v>
      </c>
      <c r="E146" s="48">
        <f t="shared" si="37"/>
        <v>237</v>
      </c>
      <c r="F146" s="48">
        <f t="shared" si="30"/>
        <v>709</v>
      </c>
      <c r="G146" s="242">
        <f t="shared" si="31"/>
        <v>180</v>
      </c>
      <c r="H146" s="47">
        <f t="shared" si="27"/>
        <v>2926</v>
      </c>
      <c r="I146" s="47">
        <f t="shared" si="32"/>
        <v>8778</v>
      </c>
      <c r="J146" s="48">
        <f t="shared" si="26"/>
        <v>8778</v>
      </c>
      <c r="K146" s="48">
        <f t="shared" si="28"/>
        <v>8778</v>
      </c>
      <c r="L146" s="48">
        <f t="shared" si="29"/>
        <v>8778</v>
      </c>
      <c r="M146" s="48">
        <v>0</v>
      </c>
      <c r="N146" s="48">
        <v>839</v>
      </c>
      <c r="O146" s="48">
        <v>0</v>
      </c>
      <c r="P146" s="48">
        <f t="shared" si="33"/>
        <v>839</v>
      </c>
      <c r="Q146" s="243">
        <f t="shared" si="34"/>
        <v>9617</v>
      </c>
      <c r="S146" s="44">
        <v>0</v>
      </c>
      <c r="T146" s="44">
        <v>839</v>
      </c>
      <c r="U146" s="44" t="str">
        <f t="shared" si="35"/>
        <v/>
      </c>
      <c r="V146" s="44" t="str">
        <f t="shared" si="36"/>
        <v/>
      </c>
    </row>
    <row r="147" spans="1:22">
      <c r="A147" s="48" t="s">
        <v>111</v>
      </c>
      <c r="B147" s="48">
        <v>1190</v>
      </c>
      <c r="C147" s="226" t="s">
        <v>11</v>
      </c>
      <c r="D147" s="48">
        <v>1800</v>
      </c>
      <c r="E147" s="48">
        <f t="shared" si="37"/>
        <v>298</v>
      </c>
      <c r="F147" s="48">
        <f t="shared" si="30"/>
        <v>893</v>
      </c>
      <c r="G147" s="242">
        <f t="shared" si="31"/>
        <v>180</v>
      </c>
      <c r="H147" s="47">
        <f t="shared" si="27"/>
        <v>3171</v>
      </c>
      <c r="I147" s="47">
        <f t="shared" si="32"/>
        <v>9513</v>
      </c>
      <c r="J147" s="48">
        <f t="shared" si="26"/>
        <v>9513</v>
      </c>
      <c r="K147" s="48">
        <f t="shared" si="28"/>
        <v>9513</v>
      </c>
      <c r="L147" s="48">
        <f t="shared" si="29"/>
        <v>9513</v>
      </c>
      <c r="M147" s="48">
        <v>0</v>
      </c>
      <c r="N147" s="48">
        <v>72</v>
      </c>
      <c r="O147" s="48">
        <v>0</v>
      </c>
      <c r="P147" s="48">
        <f t="shared" si="33"/>
        <v>72</v>
      </c>
      <c r="Q147" s="243">
        <f t="shared" si="34"/>
        <v>9585</v>
      </c>
      <c r="S147" s="44">
        <v>0</v>
      </c>
      <c r="T147" s="44">
        <v>72</v>
      </c>
      <c r="U147" s="44" t="str">
        <f t="shared" si="35"/>
        <v/>
      </c>
      <c r="V147" s="44" t="str">
        <f t="shared" si="36"/>
        <v/>
      </c>
    </row>
    <row r="148" spans="1:22">
      <c r="A148" s="48" t="s">
        <v>110</v>
      </c>
      <c r="B148" s="48">
        <v>945</v>
      </c>
      <c r="C148" s="226" t="s">
        <v>36</v>
      </c>
      <c r="D148" s="48">
        <v>1800</v>
      </c>
      <c r="E148" s="48">
        <f t="shared" si="37"/>
        <v>237</v>
      </c>
      <c r="F148" s="48">
        <f t="shared" si="30"/>
        <v>709</v>
      </c>
      <c r="G148" s="242">
        <f t="shared" si="31"/>
        <v>0</v>
      </c>
      <c r="H148" s="47">
        <f t="shared" si="27"/>
        <v>2746</v>
      </c>
      <c r="I148" s="47">
        <f t="shared" si="32"/>
        <v>8238</v>
      </c>
      <c r="J148" s="48">
        <f t="shared" si="26"/>
        <v>8238</v>
      </c>
      <c r="K148" s="48">
        <f t="shared" si="28"/>
        <v>8238</v>
      </c>
      <c r="L148" s="48">
        <f t="shared" si="29"/>
        <v>8238</v>
      </c>
      <c r="M148" s="48">
        <v>0</v>
      </c>
      <c r="N148" s="48">
        <v>429</v>
      </c>
      <c r="O148" s="48">
        <v>0</v>
      </c>
      <c r="P148" s="48">
        <f t="shared" si="33"/>
        <v>429</v>
      </c>
      <c r="Q148" s="243">
        <f t="shared" si="34"/>
        <v>8667</v>
      </c>
      <c r="S148" s="44">
        <v>0</v>
      </c>
      <c r="T148" s="44">
        <v>429</v>
      </c>
      <c r="U148" s="44" t="str">
        <f t="shared" si="35"/>
        <v/>
      </c>
      <c r="V148" s="44" t="str">
        <f t="shared" si="36"/>
        <v/>
      </c>
    </row>
    <row r="149" spans="1:22">
      <c r="A149" s="48" t="s">
        <v>109</v>
      </c>
      <c r="B149" s="48">
        <v>945</v>
      </c>
      <c r="C149" s="226" t="s">
        <v>36</v>
      </c>
      <c r="D149" s="48">
        <v>1800</v>
      </c>
      <c r="E149" s="48">
        <f t="shared" si="37"/>
        <v>237</v>
      </c>
      <c r="F149" s="48">
        <f t="shared" si="30"/>
        <v>709</v>
      </c>
      <c r="G149" s="242">
        <f t="shared" si="31"/>
        <v>0</v>
      </c>
      <c r="H149" s="47">
        <f t="shared" si="27"/>
        <v>2746</v>
      </c>
      <c r="I149" s="47">
        <f t="shared" si="32"/>
        <v>8238</v>
      </c>
      <c r="J149" s="48">
        <f t="shared" si="26"/>
        <v>8238</v>
      </c>
      <c r="K149" s="48">
        <f t="shared" si="28"/>
        <v>8238</v>
      </c>
      <c r="L149" s="48">
        <f t="shared" si="29"/>
        <v>8238</v>
      </c>
      <c r="M149" s="48">
        <v>0</v>
      </c>
      <c r="N149" s="48">
        <v>612</v>
      </c>
      <c r="O149" s="48">
        <v>0</v>
      </c>
      <c r="P149" s="48">
        <f t="shared" si="33"/>
        <v>612</v>
      </c>
      <c r="Q149" s="243">
        <f t="shared" si="34"/>
        <v>8850</v>
      </c>
      <c r="S149" s="44">
        <v>0</v>
      </c>
      <c r="T149" s="44">
        <v>602</v>
      </c>
      <c r="U149" s="44" t="str">
        <f t="shared" si="35"/>
        <v>No match</v>
      </c>
      <c r="V149" s="44" t="str">
        <f t="shared" si="36"/>
        <v/>
      </c>
    </row>
    <row r="150" spans="1:22">
      <c r="A150" s="48" t="s">
        <v>108</v>
      </c>
      <c r="B150" s="48">
        <v>940</v>
      </c>
      <c r="C150" s="226" t="s">
        <v>36</v>
      </c>
      <c r="D150" s="48">
        <v>1800</v>
      </c>
      <c r="E150" s="48">
        <f t="shared" si="37"/>
        <v>235</v>
      </c>
      <c r="F150" s="48">
        <f t="shared" si="30"/>
        <v>705</v>
      </c>
      <c r="G150" s="242">
        <f t="shared" si="31"/>
        <v>0</v>
      </c>
      <c r="H150" s="47">
        <f t="shared" si="27"/>
        <v>2740</v>
      </c>
      <c r="I150" s="47">
        <f t="shared" si="32"/>
        <v>8220</v>
      </c>
      <c r="J150" s="48">
        <f t="shared" si="26"/>
        <v>8220</v>
      </c>
      <c r="K150" s="48">
        <f t="shared" si="28"/>
        <v>8220</v>
      </c>
      <c r="L150" s="48">
        <f t="shared" si="29"/>
        <v>8220</v>
      </c>
      <c r="M150" s="48">
        <v>0</v>
      </c>
      <c r="N150" s="48">
        <v>0</v>
      </c>
      <c r="O150" s="48">
        <v>0</v>
      </c>
      <c r="P150" s="48">
        <f t="shared" si="33"/>
        <v>0</v>
      </c>
      <c r="Q150" s="243">
        <f t="shared" si="34"/>
        <v>8220</v>
      </c>
      <c r="S150" s="44">
        <v>0</v>
      </c>
      <c r="T150" s="44">
        <v>0</v>
      </c>
      <c r="U150" s="44" t="str">
        <f t="shared" si="35"/>
        <v/>
      </c>
      <c r="V150" s="44" t="str">
        <f t="shared" si="36"/>
        <v/>
      </c>
    </row>
    <row r="151" spans="1:22">
      <c r="A151" s="48" t="s">
        <v>107</v>
      </c>
      <c r="B151" s="48">
        <v>1110</v>
      </c>
      <c r="C151" s="226" t="s">
        <v>11</v>
      </c>
      <c r="D151" s="48">
        <v>1800</v>
      </c>
      <c r="E151" s="48">
        <f t="shared" si="37"/>
        <v>278</v>
      </c>
      <c r="F151" s="48">
        <f t="shared" si="30"/>
        <v>833</v>
      </c>
      <c r="G151" s="242">
        <f t="shared" si="31"/>
        <v>180</v>
      </c>
      <c r="H151" s="47">
        <f t="shared" si="27"/>
        <v>3091</v>
      </c>
      <c r="I151" s="47">
        <f t="shared" si="32"/>
        <v>9273</v>
      </c>
      <c r="J151" s="48">
        <f t="shared" si="26"/>
        <v>9273</v>
      </c>
      <c r="K151" s="48">
        <f t="shared" si="28"/>
        <v>9273</v>
      </c>
      <c r="L151" s="48">
        <f t="shared" si="29"/>
        <v>9273</v>
      </c>
      <c r="M151" s="48">
        <v>0</v>
      </c>
      <c r="N151" s="48">
        <v>0</v>
      </c>
      <c r="O151" s="48">
        <v>0</v>
      </c>
      <c r="P151" s="48">
        <f t="shared" si="33"/>
        <v>0</v>
      </c>
      <c r="Q151" s="243">
        <f t="shared" si="34"/>
        <v>9273</v>
      </c>
      <c r="S151" s="44">
        <v>0</v>
      </c>
      <c r="T151" s="44">
        <v>0</v>
      </c>
      <c r="U151" s="44" t="str">
        <f t="shared" si="35"/>
        <v/>
      </c>
      <c r="V151" s="44" t="str">
        <f t="shared" si="36"/>
        <v/>
      </c>
    </row>
    <row r="152" spans="1:22">
      <c r="A152" s="48" t="s">
        <v>106</v>
      </c>
      <c r="B152" s="48">
        <v>940</v>
      </c>
      <c r="C152" s="226" t="s">
        <v>11</v>
      </c>
      <c r="D152" s="48">
        <v>1800</v>
      </c>
      <c r="E152" s="48">
        <f t="shared" si="37"/>
        <v>235</v>
      </c>
      <c r="F152" s="48">
        <f t="shared" si="30"/>
        <v>705</v>
      </c>
      <c r="G152" s="242">
        <f t="shared" si="31"/>
        <v>180</v>
      </c>
      <c r="H152" s="47">
        <f t="shared" si="27"/>
        <v>2920</v>
      </c>
      <c r="I152" s="47">
        <f t="shared" si="32"/>
        <v>8760</v>
      </c>
      <c r="J152" s="48">
        <f t="shared" si="26"/>
        <v>8760</v>
      </c>
      <c r="K152" s="48">
        <f t="shared" si="28"/>
        <v>8760</v>
      </c>
      <c r="L152" s="48">
        <f t="shared" si="29"/>
        <v>8760</v>
      </c>
      <c r="M152" s="48">
        <v>26919</v>
      </c>
      <c r="N152" s="48">
        <v>2175</v>
      </c>
      <c r="O152" s="48">
        <v>0</v>
      </c>
      <c r="P152" s="48">
        <f t="shared" si="33"/>
        <v>29094</v>
      </c>
      <c r="Q152" s="243">
        <f t="shared" si="34"/>
        <v>37854</v>
      </c>
      <c r="S152" s="44">
        <v>26919</v>
      </c>
      <c r="T152" s="44">
        <v>2175</v>
      </c>
      <c r="U152" s="44" t="str">
        <f t="shared" si="35"/>
        <v/>
      </c>
      <c r="V152" s="44" t="str">
        <f t="shared" si="36"/>
        <v/>
      </c>
    </row>
    <row r="153" spans="1:22">
      <c r="A153" s="48" t="s">
        <v>105</v>
      </c>
      <c r="B153" s="48">
        <v>940</v>
      </c>
      <c r="C153" s="226" t="s">
        <v>36</v>
      </c>
      <c r="D153" s="48">
        <v>1800</v>
      </c>
      <c r="E153" s="48">
        <f t="shared" si="37"/>
        <v>235</v>
      </c>
      <c r="F153" s="48">
        <f t="shared" si="30"/>
        <v>705</v>
      </c>
      <c r="G153" s="242">
        <f t="shared" si="31"/>
        <v>0</v>
      </c>
      <c r="H153" s="47">
        <f t="shared" si="27"/>
        <v>2740</v>
      </c>
      <c r="I153" s="47">
        <f t="shared" si="32"/>
        <v>8220</v>
      </c>
      <c r="J153" s="48">
        <f t="shared" si="26"/>
        <v>8220</v>
      </c>
      <c r="K153" s="48">
        <f t="shared" si="28"/>
        <v>8220</v>
      </c>
      <c r="L153" s="48">
        <f t="shared" si="29"/>
        <v>8220</v>
      </c>
      <c r="M153" s="48">
        <v>1960</v>
      </c>
      <c r="N153" s="48">
        <v>0</v>
      </c>
      <c r="O153" s="48">
        <v>0</v>
      </c>
      <c r="P153" s="48">
        <f t="shared" si="33"/>
        <v>1960</v>
      </c>
      <c r="Q153" s="243">
        <f t="shared" si="34"/>
        <v>10180</v>
      </c>
      <c r="S153" s="44">
        <v>1960</v>
      </c>
      <c r="T153" s="44">
        <v>0</v>
      </c>
      <c r="U153" s="44" t="str">
        <f t="shared" si="35"/>
        <v/>
      </c>
      <c r="V153" s="44" t="str">
        <f t="shared" si="36"/>
        <v/>
      </c>
    </row>
    <row r="154" spans="1:22">
      <c r="A154" s="48" t="s">
        <v>104</v>
      </c>
      <c r="B154" s="48">
        <v>945</v>
      </c>
      <c r="C154" s="226" t="s">
        <v>11</v>
      </c>
      <c r="D154" s="48">
        <v>1800</v>
      </c>
      <c r="E154" s="48">
        <f t="shared" si="37"/>
        <v>237</v>
      </c>
      <c r="F154" s="48">
        <f t="shared" si="30"/>
        <v>709</v>
      </c>
      <c r="G154" s="242">
        <f t="shared" si="31"/>
        <v>180</v>
      </c>
      <c r="H154" s="47">
        <f t="shared" si="27"/>
        <v>2926</v>
      </c>
      <c r="I154" s="47">
        <f t="shared" si="32"/>
        <v>8778</v>
      </c>
      <c r="J154" s="48">
        <f t="shared" ref="J154:J185" si="38">+H154*3</f>
        <v>8778</v>
      </c>
      <c r="K154" s="48">
        <f t="shared" si="28"/>
        <v>8778</v>
      </c>
      <c r="L154" s="48">
        <f t="shared" si="29"/>
        <v>8778</v>
      </c>
      <c r="M154" s="48">
        <v>0</v>
      </c>
      <c r="N154" s="48">
        <v>0</v>
      </c>
      <c r="O154" s="48">
        <v>0</v>
      </c>
      <c r="P154" s="48">
        <f t="shared" si="33"/>
        <v>0</v>
      </c>
      <c r="Q154" s="243">
        <f t="shared" si="34"/>
        <v>8778</v>
      </c>
      <c r="S154" s="44">
        <v>0</v>
      </c>
      <c r="T154" s="44">
        <v>0</v>
      </c>
      <c r="U154" s="44" t="str">
        <f t="shared" si="35"/>
        <v/>
      </c>
      <c r="V154" s="44" t="str">
        <f t="shared" si="36"/>
        <v/>
      </c>
    </row>
    <row r="155" spans="1:22">
      <c r="A155" s="48" t="s">
        <v>103</v>
      </c>
      <c r="B155" s="48">
        <v>1190</v>
      </c>
      <c r="C155" s="226" t="s">
        <v>11</v>
      </c>
      <c r="D155" s="48">
        <v>1800</v>
      </c>
      <c r="E155" s="48">
        <f t="shared" si="37"/>
        <v>298</v>
      </c>
      <c r="F155" s="48">
        <f t="shared" si="30"/>
        <v>893</v>
      </c>
      <c r="G155" s="242">
        <f t="shared" si="31"/>
        <v>180</v>
      </c>
      <c r="H155" s="47">
        <f t="shared" si="27"/>
        <v>3171</v>
      </c>
      <c r="I155" s="47">
        <f t="shared" si="32"/>
        <v>9513</v>
      </c>
      <c r="J155" s="48">
        <f t="shared" si="38"/>
        <v>9513</v>
      </c>
      <c r="K155" s="48">
        <f t="shared" si="28"/>
        <v>9513</v>
      </c>
      <c r="L155" s="48">
        <f t="shared" si="29"/>
        <v>9513</v>
      </c>
      <c r="M155" s="48">
        <v>36655</v>
      </c>
      <c r="N155" s="48">
        <v>3625</v>
      </c>
      <c r="O155" s="48">
        <v>0</v>
      </c>
      <c r="P155" s="48">
        <f t="shared" si="33"/>
        <v>40280</v>
      </c>
      <c r="Q155" s="243">
        <f t="shared" si="34"/>
        <v>49793</v>
      </c>
      <c r="S155" s="44">
        <v>36655</v>
      </c>
      <c r="T155" s="44">
        <v>3625</v>
      </c>
      <c r="U155" s="44" t="str">
        <f t="shared" si="35"/>
        <v/>
      </c>
      <c r="V155" s="44" t="str">
        <f t="shared" si="36"/>
        <v/>
      </c>
    </row>
    <row r="156" spans="1:22">
      <c r="A156" s="48" t="s">
        <v>102</v>
      </c>
      <c r="B156" s="48">
        <v>945</v>
      </c>
      <c r="C156" s="226" t="s">
        <v>11</v>
      </c>
      <c r="D156" s="48">
        <v>1800</v>
      </c>
      <c r="E156" s="48">
        <f t="shared" si="37"/>
        <v>237</v>
      </c>
      <c r="F156" s="48">
        <f t="shared" si="30"/>
        <v>709</v>
      </c>
      <c r="G156" s="242">
        <f t="shared" si="31"/>
        <v>180</v>
      </c>
      <c r="H156" s="47">
        <f t="shared" si="27"/>
        <v>2926</v>
      </c>
      <c r="I156" s="47">
        <f t="shared" si="32"/>
        <v>8778</v>
      </c>
      <c r="J156" s="48">
        <f t="shared" si="38"/>
        <v>8778</v>
      </c>
      <c r="K156" s="48">
        <f t="shared" si="28"/>
        <v>8778</v>
      </c>
      <c r="L156" s="48">
        <f t="shared" si="29"/>
        <v>8778</v>
      </c>
      <c r="M156" s="48">
        <v>0</v>
      </c>
      <c r="N156" s="48">
        <v>0</v>
      </c>
      <c r="O156" s="48">
        <v>0</v>
      </c>
      <c r="P156" s="48">
        <f t="shared" si="33"/>
        <v>0</v>
      </c>
      <c r="Q156" s="243">
        <f t="shared" si="34"/>
        <v>8778</v>
      </c>
      <c r="S156" s="44">
        <v>0</v>
      </c>
      <c r="T156" s="44">
        <v>0</v>
      </c>
      <c r="U156" s="44" t="str">
        <f t="shared" si="35"/>
        <v/>
      </c>
      <c r="V156" s="44" t="str">
        <f t="shared" si="36"/>
        <v/>
      </c>
    </row>
    <row r="157" spans="1:22">
      <c r="A157" s="48" t="s">
        <v>101</v>
      </c>
      <c r="B157" s="48">
        <v>945</v>
      </c>
      <c r="C157" s="226" t="s">
        <v>11</v>
      </c>
      <c r="D157" s="48">
        <v>1800</v>
      </c>
      <c r="E157" s="48">
        <f t="shared" si="37"/>
        <v>237</v>
      </c>
      <c r="F157" s="48">
        <f t="shared" si="30"/>
        <v>709</v>
      </c>
      <c r="G157" s="242">
        <f t="shared" si="31"/>
        <v>180</v>
      </c>
      <c r="H157" s="47">
        <f t="shared" si="27"/>
        <v>2926</v>
      </c>
      <c r="I157" s="47">
        <f t="shared" si="32"/>
        <v>8778</v>
      </c>
      <c r="J157" s="48">
        <f t="shared" si="38"/>
        <v>8778</v>
      </c>
      <c r="K157" s="48">
        <f t="shared" si="28"/>
        <v>8778</v>
      </c>
      <c r="L157" s="48">
        <f t="shared" si="29"/>
        <v>8778</v>
      </c>
      <c r="M157" s="48">
        <v>0</v>
      </c>
      <c r="N157" s="48">
        <v>1311</v>
      </c>
      <c r="O157" s="48">
        <v>0</v>
      </c>
      <c r="P157" s="48">
        <f t="shared" si="33"/>
        <v>1311</v>
      </c>
      <c r="Q157" s="243">
        <f t="shared" si="34"/>
        <v>10089</v>
      </c>
      <c r="S157" s="44">
        <v>0</v>
      </c>
      <c r="T157" s="44">
        <v>1311</v>
      </c>
      <c r="U157" s="44" t="str">
        <f t="shared" si="35"/>
        <v/>
      </c>
      <c r="V157" s="44" t="str">
        <f t="shared" si="36"/>
        <v/>
      </c>
    </row>
    <row r="158" spans="1:22">
      <c r="A158" s="48" t="s">
        <v>100</v>
      </c>
      <c r="B158" s="48">
        <v>940</v>
      </c>
      <c r="C158" s="226" t="s">
        <v>11</v>
      </c>
      <c r="D158" s="48">
        <v>1800</v>
      </c>
      <c r="E158" s="48">
        <f t="shared" si="37"/>
        <v>235</v>
      </c>
      <c r="F158" s="48">
        <f t="shared" si="30"/>
        <v>705</v>
      </c>
      <c r="G158" s="242">
        <f t="shared" si="31"/>
        <v>180</v>
      </c>
      <c r="H158" s="47">
        <f t="shared" si="27"/>
        <v>2920</v>
      </c>
      <c r="I158" s="47">
        <f t="shared" si="32"/>
        <v>8760</v>
      </c>
      <c r="J158" s="48">
        <f t="shared" si="38"/>
        <v>8760</v>
      </c>
      <c r="K158" s="48">
        <f t="shared" si="28"/>
        <v>8760</v>
      </c>
      <c r="L158" s="48">
        <f t="shared" si="29"/>
        <v>8760</v>
      </c>
      <c r="M158" s="48">
        <v>0</v>
      </c>
      <c r="N158" s="48">
        <v>0</v>
      </c>
      <c r="O158" s="48">
        <v>0</v>
      </c>
      <c r="P158" s="48">
        <f t="shared" si="33"/>
        <v>0</v>
      </c>
      <c r="Q158" s="243">
        <f t="shared" si="34"/>
        <v>8760</v>
      </c>
      <c r="S158" s="44">
        <v>0</v>
      </c>
      <c r="T158" s="44">
        <v>0</v>
      </c>
      <c r="U158" s="44" t="str">
        <f t="shared" si="35"/>
        <v/>
      </c>
      <c r="V158" s="44" t="str">
        <f t="shared" si="36"/>
        <v/>
      </c>
    </row>
    <row r="159" spans="1:22">
      <c r="A159" s="48" t="s">
        <v>99</v>
      </c>
      <c r="B159" s="48">
        <v>1110</v>
      </c>
      <c r="C159" s="226" t="s">
        <v>11</v>
      </c>
      <c r="D159" s="48">
        <v>1800</v>
      </c>
      <c r="E159" s="48">
        <f t="shared" si="37"/>
        <v>278</v>
      </c>
      <c r="F159" s="48">
        <f t="shared" si="30"/>
        <v>833</v>
      </c>
      <c r="G159" s="242">
        <f t="shared" si="31"/>
        <v>180</v>
      </c>
      <c r="H159" s="47">
        <f t="shared" si="27"/>
        <v>3091</v>
      </c>
      <c r="I159" s="47">
        <f t="shared" si="32"/>
        <v>9273</v>
      </c>
      <c r="J159" s="48">
        <f t="shared" si="38"/>
        <v>9273</v>
      </c>
      <c r="K159" s="48">
        <f t="shared" si="28"/>
        <v>9273</v>
      </c>
      <c r="L159" s="48">
        <f t="shared" si="29"/>
        <v>9273</v>
      </c>
      <c r="M159" s="48">
        <v>0</v>
      </c>
      <c r="N159" s="48">
        <v>0</v>
      </c>
      <c r="O159" s="48">
        <v>0</v>
      </c>
      <c r="P159" s="48">
        <f t="shared" si="33"/>
        <v>0</v>
      </c>
      <c r="Q159" s="243">
        <f t="shared" si="34"/>
        <v>9273</v>
      </c>
      <c r="S159" s="44">
        <v>0</v>
      </c>
      <c r="T159" s="44">
        <v>0</v>
      </c>
      <c r="U159" s="44" t="str">
        <f t="shared" si="35"/>
        <v/>
      </c>
      <c r="V159" s="44" t="str">
        <f t="shared" si="36"/>
        <v/>
      </c>
    </row>
    <row r="160" spans="1:22">
      <c r="A160" s="48" t="s">
        <v>98</v>
      </c>
      <c r="B160" s="48">
        <v>940</v>
      </c>
      <c r="C160" s="226" t="s">
        <v>36</v>
      </c>
      <c r="D160" s="48">
        <v>1800</v>
      </c>
      <c r="E160" s="48">
        <f t="shared" si="37"/>
        <v>235</v>
      </c>
      <c r="F160" s="48">
        <f t="shared" si="30"/>
        <v>705</v>
      </c>
      <c r="G160" s="242">
        <f t="shared" si="31"/>
        <v>0</v>
      </c>
      <c r="H160" s="47">
        <f t="shared" si="27"/>
        <v>2740</v>
      </c>
      <c r="I160" s="47">
        <f t="shared" si="32"/>
        <v>8220</v>
      </c>
      <c r="J160" s="48">
        <f t="shared" si="38"/>
        <v>8220</v>
      </c>
      <c r="K160" s="48">
        <f t="shared" si="28"/>
        <v>8220</v>
      </c>
      <c r="L160" s="48">
        <f t="shared" si="29"/>
        <v>8220</v>
      </c>
      <c r="M160" s="48">
        <v>0</v>
      </c>
      <c r="N160" s="48">
        <v>309</v>
      </c>
      <c r="O160" s="48">
        <v>0</v>
      </c>
      <c r="P160" s="48">
        <f t="shared" si="33"/>
        <v>309</v>
      </c>
      <c r="Q160" s="243">
        <f t="shared" si="34"/>
        <v>8529</v>
      </c>
      <c r="S160" s="44">
        <v>0</v>
      </c>
      <c r="T160" s="44">
        <v>309</v>
      </c>
      <c r="U160" s="44" t="str">
        <f t="shared" si="35"/>
        <v/>
      </c>
      <c r="V160" s="44" t="str">
        <f t="shared" si="36"/>
        <v/>
      </c>
    </row>
    <row r="161" spans="1:22">
      <c r="A161" s="48" t="s">
        <v>97</v>
      </c>
      <c r="B161" s="48">
        <v>940</v>
      </c>
      <c r="C161" s="226" t="s">
        <v>36</v>
      </c>
      <c r="D161" s="48">
        <v>1800</v>
      </c>
      <c r="E161" s="48">
        <f t="shared" si="37"/>
        <v>235</v>
      </c>
      <c r="F161" s="48">
        <f t="shared" si="30"/>
        <v>705</v>
      </c>
      <c r="G161" s="242">
        <f t="shared" si="31"/>
        <v>0</v>
      </c>
      <c r="H161" s="47">
        <f t="shared" si="27"/>
        <v>2740</v>
      </c>
      <c r="I161" s="47">
        <f t="shared" si="32"/>
        <v>8220</v>
      </c>
      <c r="J161" s="48">
        <f t="shared" si="38"/>
        <v>8220</v>
      </c>
      <c r="K161" s="48">
        <f t="shared" si="28"/>
        <v>8220</v>
      </c>
      <c r="L161" s="48">
        <f t="shared" si="29"/>
        <v>8220</v>
      </c>
      <c r="M161" s="48">
        <v>-215</v>
      </c>
      <c r="N161" s="48">
        <v>0</v>
      </c>
      <c r="O161" s="48">
        <v>0</v>
      </c>
      <c r="P161" s="48">
        <f t="shared" si="33"/>
        <v>-215</v>
      </c>
      <c r="Q161" s="243">
        <f t="shared" si="34"/>
        <v>8005</v>
      </c>
      <c r="S161" s="44">
        <v>-215</v>
      </c>
      <c r="T161" s="44">
        <v>0</v>
      </c>
      <c r="U161" s="44" t="str">
        <f t="shared" si="35"/>
        <v/>
      </c>
      <c r="V161" s="44" t="str">
        <f t="shared" si="36"/>
        <v/>
      </c>
    </row>
    <row r="162" spans="1:22">
      <c r="A162" s="48" t="s">
        <v>96</v>
      </c>
      <c r="B162" s="48">
        <v>985</v>
      </c>
      <c r="C162" s="226" t="s">
        <v>11</v>
      </c>
      <c r="D162" s="48">
        <v>1800</v>
      </c>
      <c r="E162" s="48">
        <f t="shared" si="37"/>
        <v>247</v>
      </c>
      <c r="F162" s="48">
        <f t="shared" si="30"/>
        <v>739</v>
      </c>
      <c r="G162" s="242">
        <f t="shared" si="31"/>
        <v>180</v>
      </c>
      <c r="H162" s="47">
        <f t="shared" si="27"/>
        <v>2966</v>
      </c>
      <c r="I162" s="47">
        <f t="shared" si="32"/>
        <v>8898</v>
      </c>
      <c r="J162" s="48">
        <f t="shared" si="38"/>
        <v>8898</v>
      </c>
      <c r="K162" s="48">
        <f t="shared" si="28"/>
        <v>8898</v>
      </c>
      <c r="L162" s="48">
        <f t="shared" si="29"/>
        <v>8898</v>
      </c>
      <c r="M162" s="48">
        <v>0</v>
      </c>
      <c r="N162" s="48">
        <v>0</v>
      </c>
      <c r="O162" s="48">
        <v>0</v>
      </c>
      <c r="P162" s="48">
        <f t="shared" si="33"/>
        <v>0</v>
      </c>
      <c r="Q162" s="243">
        <f t="shared" si="34"/>
        <v>8898</v>
      </c>
      <c r="S162" s="44">
        <v>0</v>
      </c>
      <c r="T162" s="44">
        <v>0</v>
      </c>
      <c r="U162" s="44" t="str">
        <f t="shared" si="35"/>
        <v/>
      </c>
      <c r="V162" s="44" t="str">
        <f t="shared" si="36"/>
        <v/>
      </c>
    </row>
    <row r="163" spans="1:22">
      <c r="A163" s="48" t="s">
        <v>95</v>
      </c>
      <c r="B163" s="48">
        <v>1190</v>
      </c>
      <c r="C163" s="226" t="s">
        <v>36</v>
      </c>
      <c r="D163" s="48">
        <v>1800</v>
      </c>
      <c r="E163" s="48">
        <f t="shared" si="37"/>
        <v>298</v>
      </c>
      <c r="F163" s="48">
        <f t="shared" si="30"/>
        <v>893</v>
      </c>
      <c r="G163" s="242">
        <f t="shared" si="31"/>
        <v>0</v>
      </c>
      <c r="H163" s="47">
        <f t="shared" si="27"/>
        <v>2991</v>
      </c>
      <c r="I163" s="47">
        <f t="shared" si="32"/>
        <v>8973</v>
      </c>
      <c r="J163" s="48">
        <f t="shared" si="38"/>
        <v>8973</v>
      </c>
      <c r="K163" s="48">
        <f t="shared" si="28"/>
        <v>8973</v>
      </c>
      <c r="L163" s="48">
        <f t="shared" si="29"/>
        <v>8973</v>
      </c>
      <c r="M163" s="48">
        <v>35962</v>
      </c>
      <c r="N163" s="48">
        <v>3726</v>
      </c>
      <c r="O163" s="48">
        <v>0</v>
      </c>
      <c r="P163" s="48">
        <f t="shared" si="33"/>
        <v>39688</v>
      </c>
      <c r="Q163" s="243">
        <f t="shared" si="34"/>
        <v>48661</v>
      </c>
      <c r="S163" s="44">
        <v>35962</v>
      </c>
      <c r="T163" s="44">
        <v>3726</v>
      </c>
      <c r="U163" s="44" t="str">
        <f t="shared" si="35"/>
        <v/>
      </c>
      <c r="V163" s="44" t="str">
        <f t="shared" si="36"/>
        <v/>
      </c>
    </row>
    <row r="164" spans="1:22">
      <c r="A164" s="48" t="s">
        <v>94</v>
      </c>
      <c r="B164" s="48">
        <v>945</v>
      </c>
      <c r="C164" s="226" t="s">
        <v>36</v>
      </c>
      <c r="D164" s="48">
        <v>1800</v>
      </c>
      <c r="E164" s="48">
        <f t="shared" si="37"/>
        <v>237</v>
      </c>
      <c r="F164" s="48">
        <f t="shared" si="30"/>
        <v>709</v>
      </c>
      <c r="G164" s="242">
        <f t="shared" si="31"/>
        <v>0</v>
      </c>
      <c r="H164" s="47">
        <f t="shared" si="27"/>
        <v>2746</v>
      </c>
      <c r="I164" s="47">
        <f t="shared" si="32"/>
        <v>8238</v>
      </c>
      <c r="J164" s="48">
        <f t="shared" si="38"/>
        <v>8238</v>
      </c>
      <c r="K164" s="48">
        <f t="shared" si="28"/>
        <v>8238</v>
      </c>
      <c r="L164" s="48">
        <f t="shared" si="29"/>
        <v>8238</v>
      </c>
      <c r="M164" s="48">
        <v>-753</v>
      </c>
      <c r="N164" s="48">
        <v>96</v>
      </c>
      <c r="O164" s="48">
        <v>0</v>
      </c>
      <c r="P164" s="48">
        <f t="shared" si="33"/>
        <v>-657</v>
      </c>
      <c r="Q164" s="243">
        <f t="shared" si="34"/>
        <v>7581</v>
      </c>
      <c r="S164" s="44">
        <v>-753</v>
      </c>
      <c r="T164" s="44">
        <v>96</v>
      </c>
      <c r="U164" s="44" t="str">
        <f t="shared" si="35"/>
        <v/>
      </c>
      <c r="V164" s="44" t="str">
        <f t="shared" si="36"/>
        <v/>
      </c>
    </row>
    <row r="165" spans="1:22">
      <c r="A165" s="48" t="s">
        <v>93</v>
      </c>
      <c r="B165" s="48">
        <v>945</v>
      </c>
      <c r="C165" s="226" t="s">
        <v>36</v>
      </c>
      <c r="D165" s="48">
        <v>1800</v>
      </c>
      <c r="E165" s="48">
        <f t="shared" si="37"/>
        <v>237</v>
      </c>
      <c r="F165" s="48">
        <f t="shared" si="30"/>
        <v>709</v>
      </c>
      <c r="G165" s="242">
        <f t="shared" si="31"/>
        <v>0</v>
      </c>
      <c r="H165" s="47">
        <f t="shared" si="27"/>
        <v>2746</v>
      </c>
      <c r="I165" s="47">
        <f t="shared" si="32"/>
        <v>8238</v>
      </c>
      <c r="J165" s="48">
        <f t="shared" si="38"/>
        <v>8238</v>
      </c>
      <c r="K165" s="48">
        <f t="shared" si="28"/>
        <v>8238</v>
      </c>
      <c r="L165" s="48">
        <f t="shared" si="29"/>
        <v>8238</v>
      </c>
      <c r="M165" s="48">
        <v>0</v>
      </c>
      <c r="N165" s="48">
        <v>91</v>
      </c>
      <c r="O165" s="48">
        <v>0</v>
      </c>
      <c r="P165" s="48">
        <f t="shared" si="33"/>
        <v>91</v>
      </c>
      <c r="Q165" s="243">
        <f t="shared" si="34"/>
        <v>8329</v>
      </c>
      <c r="S165" s="44">
        <v>0</v>
      </c>
      <c r="T165" s="44">
        <v>91</v>
      </c>
      <c r="U165" s="44" t="str">
        <f t="shared" si="35"/>
        <v/>
      </c>
      <c r="V165" s="44" t="str">
        <f t="shared" si="36"/>
        <v/>
      </c>
    </row>
    <row r="166" spans="1:22">
      <c r="A166" s="48" t="s">
        <v>92</v>
      </c>
      <c r="B166" s="48">
        <v>940</v>
      </c>
      <c r="C166" s="226" t="s">
        <v>11</v>
      </c>
      <c r="D166" s="48">
        <v>1800</v>
      </c>
      <c r="E166" s="48">
        <f t="shared" si="37"/>
        <v>235</v>
      </c>
      <c r="F166" s="48">
        <f t="shared" si="30"/>
        <v>705</v>
      </c>
      <c r="G166" s="242">
        <f t="shared" si="31"/>
        <v>180</v>
      </c>
      <c r="H166" s="47">
        <f t="shared" si="27"/>
        <v>2920</v>
      </c>
      <c r="I166" s="47">
        <f t="shared" si="32"/>
        <v>8760</v>
      </c>
      <c r="J166" s="48">
        <f t="shared" si="38"/>
        <v>8760</v>
      </c>
      <c r="K166" s="48">
        <f t="shared" si="28"/>
        <v>8760</v>
      </c>
      <c r="L166" s="48">
        <f t="shared" si="29"/>
        <v>8760</v>
      </c>
      <c r="M166" s="48">
        <v>0</v>
      </c>
      <c r="N166" s="48">
        <v>1006</v>
      </c>
      <c r="O166" s="48">
        <v>0</v>
      </c>
      <c r="P166" s="48">
        <f t="shared" si="33"/>
        <v>1006</v>
      </c>
      <c r="Q166" s="243">
        <f t="shared" si="34"/>
        <v>9766</v>
      </c>
      <c r="S166" s="44">
        <v>0</v>
      </c>
      <c r="T166" s="44">
        <v>1006</v>
      </c>
      <c r="U166" s="44" t="str">
        <f t="shared" si="35"/>
        <v/>
      </c>
      <c r="V166" s="44" t="str">
        <f t="shared" si="36"/>
        <v/>
      </c>
    </row>
    <row r="167" spans="1:22">
      <c r="A167" s="48" t="s">
        <v>91</v>
      </c>
      <c r="B167" s="48">
        <v>1110</v>
      </c>
      <c r="C167" s="226" t="s">
        <v>36</v>
      </c>
      <c r="D167" s="48">
        <v>1800</v>
      </c>
      <c r="E167" s="48">
        <f t="shared" si="37"/>
        <v>278</v>
      </c>
      <c r="F167" s="48">
        <f t="shared" si="30"/>
        <v>833</v>
      </c>
      <c r="G167" s="242">
        <f t="shared" si="31"/>
        <v>0</v>
      </c>
      <c r="H167" s="47">
        <f t="shared" si="27"/>
        <v>2911</v>
      </c>
      <c r="I167" s="47">
        <f t="shared" si="32"/>
        <v>8733</v>
      </c>
      <c r="J167" s="48">
        <f t="shared" si="38"/>
        <v>8733</v>
      </c>
      <c r="K167" s="48">
        <f t="shared" si="28"/>
        <v>8733</v>
      </c>
      <c r="L167" s="48">
        <f t="shared" si="29"/>
        <v>8733</v>
      </c>
      <c r="M167" s="48">
        <v>0</v>
      </c>
      <c r="N167" s="48">
        <v>328</v>
      </c>
      <c r="O167" s="48">
        <v>0</v>
      </c>
      <c r="P167" s="48">
        <f t="shared" si="33"/>
        <v>328</v>
      </c>
      <c r="Q167" s="243">
        <f t="shared" si="34"/>
        <v>9061</v>
      </c>
      <c r="S167" s="44">
        <v>0</v>
      </c>
      <c r="T167" s="44">
        <v>328</v>
      </c>
      <c r="U167" s="44" t="str">
        <f t="shared" si="35"/>
        <v/>
      </c>
      <c r="V167" s="44" t="str">
        <f t="shared" si="36"/>
        <v/>
      </c>
    </row>
    <row r="168" spans="1:22">
      <c r="A168" s="48" t="s">
        <v>90</v>
      </c>
      <c r="B168" s="48">
        <v>940</v>
      </c>
      <c r="C168" s="226" t="s">
        <v>11</v>
      </c>
      <c r="D168" s="48">
        <v>1800</v>
      </c>
      <c r="E168" s="48">
        <f t="shared" si="37"/>
        <v>235</v>
      </c>
      <c r="F168" s="48">
        <f t="shared" si="30"/>
        <v>705</v>
      </c>
      <c r="G168" s="242">
        <f t="shared" si="31"/>
        <v>180</v>
      </c>
      <c r="H168" s="47">
        <f t="shared" si="27"/>
        <v>2920</v>
      </c>
      <c r="I168" s="47">
        <f t="shared" si="32"/>
        <v>8760</v>
      </c>
      <c r="J168" s="48">
        <f t="shared" si="38"/>
        <v>8760</v>
      </c>
      <c r="K168" s="48">
        <f t="shared" si="28"/>
        <v>8760</v>
      </c>
      <c r="L168" s="48">
        <f t="shared" si="29"/>
        <v>8760</v>
      </c>
      <c r="M168" s="48">
        <v>0</v>
      </c>
      <c r="N168" s="48">
        <v>0</v>
      </c>
      <c r="O168" s="48">
        <v>0</v>
      </c>
      <c r="P168" s="48">
        <f t="shared" si="33"/>
        <v>0</v>
      </c>
      <c r="Q168" s="243">
        <f t="shared" si="34"/>
        <v>8760</v>
      </c>
      <c r="S168" s="44">
        <v>0</v>
      </c>
      <c r="T168" s="44">
        <v>0</v>
      </c>
      <c r="U168" s="44" t="str">
        <f t="shared" si="35"/>
        <v/>
      </c>
      <c r="V168" s="44" t="str">
        <f t="shared" si="36"/>
        <v/>
      </c>
    </row>
    <row r="169" spans="1:22">
      <c r="A169" s="48" t="s">
        <v>89</v>
      </c>
      <c r="B169" s="48">
        <v>940</v>
      </c>
      <c r="C169" s="226" t="s">
        <v>36</v>
      </c>
      <c r="D169" s="48">
        <v>1800</v>
      </c>
      <c r="E169" s="48">
        <f t="shared" si="37"/>
        <v>235</v>
      </c>
      <c r="F169" s="48">
        <f t="shared" si="30"/>
        <v>705</v>
      </c>
      <c r="G169" s="242">
        <f t="shared" si="31"/>
        <v>0</v>
      </c>
      <c r="H169" s="47">
        <f t="shared" si="27"/>
        <v>2740</v>
      </c>
      <c r="I169" s="47">
        <f t="shared" si="32"/>
        <v>8220</v>
      </c>
      <c r="J169" s="48">
        <f t="shared" si="38"/>
        <v>8220</v>
      </c>
      <c r="K169" s="48">
        <f t="shared" si="28"/>
        <v>8220</v>
      </c>
      <c r="L169" s="48">
        <f t="shared" si="29"/>
        <v>8220</v>
      </c>
      <c r="M169" s="48">
        <v>18701</v>
      </c>
      <c r="N169" s="48">
        <v>443</v>
      </c>
      <c r="O169" s="48">
        <v>0</v>
      </c>
      <c r="P169" s="48">
        <f t="shared" si="33"/>
        <v>19144</v>
      </c>
      <c r="Q169" s="243">
        <f t="shared" si="34"/>
        <v>27364</v>
      </c>
      <c r="S169" s="44">
        <v>18701</v>
      </c>
      <c r="T169" s="44">
        <v>443</v>
      </c>
      <c r="U169" s="44" t="str">
        <f t="shared" si="35"/>
        <v/>
      </c>
      <c r="V169" s="44" t="str">
        <f t="shared" si="36"/>
        <v/>
      </c>
    </row>
    <row r="170" spans="1:22">
      <c r="A170" s="48" t="s">
        <v>88</v>
      </c>
      <c r="B170" s="48">
        <v>945</v>
      </c>
      <c r="C170" s="226" t="s">
        <v>11</v>
      </c>
      <c r="D170" s="48">
        <v>1800</v>
      </c>
      <c r="E170" s="48">
        <f t="shared" si="37"/>
        <v>237</v>
      </c>
      <c r="F170" s="48">
        <f t="shared" si="30"/>
        <v>709</v>
      </c>
      <c r="G170" s="242">
        <f t="shared" si="31"/>
        <v>180</v>
      </c>
      <c r="H170" s="47">
        <f t="shared" si="27"/>
        <v>2926</v>
      </c>
      <c r="I170" s="47">
        <f t="shared" si="32"/>
        <v>8778</v>
      </c>
      <c r="J170" s="48">
        <f t="shared" si="38"/>
        <v>8778</v>
      </c>
      <c r="K170" s="48">
        <f t="shared" si="28"/>
        <v>8778</v>
      </c>
      <c r="L170" s="48">
        <f t="shared" si="29"/>
        <v>8778</v>
      </c>
      <c r="M170" s="48">
        <v>0</v>
      </c>
      <c r="N170" s="48">
        <v>285</v>
      </c>
      <c r="O170" s="48">
        <v>0</v>
      </c>
      <c r="P170" s="48">
        <f t="shared" si="33"/>
        <v>285</v>
      </c>
      <c r="Q170" s="243">
        <f t="shared" si="34"/>
        <v>9063</v>
      </c>
      <c r="S170" s="44">
        <v>0</v>
      </c>
      <c r="T170" s="44">
        <v>285</v>
      </c>
      <c r="U170" s="44" t="str">
        <f t="shared" si="35"/>
        <v/>
      </c>
      <c r="V170" s="44" t="str">
        <f t="shared" si="36"/>
        <v/>
      </c>
    </row>
    <row r="171" spans="1:22">
      <c r="A171" s="48" t="s">
        <v>87</v>
      </c>
      <c r="B171" s="48">
        <v>1190</v>
      </c>
      <c r="C171" s="226" t="s">
        <v>11</v>
      </c>
      <c r="D171" s="48">
        <v>1800</v>
      </c>
      <c r="E171" s="48">
        <f t="shared" si="37"/>
        <v>298</v>
      </c>
      <c r="F171" s="48">
        <f t="shared" si="30"/>
        <v>893</v>
      </c>
      <c r="G171" s="242">
        <f t="shared" si="31"/>
        <v>180</v>
      </c>
      <c r="H171" s="47">
        <f t="shared" si="27"/>
        <v>3171</v>
      </c>
      <c r="I171" s="47">
        <f t="shared" si="32"/>
        <v>9513</v>
      </c>
      <c r="J171" s="48">
        <f t="shared" si="38"/>
        <v>9513</v>
      </c>
      <c r="K171" s="48">
        <f t="shared" si="28"/>
        <v>9513</v>
      </c>
      <c r="L171" s="48">
        <f t="shared" si="29"/>
        <v>9513</v>
      </c>
      <c r="M171" s="48">
        <v>0</v>
      </c>
      <c r="N171" s="48">
        <v>260</v>
      </c>
      <c r="O171" s="48">
        <v>0</v>
      </c>
      <c r="P171" s="48">
        <f t="shared" si="33"/>
        <v>260</v>
      </c>
      <c r="Q171" s="243">
        <f t="shared" si="34"/>
        <v>9773</v>
      </c>
      <c r="S171" s="44">
        <v>0</v>
      </c>
      <c r="T171" s="44">
        <v>260</v>
      </c>
      <c r="U171" s="44" t="str">
        <f t="shared" si="35"/>
        <v/>
      </c>
      <c r="V171" s="44" t="str">
        <f t="shared" si="36"/>
        <v/>
      </c>
    </row>
    <row r="172" spans="1:22">
      <c r="A172" s="48" t="s">
        <v>86</v>
      </c>
      <c r="B172" s="48">
        <v>945</v>
      </c>
      <c r="C172" s="226" t="s">
        <v>11</v>
      </c>
      <c r="D172" s="48">
        <v>1800</v>
      </c>
      <c r="E172" s="48">
        <f t="shared" si="37"/>
        <v>237</v>
      </c>
      <c r="F172" s="48">
        <f t="shared" si="30"/>
        <v>709</v>
      </c>
      <c r="G172" s="242">
        <f t="shared" si="31"/>
        <v>180</v>
      </c>
      <c r="H172" s="47">
        <f t="shared" si="27"/>
        <v>2926</v>
      </c>
      <c r="I172" s="47">
        <f t="shared" si="32"/>
        <v>8778</v>
      </c>
      <c r="J172" s="48">
        <f t="shared" si="38"/>
        <v>8778</v>
      </c>
      <c r="K172" s="48">
        <f t="shared" si="28"/>
        <v>8778</v>
      </c>
      <c r="L172" s="48">
        <f t="shared" si="29"/>
        <v>8778</v>
      </c>
      <c r="M172" s="48">
        <v>17799</v>
      </c>
      <c r="N172" s="48">
        <v>1173</v>
      </c>
      <c r="O172" s="48">
        <v>0</v>
      </c>
      <c r="P172" s="48">
        <f t="shared" si="33"/>
        <v>18972</v>
      </c>
      <c r="Q172" s="243">
        <f t="shared" si="34"/>
        <v>27750</v>
      </c>
      <c r="S172" s="44">
        <v>17799</v>
      </c>
      <c r="T172" s="44">
        <v>1173</v>
      </c>
      <c r="U172" s="44" t="str">
        <f t="shared" si="35"/>
        <v/>
      </c>
      <c r="V172" s="44" t="str">
        <f t="shared" si="36"/>
        <v/>
      </c>
    </row>
    <row r="173" spans="1:22">
      <c r="A173" s="48" t="s">
        <v>85</v>
      </c>
      <c r="B173" s="48">
        <v>945</v>
      </c>
      <c r="C173" s="226" t="s">
        <v>11</v>
      </c>
      <c r="D173" s="48">
        <v>1800</v>
      </c>
      <c r="E173" s="48">
        <f t="shared" si="37"/>
        <v>237</v>
      </c>
      <c r="F173" s="48">
        <f t="shared" si="30"/>
        <v>709</v>
      </c>
      <c r="G173" s="242">
        <f t="shared" si="31"/>
        <v>180</v>
      </c>
      <c r="H173" s="47">
        <f t="shared" si="27"/>
        <v>2926</v>
      </c>
      <c r="I173" s="47">
        <f t="shared" si="32"/>
        <v>8778</v>
      </c>
      <c r="J173" s="48">
        <f t="shared" si="38"/>
        <v>8778</v>
      </c>
      <c r="K173" s="48">
        <f t="shared" si="28"/>
        <v>8778</v>
      </c>
      <c r="L173" s="48">
        <f t="shared" si="29"/>
        <v>8778</v>
      </c>
      <c r="M173" s="48">
        <v>0</v>
      </c>
      <c r="N173" s="48">
        <v>0</v>
      </c>
      <c r="O173" s="48">
        <v>0</v>
      </c>
      <c r="P173" s="48">
        <f t="shared" si="33"/>
        <v>0</v>
      </c>
      <c r="Q173" s="243">
        <f t="shared" si="34"/>
        <v>8778</v>
      </c>
      <c r="S173" s="44">
        <v>0</v>
      </c>
      <c r="T173" s="44">
        <v>0</v>
      </c>
      <c r="U173" s="44" t="str">
        <f t="shared" si="35"/>
        <v/>
      </c>
      <c r="V173" s="44" t="str">
        <f t="shared" si="36"/>
        <v/>
      </c>
    </row>
    <row r="174" spans="1:22">
      <c r="A174" s="48" t="s">
        <v>84</v>
      </c>
      <c r="B174" s="48">
        <v>980</v>
      </c>
      <c r="C174" s="226" t="s">
        <v>36</v>
      </c>
      <c r="D174" s="48">
        <v>1800</v>
      </c>
      <c r="E174" s="48">
        <f t="shared" si="37"/>
        <v>245</v>
      </c>
      <c r="F174" s="48">
        <f t="shared" si="30"/>
        <v>735</v>
      </c>
      <c r="G174" s="242">
        <f t="shared" si="31"/>
        <v>0</v>
      </c>
      <c r="H174" s="47">
        <f t="shared" si="27"/>
        <v>2780</v>
      </c>
      <c r="I174" s="47">
        <f t="shared" si="32"/>
        <v>8340</v>
      </c>
      <c r="J174" s="48">
        <f t="shared" si="38"/>
        <v>8340</v>
      </c>
      <c r="K174" s="48">
        <f t="shared" si="28"/>
        <v>8340</v>
      </c>
      <c r="L174" s="48">
        <f t="shared" si="29"/>
        <v>8340</v>
      </c>
      <c r="M174" s="48">
        <v>0</v>
      </c>
      <c r="N174" s="48">
        <v>0</v>
      </c>
      <c r="O174" s="48">
        <v>0</v>
      </c>
      <c r="P174" s="48">
        <f t="shared" si="33"/>
        <v>0</v>
      </c>
      <c r="Q174" s="243">
        <f t="shared" si="34"/>
        <v>8340</v>
      </c>
      <c r="S174" s="44">
        <v>0</v>
      </c>
      <c r="T174" s="44">
        <v>0</v>
      </c>
      <c r="U174" s="44" t="str">
        <f t="shared" si="35"/>
        <v/>
      </c>
      <c r="V174" s="44" t="str">
        <f t="shared" si="36"/>
        <v/>
      </c>
    </row>
    <row r="175" spans="1:22">
      <c r="A175" s="48" t="s">
        <v>83</v>
      </c>
      <c r="B175" s="48">
        <v>1200</v>
      </c>
      <c r="C175" s="226" t="s">
        <v>36</v>
      </c>
      <c r="D175" s="48">
        <v>1800</v>
      </c>
      <c r="E175" s="48">
        <f t="shared" si="37"/>
        <v>300</v>
      </c>
      <c r="F175" s="48">
        <f t="shared" si="30"/>
        <v>900</v>
      </c>
      <c r="G175" s="242">
        <f t="shared" si="31"/>
        <v>0</v>
      </c>
      <c r="H175" s="47">
        <f t="shared" si="27"/>
        <v>3000</v>
      </c>
      <c r="I175" s="47">
        <f t="shared" si="32"/>
        <v>9000</v>
      </c>
      <c r="J175" s="48">
        <f t="shared" si="38"/>
        <v>9000</v>
      </c>
      <c r="K175" s="48">
        <f t="shared" si="28"/>
        <v>9000</v>
      </c>
      <c r="L175" s="48">
        <f t="shared" si="29"/>
        <v>9000</v>
      </c>
      <c r="M175" s="48">
        <v>0</v>
      </c>
      <c r="N175" s="48">
        <v>523</v>
      </c>
      <c r="O175" s="48">
        <v>0</v>
      </c>
      <c r="P175" s="48">
        <f t="shared" si="33"/>
        <v>523</v>
      </c>
      <c r="Q175" s="243">
        <f t="shared" si="34"/>
        <v>9523</v>
      </c>
      <c r="S175" s="44">
        <v>0</v>
      </c>
      <c r="T175" s="44">
        <v>523</v>
      </c>
      <c r="U175" s="44" t="str">
        <f t="shared" si="35"/>
        <v/>
      </c>
      <c r="V175" s="44" t="str">
        <f t="shared" si="36"/>
        <v/>
      </c>
    </row>
    <row r="176" spans="1:22">
      <c r="A176" s="48" t="s">
        <v>82</v>
      </c>
      <c r="B176" s="48">
        <v>940</v>
      </c>
      <c r="C176" s="226" t="s">
        <v>11</v>
      </c>
      <c r="D176" s="48">
        <v>1800</v>
      </c>
      <c r="E176" s="48">
        <f t="shared" si="37"/>
        <v>235</v>
      </c>
      <c r="F176" s="48">
        <f t="shared" si="30"/>
        <v>705</v>
      </c>
      <c r="G176" s="242">
        <f t="shared" si="31"/>
        <v>180</v>
      </c>
      <c r="H176" s="47">
        <f t="shared" si="27"/>
        <v>2920</v>
      </c>
      <c r="I176" s="47">
        <f t="shared" si="32"/>
        <v>8760</v>
      </c>
      <c r="J176" s="48">
        <f t="shared" si="38"/>
        <v>8760</v>
      </c>
      <c r="K176" s="48">
        <f t="shared" si="28"/>
        <v>8760</v>
      </c>
      <c r="L176" s="48">
        <f t="shared" si="29"/>
        <v>8760</v>
      </c>
      <c r="M176" s="48">
        <v>33298</v>
      </c>
      <c r="N176" s="48">
        <v>3269</v>
      </c>
      <c r="O176" s="48">
        <v>0</v>
      </c>
      <c r="P176" s="48">
        <f t="shared" si="33"/>
        <v>36567</v>
      </c>
      <c r="Q176" s="243">
        <f t="shared" si="34"/>
        <v>45327</v>
      </c>
      <c r="S176" s="44">
        <v>33298</v>
      </c>
      <c r="T176" s="44">
        <v>3269</v>
      </c>
      <c r="U176" s="44" t="str">
        <f t="shared" si="35"/>
        <v/>
      </c>
      <c r="V176" s="44" t="str">
        <f t="shared" si="36"/>
        <v/>
      </c>
    </row>
    <row r="177" spans="1:22">
      <c r="A177" s="48" t="s">
        <v>81</v>
      </c>
      <c r="B177" s="48">
        <v>980</v>
      </c>
      <c r="C177" s="226" t="s">
        <v>11</v>
      </c>
      <c r="D177" s="48">
        <v>1800</v>
      </c>
      <c r="E177" s="48">
        <f t="shared" si="37"/>
        <v>245</v>
      </c>
      <c r="F177" s="48">
        <f t="shared" si="30"/>
        <v>735</v>
      </c>
      <c r="G177" s="242">
        <f t="shared" si="31"/>
        <v>180</v>
      </c>
      <c r="H177" s="47">
        <f t="shared" si="27"/>
        <v>2960</v>
      </c>
      <c r="I177" s="47">
        <f t="shared" si="32"/>
        <v>8880</v>
      </c>
      <c r="J177" s="48">
        <f t="shared" si="38"/>
        <v>8880</v>
      </c>
      <c r="K177" s="48">
        <f t="shared" si="28"/>
        <v>8880</v>
      </c>
      <c r="L177" s="48">
        <f t="shared" si="29"/>
        <v>8880</v>
      </c>
      <c r="M177" s="48">
        <v>-20</v>
      </c>
      <c r="N177" s="48">
        <v>583</v>
      </c>
      <c r="O177" s="48">
        <v>0</v>
      </c>
      <c r="P177" s="48">
        <f t="shared" si="33"/>
        <v>563</v>
      </c>
      <c r="Q177" s="243">
        <f t="shared" si="34"/>
        <v>9443</v>
      </c>
      <c r="S177" s="44">
        <v>-20</v>
      </c>
      <c r="T177" s="44">
        <v>583</v>
      </c>
      <c r="U177" s="44" t="str">
        <f t="shared" si="35"/>
        <v/>
      </c>
      <c r="V177" s="44" t="str">
        <f t="shared" si="36"/>
        <v/>
      </c>
    </row>
    <row r="178" spans="1:22">
      <c r="A178" s="48" t="s">
        <v>80</v>
      </c>
      <c r="B178" s="48">
        <v>940</v>
      </c>
      <c r="C178" s="226" t="s">
        <v>11</v>
      </c>
      <c r="D178" s="48">
        <v>1800</v>
      </c>
      <c r="E178" s="48">
        <f t="shared" si="37"/>
        <v>235</v>
      </c>
      <c r="F178" s="48">
        <f t="shared" si="30"/>
        <v>705</v>
      </c>
      <c r="G178" s="242">
        <f t="shared" si="31"/>
        <v>180</v>
      </c>
      <c r="H178" s="47">
        <f t="shared" si="27"/>
        <v>2920</v>
      </c>
      <c r="I178" s="47">
        <f t="shared" si="32"/>
        <v>8760</v>
      </c>
      <c r="J178" s="48">
        <f t="shared" si="38"/>
        <v>8760</v>
      </c>
      <c r="K178" s="48">
        <f t="shared" si="28"/>
        <v>8760</v>
      </c>
      <c r="L178" s="48">
        <f t="shared" si="29"/>
        <v>8760</v>
      </c>
      <c r="M178" s="48">
        <v>0</v>
      </c>
      <c r="N178" s="48">
        <v>0</v>
      </c>
      <c r="O178" s="48">
        <v>0</v>
      </c>
      <c r="P178" s="48">
        <f t="shared" si="33"/>
        <v>0</v>
      </c>
      <c r="Q178" s="243">
        <f t="shared" si="34"/>
        <v>8760</v>
      </c>
      <c r="S178" s="44">
        <v>0</v>
      </c>
      <c r="T178" s="44">
        <v>0</v>
      </c>
      <c r="U178" s="44" t="str">
        <f t="shared" si="35"/>
        <v/>
      </c>
      <c r="V178" s="44" t="str">
        <f t="shared" si="36"/>
        <v/>
      </c>
    </row>
    <row r="179" spans="1:22">
      <c r="A179" s="48" t="s">
        <v>79</v>
      </c>
      <c r="B179" s="48">
        <v>1200</v>
      </c>
      <c r="C179" s="226" t="s">
        <v>36</v>
      </c>
      <c r="D179" s="48">
        <v>1800</v>
      </c>
      <c r="E179" s="48">
        <f t="shared" si="37"/>
        <v>300</v>
      </c>
      <c r="F179" s="48">
        <f t="shared" si="30"/>
        <v>900</v>
      </c>
      <c r="G179" s="242">
        <f t="shared" si="31"/>
        <v>0</v>
      </c>
      <c r="H179" s="47">
        <f t="shared" si="27"/>
        <v>3000</v>
      </c>
      <c r="I179" s="47">
        <f t="shared" si="32"/>
        <v>9000</v>
      </c>
      <c r="J179" s="48">
        <f t="shared" si="38"/>
        <v>9000</v>
      </c>
      <c r="K179" s="48">
        <f t="shared" si="28"/>
        <v>9000</v>
      </c>
      <c r="L179" s="48">
        <f t="shared" si="29"/>
        <v>9000</v>
      </c>
      <c r="M179" s="48">
        <v>32999</v>
      </c>
      <c r="N179" s="48">
        <v>3210</v>
      </c>
      <c r="O179" s="48">
        <v>0</v>
      </c>
      <c r="P179" s="48">
        <f t="shared" si="33"/>
        <v>36209</v>
      </c>
      <c r="Q179" s="243">
        <f t="shared" si="34"/>
        <v>45209</v>
      </c>
      <c r="S179" s="44">
        <v>32999</v>
      </c>
      <c r="T179" s="44">
        <v>3210</v>
      </c>
      <c r="U179" s="44" t="str">
        <f t="shared" si="35"/>
        <v/>
      </c>
      <c r="V179" s="44" t="str">
        <f t="shared" si="36"/>
        <v/>
      </c>
    </row>
    <row r="180" spans="1:22">
      <c r="A180" s="48" t="s">
        <v>78</v>
      </c>
      <c r="B180" s="48">
        <v>980</v>
      </c>
      <c r="C180" s="226" t="s">
        <v>36</v>
      </c>
      <c r="D180" s="48">
        <v>1800</v>
      </c>
      <c r="E180" s="48">
        <f t="shared" si="37"/>
        <v>245</v>
      </c>
      <c r="F180" s="48">
        <f t="shared" si="30"/>
        <v>735</v>
      </c>
      <c r="G180" s="242">
        <f t="shared" si="31"/>
        <v>0</v>
      </c>
      <c r="H180" s="47">
        <f t="shared" si="27"/>
        <v>2780</v>
      </c>
      <c r="I180" s="47">
        <f t="shared" si="32"/>
        <v>8340</v>
      </c>
      <c r="J180" s="48">
        <f t="shared" si="38"/>
        <v>8340</v>
      </c>
      <c r="K180" s="48">
        <f t="shared" si="28"/>
        <v>8340</v>
      </c>
      <c r="L180" s="48">
        <f t="shared" si="29"/>
        <v>8340</v>
      </c>
      <c r="M180" s="48">
        <v>0</v>
      </c>
      <c r="N180" s="48">
        <v>0</v>
      </c>
      <c r="O180" s="48">
        <v>0</v>
      </c>
      <c r="P180" s="48">
        <f t="shared" si="33"/>
        <v>0</v>
      </c>
      <c r="Q180" s="243">
        <f t="shared" si="34"/>
        <v>8340</v>
      </c>
      <c r="S180" s="44">
        <v>0</v>
      </c>
      <c r="T180" s="44">
        <v>0</v>
      </c>
      <c r="U180" s="44" t="str">
        <f t="shared" si="35"/>
        <v/>
      </c>
      <c r="V180" s="44" t="str">
        <f t="shared" si="36"/>
        <v/>
      </c>
    </row>
    <row r="181" spans="1:22">
      <c r="A181" s="48" t="s">
        <v>77</v>
      </c>
      <c r="B181" s="48">
        <v>980</v>
      </c>
      <c r="C181" s="226" t="s">
        <v>36</v>
      </c>
      <c r="D181" s="48">
        <v>1800</v>
      </c>
      <c r="E181" s="48">
        <f t="shared" si="37"/>
        <v>245</v>
      </c>
      <c r="F181" s="48">
        <f t="shared" si="30"/>
        <v>735</v>
      </c>
      <c r="G181" s="242">
        <f t="shared" si="31"/>
        <v>0</v>
      </c>
      <c r="H181" s="47">
        <f t="shared" si="27"/>
        <v>2780</v>
      </c>
      <c r="I181" s="47">
        <f t="shared" si="32"/>
        <v>8340</v>
      </c>
      <c r="J181" s="48">
        <f t="shared" si="38"/>
        <v>8340</v>
      </c>
      <c r="K181" s="48">
        <f t="shared" si="28"/>
        <v>8340</v>
      </c>
      <c r="L181" s="48">
        <f t="shared" si="29"/>
        <v>8340</v>
      </c>
      <c r="M181" s="48">
        <v>0</v>
      </c>
      <c r="N181" s="48">
        <v>516</v>
      </c>
      <c r="O181" s="48">
        <v>0</v>
      </c>
      <c r="P181" s="48">
        <f t="shared" si="33"/>
        <v>516</v>
      </c>
      <c r="Q181" s="243">
        <f t="shared" si="34"/>
        <v>8856</v>
      </c>
      <c r="S181" s="44">
        <v>0</v>
      </c>
      <c r="T181" s="44">
        <v>516</v>
      </c>
      <c r="U181" s="44" t="str">
        <f t="shared" si="35"/>
        <v/>
      </c>
      <c r="V181" s="44" t="str">
        <f t="shared" si="36"/>
        <v/>
      </c>
    </row>
    <row r="182" spans="1:22">
      <c r="A182" s="48" t="s">
        <v>76</v>
      </c>
      <c r="B182" s="48">
        <v>945</v>
      </c>
      <c r="C182" s="226" t="s">
        <v>36</v>
      </c>
      <c r="D182" s="48">
        <v>1800</v>
      </c>
      <c r="E182" s="48">
        <f t="shared" si="37"/>
        <v>237</v>
      </c>
      <c r="F182" s="48">
        <f t="shared" si="30"/>
        <v>709</v>
      </c>
      <c r="G182" s="242">
        <f t="shared" si="31"/>
        <v>0</v>
      </c>
      <c r="H182" s="47">
        <f t="shared" si="27"/>
        <v>2746</v>
      </c>
      <c r="I182" s="47">
        <f t="shared" si="32"/>
        <v>8238</v>
      </c>
      <c r="J182" s="48">
        <f t="shared" si="38"/>
        <v>8238</v>
      </c>
      <c r="K182" s="48">
        <f t="shared" si="28"/>
        <v>8238</v>
      </c>
      <c r="L182" s="48">
        <f t="shared" si="29"/>
        <v>8238</v>
      </c>
      <c r="M182" s="48">
        <v>0</v>
      </c>
      <c r="N182" s="48">
        <v>195</v>
      </c>
      <c r="O182" s="48">
        <v>0</v>
      </c>
      <c r="P182" s="48">
        <f t="shared" si="33"/>
        <v>195</v>
      </c>
      <c r="Q182" s="243">
        <f t="shared" si="34"/>
        <v>8433</v>
      </c>
      <c r="S182" s="44">
        <v>0</v>
      </c>
      <c r="T182" s="44">
        <v>195</v>
      </c>
      <c r="U182" s="44" t="str">
        <f t="shared" si="35"/>
        <v/>
      </c>
      <c r="V182" s="44" t="str">
        <f t="shared" si="36"/>
        <v/>
      </c>
    </row>
    <row r="183" spans="1:22">
      <c r="A183" s="48" t="s">
        <v>75</v>
      </c>
      <c r="B183" s="48">
        <v>1240</v>
      </c>
      <c r="C183" s="226" t="s">
        <v>11</v>
      </c>
      <c r="D183" s="48">
        <v>1800</v>
      </c>
      <c r="E183" s="48">
        <f t="shared" si="37"/>
        <v>310</v>
      </c>
      <c r="F183" s="48">
        <f t="shared" si="30"/>
        <v>930</v>
      </c>
      <c r="G183" s="242">
        <f t="shared" si="31"/>
        <v>180</v>
      </c>
      <c r="H183" s="47">
        <f t="shared" si="27"/>
        <v>3220</v>
      </c>
      <c r="I183" s="47">
        <f t="shared" si="32"/>
        <v>9660</v>
      </c>
      <c r="J183" s="48">
        <f t="shared" si="38"/>
        <v>9660</v>
      </c>
      <c r="K183" s="48">
        <f t="shared" si="28"/>
        <v>9660</v>
      </c>
      <c r="L183" s="48">
        <f t="shared" si="29"/>
        <v>9660</v>
      </c>
      <c r="M183" s="48">
        <v>400</v>
      </c>
      <c r="N183" s="48">
        <v>401</v>
      </c>
      <c r="O183" s="48">
        <v>0</v>
      </c>
      <c r="P183" s="48">
        <f t="shared" si="33"/>
        <v>801</v>
      </c>
      <c r="Q183" s="243">
        <f t="shared" si="34"/>
        <v>10461</v>
      </c>
      <c r="S183" s="44">
        <v>400</v>
      </c>
      <c r="T183" s="44">
        <v>401</v>
      </c>
      <c r="U183" s="44" t="str">
        <f t="shared" si="35"/>
        <v/>
      </c>
      <c r="V183" s="44" t="str">
        <f t="shared" si="36"/>
        <v/>
      </c>
    </row>
    <row r="184" spans="1:22">
      <c r="A184" s="48" t="s">
        <v>74</v>
      </c>
      <c r="B184" s="48">
        <v>945</v>
      </c>
      <c r="C184" s="226" t="s">
        <v>36</v>
      </c>
      <c r="D184" s="48">
        <v>1800</v>
      </c>
      <c r="E184" s="48">
        <f t="shared" si="37"/>
        <v>237</v>
      </c>
      <c r="F184" s="48">
        <f t="shared" si="30"/>
        <v>709</v>
      </c>
      <c r="G184" s="242">
        <f t="shared" si="31"/>
        <v>0</v>
      </c>
      <c r="H184" s="47">
        <f t="shared" si="27"/>
        <v>2746</v>
      </c>
      <c r="I184" s="47">
        <f t="shared" si="32"/>
        <v>8238</v>
      </c>
      <c r="J184" s="48">
        <f t="shared" si="38"/>
        <v>8238</v>
      </c>
      <c r="K184" s="48">
        <f t="shared" si="28"/>
        <v>8238</v>
      </c>
      <c r="L184" s="48">
        <f t="shared" si="29"/>
        <v>8238</v>
      </c>
      <c r="M184" s="48">
        <v>24714</v>
      </c>
      <c r="N184" s="48">
        <v>1997</v>
      </c>
      <c r="O184" s="48">
        <v>0</v>
      </c>
      <c r="P184" s="48">
        <f t="shared" si="33"/>
        <v>26711</v>
      </c>
      <c r="Q184" s="243">
        <f t="shared" si="34"/>
        <v>34949</v>
      </c>
      <c r="S184" s="44">
        <v>24714</v>
      </c>
      <c r="T184" s="44">
        <v>1997</v>
      </c>
      <c r="U184" s="44" t="str">
        <f t="shared" si="35"/>
        <v/>
      </c>
      <c r="V184" s="44" t="str">
        <f t="shared" si="36"/>
        <v/>
      </c>
    </row>
    <row r="185" spans="1:22">
      <c r="A185" s="48" t="s">
        <v>73</v>
      </c>
      <c r="B185" s="48">
        <v>945</v>
      </c>
      <c r="C185" s="226" t="s">
        <v>36</v>
      </c>
      <c r="D185" s="48">
        <v>1800</v>
      </c>
      <c r="E185" s="48">
        <f t="shared" si="37"/>
        <v>237</v>
      </c>
      <c r="F185" s="48">
        <f t="shared" si="30"/>
        <v>709</v>
      </c>
      <c r="G185" s="242">
        <f t="shared" si="31"/>
        <v>0</v>
      </c>
      <c r="H185" s="47">
        <f t="shared" si="27"/>
        <v>2746</v>
      </c>
      <c r="I185" s="47">
        <f t="shared" si="32"/>
        <v>8238</v>
      </c>
      <c r="J185" s="48">
        <f t="shared" si="38"/>
        <v>8238</v>
      </c>
      <c r="K185" s="48">
        <f t="shared" si="28"/>
        <v>8238</v>
      </c>
      <c r="L185" s="48">
        <f t="shared" si="29"/>
        <v>8238</v>
      </c>
      <c r="M185" s="48">
        <v>0</v>
      </c>
      <c r="N185" s="48">
        <v>518</v>
      </c>
      <c r="O185" s="48">
        <v>0</v>
      </c>
      <c r="P185" s="48">
        <f t="shared" si="33"/>
        <v>518</v>
      </c>
      <c r="Q185" s="243">
        <f t="shared" si="34"/>
        <v>8756</v>
      </c>
      <c r="S185" s="44">
        <v>0</v>
      </c>
      <c r="T185" s="44">
        <v>518</v>
      </c>
      <c r="U185" s="44" t="str">
        <f t="shared" si="35"/>
        <v/>
      </c>
      <c r="V185" s="44" t="str">
        <f t="shared" si="36"/>
        <v/>
      </c>
    </row>
    <row r="186" spans="1:22">
      <c r="A186" s="48" t="s">
        <v>72</v>
      </c>
      <c r="B186" s="48">
        <v>940</v>
      </c>
      <c r="C186" s="226" t="s">
        <v>36</v>
      </c>
      <c r="D186" s="48">
        <v>1800</v>
      </c>
      <c r="E186" s="48">
        <f t="shared" si="37"/>
        <v>235</v>
      </c>
      <c r="F186" s="48">
        <f t="shared" si="30"/>
        <v>705</v>
      </c>
      <c r="G186" s="242">
        <f t="shared" si="31"/>
        <v>0</v>
      </c>
      <c r="H186" s="47">
        <f t="shared" si="27"/>
        <v>2740</v>
      </c>
      <c r="I186" s="47">
        <f t="shared" si="32"/>
        <v>8220</v>
      </c>
      <c r="J186" s="48">
        <f t="shared" ref="J186:J221" si="39">+H186*3</f>
        <v>8220</v>
      </c>
      <c r="K186" s="48">
        <f t="shared" si="28"/>
        <v>8220</v>
      </c>
      <c r="L186" s="48">
        <f t="shared" si="29"/>
        <v>8220</v>
      </c>
      <c r="M186" s="48">
        <v>0</v>
      </c>
      <c r="N186" s="48">
        <v>86</v>
      </c>
      <c r="O186" s="48">
        <v>0</v>
      </c>
      <c r="P186" s="48">
        <f t="shared" si="33"/>
        <v>86</v>
      </c>
      <c r="Q186" s="243">
        <f t="shared" si="34"/>
        <v>8306</v>
      </c>
      <c r="S186" s="44">
        <v>0</v>
      </c>
      <c r="T186" s="44">
        <v>86</v>
      </c>
      <c r="U186" s="44" t="str">
        <f t="shared" si="35"/>
        <v/>
      </c>
      <c r="V186" s="44" t="str">
        <f t="shared" si="36"/>
        <v/>
      </c>
    </row>
    <row r="187" spans="1:22">
      <c r="A187" s="48" t="s">
        <v>71</v>
      </c>
      <c r="B187" s="48">
        <v>1110</v>
      </c>
      <c r="C187" s="226" t="s">
        <v>36</v>
      </c>
      <c r="D187" s="48">
        <v>1800</v>
      </c>
      <c r="E187" s="48">
        <f t="shared" si="37"/>
        <v>278</v>
      </c>
      <c r="F187" s="48">
        <f t="shared" si="30"/>
        <v>833</v>
      </c>
      <c r="G187" s="242">
        <f t="shared" si="31"/>
        <v>0</v>
      </c>
      <c r="H187" s="47">
        <f t="shared" si="27"/>
        <v>2911</v>
      </c>
      <c r="I187" s="47">
        <f t="shared" si="32"/>
        <v>8733</v>
      </c>
      <c r="J187" s="48">
        <f t="shared" si="39"/>
        <v>8733</v>
      </c>
      <c r="K187" s="48">
        <f t="shared" si="28"/>
        <v>8733</v>
      </c>
      <c r="L187" s="48">
        <f t="shared" si="29"/>
        <v>8733</v>
      </c>
      <c r="M187" s="48">
        <v>-81</v>
      </c>
      <c r="N187" s="48">
        <v>81</v>
      </c>
      <c r="O187" s="48">
        <v>0</v>
      </c>
      <c r="P187" s="48">
        <f t="shared" si="33"/>
        <v>0</v>
      </c>
      <c r="Q187" s="243">
        <f t="shared" si="34"/>
        <v>8733</v>
      </c>
      <c r="S187" s="44">
        <v>-81</v>
      </c>
      <c r="T187" s="44">
        <v>81</v>
      </c>
      <c r="U187" s="44" t="str">
        <f t="shared" si="35"/>
        <v/>
      </c>
      <c r="V187" s="44" t="str">
        <f t="shared" si="36"/>
        <v/>
      </c>
    </row>
    <row r="188" spans="1:22">
      <c r="A188" s="48" t="s">
        <v>70</v>
      </c>
      <c r="B188" s="48">
        <v>940</v>
      </c>
      <c r="C188" s="226" t="s">
        <v>11</v>
      </c>
      <c r="D188" s="48">
        <v>1800</v>
      </c>
      <c r="E188" s="48">
        <f t="shared" si="37"/>
        <v>235</v>
      </c>
      <c r="F188" s="48">
        <f t="shared" si="30"/>
        <v>705</v>
      </c>
      <c r="G188" s="242">
        <f t="shared" si="31"/>
        <v>180</v>
      </c>
      <c r="H188" s="47">
        <f t="shared" si="27"/>
        <v>2920</v>
      </c>
      <c r="I188" s="47">
        <f t="shared" si="32"/>
        <v>8760</v>
      </c>
      <c r="J188" s="48">
        <f t="shared" si="39"/>
        <v>8760</v>
      </c>
      <c r="K188" s="48">
        <f t="shared" si="28"/>
        <v>8760</v>
      </c>
      <c r="L188" s="48">
        <f t="shared" si="29"/>
        <v>8760</v>
      </c>
      <c r="M188" s="48">
        <v>8973</v>
      </c>
      <c r="N188" s="48">
        <v>202</v>
      </c>
      <c r="O188" s="48">
        <v>0</v>
      </c>
      <c r="P188" s="48">
        <f t="shared" si="33"/>
        <v>9175</v>
      </c>
      <c r="Q188" s="243">
        <f t="shared" si="34"/>
        <v>17935</v>
      </c>
      <c r="S188" s="44">
        <v>8973</v>
      </c>
      <c r="T188" s="44">
        <v>202</v>
      </c>
      <c r="U188" s="44" t="str">
        <f t="shared" si="35"/>
        <v/>
      </c>
      <c r="V188" s="44" t="str">
        <f t="shared" si="36"/>
        <v/>
      </c>
    </row>
    <row r="189" spans="1:22">
      <c r="A189" s="48" t="s">
        <v>69</v>
      </c>
      <c r="B189" s="48">
        <v>940</v>
      </c>
      <c r="C189" s="226" t="s">
        <v>36</v>
      </c>
      <c r="D189" s="48">
        <v>1800</v>
      </c>
      <c r="E189" s="48">
        <f t="shared" si="37"/>
        <v>235</v>
      </c>
      <c r="F189" s="48">
        <f t="shared" si="30"/>
        <v>705</v>
      </c>
      <c r="G189" s="242">
        <f t="shared" si="31"/>
        <v>0</v>
      </c>
      <c r="H189" s="47">
        <f t="shared" si="27"/>
        <v>2740</v>
      </c>
      <c r="I189" s="47">
        <f t="shared" si="32"/>
        <v>8220</v>
      </c>
      <c r="J189" s="48">
        <f t="shared" si="39"/>
        <v>8220</v>
      </c>
      <c r="K189" s="48">
        <f t="shared" si="28"/>
        <v>8220</v>
      </c>
      <c r="L189" s="48">
        <f t="shared" si="29"/>
        <v>8220</v>
      </c>
      <c r="M189" s="48">
        <v>0</v>
      </c>
      <c r="N189" s="48">
        <v>0</v>
      </c>
      <c r="O189" s="48">
        <v>0</v>
      </c>
      <c r="P189" s="48">
        <f t="shared" si="33"/>
        <v>0</v>
      </c>
      <c r="Q189" s="243">
        <f t="shared" si="34"/>
        <v>8220</v>
      </c>
      <c r="S189" s="44">
        <v>0</v>
      </c>
      <c r="T189" s="44">
        <v>0</v>
      </c>
      <c r="U189" s="44" t="str">
        <f t="shared" si="35"/>
        <v/>
      </c>
      <c r="V189" s="44" t="str">
        <f t="shared" si="36"/>
        <v/>
      </c>
    </row>
    <row r="190" spans="1:22">
      <c r="A190" s="48" t="s">
        <v>68</v>
      </c>
      <c r="B190" s="48">
        <v>945</v>
      </c>
      <c r="C190" s="226" t="s">
        <v>11</v>
      </c>
      <c r="D190" s="48">
        <v>1800</v>
      </c>
      <c r="E190" s="48">
        <f t="shared" si="37"/>
        <v>237</v>
      </c>
      <c r="F190" s="48">
        <f t="shared" si="30"/>
        <v>709</v>
      </c>
      <c r="G190" s="242">
        <f t="shared" si="31"/>
        <v>180</v>
      </c>
      <c r="H190" s="47">
        <f t="shared" si="27"/>
        <v>2926</v>
      </c>
      <c r="I190" s="47">
        <f t="shared" si="32"/>
        <v>8778</v>
      </c>
      <c r="J190" s="48">
        <f t="shared" si="39"/>
        <v>8778</v>
      </c>
      <c r="K190" s="48">
        <f t="shared" si="28"/>
        <v>8778</v>
      </c>
      <c r="L190" s="48">
        <f t="shared" si="29"/>
        <v>8778</v>
      </c>
      <c r="M190" s="48">
        <v>0</v>
      </c>
      <c r="N190" s="48">
        <v>695</v>
      </c>
      <c r="O190" s="48">
        <v>0</v>
      </c>
      <c r="P190" s="48">
        <f t="shared" si="33"/>
        <v>695</v>
      </c>
      <c r="Q190" s="243">
        <f t="shared" si="34"/>
        <v>9473</v>
      </c>
      <c r="S190" s="44">
        <v>0</v>
      </c>
      <c r="T190" s="44">
        <v>695</v>
      </c>
      <c r="U190" s="44" t="str">
        <f t="shared" si="35"/>
        <v/>
      </c>
      <c r="V190" s="44" t="str">
        <f t="shared" si="36"/>
        <v/>
      </c>
    </row>
    <row r="191" spans="1:22">
      <c r="A191" s="48" t="s">
        <v>67</v>
      </c>
      <c r="B191" s="48">
        <v>1240</v>
      </c>
      <c r="C191" s="226" t="s">
        <v>36</v>
      </c>
      <c r="D191" s="48">
        <v>1800</v>
      </c>
      <c r="E191" s="48">
        <f t="shared" si="37"/>
        <v>310</v>
      </c>
      <c r="F191" s="48">
        <f t="shared" si="30"/>
        <v>930</v>
      </c>
      <c r="G191" s="242">
        <f t="shared" si="31"/>
        <v>0</v>
      </c>
      <c r="H191" s="47">
        <f t="shared" si="27"/>
        <v>3040</v>
      </c>
      <c r="I191" s="47">
        <f t="shared" si="32"/>
        <v>9120</v>
      </c>
      <c r="J191" s="48">
        <f t="shared" si="39"/>
        <v>9120</v>
      </c>
      <c r="K191" s="48">
        <f t="shared" si="28"/>
        <v>9120</v>
      </c>
      <c r="L191" s="48">
        <f t="shared" si="29"/>
        <v>9120</v>
      </c>
      <c r="M191" s="48">
        <v>0</v>
      </c>
      <c r="N191" s="48">
        <v>0</v>
      </c>
      <c r="O191" s="48">
        <v>0</v>
      </c>
      <c r="P191" s="48">
        <f t="shared" si="33"/>
        <v>0</v>
      </c>
      <c r="Q191" s="243">
        <f t="shared" si="34"/>
        <v>9120</v>
      </c>
      <c r="S191" s="44">
        <v>0</v>
      </c>
      <c r="T191" s="44">
        <v>0</v>
      </c>
      <c r="U191" s="44" t="str">
        <f t="shared" si="35"/>
        <v/>
      </c>
      <c r="V191" s="44" t="str">
        <f t="shared" si="36"/>
        <v/>
      </c>
    </row>
    <row r="192" spans="1:22">
      <c r="A192" s="48" t="s">
        <v>66</v>
      </c>
      <c r="B192" s="48">
        <v>945</v>
      </c>
      <c r="C192" s="226" t="s">
        <v>36</v>
      </c>
      <c r="D192" s="48">
        <v>1800</v>
      </c>
      <c r="E192" s="48">
        <f t="shared" si="37"/>
        <v>237</v>
      </c>
      <c r="F192" s="48">
        <f t="shared" si="30"/>
        <v>709</v>
      </c>
      <c r="G192" s="242">
        <f t="shared" si="31"/>
        <v>0</v>
      </c>
      <c r="H192" s="47">
        <f t="shared" si="27"/>
        <v>2746</v>
      </c>
      <c r="I192" s="47">
        <f t="shared" si="32"/>
        <v>8238</v>
      </c>
      <c r="J192" s="48">
        <f t="shared" si="39"/>
        <v>8238</v>
      </c>
      <c r="K192" s="48">
        <f t="shared" si="28"/>
        <v>8238</v>
      </c>
      <c r="L192" s="48">
        <f t="shared" si="29"/>
        <v>8238</v>
      </c>
      <c r="M192" s="48">
        <v>15</v>
      </c>
      <c r="N192" s="48">
        <v>542</v>
      </c>
      <c r="O192" s="48">
        <v>0</v>
      </c>
      <c r="P192" s="48">
        <f t="shared" si="33"/>
        <v>557</v>
      </c>
      <c r="Q192" s="243">
        <f t="shared" si="34"/>
        <v>8795</v>
      </c>
      <c r="S192" s="44">
        <v>15</v>
      </c>
      <c r="T192" s="44">
        <v>542</v>
      </c>
      <c r="U192" s="44" t="str">
        <f t="shared" si="35"/>
        <v/>
      </c>
      <c r="V192" s="44" t="str">
        <f t="shared" si="36"/>
        <v/>
      </c>
    </row>
    <row r="193" spans="1:22">
      <c r="A193" s="48" t="s">
        <v>65</v>
      </c>
      <c r="B193" s="48">
        <v>945</v>
      </c>
      <c r="C193" s="226" t="s">
        <v>11</v>
      </c>
      <c r="D193" s="48">
        <v>1800</v>
      </c>
      <c r="E193" s="48">
        <f t="shared" si="37"/>
        <v>237</v>
      </c>
      <c r="F193" s="48">
        <f t="shared" si="30"/>
        <v>709</v>
      </c>
      <c r="G193" s="242">
        <f t="shared" si="31"/>
        <v>180</v>
      </c>
      <c r="H193" s="47">
        <f t="shared" si="27"/>
        <v>2926</v>
      </c>
      <c r="I193" s="47">
        <f t="shared" si="32"/>
        <v>8778</v>
      </c>
      <c r="J193" s="48">
        <f t="shared" si="39"/>
        <v>8778</v>
      </c>
      <c r="K193" s="48">
        <f t="shared" si="28"/>
        <v>8778</v>
      </c>
      <c r="L193" s="48">
        <f t="shared" si="29"/>
        <v>8778</v>
      </c>
      <c r="M193" s="48">
        <v>0</v>
      </c>
      <c r="N193" s="48">
        <v>1105</v>
      </c>
      <c r="O193" s="48">
        <v>0</v>
      </c>
      <c r="P193" s="48">
        <f t="shared" si="33"/>
        <v>1105</v>
      </c>
      <c r="Q193" s="243">
        <f t="shared" si="34"/>
        <v>9883</v>
      </c>
      <c r="S193" s="44">
        <v>0</v>
      </c>
      <c r="T193" s="44">
        <v>1105</v>
      </c>
      <c r="U193" s="44" t="str">
        <f t="shared" si="35"/>
        <v/>
      </c>
      <c r="V193" s="44" t="str">
        <f t="shared" si="36"/>
        <v/>
      </c>
    </row>
    <row r="194" spans="1:22">
      <c r="A194" s="48" t="s">
        <v>64</v>
      </c>
      <c r="B194" s="48">
        <v>940</v>
      </c>
      <c r="C194" s="226" t="s">
        <v>11</v>
      </c>
      <c r="D194" s="48">
        <v>1800</v>
      </c>
      <c r="E194" s="48">
        <f t="shared" si="37"/>
        <v>235</v>
      </c>
      <c r="F194" s="48">
        <f t="shared" si="30"/>
        <v>705</v>
      </c>
      <c r="G194" s="242">
        <f t="shared" si="31"/>
        <v>180</v>
      </c>
      <c r="H194" s="47">
        <f t="shared" si="27"/>
        <v>2920</v>
      </c>
      <c r="I194" s="47">
        <f t="shared" si="32"/>
        <v>8760</v>
      </c>
      <c r="J194" s="48">
        <f t="shared" si="39"/>
        <v>8760</v>
      </c>
      <c r="K194" s="48">
        <f t="shared" si="28"/>
        <v>8760</v>
      </c>
      <c r="L194" s="48">
        <f t="shared" si="29"/>
        <v>8760</v>
      </c>
      <c r="M194" s="48">
        <v>8973</v>
      </c>
      <c r="N194" s="48">
        <v>975</v>
      </c>
      <c r="O194" s="48">
        <v>0</v>
      </c>
      <c r="P194" s="48">
        <f t="shared" si="33"/>
        <v>9948</v>
      </c>
      <c r="Q194" s="243">
        <f t="shared" si="34"/>
        <v>18708</v>
      </c>
      <c r="S194" s="44">
        <v>8973</v>
      </c>
      <c r="T194" s="44">
        <v>975</v>
      </c>
      <c r="U194" s="44" t="str">
        <f t="shared" si="35"/>
        <v/>
      </c>
      <c r="V194" s="44" t="str">
        <f t="shared" si="36"/>
        <v/>
      </c>
    </row>
    <row r="195" spans="1:22">
      <c r="A195" s="48" t="s">
        <v>63</v>
      </c>
      <c r="B195" s="48">
        <v>1110</v>
      </c>
      <c r="C195" s="226" t="s">
        <v>11</v>
      </c>
      <c r="D195" s="48">
        <v>1800</v>
      </c>
      <c r="E195" s="48">
        <f t="shared" si="37"/>
        <v>278</v>
      </c>
      <c r="F195" s="48">
        <f t="shared" si="30"/>
        <v>833</v>
      </c>
      <c r="G195" s="242">
        <f t="shared" si="31"/>
        <v>180</v>
      </c>
      <c r="H195" s="47">
        <f t="shared" ref="H195:H221" si="40">SUM(D195:G195)</f>
        <v>3091</v>
      </c>
      <c r="I195" s="47">
        <f t="shared" si="32"/>
        <v>9273</v>
      </c>
      <c r="J195" s="48">
        <f t="shared" si="39"/>
        <v>9273</v>
      </c>
      <c r="K195" s="48">
        <f t="shared" ref="K195:K221" si="41">+H195*3</f>
        <v>9273</v>
      </c>
      <c r="L195" s="48">
        <f t="shared" ref="L195:L221" si="42">+H195*3</f>
        <v>9273</v>
      </c>
      <c r="M195" s="48">
        <v>9321</v>
      </c>
      <c r="N195" s="48">
        <v>2117</v>
      </c>
      <c r="O195" s="48">
        <v>0</v>
      </c>
      <c r="P195" s="48">
        <f t="shared" si="33"/>
        <v>11438</v>
      </c>
      <c r="Q195" s="243">
        <f t="shared" si="34"/>
        <v>20711</v>
      </c>
      <c r="S195" s="44">
        <v>9321</v>
      </c>
      <c r="T195" s="44">
        <v>2117</v>
      </c>
      <c r="U195" s="44" t="str">
        <f t="shared" si="35"/>
        <v/>
      </c>
      <c r="V195" s="44" t="str">
        <f t="shared" si="36"/>
        <v/>
      </c>
    </row>
    <row r="196" spans="1:22">
      <c r="A196" s="48" t="s">
        <v>62</v>
      </c>
      <c r="B196" s="48">
        <v>940</v>
      </c>
      <c r="C196" s="226" t="s">
        <v>36</v>
      </c>
      <c r="D196" s="48">
        <v>1800</v>
      </c>
      <c r="E196" s="48">
        <f t="shared" si="37"/>
        <v>235</v>
      </c>
      <c r="F196" s="48">
        <f t="shared" ref="F196:F221" si="43">ROUNDUP(B196*0.75,0)</f>
        <v>705</v>
      </c>
      <c r="G196" s="242">
        <f t="shared" ref="G196:G222" si="44">ROUND(IF((C196="O"),0,(D196)*0.1),0)</f>
        <v>0</v>
      </c>
      <c r="H196" s="47">
        <f t="shared" si="40"/>
        <v>2740</v>
      </c>
      <c r="I196" s="47">
        <f t="shared" ref="I196:I221" si="45">H196*3</f>
        <v>8220</v>
      </c>
      <c r="J196" s="48">
        <f t="shared" si="39"/>
        <v>8220</v>
      </c>
      <c r="K196" s="48">
        <f t="shared" si="41"/>
        <v>8220</v>
      </c>
      <c r="L196" s="48">
        <f t="shared" si="42"/>
        <v>8220</v>
      </c>
      <c r="M196" s="48">
        <v>0</v>
      </c>
      <c r="N196" s="48">
        <v>646</v>
      </c>
      <c r="O196" s="48">
        <v>0</v>
      </c>
      <c r="P196" s="48">
        <f t="shared" ref="P196:P221" si="46">M196+N196+O196</f>
        <v>646</v>
      </c>
      <c r="Q196" s="243">
        <f t="shared" ref="Q196:Q221" si="47">I196+P196</f>
        <v>8866</v>
      </c>
      <c r="S196" s="44">
        <v>0</v>
      </c>
      <c r="T196" s="44">
        <v>646</v>
      </c>
      <c r="U196" s="44" t="str">
        <f t="shared" ref="U196:U221" si="48">IF(N196&lt;&gt;T196,"No match","")</f>
        <v/>
      </c>
      <c r="V196" s="44" t="str">
        <f t="shared" ref="V196:V221" si="49">IF(M196&lt;&gt;S196,"No match","")</f>
        <v/>
      </c>
    </row>
    <row r="197" spans="1:22">
      <c r="A197" s="48" t="s">
        <v>61</v>
      </c>
      <c r="B197" s="48">
        <v>940</v>
      </c>
      <c r="C197" s="226" t="s">
        <v>11</v>
      </c>
      <c r="D197" s="48">
        <v>1800</v>
      </c>
      <c r="E197" s="48">
        <f t="shared" ref="E197:E221" si="50">ROUNDUP(B197*0.25,0)</f>
        <v>235</v>
      </c>
      <c r="F197" s="48">
        <f t="shared" si="43"/>
        <v>705</v>
      </c>
      <c r="G197" s="242">
        <f t="shared" si="44"/>
        <v>180</v>
      </c>
      <c r="H197" s="47">
        <f t="shared" si="40"/>
        <v>2920</v>
      </c>
      <c r="I197" s="47">
        <f t="shared" si="45"/>
        <v>8760</v>
      </c>
      <c r="J197" s="48">
        <f t="shared" si="39"/>
        <v>8760</v>
      </c>
      <c r="K197" s="48">
        <f t="shared" si="41"/>
        <v>8760</v>
      </c>
      <c r="L197" s="48">
        <f t="shared" si="42"/>
        <v>8760</v>
      </c>
      <c r="M197" s="48">
        <v>33030</v>
      </c>
      <c r="N197" s="48">
        <v>3223</v>
      </c>
      <c r="O197" s="48">
        <v>0</v>
      </c>
      <c r="P197" s="48">
        <f t="shared" si="46"/>
        <v>36253</v>
      </c>
      <c r="Q197" s="243">
        <f t="shared" si="47"/>
        <v>45013</v>
      </c>
      <c r="S197" s="44">
        <v>33030</v>
      </c>
      <c r="T197" s="44">
        <v>3223</v>
      </c>
      <c r="U197" s="44" t="str">
        <f t="shared" si="48"/>
        <v/>
      </c>
      <c r="V197" s="44" t="str">
        <f t="shared" si="49"/>
        <v/>
      </c>
    </row>
    <row r="198" spans="1:22">
      <c r="A198" s="48" t="s">
        <v>60</v>
      </c>
      <c r="B198" s="48">
        <v>945</v>
      </c>
      <c r="C198" s="226" t="s">
        <v>11</v>
      </c>
      <c r="D198" s="48">
        <v>1800</v>
      </c>
      <c r="E198" s="48">
        <f t="shared" si="50"/>
        <v>237</v>
      </c>
      <c r="F198" s="48">
        <f t="shared" si="43"/>
        <v>709</v>
      </c>
      <c r="G198" s="242">
        <f t="shared" si="44"/>
        <v>180</v>
      </c>
      <c r="H198" s="47">
        <f t="shared" si="40"/>
        <v>2926</v>
      </c>
      <c r="I198" s="47">
        <f t="shared" si="45"/>
        <v>8778</v>
      </c>
      <c r="J198" s="48">
        <f t="shared" si="39"/>
        <v>8778</v>
      </c>
      <c r="K198" s="48">
        <f t="shared" si="41"/>
        <v>8778</v>
      </c>
      <c r="L198" s="48">
        <f t="shared" si="42"/>
        <v>8778</v>
      </c>
      <c r="M198" s="48">
        <v>-596</v>
      </c>
      <c r="N198" s="48">
        <v>888</v>
      </c>
      <c r="O198" s="48">
        <v>0</v>
      </c>
      <c r="P198" s="48">
        <f t="shared" si="46"/>
        <v>292</v>
      </c>
      <c r="Q198" s="243">
        <f t="shared" si="47"/>
        <v>9070</v>
      </c>
      <c r="S198" s="44">
        <v>-596</v>
      </c>
      <c r="T198" s="44">
        <v>888</v>
      </c>
      <c r="U198" s="44" t="str">
        <f t="shared" si="48"/>
        <v/>
      </c>
      <c r="V198" s="44" t="str">
        <f t="shared" si="49"/>
        <v/>
      </c>
    </row>
    <row r="199" spans="1:22">
      <c r="A199" s="48" t="s">
        <v>59</v>
      </c>
      <c r="B199" s="48">
        <v>1190</v>
      </c>
      <c r="C199" s="226" t="s">
        <v>11</v>
      </c>
      <c r="D199" s="48">
        <v>1800</v>
      </c>
      <c r="E199" s="48">
        <f t="shared" si="50"/>
        <v>298</v>
      </c>
      <c r="F199" s="48">
        <f t="shared" si="43"/>
        <v>893</v>
      </c>
      <c r="G199" s="242">
        <f t="shared" si="44"/>
        <v>180</v>
      </c>
      <c r="H199" s="47">
        <f t="shared" si="40"/>
        <v>3171</v>
      </c>
      <c r="I199" s="47">
        <f t="shared" si="45"/>
        <v>9513</v>
      </c>
      <c r="J199" s="48">
        <f t="shared" si="39"/>
        <v>9513</v>
      </c>
      <c r="K199" s="48">
        <f t="shared" si="41"/>
        <v>9513</v>
      </c>
      <c r="L199" s="48">
        <f t="shared" si="42"/>
        <v>9513</v>
      </c>
      <c r="M199" s="48">
        <v>-652</v>
      </c>
      <c r="N199" s="48">
        <v>543</v>
      </c>
      <c r="O199" s="48">
        <v>0</v>
      </c>
      <c r="P199" s="48">
        <f t="shared" si="46"/>
        <v>-109</v>
      </c>
      <c r="Q199" s="243">
        <f t="shared" si="47"/>
        <v>9404</v>
      </c>
      <c r="S199" s="44">
        <v>-652</v>
      </c>
      <c r="T199" s="44">
        <v>543</v>
      </c>
      <c r="U199" s="44" t="str">
        <f t="shared" si="48"/>
        <v/>
      </c>
      <c r="V199" s="44" t="str">
        <f t="shared" si="49"/>
        <v/>
      </c>
    </row>
    <row r="200" spans="1:22">
      <c r="A200" s="48" t="s">
        <v>58</v>
      </c>
      <c r="B200" s="48">
        <v>945</v>
      </c>
      <c r="C200" s="226" t="s">
        <v>11</v>
      </c>
      <c r="D200" s="48">
        <v>1800</v>
      </c>
      <c r="E200" s="48">
        <f t="shared" si="50"/>
        <v>237</v>
      </c>
      <c r="F200" s="48">
        <f t="shared" si="43"/>
        <v>709</v>
      </c>
      <c r="G200" s="242">
        <f t="shared" si="44"/>
        <v>180</v>
      </c>
      <c r="H200" s="47">
        <f t="shared" si="40"/>
        <v>2926</v>
      </c>
      <c r="I200" s="47">
        <f t="shared" si="45"/>
        <v>8778</v>
      </c>
      <c r="J200" s="48">
        <f t="shared" si="39"/>
        <v>8778</v>
      </c>
      <c r="K200" s="48">
        <f t="shared" si="41"/>
        <v>8778</v>
      </c>
      <c r="L200" s="48">
        <f t="shared" si="42"/>
        <v>8778</v>
      </c>
      <c r="M200" s="48">
        <v>8531</v>
      </c>
      <c r="N200" s="48">
        <v>3031</v>
      </c>
      <c r="O200" s="48">
        <v>0</v>
      </c>
      <c r="P200" s="48">
        <f t="shared" si="46"/>
        <v>11562</v>
      </c>
      <c r="Q200" s="243">
        <f t="shared" si="47"/>
        <v>20340</v>
      </c>
      <c r="S200" s="44">
        <v>8531</v>
      </c>
      <c r="T200" s="44">
        <v>3031</v>
      </c>
      <c r="U200" s="44" t="str">
        <f t="shared" si="48"/>
        <v/>
      </c>
      <c r="V200" s="44" t="str">
        <f t="shared" si="49"/>
        <v/>
      </c>
    </row>
    <row r="201" spans="1:22">
      <c r="A201" s="48" t="s">
        <v>57</v>
      </c>
      <c r="B201" s="48">
        <v>985</v>
      </c>
      <c r="C201" s="226" t="s">
        <v>11</v>
      </c>
      <c r="D201" s="48">
        <v>1800</v>
      </c>
      <c r="E201" s="48">
        <f t="shared" si="50"/>
        <v>247</v>
      </c>
      <c r="F201" s="48">
        <f t="shared" si="43"/>
        <v>739</v>
      </c>
      <c r="G201" s="242">
        <f t="shared" si="44"/>
        <v>180</v>
      </c>
      <c r="H201" s="47">
        <f t="shared" si="40"/>
        <v>2966</v>
      </c>
      <c r="I201" s="47">
        <f t="shared" si="45"/>
        <v>8898</v>
      </c>
      <c r="J201" s="48">
        <f t="shared" si="39"/>
        <v>8898</v>
      </c>
      <c r="K201" s="48">
        <f t="shared" si="41"/>
        <v>8898</v>
      </c>
      <c r="L201" s="48">
        <f t="shared" si="42"/>
        <v>8898</v>
      </c>
      <c r="M201" s="48">
        <v>0</v>
      </c>
      <c r="N201" s="48">
        <v>0</v>
      </c>
      <c r="O201" s="48">
        <v>0</v>
      </c>
      <c r="P201" s="48">
        <f t="shared" si="46"/>
        <v>0</v>
      </c>
      <c r="Q201" s="243">
        <f t="shared" si="47"/>
        <v>8898</v>
      </c>
      <c r="S201" s="44">
        <v>0</v>
      </c>
      <c r="T201" s="44">
        <v>0</v>
      </c>
      <c r="U201" s="44" t="str">
        <f t="shared" si="48"/>
        <v/>
      </c>
      <c r="V201" s="44" t="str">
        <f t="shared" si="49"/>
        <v/>
      </c>
    </row>
    <row r="202" spans="1:22">
      <c r="A202" s="48" t="s">
        <v>56</v>
      </c>
      <c r="B202" s="48">
        <v>980</v>
      </c>
      <c r="C202" s="226" t="s">
        <v>36</v>
      </c>
      <c r="D202" s="48">
        <v>1800</v>
      </c>
      <c r="E202" s="48">
        <f t="shared" si="50"/>
        <v>245</v>
      </c>
      <c r="F202" s="48">
        <f t="shared" si="43"/>
        <v>735</v>
      </c>
      <c r="G202" s="242">
        <f t="shared" si="44"/>
        <v>0</v>
      </c>
      <c r="H202" s="47">
        <f t="shared" si="40"/>
        <v>2780</v>
      </c>
      <c r="I202" s="47">
        <f t="shared" si="45"/>
        <v>8340</v>
      </c>
      <c r="J202" s="48">
        <f t="shared" si="39"/>
        <v>8340</v>
      </c>
      <c r="K202" s="48">
        <f t="shared" si="41"/>
        <v>8340</v>
      </c>
      <c r="L202" s="48">
        <f t="shared" si="42"/>
        <v>8340</v>
      </c>
      <c r="M202" s="48">
        <v>0</v>
      </c>
      <c r="N202" s="48">
        <v>0</v>
      </c>
      <c r="O202" s="48">
        <v>0</v>
      </c>
      <c r="P202" s="48">
        <f t="shared" si="46"/>
        <v>0</v>
      </c>
      <c r="Q202" s="243">
        <f t="shared" si="47"/>
        <v>8340</v>
      </c>
      <c r="S202" s="44">
        <v>0</v>
      </c>
      <c r="T202" s="44">
        <v>0</v>
      </c>
      <c r="U202" s="44" t="str">
        <f t="shared" si="48"/>
        <v/>
      </c>
      <c r="V202" s="44" t="str">
        <f t="shared" si="49"/>
        <v/>
      </c>
    </row>
    <row r="203" spans="1:22">
      <c r="A203" s="48" t="s">
        <v>55</v>
      </c>
      <c r="B203" s="48">
        <v>1110</v>
      </c>
      <c r="C203" s="226" t="s">
        <v>36</v>
      </c>
      <c r="D203" s="48">
        <v>1800</v>
      </c>
      <c r="E203" s="48">
        <f t="shared" si="50"/>
        <v>278</v>
      </c>
      <c r="F203" s="48">
        <f t="shared" si="43"/>
        <v>833</v>
      </c>
      <c r="G203" s="242">
        <f t="shared" si="44"/>
        <v>0</v>
      </c>
      <c r="H203" s="47">
        <f t="shared" si="40"/>
        <v>2911</v>
      </c>
      <c r="I203" s="47">
        <f t="shared" si="45"/>
        <v>8733</v>
      </c>
      <c r="J203" s="48">
        <f t="shared" si="39"/>
        <v>8733</v>
      </c>
      <c r="K203" s="48">
        <f t="shared" si="41"/>
        <v>8733</v>
      </c>
      <c r="L203" s="48">
        <f t="shared" si="42"/>
        <v>8733</v>
      </c>
      <c r="M203" s="48">
        <v>0</v>
      </c>
      <c r="N203" s="48">
        <v>740</v>
      </c>
      <c r="O203" s="48">
        <v>0</v>
      </c>
      <c r="P203" s="48">
        <f t="shared" si="46"/>
        <v>740</v>
      </c>
      <c r="Q203" s="243">
        <f t="shared" si="47"/>
        <v>9473</v>
      </c>
      <c r="S203" s="44">
        <v>0</v>
      </c>
      <c r="T203" s="44">
        <v>740</v>
      </c>
      <c r="U203" s="44" t="str">
        <f t="shared" si="48"/>
        <v/>
      </c>
      <c r="V203" s="44" t="str">
        <f t="shared" si="49"/>
        <v/>
      </c>
    </row>
    <row r="204" spans="1:22">
      <c r="A204" s="48" t="s">
        <v>54</v>
      </c>
      <c r="B204" s="48">
        <v>940</v>
      </c>
      <c r="C204" s="226" t="s">
        <v>36</v>
      </c>
      <c r="D204" s="48">
        <v>1800</v>
      </c>
      <c r="E204" s="48">
        <f t="shared" si="50"/>
        <v>235</v>
      </c>
      <c r="F204" s="48">
        <f t="shared" si="43"/>
        <v>705</v>
      </c>
      <c r="G204" s="242">
        <f t="shared" si="44"/>
        <v>0</v>
      </c>
      <c r="H204" s="47">
        <f t="shared" si="40"/>
        <v>2740</v>
      </c>
      <c r="I204" s="47">
        <f t="shared" si="45"/>
        <v>8220</v>
      </c>
      <c r="J204" s="48">
        <f t="shared" si="39"/>
        <v>8220</v>
      </c>
      <c r="K204" s="48">
        <f t="shared" si="41"/>
        <v>8220</v>
      </c>
      <c r="L204" s="48">
        <f t="shared" si="42"/>
        <v>8220</v>
      </c>
      <c r="M204" s="48">
        <v>0</v>
      </c>
      <c r="N204" s="48">
        <v>0</v>
      </c>
      <c r="O204" s="48">
        <v>0</v>
      </c>
      <c r="P204" s="48">
        <f t="shared" si="46"/>
        <v>0</v>
      </c>
      <c r="Q204" s="243">
        <f t="shared" si="47"/>
        <v>8220</v>
      </c>
      <c r="S204" s="44">
        <v>0</v>
      </c>
      <c r="T204" s="44">
        <v>0</v>
      </c>
      <c r="U204" s="44" t="str">
        <f t="shared" si="48"/>
        <v/>
      </c>
      <c r="V204" s="44" t="str">
        <f t="shared" si="49"/>
        <v/>
      </c>
    </row>
    <row r="205" spans="1:22">
      <c r="A205" s="48" t="s">
        <v>53</v>
      </c>
      <c r="B205" s="48">
        <v>980</v>
      </c>
      <c r="C205" s="226" t="s">
        <v>36</v>
      </c>
      <c r="D205" s="48">
        <v>1800</v>
      </c>
      <c r="E205" s="48">
        <f t="shared" si="50"/>
        <v>245</v>
      </c>
      <c r="F205" s="48">
        <f t="shared" si="43"/>
        <v>735</v>
      </c>
      <c r="G205" s="242">
        <f t="shared" si="44"/>
        <v>0</v>
      </c>
      <c r="H205" s="47">
        <f t="shared" si="40"/>
        <v>2780</v>
      </c>
      <c r="I205" s="47">
        <f t="shared" si="45"/>
        <v>8340</v>
      </c>
      <c r="J205" s="48">
        <f t="shared" si="39"/>
        <v>8340</v>
      </c>
      <c r="K205" s="48">
        <f t="shared" si="41"/>
        <v>8340</v>
      </c>
      <c r="L205" s="48">
        <f t="shared" si="42"/>
        <v>8340</v>
      </c>
      <c r="M205" s="48">
        <v>5560</v>
      </c>
      <c r="N205" s="48">
        <v>284</v>
      </c>
      <c r="O205" s="48">
        <v>0</v>
      </c>
      <c r="P205" s="48">
        <f t="shared" si="46"/>
        <v>5844</v>
      </c>
      <c r="Q205" s="243">
        <f t="shared" si="47"/>
        <v>14184</v>
      </c>
      <c r="S205" s="44">
        <v>5560</v>
      </c>
      <c r="T205" s="44">
        <v>284</v>
      </c>
      <c r="U205" s="44" t="str">
        <f t="shared" si="48"/>
        <v/>
      </c>
      <c r="V205" s="44" t="str">
        <f t="shared" si="49"/>
        <v/>
      </c>
    </row>
    <row r="206" spans="1:22">
      <c r="A206" s="48" t="s">
        <v>52</v>
      </c>
      <c r="B206" s="48">
        <v>945</v>
      </c>
      <c r="C206" s="226" t="s">
        <v>11</v>
      </c>
      <c r="D206" s="48">
        <v>1800</v>
      </c>
      <c r="E206" s="48">
        <f t="shared" si="50"/>
        <v>237</v>
      </c>
      <c r="F206" s="48">
        <f t="shared" si="43"/>
        <v>709</v>
      </c>
      <c r="G206" s="242">
        <f t="shared" si="44"/>
        <v>180</v>
      </c>
      <c r="H206" s="47">
        <f t="shared" si="40"/>
        <v>2926</v>
      </c>
      <c r="I206" s="47">
        <f t="shared" si="45"/>
        <v>8778</v>
      </c>
      <c r="J206" s="48">
        <f t="shared" si="39"/>
        <v>8778</v>
      </c>
      <c r="K206" s="48">
        <f t="shared" si="41"/>
        <v>8778</v>
      </c>
      <c r="L206" s="48">
        <f t="shared" si="42"/>
        <v>8778</v>
      </c>
      <c r="M206" s="48">
        <v>0</v>
      </c>
      <c r="N206" s="48">
        <v>63</v>
      </c>
      <c r="O206" s="48">
        <v>0</v>
      </c>
      <c r="P206" s="48">
        <f t="shared" si="46"/>
        <v>63</v>
      </c>
      <c r="Q206" s="243">
        <f t="shared" si="47"/>
        <v>8841</v>
      </c>
      <c r="S206" s="44">
        <v>0</v>
      </c>
      <c r="T206" s="44">
        <v>63</v>
      </c>
      <c r="U206" s="44" t="str">
        <f t="shared" si="48"/>
        <v/>
      </c>
      <c r="V206" s="44" t="str">
        <f t="shared" si="49"/>
        <v/>
      </c>
    </row>
    <row r="207" spans="1:22">
      <c r="A207" s="48" t="s">
        <v>51</v>
      </c>
      <c r="B207" s="48">
        <v>1240</v>
      </c>
      <c r="C207" s="226" t="s">
        <v>36</v>
      </c>
      <c r="D207" s="48">
        <v>1800</v>
      </c>
      <c r="E207" s="48">
        <f t="shared" si="50"/>
        <v>310</v>
      </c>
      <c r="F207" s="48">
        <f t="shared" si="43"/>
        <v>930</v>
      </c>
      <c r="G207" s="242">
        <f t="shared" si="44"/>
        <v>0</v>
      </c>
      <c r="H207" s="47">
        <f t="shared" si="40"/>
        <v>3040</v>
      </c>
      <c r="I207" s="47">
        <f t="shared" si="45"/>
        <v>9120</v>
      </c>
      <c r="J207" s="48">
        <f t="shared" si="39"/>
        <v>9120</v>
      </c>
      <c r="K207" s="48">
        <f t="shared" si="41"/>
        <v>9120</v>
      </c>
      <c r="L207" s="48">
        <f t="shared" si="42"/>
        <v>9120</v>
      </c>
      <c r="M207" s="48">
        <v>-819</v>
      </c>
      <c r="N207" s="48">
        <v>596</v>
      </c>
      <c r="O207" s="48">
        <v>0</v>
      </c>
      <c r="P207" s="48">
        <f t="shared" si="46"/>
        <v>-223</v>
      </c>
      <c r="Q207" s="243">
        <f t="shared" si="47"/>
        <v>8897</v>
      </c>
      <c r="S207" s="44">
        <v>-819</v>
      </c>
      <c r="T207" s="44">
        <v>596</v>
      </c>
      <c r="U207" s="44" t="str">
        <f t="shared" si="48"/>
        <v/>
      </c>
      <c r="V207" s="44" t="str">
        <f t="shared" si="49"/>
        <v/>
      </c>
    </row>
    <row r="208" spans="1:22">
      <c r="A208" s="48" t="s">
        <v>50</v>
      </c>
      <c r="B208" s="48">
        <v>945</v>
      </c>
      <c r="C208" s="226" t="s">
        <v>36</v>
      </c>
      <c r="D208" s="48">
        <v>1800</v>
      </c>
      <c r="E208" s="48">
        <f t="shared" si="50"/>
        <v>237</v>
      </c>
      <c r="F208" s="48">
        <f t="shared" si="43"/>
        <v>709</v>
      </c>
      <c r="G208" s="242">
        <f t="shared" si="44"/>
        <v>0</v>
      </c>
      <c r="H208" s="47">
        <f t="shared" si="40"/>
        <v>2746</v>
      </c>
      <c r="I208" s="47">
        <f t="shared" si="45"/>
        <v>8238</v>
      </c>
      <c r="J208" s="48">
        <f t="shared" si="39"/>
        <v>8238</v>
      </c>
      <c r="K208" s="48">
        <f t="shared" si="41"/>
        <v>8238</v>
      </c>
      <c r="L208" s="48">
        <f t="shared" si="42"/>
        <v>8238</v>
      </c>
      <c r="M208" s="48">
        <v>0</v>
      </c>
      <c r="N208" s="48">
        <v>0</v>
      </c>
      <c r="O208" s="48">
        <v>0</v>
      </c>
      <c r="P208" s="48">
        <f t="shared" si="46"/>
        <v>0</v>
      </c>
      <c r="Q208" s="243">
        <f t="shared" si="47"/>
        <v>8238</v>
      </c>
      <c r="S208" s="44">
        <v>0</v>
      </c>
      <c r="T208" s="44">
        <v>0</v>
      </c>
      <c r="U208" s="44" t="str">
        <f t="shared" si="48"/>
        <v/>
      </c>
      <c r="V208" s="44" t="str">
        <f t="shared" si="49"/>
        <v/>
      </c>
    </row>
    <row r="209" spans="1:22">
      <c r="A209" s="48" t="s">
        <v>49</v>
      </c>
      <c r="B209" s="48">
        <v>945</v>
      </c>
      <c r="C209" s="226" t="s">
        <v>36</v>
      </c>
      <c r="D209" s="48">
        <v>1800</v>
      </c>
      <c r="E209" s="48">
        <f t="shared" si="50"/>
        <v>237</v>
      </c>
      <c r="F209" s="48">
        <f t="shared" si="43"/>
        <v>709</v>
      </c>
      <c r="G209" s="242">
        <f t="shared" si="44"/>
        <v>0</v>
      </c>
      <c r="H209" s="47">
        <f t="shared" si="40"/>
        <v>2746</v>
      </c>
      <c r="I209" s="47">
        <f t="shared" si="45"/>
        <v>8238</v>
      </c>
      <c r="J209" s="48">
        <f t="shared" si="39"/>
        <v>8238</v>
      </c>
      <c r="K209" s="48">
        <f t="shared" si="41"/>
        <v>8238</v>
      </c>
      <c r="L209" s="48">
        <f t="shared" si="42"/>
        <v>8238</v>
      </c>
      <c r="M209" s="48">
        <v>0</v>
      </c>
      <c r="N209" s="48">
        <v>1195</v>
      </c>
      <c r="O209" s="48">
        <v>0</v>
      </c>
      <c r="P209" s="48">
        <f t="shared" si="46"/>
        <v>1195</v>
      </c>
      <c r="Q209" s="243">
        <f t="shared" si="47"/>
        <v>9433</v>
      </c>
      <c r="S209" s="44">
        <v>0</v>
      </c>
      <c r="T209" s="44">
        <v>1195</v>
      </c>
      <c r="U209" s="44" t="str">
        <f t="shared" si="48"/>
        <v/>
      </c>
      <c r="V209" s="44" t="str">
        <f t="shared" si="49"/>
        <v/>
      </c>
    </row>
    <row r="210" spans="1:22">
      <c r="A210" s="48" t="s">
        <v>48</v>
      </c>
      <c r="B210" s="48">
        <v>940</v>
      </c>
      <c r="C210" s="226" t="s">
        <v>36</v>
      </c>
      <c r="D210" s="48">
        <v>1800</v>
      </c>
      <c r="E210" s="48">
        <f t="shared" si="50"/>
        <v>235</v>
      </c>
      <c r="F210" s="48">
        <f t="shared" si="43"/>
        <v>705</v>
      </c>
      <c r="G210" s="242">
        <f t="shared" si="44"/>
        <v>0</v>
      </c>
      <c r="H210" s="47">
        <f t="shared" si="40"/>
        <v>2740</v>
      </c>
      <c r="I210" s="47">
        <f t="shared" si="45"/>
        <v>8220</v>
      </c>
      <c r="J210" s="48">
        <f t="shared" si="39"/>
        <v>8220</v>
      </c>
      <c r="K210" s="48">
        <f t="shared" si="41"/>
        <v>8220</v>
      </c>
      <c r="L210" s="48">
        <f t="shared" si="42"/>
        <v>8220</v>
      </c>
      <c r="M210" s="48">
        <v>30240</v>
      </c>
      <c r="N210" s="48">
        <v>2949</v>
      </c>
      <c r="O210" s="48">
        <v>0</v>
      </c>
      <c r="P210" s="48">
        <f t="shared" si="46"/>
        <v>33189</v>
      </c>
      <c r="Q210" s="243">
        <f t="shared" si="47"/>
        <v>41409</v>
      </c>
      <c r="S210" s="44">
        <v>30240</v>
      </c>
      <c r="T210" s="44">
        <v>2949</v>
      </c>
      <c r="U210" s="44" t="str">
        <f t="shared" si="48"/>
        <v/>
      </c>
      <c r="V210" s="44" t="str">
        <f t="shared" si="49"/>
        <v/>
      </c>
    </row>
    <row r="211" spans="1:22">
      <c r="A211" s="48" t="s">
        <v>47</v>
      </c>
      <c r="B211" s="48">
        <v>1110</v>
      </c>
      <c r="C211" s="226" t="s">
        <v>11</v>
      </c>
      <c r="D211" s="48">
        <v>1800</v>
      </c>
      <c r="E211" s="48">
        <f t="shared" si="50"/>
        <v>278</v>
      </c>
      <c r="F211" s="48">
        <f t="shared" si="43"/>
        <v>833</v>
      </c>
      <c r="G211" s="242">
        <f t="shared" si="44"/>
        <v>180</v>
      </c>
      <c r="H211" s="47">
        <f t="shared" si="40"/>
        <v>3091</v>
      </c>
      <c r="I211" s="47">
        <f t="shared" si="45"/>
        <v>9273</v>
      </c>
      <c r="J211" s="48">
        <f t="shared" si="39"/>
        <v>9273</v>
      </c>
      <c r="K211" s="48">
        <f t="shared" si="41"/>
        <v>9273</v>
      </c>
      <c r="L211" s="48">
        <f t="shared" si="42"/>
        <v>9273</v>
      </c>
      <c r="M211" s="48">
        <v>-3174</v>
      </c>
      <c r="N211" s="48">
        <v>0</v>
      </c>
      <c r="O211" s="48">
        <v>0</v>
      </c>
      <c r="P211" s="48">
        <f t="shared" si="46"/>
        <v>-3174</v>
      </c>
      <c r="Q211" s="243">
        <f t="shared" si="47"/>
        <v>6099</v>
      </c>
      <c r="S211" s="44">
        <v>-3174</v>
      </c>
      <c r="T211" s="44">
        <v>0</v>
      </c>
      <c r="U211" s="44" t="str">
        <f t="shared" si="48"/>
        <v/>
      </c>
      <c r="V211" s="44" t="str">
        <f t="shared" si="49"/>
        <v/>
      </c>
    </row>
    <row r="212" spans="1:22">
      <c r="A212" s="48" t="s">
        <v>46</v>
      </c>
      <c r="B212" s="48">
        <v>940</v>
      </c>
      <c r="C212" s="226" t="s">
        <v>11</v>
      </c>
      <c r="D212" s="48">
        <v>1800</v>
      </c>
      <c r="E212" s="48">
        <f t="shared" si="50"/>
        <v>235</v>
      </c>
      <c r="F212" s="48">
        <f t="shared" si="43"/>
        <v>705</v>
      </c>
      <c r="G212" s="242">
        <f t="shared" si="44"/>
        <v>180</v>
      </c>
      <c r="H212" s="47">
        <f t="shared" si="40"/>
        <v>2920</v>
      </c>
      <c r="I212" s="47">
        <f t="shared" si="45"/>
        <v>8760</v>
      </c>
      <c r="J212" s="48">
        <f t="shared" si="39"/>
        <v>8760</v>
      </c>
      <c r="K212" s="48">
        <f t="shared" si="41"/>
        <v>8760</v>
      </c>
      <c r="L212" s="48">
        <f t="shared" si="42"/>
        <v>8760</v>
      </c>
      <c r="M212" s="48">
        <v>0</v>
      </c>
      <c r="N212" s="48">
        <v>0</v>
      </c>
      <c r="O212" s="48">
        <v>0</v>
      </c>
      <c r="P212" s="48">
        <f t="shared" si="46"/>
        <v>0</v>
      </c>
      <c r="Q212" s="243">
        <f t="shared" si="47"/>
        <v>8760</v>
      </c>
      <c r="S212" s="44">
        <v>0</v>
      </c>
      <c r="T212" s="44">
        <v>0</v>
      </c>
      <c r="U212" s="44" t="str">
        <f t="shared" si="48"/>
        <v/>
      </c>
      <c r="V212" s="44" t="str">
        <f t="shared" si="49"/>
        <v/>
      </c>
    </row>
    <row r="213" spans="1:22">
      <c r="A213" s="48" t="s">
        <v>45</v>
      </c>
      <c r="B213" s="48">
        <v>940</v>
      </c>
      <c r="C213" s="226" t="s">
        <v>11</v>
      </c>
      <c r="D213" s="48">
        <v>1800</v>
      </c>
      <c r="E213" s="48">
        <f t="shared" si="50"/>
        <v>235</v>
      </c>
      <c r="F213" s="48">
        <f t="shared" si="43"/>
        <v>705</v>
      </c>
      <c r="G213" s="242">
        <f t="shared" si="44"/>
        <v>180</v>
      </c>
      <c r="H213" s="47">
        <f t="shared" si="40"/>
        <v>2920</v>
      </c>
      <c r="I213" s="47">
        <f t="shared" si="45"/>
        <v>8760</v>
      </c>
      <c r="J213" s="48">
        <f t="shared" si="39"/>
        <v>8760</v>
      </c>
      <c r="K213" s="48">
        <f t="shared" si="41"/>
        <v>8760</v>
      </c>
      <c r="L213" s="48">
        <f t="shared" si="42"/>
        <v>8760</v>
      </c>
      <c r="M213" s="48">
        <v>6149</v>
      </c>
      <c r="N213" s="48">
        <v>307</v>
      </c>
      <c r="O213" s="48">
        <v>0</v>
      </c>
      <c r="P213" s="48">
        <f t="shared" si="46"/>
        <v>6456</v>
      </c>
      <c r="Q213" s="243">
        <f t="shared" si="47"/>
        <v>15216</v>
      </c>
      <c r="S213" s="44">
        <v>6149</v>
      </c>
      <c r="T213" s="44">
        <v>307</v>
      </c>
      <c r="U213" s="44" t="str">
        <f t="shared" si="48"/>
        <v/>
      </c>
      <c r="V213" s="44" t="str">
        <f t="shared" si="49"/>
        <v/>
      </c>
    </row>
    <row r="214" spans="1:22">
      <c r="A214" s="48" t="s">
        <v>44</v>
      </c>
      <c r="B214" s="48">
        <v>945</v>
      </c>
      <c r="C214" s="226" t="s">
        <v>11</v>
      </c>
      <c r="D214" s="48">
        <v>1800</v>
      </c>
      <c r="E214" s="48">
        <f t="shared" si="50"/>
        <v>237</v>
      </c>
      <c r="F214" s="48">
        <f t="shared" si="43"/>
        <v>709</v>
      </c>
      <c r="G214" s="242">
        <f t="shared" si="44"/>
        <v>180</v>
      </c>
      <c r="H214" s="47">
        <f t="shared" si="40"/>
        <v>2926</v>
      </c>
      <c r="I214" s="47">
        <f t="shared" si="45"/>
        <v>8778</v>
      </c>
      <c r="J214" s="48">
        <f t="shared" si="39"/>
        <v>8778</v>
      </c>
      <c r="K214" s="48">
        <f t="shared" si="41"/>
        <v>8778</v>
      </c>
      <c r="L214" s="48">
        <f t="shared" si="42"/>
        <v>8778</v>
      </c>
      <c r="M214" s="48">
        <v>0</v>
      </c>
      <c r="N214" s="48">
        <v>494</v>
      </c>
      <c r="O214" s="48">
        <v>0</v>
      </c>
      <c r="P214" s="48">
        <f t="shared" si="46"/>
        <v>494</v>
      </c>
      <c r="Q214" s="243">
        <f t="shared" si="47"/>
        <v>9272</v>
      </c>
      <c r="S214" s="44">
        <v>0</v>
      </c>
      <c r="T214" s="44">
        <v>494</v>
      </c>
      <c r="U214" s="44" t="str">
        <f t="shared" si="48"/>
        <v/>
      </c>
      <c r="V214" s="44" t="str">
        <f t="shared" si="49"/>
        <v/>
      </c>
    </row>
    <row r="215" spans="1:22">
      <c r="A215" s="48" t="s">
        <v>43</v>
      </c>
      <c r="B215" s="48">
        <v>1190</v>
      </c>
      <c r="C215" s="226" t="s">
        <v>11</v>
      </c>
      <c r="D215" s="48">
        <v>1800</v>
      </c>
      <c r="E215" s="48">
        <f t="shared" si="50"/>
        <v>298</v>
      </c>
      <c r="F215" s="48">
        <f t="shared" si="43"/>
        <v>893</v>
      </c>
      <c r="G215" s="242">
        <f t="shared" si="44"/>
        <v>180</v>
      </c>
      <c r="H215" s="47">
        <f t="shared" si="40"/>
        <v>3171</v>
      </c>
      <c r="I215" s="47">
        <f t="shared" si="45"/>
        <v>9513</v>
      </c>
      <c r="J215" s="48">
        <f t="shared" si="39"/>
        <v>9513</v>
      </c>
      <c r="K215" s="48">
        <f t="shared" si="41"/>
        <v>9513</v>
      </c>
      <c r="L215" s="48">
        <f t="shared" si="42"/>
        <v>9513</v>
      </c>
      <c r="M215" s="48">
        <v>20032</v>
      </c>
      <c r="N215" s="48">
        <v>1453</v>
      </c>
      <c r="O215" s="48">
        <v>0</v>
      </c>
      <c r="P215" s="48">
        <f t="shared" si="46"/>
        <v>21485</v>
      </c>
      <c r="Q215" s="243">
        <f t="shared" si="47"/>
        <v>30998</v>
      </c>
      <c r="S215" s="44">
        <v>20032</v>
      </c>
      <c r="T215" s="44">
        <v>1453</v>
      </c>
      <c r="U215" s="44" t="str">
        <f t="shared" si="48"/>
        <v/>
      </c>
      <c r="V215" s="44" t="str">
        <f t="shared" si="49"/>
        <v/>
      </c>
    </row>
    <row r="216" spans="1:22">
      <c r="A216" s="48" t="s">
        <v>42</v>
      </c>
      <c r="B216" s="48">
        <v>945</v>
      </c>
      <c r="C216" s="226" t="s">
        <v>11</v>
      </c>
      <c r="D216" s="48">
        <v>1800</v>
      </c>
      <c r="E216" s="48">
        <f t="shared" si="50"/>
        <v>237</v>
      </c>
      <c r="F216" s="48">
        <f t="shared" si="43"/>
        <v>709</v>
      </c>
      <c r="G216" s="242">
        <f t="shared" si="44"/>
        <v>180</v>
      </c>
      <c r="H216" s="47">
        <f t="shared" si="40"/>
        <v>2926</v>
      </c>
      <c r="I216" s="47">
        <f t="shared" si="45"/>
        <v>8778</v>
      </c>
      <c r="J216" s="48">
        <f t="shared" si="39"/>
        <v>8778</v>
      </c>
      <c r="K216" s="48">
        <f t="shared" si="41"/>
        <v>8778</v>
      </c>
      <c r="L216" s="48">
        <f t="shared" si="42"/>
        <v>8778</v>
      </c>
      <c r="M216" s="48">
        <v>-15168</v>
      </c>
      <c r="N216" s="48">
        <v>0</v>
      </c>
      <c r="O216" s="48">
        <v>0</v>
      </c>
      <c r="P216" s="48">
        <f t="shared" si="46"/>
        <v>-15168</v>
      </c>
      <c r="Q216" s="243">
        <f t="shared" si="47"/>
        <v>-6390</v>
      </c>
      <c r="S216" s="44">
        <v>-15168</v>
      </c>
      <c r="T216" s="44">
        <v>1488</v>
      </c>
      <c r="U216" s="44" t="str">
        <f t="shared" si="48"/>
        <v>No match</v>
      </c>
      <c r="V216" s="44" t="str">
        <f t="shared" si="49"/>
        <v/>
      </c>
    </row>
    <row r="217" spans="1:22">
      <c r="A217" s="48" t="s">
        <v>41</v>
      </c>
      <c r="B217" s="48">
        <v>945</v>
      </c>
      <c r="C217" s="226" t="s">
        <v>11</v>
      </c>
      <c r="D217" s="48">
        <v>1800</v>
      </c>
      <c r="E217" s="48">
        <f t="shared" si="50"/>
        <v>237</v>
      </c>
      <c r="F217" s="48">
        <f t="shared" si="43"/>
        <v>709</v>
      </c>
      <c r="G217" s="242">
        <f t="shared" si="44"/>
        <v>180</v>
      </c>
      <c r="H217" s="47">
        <f t="shared" si="40"/>
        <v>2926</v>
      </c>
      <c r="I217" s="47">
        <f t="shared" si="45"/>
        <v>8778</v>
      </c>
      <c r="J217" s="48">
        <f t="shared" si="39"/>
        <v>8778</v>
      </c>
      <c r="K217" s="48">
        <f t="shared" si="41"/>
        <v>8778</v>
      </c>
      <c r="L217" s="48">
        <f t="shared" si="42"/>
        <v>8778</v>
      </c>
      <c r="M217" s="48">
        <v>15084</v>
      </c>
      <c r="N217" s="48">
        <v>3150</v>
      </c>
      <c r="O217" s="48">
        <v>0</v>
      </c>
      <c r="P217" s="48">
        <f t="shared" si="46"/>
        <v>18234</v>
      </c>
      <c r="Q217" s="243">
        <f t="shared" si="47"/>
        <v>27012</v>
      </c>
      <c r="S217" s="44">
        <v>33074</v>
      </c>
      <c r="T217" s="44">
        <v>3226</v>
      </c>
      <c r="U217" s="44" t="str">
        <f t="shared" si="48"/>
        <v>No match</v>
      </c>
      <c r="V217" s="44" t="str">
        <f t="shared" si="49"/>
        <v>No match</v>
      </c>
    </row>
    <row r="218" spans="1:22">
      <c r="A218" s="48" t="s">
        <v>40</v>
      </c>
      <c r="B218" s="48">
        <v>980</v>
      </c>
      <c r="C218" s="226" t="s">
        <v>11</v>
      </c>
      <c r="D218" s="48">
        <v>1800</v>
      </c>
      <c r="E218" s="48">
        <f t="shared" si="50"/>
        <v>245</v>
      </c>
      <c r="F218" s="48">
        <f t="shared" si="43"/>
        <v>735</v>
      </c>
      <c r="G218" s="242">
        <f t="shared" si="44"/>
        <v>180</v>
      </c>
      <c r="H218" s="47">
        <f t="shared" si="40"/>
        <v>2960</v>
      </c>
      <c r="I218" s="47">
        <f t="shared" si="45"/>
        <v>8880</v>
      </c>
      <c r="J218" s="48">
        <f t="shared" si="39"/>
        <v>8880</v>
      </c>
      <c r="K218" s="48">
        <f t="shared" si="41"/>
        <v>8880</v>
      </c>
      <c r="L218" s="48">
        <f t="shared" si="42"/>
        <v>8880</v>
      </c>
      <c r="M218" s="48">
        <v>33533</v>
      </c>
      <c r="N218" s="48">
        <v>3275</v>
      </c>
      <c r="O218" s="48">
        <v>0</v>
      </c>
      <c r="P218" s="48">
        <f t="shared" si="46"/>
        <v>36808</v>
      </c>
      <c r="Q218" s="243">
        <f t="shared" si="47"/>
        <v>45688</v>
      </c>
      <c r="S218" s="44">
        <v>33533</v>
      </c>
      <c r="T218" s="44">
        <v>3275</v>
      </c>
      <c r="U218" s="44" t="str">
        <f t="shared" si="48"/>
        <v/>
      </c>
      <c r="V218" s="44" t="str">
        <f t="shared" si="49"/>
        <v/>
      </c>
    </row>
    <row r="219" spans="1:22">
      <c r="A219" s="48" t="s">
        <v>39</v>
      </c>
      <c r="B219" s="48">
        <v>1155</v>
      </c>
      <c r="C219" s="226" t="s">
        <v>36</v>
      </c>
      <c r="D219" s="48">
        <v>1800</v>
      </c>
      <c r="E219" s="48">
        <f t="shared" si="50"/>
        <v>289</v>
      </c>
      <c r="F219" s="48">
        <f t="shared" si="43"/>
        <v>867</v>
      </c>
      <c r="G219" s="242">
        <f t="shared" si="44"/>
        <v>0</v>
      </c>
      <c r="H219" s="47">
        <f t="shared" si="40"/>
        <v>2956</v>
      </c>
      <c r="I219" s="47">
        <f t="shared" si="45"/>
        <v>8868</v>
      </c>
      <c r="J219" s="48">
        <f t="shared" si="39"/>
        <v>8868</v>
      </c>
      <c r="K219" s="48">
        <f t="shared" si="41"/>
        <v>8868</v>
      </c>
      <c r="L219" s="48">
        <f t="shared" si="42"/>
        <v>8868</v>
      </c>
      <c r="M219" s="48">
        <v>8868</v>
      </c>
      <c r="N219" s="48">
        <v>1309</v>
      </c>
      <c r="O219" s="48">
        <v>0</v>
      </c>
      <c r="P219" s="48">
        <f t="shared" si="46"/>
        <v>10177</v>
      </c>
      <c r="Q219" s="243">
        <f t="shared" si="47"/>
        <v>19045</v>
      </c>
      <c r="S219" s="44">
        <v>8868</v>
      </c>
      <c r="T219" s="44">
        <v>1309</v>
      </c>
      <c r="U219" s="44" t="str">
        <f t="shared" si="48"/>
        <v/>
      </c>
      <c r="V219" s="44" t="str">
        <f t="shared" si="49"/>
        <v/>
      </c>
    </row>
    <row r="220" spans="1:22">
      <c r="A220" s="48" t="s">
        <v>38</v>
      </c>
      <c r="B220" s="48">
        <v>980</v>
      </c>
      <c r="C220" s="226" t="s">
        <v>36</v>
      </c>
      <c r="D220" s="48">
        <v>1800</v>
      </c>
      <c r="E220" s="48">
        <f t="shared" si="50"/>
        <v>245</v>
      </c>
      <c r="F220" s="48">
        <f t="shared" si="43"/>
        <v>735</v>
      </c>
      <c r="G220" s="242">
        <f t="shared" si="44"/>
        <v>0</v>
      </c>
      <c r="H220" s="47">
        <f t="shared" si="40"/>
        <v>2780</v>
      </c>
      <c r="I220" s="47">
        <f t="shared" si="45"/>
        <v>8340</v>
      </c>
      <c r="J220" s="48">
        <f t="shared" si="39"/>
        <v>8340</v>
      </c>
      <c r="K220" s="48">
        <f t="shared" si="41"/>
        <v>8340</v>
      </c>
      <c r="L220" s="48">
        <f t="shared" si="42"/>
        <v>8340</v>
      </c>
      <c r="M220" s="48">
        <v>0</v>
      </c>
      <c r="N220" s="48">
        <v>0</v>
      </c>
      <c r="O220" s="48">
        <v>0</v>
      </c>
      <c r="P220" s="48">
        <f t="shared" si="46"/>
        <v>0</v>
      </c>
      <c r="Q220" s="243">
        <f t="shared" si="47"/>
        <v>8340</v>
      </c>
      <c r="S220" s="44">
        <v>0</v>
      </c>
      <c r="T220" s="44">
        <v>0</v>
      </c>
      <c r="U220" s="44" t="str">
        <f t="shared" si="48"/>
        <v/>
      </c>
      <c r="V220" s="44" t="str">
        <f t="shared" si="49"/>
        <v/>
      </c>
    </row>
    <row r="221" spans="1:22">
      <c r="A221" s="48" t="s">
        <v>37</v>
      </c>
      <c r="B221" s="48">
        <v>980</v>
      </c>
      <c r="C221" s="226" t="s">
        <v>36</v>
      </c>
      <c r="D221" s="48">
        <v>1800</v>
      </c>
      <c r="E221" s="48">
        <f t="shared" si="50"/>
        <v>245</v>
      </c>
      <c r="F221" s="48">
        <f t="shared" si="43"/>
        <v>735</v>
      </c>
      <c r="G221" s="242">
        <f t="shared" si="44"/>
        <v>0</v>
      </c>
      <c r="H221" s="47">
        <f t="shared" si="40"/>
        <v>2780</v>
      </c>
      <c r="I221" s="47">
        <f t="shared" si="45"/>
        <v>8340</v>
      </c>
      <c r="J221" s="48">
        <f t="shared" si="39"/>
        <v>8340</v>
      </c>
      <c r="K221" s="48">
        <f t="shared" si="41"/>
        <v>8340</v>
      </c>
      <c r="L221" s="48">
        <f t="shared" si="42"/>
        <v>8340</v>
      </c>
      <c r="M221" s="48">
        <v>0</v>
      </c>
      <c r="N221" s="48">
        <v>0</v>
      </c>
      <c r="O221" s="48">
        <v>0</v>
      </c>
      <c r="P221" s="48">
        <f t="shared" si="46"/>
        <v>0</v>
      </c>
      <c r="Q221" s="243">
        <f t="shared" si="47"/>
        <v>8340</v>
      </c>
      <c r="S221" s="44">
        <v>0</v>
      </c>
      <c r="T221" s="44">
        <v>0</v>
      </c>
      <c r="U221" s="44" t="str">
        <f t="shared" si="48"/>
        <v/>
      </c>
      <c r="V221" s="44" t="str">
        <f t="shared" si="49"/>
        <v/>
      </c>
    </row>
    <row r="222" spans="1:22">
      <c r="B222" s="46">
        <f>SUM(B3:B221)</f>
        <v>183480</v>
      </c>
      <c r="D222" s="44">
        <f>SUM(D3:D221)</f>
        <v>394200</v>
      </c>
      <c r="E222" s="44">
        <f>SUM(E3:E221)</f>
        <v>45975</v>
      </c>
      <c r="F222" s="44">
        <f>SUM(F3:F221)</f>
        <v>137663</v>
      </c>
      <c r="G222" s="242">
        <f t="shared" si="44"/>
        <v>39420</v>
      </c>
    </row>
    <row r="223" spans="1:22">
      <c r="D223" s="44">
        <f>D222*5</f>
        <v>1971000</v>
      </c>
      <c r="F223" s="45">
        <f>F222*5</f>
        <v>688315</v>
      </c>
    </row>
    <row r="224" spans="1:22">
      <c r="E224" s="44">
        <f>D222+E222+F222+G222</f>
        <v>617258</v>
      </c>
    </row>
  </sheetData>
  <autoFilter ref="S2:U221"/>
  <mergeCells count="4">
    <mergeCell ref="A1:C1"/>
    <mergeCell ref="D1:H1"/>
    <mergeCell ref="I1:L1"/>
    <mergeCell ref="M1:P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7"/>
  <sheetViews>
    <sheetView topLeftCell="A13" zoomScaleNormal="100" workbookViewId="0">
      <selection activeCell="C29" sqref="C29"/>
    </sheetView>
  </sheetViews>
  <sheetFormatPr defaultRowHeight="15"/>
  <cols>
    <col min="1" max="1" width="20.28515625" bestFit="1" customWidth="1"/>
    <col min="2" max="2" width="15" bestFit="1" customWidth="1"/>
    <col min="3" max="3" width="7.28515625" bestFit="1" customWidth="1"/>
    <col min="4" max="4" width="12.28515625" customWidth="1"/>
    <col min="5" max="5" width="10.28515625" customWidth="1"/>
    <col min="6" max="6" width="12.42578125" customWidth="1"/>
    <col min="7" max="7" width="13.5703125" customWidth="1"/>
    <col min="8" max="8" width="16.28515625" customWidth="1"/>
    <col min="9" max="9" width="16" customWidth="1"/>
    <col min="10" max="11" width="11" customWidth="1"/>
    <col min="12" max="12" width="15.7109375" bestFit="1" customWidth="1"/>
    <col min="13" max="13" width="10.42578125" bestFit="1" customWidth="1"/>
    <col min="14" max="14" width="8.85546875" customWidth="1"/>
    <col min="15" max="15" width="8.42578125" bestFit="1" customWidth="1"/>
    <col min="16" max="16" width="11.140625" bestFit="1" customWidth="1"/>
    <col min="17" max="17" width="8.85546875" customWidth="1"/>
    <col min="18" max="18" width="8.42578125" bestFit="1" customWidth="1"/>
  </cols>
  <sheetData>
    <row r="1" spans="1:18" ht="15" customHeight="1">
      <c r="A1" s="64" t="s">
        <v>27</v>
      </c>
      <c r="B1" s="56">
        <f>Outstanding!M1</f>
        <v>42844</v>
      </c>
      <c r="G1" s="284" t="s">
        <v>273</v>
      </c>
      <c r="H1" s="285">
        <v>21</v>
      </c>
    </row>
    <row r="2" spans="1:18">
      <c r="A2" s="64" t="s">
        <v>31</v>
      </c>
      <c r="B2" s="38">
        <v>42856</v>
      </c>
      <c r="G2" s="284"/>
      <c r="H2" s="286"/>
    </row>
    <row r="3" spans="1:18">
      <c r="A3" s="65" t="s">
        <v>33</v>
      </c>
      <c r="B3" s="38">
        <v>42948</v>
      </c>
    </row>
    <row r="4" spans="1:18">
      <c r="A4" s="65" t="s">
        <v>34</v>
      </c>
      <c r="B4" s="38">
        <v>43040</v>
      </c>
    </row>
    <row r="5" spans="1:18">
      <c r="A5" s="65" t="s">
        <v>32</v>
      </c>
      <c r="B5" s="38">
        <v>43132</v>
      </c>
    </row>
    <row r="6" spans="1:18" ht="15.75" thickBot="1">
      <c r="A6" s="228" t="s">
        <v>736</v>
      </c>
      <c r="B6" s="38">
        <v>42835</v>
      </c>
    </row>
    <row r="7" spans="1:18">
      <c r="D7" s="279" t="s">
        <v>738</v>
      </c>
      <c r="E7" s="280"/>
      <c r="F7" s="281"/>
      <c r="G7" s="287" t="s">
        <v>35</v>
      </c>
      <c r="H7" s="287"/>
      <c r="I7" s="288"/>
      <c r="J7" s="282" t="s">
        <v>28</v>
      </c>
      <c r="K7" s="282"/>
      <c r="L7" s="283"/>
      <c r="M7" s="287" t="s">
        <v>29</v>
      </c>
      <c r="N7" s="287"/>
      <c r="O7" s="288"/>
      <c r="P7" s="279" t="s">
        <v>1</v>
      </c>
      <c r="Q7" s="280"/>
      <c r="R7" s="281"/>
    </row>
    <row r="8" spans="1:18" ht="30" customHeight="1">
      <c r="C8" s="244" t="s">
        <v>748</v>
      </c>
      <c r="D8" s="236" t="s">
        <v>272</v>
      </c>
      <c r="E8" s="70" t="s">
        <v>739</v>
      </c>
      <c r="F8" s="235" t="s">
        <v>269</v>
      </c>
      <c r="G8" s="66" t="s">
        <v>272</v>
      </c>
      <c r="H8" s="67" t="s">
        <v>270</v>
      </c>
      <c r="I8" s="68" t="s">
        <v>271</v>
      </c>
      <c r="J8" s="69" t="s">
        <v>272</v>
      </c>
      <c r="K8" s="70" t="s">
        <v>270</v>
      </c>
      <c r="L8" s="71" t="s">
        <v>269</v>
      </c>
      <c r="M8" s="66" t="s">
        <v>272</v>
      </c>
      <c r="N8" s="67" t="s">
        <v>270</v>
      </c>
      <c r="O8" s="66" t="s">
        <v>30</v>
      </c>
      <c r="P8" s="69" t="s">
        <v>272</v>
      </c>
      <c r="Q8" s="70" t="s">
        <v>270</v>
      </c>
      <c r="R8" s="69" t="s">
        <v>30</v>
      </c>
    </row>
    <row r="9" spans="1:18">
      <c r="C9" s="72" t="str">
        <f>Actual_Paid!C4</f>
        <v>A-101</v>
      </c>
      <c r="D9" s="232" t="str">
        <f>IF(' Amount Details'!P3=0,Interest_Calculation!B$1,IF(Actual_Paid!E4="",IF(Actual_Paid!H4="",IF(Actual_Paid!K4="",IF(Actual_Paid!N4=""," ",Actual_Paid!N4),Actual_Paid!K4),Actual_Paid!H4),Actual_Paid!E4))</f>
        <v xml:space="preserve"> </v>
      </c>
      <c r="E9" s="249">
        <f>IF( D9=" ",MAX(0,B$1-B$6), MAX(0,D9-B$6))</f>
        <v>9</v>
      </c>
      <c r="F9" s="233">
        <f>MAX(0,IF(ISNUMBER(E9),ROUNDUP((H$1/36500)*E9*' Amount Details'!P3,0)," "))</f>
        <v>1</v>
      </c>
      <c r="G9" s="232" t="str">
        <f>IF(Actual_Paid!E4="",IF(Actual_Paid!H4="",IF(Actual_Paid!K4="",IF(Actual_Paid!N4=""," ",Actual_Paid!N4),Actual_Paid!K4),Actual_Paid!H4),Actual_Paid!E4)</f>
        <v xml:space="preserve"> </v>
      </c>
      <c r="H9" s="234">
        <f>IF( G9=" ",MAX(0,B$1-B$2), MAX(0,G9-B$2))</f>
        <v>0</v>
      </c>
      <c r="I9" s="233">
        <f>MAX(0,IF(ISNUMBER(H9),ROUNDUP((H$1/36500)*H9*' Amount Details'!I3,0)," "))</f>
        <v>0</v>
      </c>
      <c r="J9" s="232" t="str">
        <f>IF(Actual_Paid!H4="",IF(Actual_Paid!K4="",IF(Actual_Paid!N4=""," ",Actual_Paid!N4),Actual_Paid!K4),Actual_Paid!H4)</f>
        <v xml:space="preserve"> </v>
      </c>
      <c r="K9" s="234">
        <f>IF( J9=" ",MAX(0,B$1-B$3), MAX(0,J9-B$3))</f>
        <v>0</v>
      </c>
      <c r="L9" s="233">
        <f>MAX(0,IF(ISNUMBER(K9),ROUNDUP((H$1/36500)*K9*' Amount Details'!J3,0)," "))</f>
        <v>0</v>
      </c>
      <c r="M9" s="232" t="str">
        <f>IF(Actual_Paid!K4="",IF(Actual_Paid!N4=""," ",Actual_Paid!N4),Actual_Paid!K4)</f>
        <v xml:space="preserve"> </v>
      </c>
      <c r="N9" s="234">
        <f>IF( M9=" ",MAX(0,B$1-B$4), MAX(0,M9-B$4))</f>
        <v>0</v>
      </c>
      <c r="O9" s="233">
        <f>MAX(0,IF(ISNUMBER(N9),ROUNDUP((H$1/36500)*N9*' Amount Details'!K3,0)," "))</f>
        <v>0</v>
      </c>
      <c r="P9" s="232" t="str">
        <f>IF(Actual_Paid!N4=""," ",Actual_Paid!N4)</f>
        <v xml:space="preserve"> </v>
      </c>
      <c r="Q9" s="233">
        <f>IF( P9=" ",MAX(0,B$1-B$5), MAX(0,P9-B$5))</f>
        <v>0</v>
      </c>
      <c r="R9" s="233">
        <f>MAX(0,IF(ISNUMBER(Q9),ROUNDUP((H$1/36500)*Q9*' Amount Details'!L3,0)," "))</f>
        <v>0</v>
      </c>
    </row>
    <row r="10" spans="1:18">
      <c r="C10" s="72" t="str">
        <f>Actual_Paid!C5</f>
        <v>A-102</v>
      </c>
      <c r="D10" s="232">
        <f>IF(' Amount Details'!P4=0,Interest_Calculation!B$1,IF(Actual_Paid!E5="",IF(Actual_Paid!H5="",IF(Actual_Paid!K5="",IF(Actual_Paid!N5=""," ",Actual_Paid!N5),Actual_Paid!K5),Actual_Paid!H5),Actual_Paid!E5))</f>
        <v>42844</v>
      </c>
      <c r="E10" s="249">
        <f t="shared" ref="E10:E73" si="0">IF( D10=" ",MAX(0,B$1-B$6), MAX(0,D10-B$6))</f>
        <v>9</v>
      </c>
      <c r="F10" s="233">
        <f>MAX(0,IF(ISNUMBER(E10),ROUNDUP((H$1/36500)*E10*' Amount Details'!P4,0)," "))</f>
        <v>0</v>
      </c>
      <c r="G10" s="232" t="str">
        <f>IF(Actual_Paid!E5="",IF(Actual_Paid!H5="",IF(Actual_Paid!K5="",IF(Actual_Paid!N5=""," ",Actual_Paid!N5),Actual_Paid!K5),Actual_Paid!H5),Actual_Paid!E5)</f>
        <v xml:space="preserve"> </v>
      </c>
      <c r="H10" s="234">
        <f t="shared" ref="H10:H73" si="1">IF( G10=" ",MAX(0,B$1-B$2), MAX(0,G10-B$2))</f>
        <v>0</v>
      </c>
      <c r="I10" s="233">
        <f>MAX(0,IF(ISNUMBER(H10),ROUNDUP((H$1/36500)*H10*' Amount Details'!I4,0)," "))</f>
        <v>0</v>
      </c>
      <c r="J10" s="232" t="str">
        <f>IF(Actual_Paid!H5="",IF(Actual_Paid!K5="",IF(Actual_Paid!N5=""," ",Actual_Paid!N5),Actual_Paid!K5),Actual_Paid!H5)</f>
        <v xml:space="preserve"> </v>
      </c>
      <c r="K10" s="234">
        <f t="shared" ref="K10:K73" si="2">IF( J10=" ",MAX(0,B$1-B$3), MAX(0,J10-B$3))</f>
        <v>0</v>
      </c>
      <c r="L10" s="233">
        <f>MAX(0,IF(ISNUMBER(K10),ROUNDUP((H$1/36500)*K10*' Amount Details'!J4,0)," "))</f>
        <v>0</v>
      </c>
      <c r="M10" s="232" t="str">
        <f>IF(Actual_Paid!K5="",IF(Actual_Paid!N5=""," ",Actual_Paid!N5),Actual_Paid!K5)</f>
        <v xml:space="preserve"> </v>
      </c>
      <c r="N10" s="234">
        <f t="shared" ref="N10:N73" si="3">IF( M10=" ",MAX(0,B$1-B$4), MAX(0,M10-B$4))</f>
        <v>0</v>
      </c>
      <c r="O10" s="233">
        <f>MAX(0,IF(ISNUMBER(N10),ROUNDUP((H$1/36500)*N10*' Amount Details'!K4,0)," "))</f>
        <v>0</v>
      </c>
      <c r="P10" s="232" t="str">
        <f>IF(Actual_Paid!N5=""," ",Actual_Paid!N5)</f>
        <v xml:space="preserve"> </v>
      </c>
      <c r="Q10" s="233">
        <f t="shared" ref="Q10:Q73" si="4">IF( P10=" ",MAX(0,B$1-B$5), MAX(0,P10-B$5))</f>
        <v>0</v>
      </c>
      <c r="R10" s="233">
        <f>MAX(0,IF(ISNUMBER(Q10),ROUNDUP((H$1/36500)*Q10*' Amount Details'!L4,0)," "))</f>
        <v>0</v>
      </c>
    </row>
    <row r="11" spans="1:18">
      <c r="C11" s="72" t="str">
        <f>Actual_Paid!C6</f>
        <v>A-103</v>
      </c>
      <c r="D11" s="232">
        <f>IF(' Amount Details'!P5=0,Interest_Calculation!B$1,IF(Actual_Paid!E6="",IF(Actual_Paid!H6="",IF(Actual_Paid!K6="",IF(Actual_Paid!N6=""," ",Actual_Paid!N6),Actual_Paid!K6),Actual_Paid!H6),Actual_Paid!E6))</f>
        <v>42844</v>
      </c>
      <c r="E11" s="249">
        <f t="shared" si="0"/>
        <v>9</v>
      </c>
      <c r="F11" s="233">
        <f>MAX(0,IF(ISNUMBER(E11),ROUNDUP((H$1/36500)*E11*' Amount Details'!P5,0)," "))</f>
        <v>0</v>
      </c>
      <c r="G11" s="232" t="str">
        <f>IF(Actual_Paid!E6="",IF(Actual_Paid!H6="",IF(Actual_Paid!K6="",IF(Actual_Paid!N6=""," ",Actual_Paid!N6),Actual_Paid!K6),Actual_Paid!H6),Actual_Paid!E6)</f>
        <v xml:space="preserve"> </v>
      </c>
      <c r="H11" s="234">
        <f t="shared" si="1"/>
        <v>0</v>
      </c>
      <c r="I11" s="233">
        <f>MAX(0,IF(ISNUMBER(H11),ROUNDUP((H$1/36500)*H11*' Amount Details'!I5,0)," "))</f>
        <v>0</v>
      </c>
      <c r="J11" s="232" t="str">
        <f>IF(Actual_Paid!H6="",IF(Actual_Paid!K6="",IF(Actual_Paid!N6=""," ",Actual_Paid!N6),Actual_Paid!K6),Actual_Paid!H6)</f>
        <v xml:space="preserve"> </v>
      </c>
      <c r="K11" s="234">
        <f t="shared" si="2"/>
        <v>0</v>
      </c>
      <c r="L11" s="233">
        <f>MAX(0,IF(ISNUMBER(K11),ROUNDUP((H$1/36500)*K11*' Amount Details'!J5,0)," "))</f>
        <v>0</v>
      </c>
      <c r="M11" s="232" t="str">
        <f>IF(Actual_Paid!K6="",IF(Actual_Paid!N6=""," ",Actual_Paid!N6),Actual_Paid!K6)</f>
        <v xml:space="preserve"> </v>
      </c>
      <c r="N11" s="234">
        <f t="shared" si="3"/>
        <v>0</v>
      </c>
      <c r="O11" s="233">
        <f>MAX(0,IF(ISNUMBER(N11),ROUNDUP((H$1/36500)*N11*' Amount Details'!K5,0)," "))</f>
        <v>0</v>
      </c>
      <c r="P11" s="232" t="str">
        <f>IF(Actual_Paid!N6=""," ",Actual_Paid!N6)</f>
        <v xml:space="preserve"> </v>
      </c>
      <c r="Q11" s="233">
        <f t="shared" si="4"/>
        <v>0</v>
      </c>
      <c r="R11" s="233">
        <f>MAX(0,IF(ISNUMBER(Q11),ROUNDUP((H$1/36500)*Q11*' Amount Details'!L5,0)," "))</f>
        <v>0</v>
      </c>
    </row>
    <row r="12" spans="1:18">
      <c r="C12" s="72" t="str">
        <f>Actual_Paid!C7</f>
        <v>A-104</v>
      </c>
      <c r="D12" s="232" t="str">
        <f>IF(' Amount Details'!P6=0,Interest_Calculation!B$1,IF(Actual_Paid!E7="",IF(Actual_Paid!H7="",IF(Actual_Paid!K7="",IF(Actual_Paid!N7=""," ",Actual_Paid!N7),Actual_Paid!K7),Actual_Paid!H7),Actual_Paid!E7))</f>
        <v xml:space="preserve"> </v>
      </c>
      <c r="E12" s="249">
        <f t="shared" si="0"/>
        <v>9</v>
      </c>
      <c r="F12" s="233">
        <f>MAX(0,IF(ISNUMBER(E12),ROUNDUP((H$1/36500)*E12*' Amount Details'!P6,0)," "))</f>
        <v>47</v>
      </c>
      <c r="G12" s="232" t="str">
        <f>IF(Actual_Paid!E7="",IF(Actual_Paid!H7="",IF(Actual_Paid!K7="",IF(Actual_Paid!N7=""," ",Actual_Paid!N7),Actual_Paid!K7),Actual_Paid!H7),Actual_Paid!E7)</f>
        <v xml:space="preserve"> </v>
      </c>
      <c r="H12" s="234">
        <f t="shared" si="1"/>
        <v>0</v>
      </c>
      <c r="I12" s="233">
        <f>MAX(0,IF(ISNUMBER(H12),ROUNDUP((H$1/36500)*H12*' Amount Details'!I6,0)," "))</f>
        <v>0</v>
      </c>
      <c r="J12" s="232" t="str">
        <f>IF(Actual_Paid!H7="",IF(Actual_Paid!K7="",IF(Actual_Paid!N7=""," ",Actual_Paid!N7),Actual_Paid!K7),Actual_Paid!H7)</f>
        <v xml:space="preserve"> </v>
      </c>
      <c r="K12" s="234">
        <f t="shared" si="2"/>
        <v>0</v>
      </c>
      <c r="L12" s="233">
        <f>MAX(0,IF(ISNUMBER(K12),ROUNDUP((H$1/36500)*K12*' Amount Details'!J6,0)," "))</f>
        <v>0</v>
      </c>
      <c r="M12" s="232" t="str">
        <f>IF(Actual_Paid!K7="",IF(Actual_Paid!N7=""," ",Actual_Paid!N7),Actual_Paid!K7)</f>
        <v xml:space="preserve"> </v>
      </c>
      <c r="N12" s="234">
        <f t="shared" si="3"/>
        <v>0</v>
      </c>
      <c r="O12" s="233">
        <f>MAX(0,IF(ISNUMBER(N12),ROUNDUP((H$1/36500)*N12*' Amount Details'!K6,0)," "))</f>
        <v>0</v>
      </c>
      <c r="P12" s="232" t="str">
        <f>IF(Actual_Paid!N7=""," ",Actual_Paid!N7)</f>
        <v xml:space="preserve"> </v>
      </c>
      <c r="Q12" s="233">
        <f t="shared" si="4"/>
        <v>0</v>
      </c>
      <c r="R12" s="233">
        <f>MAX(0,IF(ISNUMBER(Q12),ROUNDUP((H$1/36500)*Q12*' Amount Details'!L6,0)," "))</f>
        <v>0</v>
      </c>
    </row>
    <row r="13" spans="1:18">
      <c r="C13" s="72" t="str">
        <f>Actual_Paid!C8</f>
        <v>A-105</v>
      </c>
      <c r="D13" s="232" t="str">
        <f>IF(' Amount Details'!P7=0,Interest_Calculation!B$1,IF(Actual_Paid!E8="",IF(Actual_Paid!H8="",IF(Actual_Paid!K8="",IF(Actual_Paid!N8=""," ",Actual_Paid!N8),Actual_Paid!K8),Actual_Paid!H8),Actual_Paid!E8))</f>
        <v xml:space="preserve"> </v>
      </c>
      <c r="E13" s="249">
        <f t="shared" si="0"/>
        <v>9</v>
      </c>
      <c r="F13" s="233">
        <f>MAX(0,IF(ISNUMBER(E13),ROUNDUP((H$1/36500)*E13*' Amount Details'!P7,0)," "))</f>
        <v>1</v>
      </c>
      <c r="G13" s="232" t="str">
        <f>IF(Actual_Paid!E8="",IF(Actual_Paid!H8="",IF(Actual_Paid!K8="",IF(Actual_Paid!N8=""," ",Actual_Paid!N8),Actual_Paid!K8),Actual_Paid!H8),Actual_Paid!E8)</f>
        <v xml:space="preserve"> </v>
      </c>
      <c r="H13" s="234">
        <f t="shared" si="1"/>
        <v>0</v>
      </c>
      <c r="I13" s="233">
        <f>MAX(0,IF(ISNUMBER(H13),ROUNDUP((H$1/36500)*H13*' Amount Details'!I7,0)," "))</f>
        <v>0</v>
      </c>
      <c r="J13" s="232" t="str">
        <f>IF(Actual_Paid!H8="",IF(Actual_Paid!K8="",IF(Actual_Paid!N8=""," ",Actual_Paid!N8),Actual_Paid!K8),Actual_Paid!H8)</f>
        <v xml:space="preserve"> </v>
      </c>
      <c r="K13" s="234">
        <f t="shared" si="2"/>
        <v>0</v>
      </c>
      <c r="L13" s="233">
        <f>MAX(0,IF(ISNUMBER(K13),ROUNDUP((H$1/36500)*K13*' Amount Details'!J7,0)," "))</f>
        <v>0</v>
      </c>
      <c r="M13" s="232" t="str">
        <f>IF(Actual_Paid!K8="",IF(Actual_Paid!N8=""," ",Actual_Paid!N8),Actual_Paid!K8)</f>
        <v xml:space="preserve"> </v>
      </c>
      <c r="N13" s="234">
        <f t="shared" si="3"/>
        <v>0</v>
      </c>
      <c r="O13" s="233">
        <f>MAX(0,IF(ISNUMBER(N13),ROUNDUP((H$1/36500)*N13*' Amount Details'!K7,0)," "))</f>
        <v>0</v>
      </c>
      <c r="P13" s="232" t="str">
        <f>IF(Actual_Paid!N8=""," ",Actual_Paid!N8)</f>
        <v xml:space="preserve"> </v>
      </c>
      <c r="Q13" s="233">
        <f t="shared" si="4"/>
        <v>0</v>
      </c>
      <c r="R13" s="233">
        <f>MAX(0,IF(ISNUMBER(Q13),ROUNDUP((H$1/36500)*Q13*' Amount Details'!L7,0)," "))</f>
        <v>0</v>
      </c>
    </row>
    <row r="14" spans="1:18">
      <c r="C14" s="72" t="str">
        <f>Actual_Paid!C9</f>
        <v>A-106</v>
      </c>
      <c r="D14" s="232" t="str">
        <f>IF(' Amount Details'!P8=0,Interest_Calculation!B$1,IF(Actual_Paid!E9="",IF(Actual_Paid!H9="",IF(Actual_Paid!K9="",IF(Actual_Paid!N9=""," ",Actual_Paid!N9),Actual_Paid!K9),Actual_Paid!H9),Actual_Paid!E9))</f>
        <v xml:space="preserve"> </v>
      </c>
      <c r="E14" s="249">
        <f t="shared" si="0"/>
        <v>9</v>
      </c>
      <c r="F14" s="233">
        <f>MAX(0,IF(ISNUMBER(E14),ROUNDUP((H$1/36500)*E14*' Amount Details'!P8,0)," "))</f>
        <v>0</v>
      </c>
      <c r="G14" s="232" t="str">
        <f>IF(Actual_Paid!E9="",IF(Actual_Paid!H9="",IF(Actual_Paid!K9="",IF(Actual_Paid!N9=""," ",Actual_Paid!N9),Actual_Paid!K9),Actual_Paid!H9),Actual_Paid!E9)</f>
        <v xml:space="preserve"> </v>
      </c>
      <c r="H14" s="234">
        <f t="shared" si="1"/>
        <v>0</v>
      </c>
      <c r="I14" s="233">
        <f>MAX(0,IF(ISNUMBER(H14),ROUNDUP((H$1/36500)*H14*' Amount Details'!I8,0)," "))</f>
        <v>0</v>
      </c>
      <c r="J14" s="232" t="str">
        <f>IF(Actual_Paid!H9="",IF(Actual_Paid!K9="",IF(Actual_Paid!N9=""," ",Actual_Paid!N9),Actual_Paid!K9),Actual_Paid!H9)</f>
        <v xml:space="preserve"> </v>
      </c>
      <c r="K14" s="234">
        <f t="shared" si="2"/>
        <v>0</v>
      </c>
      <c r="L14" s="233">
        <f>MAX(0,IF(ISNUMBER(K14),ROUNDUP((H$1/36500)*K14*' Amount Details'!J8,0)," "))</f>
        <v>0</v>
      </c>
      <c r="M14" s="232" t="str">
        <f>IF(Actual_Paid!K9="",IF(Actual_Paid!N9=""," ",Actual_Paid!N9),Actual_Paid!K9)</f>
        <v xml:space="preserve"> </v>
      </c>
      <c r="N14" s="234">
        <f t="shared" si="3"/>
        <v>0</v>
      </c>
      <c r="O14" s="233">
        <f>MAX(0,IF(ISNUMBER(N14),ROUNDUP((H$1/36500)*N14*' Amount Details'!K8,0)," "))</f>
        <v>0</v>
      </c>
      <c r="P14" s="232" t="str">
        <f>IF(Actual_Paid!N9=""," ",Actual_Paid!N9)</f>
        <v xml:space="preserve"> </v>
      </c>
      <c r="Q14" s="233">
        <f t="shared" si="4"/>
        <v>0</v>
      </c>
      <c r="R14" s="233">
        <f>MAX(0,IF(ISNUMBER(Q14),ROUNDUP((H$1/36500)*Q14*' Amount Details'!L8,0)," "))</f>
        <v>0</v>
      </c>
    </row>
    <row r="15" spans="1:18">
      <c r="C15" s="72" t="str">
        <f>Actual_Paid!C10</f>
        <v>A-107</v>
      </c>
      <c r="D15" s="232" t="str">
        <f>IF(' Amount Details'!P9=0,Interest_Calculation!B$1,IF(Actual_Paid!E10="",IF(Actual_Paid!H10="",IF(Actual_Paid!K10="",IF(Actual_Paid!N10=""," ",Actual_Paid!N10),Actual_Paid!K10),Actual_Paid!H10),Actual_Paid!E10))</f>
        <v xml:space="preserve"> </v>
      </c>
      <c r="E15" s="249">
        <f t="shared" si="0"/>
        <v>9</v>
      </c>
      <c r="F15" s="233">
        <f>MAX(0,IF(ISNUMBER(E15),ROUNDUP((H$1/36500)*E15*' Amount Details'!P9,0)," "))</f>
        <v>2</v>
      </c>
      <c r="G15" s="232" t="str">
        <f>IF(Actual_Paid!E10="",IF(Actual_Paid!H10="",IF(Actual_Paid!K10="",IF(Actual_Paid!N10=""," ",Actual_Paid!N10),Actual_Paid!K10),Actual_Paid!H10),Actual_Paid!E10)</f>
        <v xml:space="preserve"> </v>
      </c>
      <c r="H15" s="234">
        <f t="shared" si="1"/>
        <v>0</v>
      </c>
      <c r="I15" s="233">
        <f>MAX(0,IF(ISNUMBER(H15),ROUNDUP((H$1/36500)*H15*' Amount Details'!I9,0)," "))</f>
        <v>0</v>
      </c>
      <c r="J15" s="232" t="str">
        <f>IF(Actual_Paid!H10="",IF(Actual_Paid!K10="",IF(Actual_Paid!N10=""," ",Actual_Paid!N10),Actual_Paid!K10),Actual_Paid!H10)</f>
        <v xml:space="preserve"> </v>
      </c>
      <c r="K15" s="234">
        <f t="shared" si="2"/>
        <v>0</v>
      </c>
      <c r="L15" s="233">
        <f>MAX(0,IF(ISNUMBER(K15),ROUNDUP((H$1/36500)*K15*' Amount Details'!J9,0)," "))</f>
        <v>0</v>
      </c>
      <c r="M15" s="232" t="str">
        <f>IF(Actual_Paid!K10="",IF(Actual_Paid!N10=""," ",Actual_Paid!N10),Actual_Paid!K10)</f>
        <v xml:space="preserve"> </v>
      </c>
      <c r="N15" s="234">
        <f t="shared" si="3"/>
        <v>0</v>
      </c>
      <c r="O15" s="233">
        <f>MAX(0,IF(ISNUMBER(N15),ROUNDUP((H$1/36500)*N15*' Amount Details'!K9,0)," "))</f>
        <v>0</v>
      </c>
      <c r="P15" s="232" t="str">
        <f>IF(Actual_Paid!N10=""," ",Actual_Paid!N10)</f>
        <v xml:space="preserve"> </v>
      </c>
      <c r="Q15" s="233">
        <f t="shared" si="4"/>
        <v>0</v>
      </c>
      <c r="R15" s="233">
        <f>MAX(0,IF(ISNUMBER(Q15),ROUNDUP((H$1/36500)*Q15*' Amount Details'!L9,0)," "))</f>
        <v>0</v>
      </c>
    </row>
    <row r="16" spans="1:18">
      <c r="C16" s="72" t="str">
        <f>Actual_Paid!C11</f>
        <v>A-108</v>
      </c>
      <c r="D16" s="232">
        <f>IF(' Amount Details'!P10=0,Interest_Calculation!B$1,IF(Actual_Paid!E11="",IF(Actual_Paid!H11="",IF(Actual_Paid!K11="",IF(Actual_Paid!N11=""," ",Actual_Paid!N11),Actual_Paid!K11),Actual_Paid!H11),Actual_Paid!E11))</f>
        <v>42844</v>
      </c>
      <c r="E16" s="249">
        <f t="shared" si="0"/>
        <v>9</v>
      </c>
      <c r="F16" s="233">
        <f>MAX(0,IF(ISNUMBER(E16),ROUNDUP((H$1/36500)*E16*' Amount Details'!P10,0)," "))</f>
        <v>0</v>
      </c>
      <c r="G16" s="232" t="str">
        <f>IF(Actual_Paid!E11="",IF(Actual_Paid!H11="",IF(Actual_Paid!K11="",IF(Actual_Paid!N11=""," ",Actual_Paid!N11),Actual_Paid!K11),Actual_Paid!H11),Actual_Paid!E11)</f>
        <v xml:space="preserve"> </v>
      </c>
      <c r="H16" s="234">
        <f t="shared" si="1"/>
        <v>0</v>
      </c>
      <c r="I16" s="233">
        <f>MAX(0,IF(ISNUMBER(H16),ROUNDUP((H$1/36500)*H16*' Amount Details'!I10,0)," "))</f>
        <v>0</v>
      </c>
      <c r="J16" s="232" t="str">
        <f>IF(Actual_Paid!H11="",IF(Actual_Paid!K11="",IF(Actual_Paid!N11=""," ",Actual_Paid!N11),Actual_Paid!K11),Actual_Paid!H11)</f>
        <v xml:space="preserve"> </v>
      </c>
      <c r="K16" s="234">
        <f t="shared" si="2"/>
        <v>0</v>
      </c>
      <c r="L16" s="233">
        <f>MAX(0,IF(ISNUMBER(K16),ROUNDUP((H$1/36500)*K16*' Amount Details'!J10,0)," "))</f>
        <v>0</v>
      </c>
      <c r="M16" s="232" t="str">
        <f>IF(Actual_Paid!K11="",IF(Actual_Paid!N11=""," ",Actual_Paid!N11),Actual_Paid!K11)</f>
        <v xml:space="preserve"> </v>
      </c>
      <c r="N16" s="234">
        <f t="shared" si="3"/>
        <v>0</v>
      </c>
      <c r="O16" s="233">
        <f>MAX(0,IF(ISNUMBER(N16),ROUNDUP((H$1/36500)*N16*' Amount Details'!K10,0)," "))</f>
        <v>0</v>
      </c>
      <c r="P16" s="232" t="str">
        <f>IF(Actual_Paid!N11=""," ",Actual_Paid!N11)</f>
        <v xml:space="preserve"> </v>
      </c>
      <c r="Q16" s="233">
        <f t="shared" si="4"/>
        <v>0</v>
      </c>
      <c r="R16" s="233">
        <f>MAX(0,IF(ISNUMBER(Q16),ROUNDUP((H$1/36500)*Q16*' Amount Details'!L10,0)," "))</f>
        <v>0</v>
      </c>
    </row>
    <row r="17" spans="3:18">
      <c r="C17" s="72" t="str">
        <f>Actual_Paid!C12</f>
        <v>A-201</v>
      </c>
      <c r="D17" s="232" t="str">
        <f>IF(' Amount Details'!P11=0,Interest_Calculation!B$1,IF(Actual_Paid!E12="",IF(Actual_Paid!H12="",IF(Actual_Paid!K12="",IF(Actual_Paid!N12=""," ",Actual_Paid!N12),Actual_Paid!K12),Actual_Paid!H12),Actual_Paid!E12))</f>
        <v xml:space="preserve"> </v>
      </c>
      <c r="E17" s="249">
        <f t="shared" si="0"/>
        <v>9</v>
      </c>
      <c r="F17" s="233">
        <f>MAX(0,IF(ISNUMBER(E17),ROUNDUP((H$1/36500)*E17*' Amount Details'!P11,0)," "))</f>
        <v>1</v>
      </c>
      <c r="G17" s="232" t="str">
        <f>IF(Actual_Paid!E12="",IF(Actual_Paid!H12="",IF(Actual_Paid!K12="",IF(Actual_Paid!N12=""," ",Actual_Paid!N12),Actual_Paid!K12),Actual_Paid!H12),Actual_Paid!E12)</f>
        <v xml:space="preserve"> </v>
      </c>
      <c r="H17" s="234">
        <f t="shared" si="1"/>
        <v>0</v>
      </c>
      <c r="I17" s="233">
        <f>MAX(0,IF(ISNUMBER(H17),ROUNDUP((H$1/36500)*H17*' Amount Details'!I11,0)," "))</f>
        <v>0</v>
      </c>
      <c r="J17" s="232" t="str">
        <f>IF(Actual_Paid!H12="",IF(Actual_Paid!K12="",IF(Actual_Paid!N12=""," ",Actual_Paid!N12),Actual_Paid!K12),Actual_Paid!H12)</f>
        <v xml:space="preserve"> </v>
      </c>
      <c r="K17" s="234">
        <f t="shared" si="2"/>
        <v>0</v>
      </c>
      <c r="L17" s="233">
        <f>MAX(0,IF(ISNUMBER(K17),ROUNDUP((H$1/36500)*K17*' Amount Details'!J11,0)," "))</f>
        <v>0</v>
      </c>
      <c r="M17" s="232" t="str">
        <f>IF(Actual_Paid!K12="",IF(Actual_Paid!N12=""," ",Actual_Paid!N12),Actual_Paid!K12)</f>
        <v xml:space="preserve"> </v>
      </c>
      <c r="N17" s="234">
        <f t="shared" si="3"/>
        <v>0</v>
      </c>
      <c r="O17" s="233">
        <f>MAX(0,IF(ISNUMBER(N17),ROUNDUP((H$1/36500)*N17*' Amount Details'!K11,0)," "))</f>
        <v>0</v>
      </c>
      <c r="P17" s="232" t="str">
        <f>IF(Actual_Paid!N12=""," ",Actual_Paid!N12)</f>
        <v xml:space="preserve"> </v>
      </c>
      <c r="Q17" s="233">
        <f t="shared" si="4"/>
        <v>0</v>
      </c>
      <c r="R17" s="233">
        <f>MAX(0,IF(ISNUMBER(Q17),ROUNDUP((H$1/36500)*Q17*' Amount Details'!L11,0)," "))</f>
        <v>0</v>
      </c>
    </row>
    <row r="18" spans="3:18">
      <c r="C18" s="72" t="str">
        <f>Actual_Paid!C13</f>
        <v>A-202</v>
      </c>
      <c r="D18" s="232" t="str">
        <f>IF(' Amount Details'!P12=0,Interest_Calculation!B$1,IF(Actual_Paid!E13="",IF(Actual_Paid!H13="",IF(Actual_Paid!K13="",IF(Actual_Paid!N13=""," ",Actual_Paid!N13),Actual_Paid!K13),Actual_Paid!H13),Actual_Paid!E13))</f>
        <v xml:space="preserve"> </v>
      </c>
      <c r="E18" s="249">
        <f t="shared" si="0"/>
        <v>9</v>
      </c>
      <c r="F18" s="233">
        <f>MAX(0,IF(ISNUMBER(E18),ROUNDUP((H$1/36500)*E18*' Amount Details'!P12,0)," "))</f>
        <v>0</v>
      </c>
      <c r="G18" s="232" t="str">
        <f>IF(Actual_Paid!E13="",IF(Actual_Paid!H13="",IF(Actual_Paid!K13="",IF(Actual_Paid!N13=""," ",Actual_Paid!N13),Actual_Paid!K13),Actual_Paid!H13),Actual_Paid!E13)</f>
        <v xml:space="preserve"> </v>
      </c>
      <c r="H18" s="234">
        <f t="shared" si="1"/>
        <v>0</v>
      </c>
      <c r="I18" s="233">
        <f>MAX(0,IF(ISNUMBER(H18),ROUNDUP((H$1/36500)*H18*' Amount Details'!I12,0)," "))</f>
        <v>0</v>
      </c>
      <c r="J18" s="232" t="str">
        <f>IF(Actual_Paid!H13="",IF(Actual_Paid!K13="",IF(Actual_Paid!N13=""," ",Actual_Paid!N13),Actual_Paid!K13),Actual_Paid!H13)</f>
        <v xml:space="preserve"> </v>
      </c>
      <c r="K18" s="234">
        <f t="shared" si="2"/>
        <v>0</v>
      </c>
      <c r="L18" s="233">
        <f>MAX(0,IF(ISNUMBER(K18),ROUNDUP((H$1/36500)*K18*' Amount Details'!J12,0)," "))</f>
        <v>0</v>
      </c>
      <c r="M18" s="232" t="str">
        <f>IF(Actual_Paid!K13="",IF(Actual_Paid!N13=""," ",Actual_Paid!N13),Actual_Paid!K13)</f>
        <v xml:space="preserve"> </v>
      </c>
      <c r="N18" s="234">
        <f t="shared" si="3"/>
        <v>0</v>
      </c>
      <c r="O18" s="233">
        <f>MAX(0,IF(ISNUMBER(N18),ROUNDUP((H$1/36500)*N18*' Amount Details'!K12,0)," "))</f>
        <v>0</v>
      </c>
      <c r="P18" s="232" t="str">
        <f>IF(Actual_Paid!N13=""," ",Actual_Paid!N13)</f>
        <v xml:space="preserve"> </v>
      </c>
      <c r="Q18" s="233">
        <f t="shared" si="4"/>
        <v>0</v>
      </c>
      <c r="R18" s="233">
        <f>MAX(0,IF(ISNUMBER(Q18),ROUNDUP((H$1/36500)*Q18*' Amount Details'!L12,0)," "))</f>
        <v>0</v>
      </c>
    </row>
    <row r="19" spans="3:18">
      <c r="C19" s="72" t="str">
        <f>Actual_Paid!C14</f>
        <v>A-203</v>
      </c>
      <c r="D19" s="232" t="str">
        <f>IF(' Amount Details'!P13=0,Interest_Calculation!B$1,IF(Actual_Paid!E14="",IF(Actual_Paid!H14="",IF(Actual_Paid!K14="",IF(Actual_Paid!N14=""," ",Actual_Paid!N14),Actual_Paid!K14),Actual_Paid!H14),Actual_Paid!E14))</f>
        <v xml:space="preserve"> </v>
      </c>
      <c r="E19" s="249">
        <f t="shared" si="0"/>
        <v>9</v>
      </c>
      <c r="F19" s="233">
        <f>MAX(0,IF(ISNUMBER(E19),ROUNDUP((H$1/36500)*E19*' Amount Details'!P13,0)," "))</f>
        <v>130</v>
      </c>
      <c r="G19" s="232" t="str">
        <f>IF(Actual_Paid!E14="",IF(Actual_Paid!H14="",IF(Actual_Paid!K14="",IF(Actual_Paid!N14=""," ",Actual_Paid!N14),Actual_Paid!K14),Actual_Paid!H14),Actual_Paid!E14)</f>
        <v xml:space="preserve"> </v>
      </c>
      <c r="H19" s="234">
        <f t="shared" si="1"/>
        <v>0</v>
      </c>
      <c r="I19" s="233">
        <f>MAX(0,IF(ISNUMBER(H19),ROUNDUP((H$1/36500)*H19*' Amount Details'!I13,0)," "))</f>
        <v>0</v>
      </c>
      <c r="J19" s="232" t="str">
        <f>IF(Actual_Paid!H14="",IF(Actual_Paid!K14="",IF(Actual_Paid!N14=""," ",Actual_Paid!N14),Actual_Paid!K14),Actual_Paid!H14)</f>
        <v xml:space="preserve"> </v>
      </c>
      <c r="K19" s="234">
        <f t="shared" si="2"/>
        <v>0</v>
      </c>
      <c r="L19" s="233">
        <f>MAX(0,IF(ISNUMBER(K19),ROUNDUP((H$1/36500)*K19*' Amount Details'!J13,0)," "))</f>
        <v>0</v>
      </c>
      <c r="M19" s="232" t="str">
        <f>IF(Actual_Paid!K14="",IF(Actual_Paid!N14=""," ",Actual_Paid!N14),Actual_Paid!K14)</f>
        <v xml:space="preserve"> </v>
      </c>
      <c r="N19" s="234">
        <f t="shared" si="3"/>
        <v>0</v>
      </c>
      <c r="O19" s="233">
        <f>MAX(0,IF(ISNUMBER(N19),ROUNDUP((H$1/36500)*N19*' Amount Details'!K13,0)," "))</f>
        <v>0</v>
      </c>
      <c r="P19" s="232" t="str">
        <f>IF(Actual_Paid!N14=""," ",Actual_Paid!N14)</f>
        <v xml:space="preserve"> </v>
      </c>
      <c r="Q19" s="233">
        <f t="shared" si="4"/>
        <v>0</v>
      </c>
      <c r="R19" s="233">
        <f>MAX(0,IF(ISNUMBER(Q19),ROUNDUP((H$1/36500)*Q19*' Amount Details'!L13,0)," "))</f>
        <v>0</v>
      </c>
    </row>
    <row r="20" spans="3:18">
      <c r="C20" s="72" t="str">
        <f>Actual_Paid!C15</f>
        <v>A-204</v>
      </c>
      <c r="D20" s="232" t="str">
        <f>IF(' Amount Details'!P14=0,Interest_Calculation!B$1,IF(Actual_Paid!E15="",IF(Actual_Paid!H15="",IF(Actual_Paid!K15="",IF(Actual_Paid!N15=""," ",Actual_Paid!N15),Actual_Paid!K15),Actual_Paid!H15),Actual_Paid!E15))</f>
        <v xml:space="preserve"> </v>
      </c>
      <c r="E20" s="249">
        <f t="shared" si="0"/>
        <v>9</v>
      </c>
      <c r="F20" s="233">
        <f>MAX(0,IF(ISNUMBER(E20),ROUNDUP((H$1/36500)*E20*' Amount Details'!P14,0)," "))</f>
        <v>5</v>
      </c>
      <c r="G20" s="232" t="str">
        <f>IF(Actual_Paid!E15="",IF(Actual_Paid!H15="",IF(Actual_Paid!K15="",IF(Actual_Paid!N15=""," ",Actual_Paid!N15),Actual_Paid!K15),Actual_Paid!H15),Actual_Paid!E15)</f>
        <v xml:space="preserve"> </v>
      </c>
      <c r="H20" s="234">
        <f t="shared" si="1"/>
        <v>0</v>
      </c>
      <c r="I20" s="233">
        <f>MAX(0,IF(ISNUMBER(H20),ROUNDUP((H$1/36500)*H20*' Amount Details'!I14,0)," "))</f>
        <v>0</v>
      </c>
      <c r="J20" s="232" t="str">
        <f>IF(Actual_Paid!H15="",IF(Actual_Paid!K15="",IF(Actual_Paid!N15=""," ",Actual_Paid!N15),Actual_Paid!K15),Actual_Paid!H15)</f>
        <v xml:space="preserve"> </v>
      </c>
      <c r="K20" s="234">
        <f t="shared" si="2"/>
        <v>0</v>
      </c>
      <c r="L20" s="233">
        <f>MAX(0,IF(ISNUMBER(K20),ROUNDUP((H$1/36500)*K20*' Amount Details'!J14,0)," "))</f>
        <v>0</v>
      </c>
      <c r="M20" s="232" t="str">
        <f>IF(Actual_Paid!K15="",IF(Actual_Paid!N15=""," ",Actual_Paid!N15),Actual_Paid!K15)</f>
        <v xml:space="preserve"> </v>
      </c>
      <c r="N20" s="234">
        <f t="shared" si="3"/>
        <v>0</v>
      </c>
      <c r="O20" s="233">
        <f>MAX(0,IF(ISNUMBER(N20),ROUNDUP((H$1/36500)*N20*' Amount Details'!K14,0)," "))</f>
        <v>0</v>
      </c>
      <c r="P20" s="232" t="str">
        <f>IF(Actual_Paid!N15=""," ",Actual_Paid!N15)</f>
        <v xml:space="preserve"> </v>
      </c>
      <c r="Q20" s="233">
        <f t="shared" si="4"/>
        <v>0</v>
      </c>
      <c r="R20" s="233">
        <f>MAX(0,IF(ISNUMBER(Q20),ROUNDUP((H$1/36500)*Q20*' Amount Details'!L14,0)," "))</f>
        <v>0</v>
      </c>
    </row>
    <row r="21" spans="3:18">
      <c r="C21" s="72" t="str">
        <f>Actual_Paid!C16</f>
        <v>A-205</v>
      </c>
      <c r="D21" s="232" t="str">
        <f>IF(' Amount Details'!P15=0,Interest_Calculation!B$1,IF(Actual_Paid!E16="",IF(Actual_Paid!H16="",IF(Actual_Paid!K16="",IF(Actual_Paid!N16=""," ",Actual_Paid!N16),Actual_Paid!K16),Actual_Paid!H16),Actual_Paid!E16))</f>
        <v xml:space="preserve"> </v>
      </c>
      <c r="E21" s="249">
        <f t="shared" si="0"/>
        <v>9</v>
      </c>
      <c r="F21" s="233">
        <f>MAX(0,IF(ISNUMBER(E21),ROUNDUP((H$1/36500)*E21*' Amount Details'!P15,0)," "))</f>
        <v>3</v>
      </c>
      <c r="G21" s="232" t="str">
        <f>IF(Actual_Paid!E16="",IF(Actual_Paid!H16="",IF(Actual_Paid!K16="",IF(Actual_Paid!N16=""," ",Actual_Paid!N16),Actual_Paid!K16),Actual_Paid!H16),Actual_Paid!E16)</f>
        <v xml:space="preserve"> </v>
      </c>
      <c r="H21" s="234">
        <f t="shared" si="1"/>
        <v>0</v>
      </c>
      <c r="I21" s="233">
        <f>MAX(0,IF(ISNUMBER(H21),ROUNDUP((H$1/36500)*H21*' Amount Details'!I15,0)," "))</f>
        <v>0</v>
      </c>
      <c r="J21" s="232" t="str">
        <f>IF(Actual_Paid!H16="",IF(Actual_Paid!K16="",IF(Actual_Paid!N16=""," ",Actual_Paid!N16),Actual_Paid!K16),Actual_Paid!H16)</f>
        <v xml:space="preserve"> </v>
      </c>
      <c r="K21" s="234">
        <f t="shared" si="2"/>
        <v>0</v>
      </c>
      <c r="L21" s="233">
        <f>MAX(0,IF(ISNUMBER(K21),ROUNDUP((H$1/36500)*K21*' Amount Details'!J15,0)," "))</f>
        <v>0</v>
      </c>
      <c r="M21" s="232" t="str">
        <f>IF(Actual_Paid!K16="",IF(Actual_Paid!N16=""," ",Actual_Paid!N16),Actual_Paid!K16)</f>
        <v xml:space="preserve"> </v>
      </c>
      <c r="N21" s="234">
        <f t="shared" si="3"/>
        <v>0</v>
      </c>
      <c r="O21" s="233">
        <f>MAX(0,IF(ISNUMBER(N21),ROUNDUP((H$1/36500)*N21*' Amount Details'!K15,0)," "))</f>
        <v>0</v>
      </c>
      <c r="P21" s="232" t="str">
        <f>IF(Actual_Paid!N16=""," ",Actual_Paid!N16)</f>
        <v xml:space="preserve"> </v>
      </c>
      <c r="Q21" s="233">
        <f t="shared" si="4"/>
        <v>0</v>
      </c>
      <c r="R21" s="233">
        <f>MAX(0,IF(ISNUMBER(Q21),ROUNDUP((H$1/36500)*Q21*' Amount Details'!L15,0)," "))</f>
        <v>0</v>
      </c>
    </row>
    <row r="22" spans="3:18">
      <c r="C22" s="72" t="str">
        <f>Actual_Paid!C17</f>
        <v>A-206</v>
      </c>
      <c r="D22" s="232" t="str">
        <f>IF(' Amount Details'!P16=0,Interest_Calculation!B$1,IF(Actual_Paid!E17="",IF(Actual_Paid!H17="",IF(Actual_Paid!K17="",IF(Actual_Paid!N17=""," ",Actual_Paid!N17),Actual_Paid!K17),Actual_Paid!H17),Actual_Paid!E17))</f>
        <v xml:space="preserve"> </v>
      </c>
      <c r="E22" s="249">
        <f t="shared" si="0"/>
        <v>9</v>
      </c>
      <c r="F22" s="233">
        <f>MAX(0,IF(ISNUMBER(E22),ROUNDUP((H$1/36500)*E22*' Amount Details'!P16,0)," "))</f>
        <v>1</v>
      </c>
      <c r="G22" s="232" t="str">
        <f>IF(Actual_Paid!E17="",IF(Actual_Paid!H17="",IF(Actual_Paid!K17="",IF(Actual_Paid!N17=""," ",Actual_Paid!N17),Actual_Paid!K17),Actual_Paid!H17),Actual_Paid!E17)</f>
        <v xml:space="preserve"> </v>
      </c>
      <c r="H22" s="234">
        <f t="shared" si="1"/>
        <v>0</v>
      </c>
      <c r="I22" s="233">
        <f>MAX(0,IF(ISNUMBER(H22),ROUNDUP((H$1/36500)*H22*' Amount Details'!I16,0)," "))</f>
        <v>0</v>
      </c>
      <c r="J22" s="232" t="str">
        <f>IF(Actual_Paid!H17="",IF(Actual_Paid!K17="",IF(Actual_Paid!N17=""," ",Actual_Paid!N17),Actual_Paid!K17),Actual_Paid!H17)</f>
        <v xml:space="preserve"> </v>
      </c>
      <c r="K22" s="234">
        <f t="shared" si="2"/>
        <v>0</v>
      </c>
      <c r="L22" s="233">
        <f>MAX(0,IF(ISNUMBER(K22),ROUNDUP((H$1/36500)*K22*' Amount Details'!J16,0)," "))</f>
        <v>0</v>
      </c>
      <c r="M22" s="232" t="str">
        <f>IF(Actual_Paid!K17="",IF(Actual_Paid!N17=""," ",Actual_Paid!N17),Actual_Paid!K17)</f>
        <v xml:space="preserve"> </v>
      </c>
      <c r="N22" s="234">
        <f t="shared" si="3"/>
        <v>0</v>
      </c>
      <c r="O22" s="233">
        <f>MAX(0,IF(ISNUMBER(N22),ROUNDUP((H$1/36500)*N22*' Amount Details'!K16,0)," "))</f>
        <v>0</v>
      </c>
      <c r="P22" s="232" t="str">
        <f>IF(Actual_Paid!N17=""," ",Actual_Paid!N17)</f>
        <v xml:space="preserve"> </v>
      </c>
      <c r="Q22" s="233">
        <f t="shared" si="4"/>
        <v>0</v>
      </c>
      <c r="R22" s="233">
        <f>MAX(0,IF(ISNUMBER(Q22),ROUNDUP((H$1/36500)*Q22*' Amount Details'!L16,0)," "))</f>
        <v>0</v>
      </c>
    </row>
    <row r="23" spans="3:18">
      <c r="C23" s="72" t="str">
        <f>Actual_Paid!C18</f>
        <v>A-207</v>
      </c>
      <c r="D23" s="232" t="str">
        <f>IF(' Amount Details'!P17=0,Interest_Calculation!B$1,IF(Actual_Paid!E18="",IF(Actual_Paid!H18="",IF(Actual_Paid!K18="",IF(Actual_Paid!N18=""," ",Actual_Paid!N18),Actual_Paid!K18),Actual_Paid!H18),Actual_Paid!E18))</f>
        <v xml:space="preserve"> </v>
      </c>
      <c r="E23" s="249">
        <f t="shared" si="0"/>
        <v>9</v>
      </c>
      <c r="F23" s="233">
        <f>MAX(0,IF(ISNUMBER(E23),ROUNDUP((H$1/36500)*E23*' Amount Details'!P17,0)," "))</f>
        <v>1</v>
      </c>
      <c r="G23" s="232" t="str">
        <f>IF(Actual_Paid!E18="",IF(Actual_Paid!H18="",IF(Actual_Paid!K18="",IF(Actual_Paid!N18=""," ",Actual_Paid!N18),Actual_Paid!K18),Actual_Paid!H18),Actual_Paid!E18)</f>
        <v xml:space="preserve"> </v>
      </c>
      <c r="H23" s="234">
        <f t="shared" si="1"/>
        <v>0</v>
      </c>
      <c r="I23" s="233">
        <f>MAX(0,IF(ISNUMBER(H23),ROUNDUP((H$1/36500)*H23*' Amount Details'!I17,0)," "))</f>
        <v>0</v>
      </c>
      <c r="J23" s="232" t="str">
        <f>IF(Actual_Paid!H18="",IF(Actual_Paid!K18="",IF(Actual_Paid!N18=""," ",Actual_Paid!N18),Actual_Paid!K18),Actual_Paid!H18)</f>
        <v xml:space="preserve"> </v>
      </c>
      <c r="K23" s="234">
        <f t="shared" si="2"/>
        <v>0</v>
      </c>
      <c r="L23" s="233">
        <f>MAX(0,IF(ISNUMBER(K23),ROUNDUP((H$1/36500)*K23*' Amount Details'!J17,0)," "))</f>
        <v>0</v>
      </c>
      <c r="M23" s="232" t="str">
        <f>IF(Actual_Paid!K18="",IF(Actual_Paid!N18=""," ",Actual_Paid!N18),Actual_Paid!K18)</f>
        <v xml:space="preserve"> </v>
      </c>
      <c r="N23" s="234">
        <f t="shared" si="3"/>
        <v>0</v>
      </c>
      <c r="O23" s="233">
        <f>MAX(0,IF(ISNUMBER(N23),ROUNDUP((H$1/36500)*N23*' Amount Details'!K17,0)," "))</f>
        <v>0</v>
      </c>
      <c r="P23" s="232" t="str">
        <f>IF(Actual_Paid!N18=""," ",Actual_Paid!N18)</f>
        <v xml:space="preserve"> </v>
      </c>
      <c r="Q23" s="233">
        <f t="shared" si="4"/>
        <v>0</v>
      </c>
      <c r="R23" s="233">
        <f>MAX(0,IF(ISNUMBER(Q23),ROUNDUP((H$1/36500)*Q23*' Amount Details'!L17,0)," "))</f>
        <v>0</v>
      </c>
    </row>
    <row r="24" spans="3:18">
      <c r="C24" s="72" t="str">
        <f>Actual_Paid!C19</f>
        <v>A-208</v>
      </c>
      <c r="D24" s="232">
        <f>IF(' Amount Details'!P18=0,Interest_Calculation!B$1,IF(Actual_Paid!E19="",IF(Actual_Paid!H19="",IF(Actual_Paid!K19="",IF(Actual_Paid!N19=""," ",Actual_Paid!N19),Actual_Paid!K19),Actual_Paid!H19),Actual_Paid!E19))</f>
        <v>42844</v>
      </c>
      <c r="E24" s="249">
        <f t="shared" si="0"/>
        <v>9</v>
      </c>
      <c r="F24" s="233">
        <f>MAX(0,IF(ISNUMBER(E24),ROUNDUP((H$1/36500)*E24*' Amount Details'!P18,0)," "))</f>
        <v>0</v>
      </c>
      <c r="G24" s="232" t="str">
        <f>IF(Actual_Paid!E19="",IF(Actual_Paid!H19="",IF(Actual_Paid!K19="",IF(Actual_Paid!N19=""," ",Actual_Paid!N19),Actual_Paid!K19),Actual_Paid!H19),Actual_Paid!E19)</f>
        <v xml:space="preserve"> </v>
      </c>
      <c r="H24" s="234">
        <f t="shared" si="1"/>
        <v>0</v>
      </c>
      <c r="I24" s="233">
        <f>MAX(0,IF(ISNUMBER(H24),ROUNDUP((H$1/36500)*H24*' Amount Details'!I18,0)," "))</f>
        <v>0</v>
      </c>
      <c r="J24" s="232" t="str">
        <f>IF(Actual_Paid!H19="",IF(Actual_Paid!K19="",IF(Actual_Paid!N19=""," ",Actual_Paid!N19),Actual_Paid!K19),Actual_Paid!H19)</f>
        <v xml:space="preserve"> </v>
      </c>
      <c r="K24" s="234">
        <f t="shared" si="2"/>
        <v>0</v>
      </c>
      <c r="L24" s="233">
        <f>MAX(0,IF(ISNUMBER(K24),ROUNDUP((H$1/36500)*K24*' Amount Details'!J18,0)," "))</f>
        <v>0</v>
      </c>
      <c r="M24" s="232" t="str">
        <f>IF(Actual_Paid!K19="",IF(Actual_Paid!N19=""," ",Actual_Paid!N19),Actual_Paid!K19)</f>
        <v xml:space="preserve"> </v>
      </c>
      <c r="N24" s="234">
        <f t="shared" si="3"/>
        <v>0</v>
      </c>
      <c r="O24" s="233">
        <f>MAX(0,IF(ISNUMBER(N24),ROUNDUP((H$1/36500)*N24*' Amount Details'!K18,0)," "))</f>
        <v>0</v>
      </c>
      <c r="P24" s="232" t="str">
        <f>IF(Actual_Paid!N19=""," ",Actual_Paid!N19)</f>
        <v xml:space="preserve"> </v>
      </c>
      <c r="Q24" s="233">
        <f t="shared" si="4"/>
        <v>0</v>
      </c>
      <c r="R24" s="233">
        <f>MAX(0,IF(ISNUMBER(Q24),ROUNDUP((H$1/36500)*Q24*' Amount Details'!L18,0)," "))</f>
        <v>0</v>
      </c>
    </row>
    <row r="25" spans="3:18">
      <c r="C25" s="72" t="str">
        <f>Actual_Paid!C20</f>
        <v>A-301</v>
      </c>
      <c r="D25" s="232" t="str">
        <f>IF(' Amount Details'!P19=0,Interest_Calculation!B$1,IF(Actual_Paid!E20="",IF(Actual_Paid!H20="",IF(Actual_Paid!K20="",IF(Actual_Paid!N20=""," ",Actual_Paid!N20),Actual_Paid!K20),Actual_Paid!H20),Actual_Paid!E20))</f>
        <v xml:space="preserve"> </v>
      </c>
      <c r="E25" s="249">
        <f t="shared" si="0"/>
        <v>9</v>
      </c>
      <c r="F25" s="233">
        <f>MAX(0,IF(ISNUMBER(E25),ROUNDUP((H$1/36500)*E25*' Amount Details'!P19,0)," "))</f>
        <v>1</v>
      </c>
      <c r="G25" s="232" t="str">
        <f>IF(Actual_Paid!E20="",IF(Actual_Paid!H20="",IF(Actual_Paid!K20="",IF(Actual_Paid!N20=""," ",Actual_Paid!N20),Actual_Paid!K20),Actual_Paid!H20),Actual_Paid!E20)</f>
        <v xml:space="preserve"> </v>
      </c>
      <c r="H25" s="234">
        <f t="shared" si="1"/>
        <v>0</v>
      </c>
      <c r="I25" s="233">
        <f>MAX(0,IF(ISNUMBER(H25),ROUNDUP((H$1/36500)*H25*' Amount Details'!I19,0)," "))</f>
        <v>0</v>
      </c>
      <c r="J25" s="232" t="str">
        <f>IF(Actual_Paid!H20="",IF(Actual_Paid!K20="",IF(Actual_Paid!N20=""," ",Actual_Paid!N20),Actual_Paid!K20),Actual_Paid!H20)</f>
        <v xml:space="preserve"> </v>
      </c>
      <c r="K25" s="234">
        <f t="shared" si="2"/>
        <v>0</v>
      </c>
      <c r="L25" s="233">
        <f>MAX(0,IF(ISNUMBER(K25),ROUNDUP((H$1/36500)*K25*' Amount Details'!J19,0)," "))</f>
        <v>0</v>
      </c>
      <c r="M25" s="232" t="str">
        <f>IF(Actual_Paid!K20="",IF(Actual_Paid!N20=""," ",Actual_Paid!N20),Actual_Paid!K20)</f>
        <v xml:space="preserve"> </v>
      </c>
      <c r="N25" s="234">
        <f t="shared" si="3"/>
        <v>0</v>
      </c>
      <c r="O25" s="233">
        <f>MAX(0,IF(ISNUMBER(N25),ROUNDUP((H$1/36500)*N25*' Amount Details'!K19,0)," "))</f>
        <v>0</v>
      </c>
      <c r="P25" s="232" t="str">
        <f>IF(Actual_Paid!N20=""," ",Actual_Paid!N20)</f>
        <v xml:space="preserve"> </v>
      </c>
      <c r="Q25" s="233">
        <f t="shared" si="4"/>
        <v>0</v>
      </c>
      <c r="R25" s="233">
        <f>MAX(0,IF(ISNUMBER(Q25),ROUNDUP((H$1/36500)*Q25*' Amount Details'!L19,0)," "))</f>
        <v>0</v>
      </c>
    </row>
    <row r="26" spans="3:18">
      <c r="C26" s="72" t="str">
        <f>Actual_Paid!C21</f>
        <v>A-302</v>
      </c>
      <c r="D26" s="232" t="str">
        <f>IF(' Amount Details'!P20=0,Interest_Calculation!B$1,IF(Actual_Paid!E21="",IF(Actual_Paid!H21="",IF(Actual_Paid!K21="",IF(Actual_Paid!N21=""," ",Actual_Paid!N21),Actual_Paid!K21),Actual_Paid!H21),Actual_Paid!E21))</f>
        <v xml:space="preserve"> </v>
      </c>
      <c r="E26" s="249">
        <f t="shared" si="0"/>
        <v>9</v>
      </c>
      <c r="F26" s="233">
        <f>MAX(0,IF(ISNUMBER(E26),ROUNDUP((H$1/36500)*E26*' Amount Details'!P20,0)," "))</f>
        <v>13</v>
      </c>
      <c r="G26" s="232" t="str">
        <f>IF(Actual_Paid!E21="",IF(Actual_Paid!H21="",IF(Actual_Paid!K21="",IF(Actual_Paid!N21=""," ",Actual_Paid!N21),Actual_Paid!K21),Actual_Paid!H21),Actual_Paid!E21)</f>
        <v xml:space="preserve"> </v>
      </c>
      <c r="H26" s="234">
        <f t="shared" si="1"/>
        <v>0</v>
      </c>
      <c r="I26" s="233">
        <f>MAX(0,IF(ISNUMBER(H26),ROUNDUP((H$1/36500)*H26*' Amount Details'!I20,0)," "))</f>
        <v>0</v>
      </c>
      <c r="J26" s="232" t="str">
        <f>IF(Actual_Paid!H21="",IF(Actual_Paid!K21="",IF(Actual_Paid!N21=""," ",Actual_Paid!N21),Actual_Paid!K21),Actual_Paid!H21)</f>
        <v xml:space="preserve"> </v>
      </c>
      <c r="K26" s="234">
        <f t="shared" si="2"/>
        <v>0</v>
      </c>
      <c r="L26" s="233">
        <f>MAX(0,IF(ISNUMBER(K26),ROUNDUP((H$1/36500)*K26*' Amount Details'!J20,0)," "))</f>
        <v>0</v>
      </c>
      <c r="M26" s="232" t="str">
        <f>IF(Actual_Paid!K21="",IF(Actual_Paid!N21=""," ",Actual_Paid!N21),Actual_Paid!K21)</f>
        <v xml:space="preserve"> </v>
      </c>
      <c r="N26" s="234">
        <f t="shared" si="3"/>
        <v>0</v>
      </c>
      <c r="O26" s="233">
        <f>MAX(0,IF(ISNUMBER(N26),ROUNDUP((H$1/36500)*N26*' Amount Details'!K20,0)," "))</f>
        <v>0</v>
      </c>
      <c r="P26" s="232" t="str">
        <f>IF(Actual_Paid!N21=""," ",Actual_Paid!N21)</f>
        <v xml:space="preserve"> </v>
      </c>
      <c r="Q26" s="233">
        <f t="shared" si="4"/>
        <v>0</v>
      </c>
      <c r="R26" s="233">
        <f>MAX(0,IF(ISNUMBER(Q26),ROUNDUP((H$1/36500)*Q26*' Amount Details'!L20,0)," "))</f>
        <v>0</v>
      </c>
    </row>
    <row r="27" spans="3:18">
      <c r="C27" s="72" t="str">
        <f>Actual_Paid!C22</f>
        <v>A-303</v>
      </c>
      <c r="D27" s="232" t="str">
        <f>IF(' Amount Details'!P21=0,Interest_Calculation!B$1,IF(Actual_Paid!E22="",IF(Actual_Paid!H22="",IF(Actual_Paid!K22="",IF(Actual_Paid!N22=""," ",Actual_Paid!N22),Actual_Paid!K22),Actual_Paid!H22),Actual_Paid!E22))</f>
        <v xml:space="preserve"> </v>
      </c>
      <c r="E27" s="249">
        <f t="shared" si="0"/>
        <v>9</v>
      </c>
      <c r="F27" s="233">
        <f>MAX(0,IF(ISNUMBER(E27),ROUNDUP((H$1/36500)*E27*' Amount Details'!P21,0)," "))</f>
        <v>4</v>
      </c>
      <c r="G27" s="232" t="str">
        <f>IF(Actual_Paid!E22="",IF(Actual_Paid!H22="",IF(Actual_Paid!K22="",IF(Actual_Paid!N22=""," ",Actual_Paid!N22),Actual_Paid!K22),Actual_Paid!H22),Actual_Paid!E22)</f>
        <v xml:space="preserve"> </v>
      </c>
      <c r="H27" s="234">
        <f t="shared" si="1"/>
        <v>0</v>
      </c>
      <c r="I27" s="233">
        <f>MAX(0,IF(ISNUMBER(H27),ROUNDUP((H$1/36500)*H27*' Amount Details'!I21,0)," "))</f>
        <v>0</v>
      </c>
      <c r="J27" s="232" t="str">
        <f>IF(Actual_Paid!H22="",IF(Actual_Paid!K22="",IF(Actual_Paid!N22=""," ",Actual_Paid!N22),Actual_Paid!K22),Actual_Paid!H22)</f>
        <v xml:space="preserve"> </v>
      </c>
      <c r="K27" s="234">
        <f t="shared" si="2"/>
        <v>0</v>
      </c>
      <c r="L27" s="233">
        <f>MAX(0,IF(ISNUMBER(K27),ROUNDUP((H$1/36500)*K27*' Amount Details'!J21,0)," "))</f>
        <v>0</v>
      </c>
      <c r="M27" s="232" t="str">
        <f>IF(Actual_Paid!K22="",IF(Actual_Paid!N22=""," ",Actual_Paid!N22),Actual_Paid!K22)</f>
        <v xml:space="preserve"> </v>
      </c>
      <c r="N27" s="234">
        <f t="shared" si="3"/>
        <v>0</v>
      </c>
      <c r="O27" s="233">
        <f>MAX(0,IF(ISNUMBER(N27),ROUNDUP((H$1/36500)*N27*' Amount Details'!K21,0)," "))</f>
        <v>0</v>
      </c>
      <c r="P27" s="232" t="str">
        <f>IF(Actual_Paid!N22=""," ",Actual_Paid!N22)</f>
        <v xml:space="preserve"> </v>
      </c>
      <c r="Q27" s="233">
        <f t="shared" si="4"/>
        <v>0</v>
      </c>
      <c r="R27" s="233">
        <f>MAX(0,IF(ISNUMBER(Q27),ROUNDUP((H$1/36500)*Q27*' Amount Details'!L21,0)," "))</f>
        <v>0</v>
      </c>
    </row>
    <row r="28" spans="3:18">
      <c r="C28" s="72" t="str">
        <f>Actual_Paid!C23</f>
        <v>A-304</v>
      </c>
      <c r="D28" s="232" t="str">
        <f>IF(' Amount Details'!P22=0,Interest_Calculation!B$1,IF(Actual_Paid!E23="",IF(Actual_Paid!H23="",IF(Actual_Paid!K23="",IF(Actual_Paid!N23=""," ",Actual_Paid!N23),Actual_Paid!K23),Actual_Paid!H23),Actual_Paid!E23))</f>
        <v xml:space="preserve"> </v>
      </c>
      <c r="E28" s="249">
        <f t="shared" si="0"/>
        <v>9</v>
      </c>
      <c r="F28" s="233">
        <f>MAX(0,IF(ISNUMBER(E28),ROUNDUP((H$1/36500)*E28*' Amount Details'!P22,0)," "))</f>
        <v>30</v>
      </c>
      <c r="G28" s="232" t="str">
        <f>IF(Actual_Paid!E23="",IF(Actual_Paid!H23="",IF(Actual_Paid!K23="",IF(Actual_Paid!N23=""," ",Actual_Paid!N23),Actual_Paid!K23),Actual_Paid!H23),Actual_Paid!E23)</f>
        <v xml:space="preserve"> </v>
      </c>
      <c r="H28" s="234">
        <f t="shared" si="1"/>
        <v>0</v>
      </c>
      <c r="I28" s="233">
        <f>MAX(0,IF(ISNUMBER(H28),ROUNDUP((H$1/36500)*H28*' Amount Details'!I22,0)," "))</f>
        <v>0</v>
      </c>
      <c r="J28" s="232" t="str">
        <f>IF(Actual_Paid!H23="",IF(Actual_Paid!K23="",IF(Actual_Paid!N23=""," ",Actual_Paid!N23),Actual_Paid!K23),Actual_Paid!H23)</f>
        <v xml:space="preserve"> </v>
      </c>
      <c r="K28" s="234">
        <f t="shared" si="2"/>
        <v>0</v>
      </c>
      <c r="L28" s="233">
        <f>MAX(0,IF(ISNUMBER(K28),ROUNDUP((H$1/36500)*K28*' Amount Details'!J22,0)," "))</f>
        <v>0</v>
      </c>
      <c r="M28" s="232" t="str">
        <f>IF(Actual_Paid!K23="",IF(Actual_Paid!N23=""," ",Actual_Paid!N23),Actual_Paid!K23)</f>
        <v xml:space="preserve"> </v>
      </c>
      <c r="N28" s="234">
        <f t="shared" si="3"/>
        <v>0</v>
      </c>
      <c r="O28" s="233">
        <f>MAX(0,IF(ISNUMBER(N28),ROUNDUP((H$1/36500)*N28*' Amount Details'!K22,0)," "))</f>
        <v>0</v>
      </c>
      <c r="P28" s="232" t="str">
        <f>IF(Actual_Paid!N23=""," ",Actual_Paid!N23)</f>
        <v xml:space="preserve"> </v>
      </c>
      <c r="Q28" s="233">
        <f t="shared" si="4"/>
        <v>0</v>
      </c>
      <c r="R28" s="233">
        <f>MAX(0,IF(ISNUMBER(Q28),ROUNDUP((H$1/36500)*Q28*' Amount Details'!L22,0)," "))</f>
        <v>0</v>
      </c>
    </row>
    <row r="29" spans="3:18">
      <c r="C29" s="72" t="str">
        <f>Actual_Paid!C24</f>
        <v>A-305</v>
      </c>
      <c r="D29" s="232">
        <f>IF(' Amount Details'!P23=0,Interest_Calculation!B$1,IF(Actual_Paid!E24="",IF(Actual_Paid!H24="",IF(Actual_Paid!K24="",IF(Actual_Paid!N24=""," ",Actual_Paid!N24),Actual_Paid!K24),Actual_Paid!H24),Actual_Paid!E24))</f>
        <v>42844</v>
      </c>
      <c r="E29" s="249">
        <f t="shared" si="0"/>
        <v>9</v>
      </c>
      <c r="F29" s="233">
        <f>MAX(0,IF(ISNUMBER(E29),ROUNDUP((H$1/36500)*E29*' Amount Details'!P23,0)," "))</f>
        <v>0</v>
      </c>
      <c r="G29" s="232" t="str">
        <f>IF(Actual_Paid!E24="",IF(Actual_Paid!H24="",IF(Actual_Paid!K24="",IF(Actual_Paid!N24=""," ",Actual_Paid!N24),Actual_Paid!K24),Actual_Paid!H24),Actual_Paid!E24)</f>
        <v xml:space="preserve"> </v>
      </c>
      <c r="H29" s="234">
        <f t="shared" si="1"/>
        <v>0</v>
      </c>
      <c r="I29" s="233">
        <f>MAX(0,IF(ISNUMBER(H29),ROUNDUP((H$1/36500)*H29*' Amount Details'!I23,0)," "))</f>
        <v>0</v>
      </c>
      <c r="J29" s="232" t="str">
        <f>IF(Actual_Paid!H24="",IF(Actual_Paid!K24="",IF(Actual_Paid!N24=""," ",Actual_Paid!N24),Actual_Paid!K24),Actual_Paid!H24)</f>
        <v xml:space="preserve"> </v>
      </c>
      <c r="K29" s="234">
        <f t="shared" si="2"/>
        <v>0</v>
      </c>
      <c r="L29" s="233">
        <f>MAX(0,IF(ISNUMBER(K29),ROUNDUP((H$1/36500)*K29*' Amount Details'!J23,0)," "))</f>
        <v>0</v>
      </c>
      <c r="M29" s="232" t="str">
        <f>IF(Actual_Paid!K24="",IF(Actual_Paid!N24=""," ",Actual_Paid!N24),Actual_Paid!K24)</f>
        <v xml:space="preserve"> </v>
      </c>
      <c r="N29" s="234">
        <f t="shared" si="3"/>
        <v>0</v>
      </c>
      <c r="O29" s="233">
        <f>MAX(0,IF(ISNUMBER(N29),ROUNDUP((H$1/36500)*N29*' Amount Details'!K23,0)," "))</f>
        <v>0</v>
      </c>
      <c r="P29" s="232" t="str">
        <f>IF(Actual_Paid!N24=""," ",Actual_Paid!N24)</f>
        <v xml:space="preserve"> </v>
      </c>
      <c r="Q29" s="233">
        <f t="shared" si="4"/>
        <v>0</v>
      </c>
      <c r="R29" s="233">
        <f>MAX(0,IF(ISNUMBER(Q29),ROUNDUP((H$1/36500)*Q29*' Amount Details'!L23,0)," "))</f>
        <v>0</v>
      </c>
    </row>
    <row r="30" spans="3:18">
      <c r="C30" s="72" t="str">
        <f>Actual_Paid!C25</f>
        <v>A-306</v>
      </c>
      <c r="D30" s="232" t="str">
        <f>IF(' Amount Details'!P24=0,Interest_Calculation!B$1,IF(Actual_Paid!E25="",IF(Actual_Paid!H25="",IF(Actual_Paid!K25="",IF(Actual_Paid!N25=""," ",Actual_Paid!N25),Actual_Paid!K25),Actual_Paid!H25),Actual_Paid!E25))</f>
        <v xml:space="preserve"> </v>
      </c>
      <c r="E30" s="249">
        <f t="shared" si="0"/>
        <v>9</v>
      </c>
      <c r="F30" s="233">
        <f>MAX(0,IF(ISNUMBER(E30),ROUNDUP((H$1/36500)*E30*' Amount Details'!P24,0)," "))</f>
        <v>1</v>
      </c>
      <c r="G30" s="232" t="str">
        <f>IF(Actual_Paid!E25="",IF(Actual_Paid!H25="",IF(Actual_Paid!K25="",IF(Actual_Paid!N25=""," ",Actual_Paid!N25),Actual_Paid!K25),Actual_Paid!H25),Actual_Paid!E25)</f>
        <v xml:space="preserve"> </v>
      </c>
      <c r="H30" s="234">
        <f t="shared" si="1"/>
        <v>0</v>
      </c>
      <c r="I30" s="233">
        <f>MAX(0,IF(ISNUMBER(H30),ROUNDUP((H$1/36500)*H30*' Amount Details'!I24,0)," "))</f>
        <v>0</v>
      </c>
      <c r="J30" s="232" t="str">
        <f>IF(Actual_Paid!H25="",IF(Actual_Paid!K25="",IF(Actual_Paid!N25=""," ",Actual_Paid!N25),Actual_Paid!K25),Actual_Paid!H25)</f>
        <v xml:space="preserve"> </v>
      </c>
      <c r="K30" s="234">
        <f t="shared" si="2"/>
        <v>0</v>
      </c>
      <c r="L30" s="233">
        <f>MAX(0,IF(ISNUMBER(K30),ROUNDUP((H$1/36500)*K30*' Amount Details'!J24,0)," "))</f>
        <v>0</v>
      </c>
      <c r="M30" s="232" t="str">
        <f>IF(Actual_Paid!K25="",IF(Actual_Paid!N25=""," ",Actual_Paid!N25),Actual_Paid!K25)</f>
        <v xml:space="preserve"> </v>
      </c>
      <c r="N30" s="234">
        <f t="shared" si="3"/>
        <v>0</v>
      </c>
      <c r="O30" s="233">
        <f>MAX(0,IF(ISNUMBER(N30),ROUNDUP((H$1/36500)*N30*' Amount Details'!K24,0)," "))</f>
        <v>0</v>
      </c>
      <c r="P30" s="232" t="str">
        <f>IF(Actual_Paid!N25=""," ",Actual_Paid!N25)</f>
        <v xml:space="preserve"> </v>
      </c>
      <c r="Q30" s="233">
        <f t="shared" si="4"/>
        <v>0</v>
      </c>
      <c r="R30" s="233">
        <f>MAX(0,IF(ISNUMBER(Q30),ROUNDUP((H$1/36500)*Q30*' Amount Details'!L24,0)," "))</f>
        <v>0</v>
      </c>
    </row>
    <row r="31" spans="3:18">
      <c r="C31" s="72" t="str">
        <f>Actual_Paid!C26</f>
        <v>A-307</v>
      </c>
      <c r="D31" s="232">
        <f>IF(' Amount Details'!P25=0,Interest_Calculation!B$1,IF(Actual_Paid!E26="",IF(Actual_Paid!H26="",IF(Actual_Paid!K26="",IF(Actual_Paid!N26=""," ",Actual_Paid!N26),Actual_Paid!K26),Actual_Paid!H26),Actual_Paid!E26))</f>
        <v>42844</v>
      </c>
      <c r="E31" s="249">
        <f t="shared" si="0"/>
        <v>9</v>
      </c>
      <c r="F31" s="233">
        <f>MAX(0,IF(ISNUMBER(E31),ROUNDUP((H$1/36500)*E31*' Amount Details'!P25,0)," "))</f>
        <v>0</v>
      </c>
      <c r="G31" s="232">
        <f>IF(Actual_Paid!E26="",IF(Actual_Paid!H26="",IF(Actual_Paid!K26="",IF(Actual_Paid!N26=""," ",Actual_Paid!N26),Actual_Paid!K26),Actual_Paid!H26),Actual_Paid!E26)</f>
        <v>42840</v>
      </c>
      <c r="H31" s="234">
        <f t="shared" si="1"/>
        <v>0</v>
      </c>
      <c r="I31" s="233">
        <f>MAX(0,IF(ISNUMBER(H31),ROUNDUP((H$1/36500)*H31*' Amount Details'!I25,0)," "))</f>
        <v>0</v>
      </c>
      <c r="J31" s="232" t="str">
        <f>IF(Actual_Paid!H26="",IF(Actual_Paid!K26="",IF(Actual_Paid!N26=""," ",Actual_Paid!N26),Actual_Paid!K26),Actual_Paid!H26)</f>
        <v xml:space="preserve"> </v>
      </c>
      <c r="K31" s="234">
        <f t="shared" si="2"/>
        <v>0</v>
      </c>
      <c r="L31" s="233">
        <f>MAX(0,IF(ISNUMBER(K31),ROUNDUP((H$1/36500)*K31*' Amount Details'!J25,0)," "))</f>
        <v>0</v>
      </c>
      <c r="M31" s="232" t="str">
        <f>IF(Actual_Paid!K26="",IF(Actual_Paid!N26=""," ",Actual_Paid!N26),Actual_Paid!K26)</f>
        <v xml:space="preserve"> </v>
      </c>
      <c r="N31" s="234">
        <f t="shared" si="3"/>
        <v>0</v>
      </c>
      <c r="O31" s="233">
        <f>MAX(0,IF(ISNUMBER(N31),ROUNDUP((H$1/36500)*N31*' Amount Details'!K25,0)," "))</f>
        <v>0</v>
      </c>
      <c r="P31" s="232" t="str">
        <f>IF(Actual_Paid!N26=""," ",Actual_Paid!N26)</f>
        <v xml:space="preserve"> </v>
      </c>
      <c r="Q31" s="233">
        <f t="shared" si="4"/>
        <v>0</v>
      </c>
      <c r="R31" s="233">
        <f>MAX(0,IF(ISNUMBER(Q31),ROUNDUP((H$1/36500)*Q31*' Amount Details'!L25,0)," "))</f>
        <v>0</v>
      </c>
    </row>
    <row r="32" spans="3:18">
      <c r="C32" s="72" t="str">
        <f>Actual_Paid!C27</f>
        <v>A-308</v>
      </c>
      <c r="D32" s="232">
        <f>IF(' Amount Details'!P26=0,Interest_Calculation!B$1,IF(Actual_Paid!E27="",IF(Actual_Paid!H27="",IF(Actual_Paid!K27="",IF(Actual_Paid!N27=""," ",Actual_Paid!N27),Actual_Paid!K27),Actual_Paid!H27),Actual_Paid!E27))</f>
        <v>42844</v>
      </c>
      <c r="E32" s="249">
        <f t="shared" si="0"/>
        <v>9</v>
      </c>
      <c r="F32" s="233">
        <f>MAX(0,IF(ISNUMBER(E32),ROUNDUP((H$1/36500)*E32*' Amount Details'!P26,0)," "))</f>
        <v>0</v>
      </c>
      <c r="G32" s="232" t="str">
        <f>IF(Actual_Paid!E27="",IF(Actual_Paid!H27="",IF(Actual_Paid!K27="",IF(Actual_Paid!N27=""," ",Actual_Paid!N27),Actual_Paid!K27),Actual_Paid!H27),Actual_Paid!E27)</f>
        <v xml:space="preserve"> </v>
      </c>
      <c r="H32" s="234">
        <f t="shared" si="1"/>
        <v>0</v>
      </c>
      <c r="I32" s="233">
        <f>MAX(0,IF(ISNUMBER(H32),ROUNDUP((H$1/36500)*H32*' Amount Details'!I26,0)," "))</f>
        <v>0</v>
      </c>
      <c r="J32" s="232" t="str">
        <f>IF(Actual_Paid!H27="",IF(Actual_Paid!K27="",IF(Actual_Paid!N27=""," ",Actual_Paid!N27),Actual_Paid!K27),Actual_Paid!H27)</f>
        <v xml:space="preserve"> </v>
      </c>
      <c r="K32" s="234">
        <f t="shared" si="2"/>
        <v>0</v>
      </c>
      <c r="L32" s="233">
        <f>MAX(0,IF(ISNUMBER(K32),ROUNDUP((H$1/36500)*K32*' Amount Details'!J26,0)," "))</f>
        <v>0</v>
      </c>
      <c r="M32" s="232" t="str">
        <f>IF(Actual_Paid!K27="",IF(Actual_Paid!N27=""," ",Actual_Paid!N27),Actual_Paid!K27)</f>
        <v xml:space="preserve"> </v>
      </c>
      <c r="N32" s="234">
        <f t="shared" si="3"/>
        <v>0</v>
      </c>
      <c r="O32" s="233">
        <f>MAX(0,IF(ISNUMBER(N32),ROUNDUP((H$1/36500)*N32*' Amount Details'!K26,0)," "))</f>
        <v>0</v>
      </c>
      <c r="P32" s="232" t="str">
        <f>IF(Actual_Paid!N27=""," ",Actual_Paid!N27)</f>
        <v xml:space="preserve"> </v>
      </c>
      <c r="Q32" s="233">
        <f t="shared" si="4"/>
        <v>0</v>
      </c>
      <c r="R32" s="233">
        <f>MAX(0,IF(ISNUMBER(Q32),ROUNDUP((H$1/36500)*Q32*' Amount Details'!L26,0)," "))</f>
        <v>0</v>
      </c>
    </row>
    <row r="33" spans="3:18">
      <c r="C33" s="72" t="str">
        <f>Actual_Paid!C28</f>
        <v>A-401</v>
      </c>
      <c r="D33" s="232">
        <f>IF(' Amount Details'!P27=0,Interest_Calculation!B$1,IF(Actual_Paid!E28="",IF(Actual_Paid!H28="",IF(Actual_Paid!K28="",IF(Actual_Paid!N28=""," ",Actual_Paid!N28),Actual_Paid!K28),Actual_Paid!H28),Actual_Paid!E28))</f>
        <v>42844</v>
      </c>
      <c r="E33" s="249">
        <f t="shared" si="0"/>
        <v>9</v>
      </c>
      <c r="F33" s="233">
        <f>MAX(0,IF(ISNUMBER(E33),ROUNDUP((H$1/36500)*E33*' Amount Details'!P27,0)," "))</f>
        <v>0</v>
      </c>
      <c r="G33" s="232" t="str">
        <f>IF(Actual_Paid!E28="",IF(Actual_Paid!H28="",IF(Actual_Paid!K28="",IF(Actual_Paid!N28=""," ",Actual_Paid!N28),Actual_Paid!K28),Actual_Paid!H28),Actual_Paid!E28)</f>
        <v xml:space="preserve"> </v>
      </c>
      <c r="H33" s="234">
        <f t="shared" si="1"/>
        <v>0</v>
      </c>
      <c r="I33" s="233">
        <f>MAX(0,IF(ISNUMBER(H33),ROUNDUP((H$1/36500)*H33*' Amount Details'!I27,0)," "))</f>
        <v>0</v>
      </c>
      <c r="J33" s="232" t="str">
        <f>IF(Actual_Paid!H28="",IF(Actual_Paid!K28="",IF(Actual_Paid!N28=""," ",Actual_Paid!N28),Actual_Paid!K28),Actual_Paid!H28)</f>
        <v xml:space="preserve"> </v>
      </c>
      <c r="K33" s="234">
        <f t="shared" si="2"/>
        <v>0</v>
      </c>
      <c r="L33" s="233">
        <f>MAX(0,IF(ISNUMBER(K33),ROUNDUP((H$1/36500)*K33*' Amount Details'!J27,0)," "))</f>
        <v>0</v>
      </c>
      <c r="M33" s="232" t="str">
        <f>IF(Actual_Paid!K28="",IF(Actual_Paid!N28=""," ",Actual_Paid!N28),Actual_Paid!K28)</f>
        <v xml:space="preserve"> </v>
      </c>
      <c r="N33" s="234">
        <f t="shared" si="3"/>
        <v>0</v>
      </c>
      <c r="O33" s="233">
        <f>MAX(0,IF(ISNUMBER(N33),ROUNDUP((H$1/36500)*N33*' Amount Details'!K27,0)," "))</f>
        <v>0</v>
      </c>
      <c r="P33" s="232" t="str">
        <f>IF(Actual_Paid!N28=""," ",Actual_Paid!N28)</f>
        <v xml:space="preserve"> </v>
      </c>
      <c r="Q33" s="233">
        <f t="shared" si="4"/>
        <v>0</v>
      </c>
      <c r="R33" s="233">
        <f>MAX(0,IF(ISNUMBER(Q33),ROUNDUP((H$1/36500)*Q33*' Amount Details'!L27,0)," "))</f>
        <v>0</v>
      </c>
    </row>
    <row r="34" spans="3:18">
      <c r="C34" s="72" t="str">
        <f>Actual_Paid!C29</f>
        <v>A-402</v>
      </c>
      <c r="D34" s="232" t="str">
        <f>IF(' Amount Details'!P28=0,Interest_Calculation!B$1,IF(Actual_Paid!E29="",IF(Actual_Paid!H29="",IF(Actual_Paid!K29="",IF(Actual_Paid!N29=""," ",Actual_Paid!N29),Actual_Paid!K29),Actual_Paid!H29),Actual_Paid!E29))</f>
        <v xml:space="preserve"> </v>
      </c>
      <c r="E34" s="249">
        <f t="shared" si="0"/>
        <v>9</v>
      </c>
      <c r="F34" s="233">
        <f>MAX(0,IF(ISNUMBER(E34),ROUNDUP((H$1/36500)*E34*' Amount Details'!P28,0)," "))</f>
        <v>42</v>
      </c>
      <c r="G34" s="232" t="str">
        <f>IF(Actual_Paid!E29="",IF(Actual_Paid!H29="",IF(Actual_Paid!K29="",IF(Actual_Paid!N29=""," ",Actual_Paid!N29),Actual_Paid!K29),Actual_Paid!H29),Actual_Paid!E29)</f>
        <v xml:space="preserve"> </v>
      </c>
      <c r="H34" s="234">
        <f t="shared" si="1"/>
        <v>0</v>
      </c>
      <c r="I34" s="233">
        <f>MAX(0,IF(ISNUMBER(H34),ROUNDUP((H$1/36500)*H34*' Amount Details'!I28,0)," "))</f>
        <v>0</v>
      </c>
      <c r="J34" s="232" t="str">
        <f>IF(Actual_Paid!H29="",IF(Actual_Paid!K29="",IF(Actual_Paid!N29=""," ",Actual_Paid!N29),Actual_Paid!K29),Actual_Paid!H29)</f>
        <v xml:space="preserve"> </v>
      </c>
      <c r="K34" s="234">
        <f t="shared" si="2"/>
        <v>0</v>
      </c>
      <c r="L34" s="233">
        <f>MAX(0,IF(ISNUMBER(K34),ROUNDUP((H$1/36500)*K34*' Amount Details'!J28,0)," "))</f>
        <v>0</v>
      </c>
      <c r="M34" s="232" t="str">
        <f>IF(Actual_Paid!K29="",IF(Actual_Paid!N29=""," ",Actual_Paid!N29),Actual_Paid!K29)</f>
        <v xml:space="preserve"> </v>
      </c>
      <c r="N34" s="234">
        <f t="shared" si="3"/>
        <v>0</v>
      </c>
      <c r="O34" s="233">
        <f>MAX(0,IF(ISNUMBER(N34),ROUNDUP((H$1/36500)*N34*' Amount Details'!K28,0)," "))</f>
        <v>0</v>
      </c>
      <c r="P34" s="232" t="str">
        <f>IF(Actual_Paid!N29=""," ",Actual_Paid!N29)</f>
        <v xml:space="preserve"> </v>
      </c>
      <c r="Q34" s="233">
        <f t="shared" si="4"/>
        <v>0</v>
      </c>
      <c r="R34" s="233">
        <f>MAX(0,IF(ISNUMBER(Q34),ROUNDUP((H$1/36500)*Q34*' Amount Details'!L28,0)," "))</f>
        <v>0</v>
      </c>
    </row>
    <row r="35" spans="3:18">
      <c r="C35" s="72" t="str">
        <f>Actual_Paid!C30</f>
        <v>A-403</v>
      </c>
      <c r="D35" s="232">
        <f>IF(' Amount Details'!P29=0,Interest_Calculation!B$1,IF(Actual_Paid!E30="",IF(Actual_Paid!H30="",IF(Actual_Paid!K30="",IF(Actual_Paid!N30=""," ",Actual_Paid!N30),Actual_Paid!K30),Actual_Paid!H30),Actual_Paid!E30))</f>
        <v>42844</v>
      </c>
      <c r="E35" s="249">
        <f t="shared" si="0"/>
        <v>9</v>
      </c>
      <c r="F35" s="233">
        <f>MAX(0,IF(ISNUMBER(E35),ROUNDUP((H$1/36500)*E35*' Amount Details'!P29,0)," "))</f>
        <v>0</v>
      </c>
      <c r="G35" s="232" t="str">
        <f>IF(Actual_Paid!E30="",IF(Actual_Paid!H30="",IF(Actual_Paid!K30="",IF(Actual_Paid!N30=""," ",Actual_Paid!N30),Actual_Paid!K30),Actual_Paid!H30),Actual_Paid!E30)</f>
        <v xml:space="preserve"> </v>
      </c>
      <c r="H35" s="234">
        <f t="shared" si="1"/>
        <v>0</v>
      </c>
      <c r="I35" s="233">
        <f>MAX(0,IF(ISNUMBER(H35),ROUNDUP((H$1/36500)*H35*' Amount Details'!I29,0)," "))</f>
        <v>0</v>
      </c>
      <c r="J35" s="232" t="str">
        <f>IF(Actual_Paid!H30="",IF(Actual_Paid!K30="",IF(Actual_Paid!N30=""," ",Actual_Paid!N30),Actual_Paid!K30),Actual_Paid!H30)</f>
        <v xml:space="preserve"> </v>
      </c>
      <c r="K35" s="234">
        <f t="shared" si="2"/>
        <v>0</v>
      </c>
      <c r="L35" s="233">
        <f>MAX(0,IF(ISNUMBER(K35),ROUNDUP((H$1/36500)*K35*' Amount Details'!J29,0)," "))</f>
        <v>0</v>
      </c>
      <c r="M35" s="232" t="str">
        <f>IF(Actual_Paid!K30="",IF(Actual_Paid!N30=""," ",Actual_Paid!N30),Actual_Paid!K30)</f>
        <v xml:space="preserve"> </v>
      </c>
      <c r="N35" s="234">
        <f t="shared" si="3"/>
        <v>0</v>
      </c>
      <c r="O35" s="233">
        <f>MAX(0,IF(ISNUMBER(N35),ROUNDUP((H$1/36500)*N35*' Amount Details'!K29,0)," "))</f>
        <v>0</v>
      </c>
      <c r="P35" s="232" t="str">
        <f>IF(Actual_Paid!N30=""," ",Actual_Paid!N30)</f>
        <v xml:space="preserve"> </v>
      </c>
      <c r="Q35" s="233">
        <f t="shared" si="4"/>
        <v>0</v>
      </c>
      <c r="R35" s="233">
        <f>MAX(0,IF(ISNUMBER(Q35),ROUNDUP((H$1/36500)*Q35*' Amount Details'!L29,0)," "))</f>
        <v>0</v>
      </c>
    </row>
    <row r="36" spans="3:18">
      <c r="C36" s="72" t="str">
        <f>Actual_Paid!C31</f>
        <v>A-404</v>
      </c>
      <c r="D36" s="232" t="str">
        <f>IF(' Amount Details'!P30=0,Interest_Calculation!B$1,IF(Actual_Paid!E31="",IF(Actual_Paid!H31="",IF(Actual_Paid!K31="",IF(Actual_Paid!N31=""," ",Actual_Paid!N31),Actual_Paid!K31),Actual_Paid!H31),Actual_Paid!E31))</f>
        <v xml:space="preserve"> </v>
      </c>
      <c r="E36" s="249">
        <f t="shared" si="0"/>
        <v>9</v>
      </c>
      <c r="F36" s="233">
        <f>MAX(0,IF(ISNUMBER(E36),ROUNDUP((H$1/36500)*E36*' Amount Details'!P30,0)," "))</f>
        <v>40</v>
      </c>
      <c r="G36" s="232" t="str">
        <f>IF(Actual_Paid!E31="",IF(Actual_Paid!H31="",IF(Actual_Paid!K31="",IF(Actual_Paid!N31=""," ",Actual_Paid!N31),Actual_Paid!K31),Actual_Paid!H31),Actual_Paid!E31)</f>
        <v xml:space="preserve"> </v>
      </c>
      <c r="H36" s="234">
        <f t="shared" si="1"/>
        <v>0</v>
      </c>
      <c r="I36" s="233">
        <f>MAX(0,IF(ISNUMBER(H36),ROUNDUP((H$1/36500)*H36*' Amount Details'!I30,0)," "))</f>
        <v>0</v>
      </c>
      <c r="J36" s="232" t="str">
        <f>IF(Actual_Paid!H31="",IF(Actual_Paid!K31="",IF(Actual_Paid!N31=""," ",Actual_Paid!N31),Actual_Paid!K31),Actual_Paid!H31)</f>
        <v xml:space="preserve"> </v>
      </c>
      <c r="K36" s="234">
        <f t="shared" si="2"/>
        <v>0</v>
      </c>
      <c r="L36" s="233">
        <f>MAX(0,IF(ISNUMBER(K36),ROUNDUP((H$1/36500)*K36*' Amount Details'!J30,0)," "))</f>
        <v>0</v>
      </c>
      <c r="M36" s="232" t="str">
        <f>IF(Actual_Paid!K31="",IF(Actual_Paid!N31=""," ",Actual_Paid!N31),Actual_Paid!K31)</f>
        <v xml:space="preserve"> </v>
      </c>
      <c r="N36" s="234">
        <f t="shared" si="3"/>
        <v>0</v>
      </c>
      <c r="O36" s="233">
        <f>MAX(0,IF(ISNUMBER(N36),ROUNDUP((H$1/36500)*N36*' Amount Details'!K30,0)," "))</f>
        <v>0</v>
      </c>
      <c r="P36" s="232" t="str">
        <f>IF(Actual_Paid!N31=""," ",Actual_Paid!N31)</f>
        <v xml:space="preserve"> </v>
      </c>
      <c r="Q36" s="233">
        <f t="shared" si="4"/>
        <v>0</v>
      </c>
      <c r="R36" s="233">
        <f>MAX(0,IF(ISNUMBER(Q36),ROUNDUP((H$1/36500)*Q36*' Amount Details'!L30,0)," "))</f>
        <v>0</v>
      </c>
    </row>
    <row r="37" spans="3:18">
      <c r="C37" s="72" t="str">
        <f>Actual_Paid!C32</f>
        <v>A-405</v>
      </c>
      <c r="D37" s="232">
        <f>IF(' Amount Details'!P31=0,Interest_Calculation!B$1,IF(Actual_Paid!E32="",IF(Actual_Paid!H32="",IF(Actual_Paid!K32="",IF(Actual_Paid!N32=""," ",Actual_Paid!N32),Actual_Paid!K32),Actual_Paid!H32),Actual_Paid!E32))</f>
        <v>42844</v>
      </c>
      <c r="E37" s="249">
        <f t="shared" si="0"/>
        <v>9</v>
      </c>
      <c r="F37" s="233">
        <f>MAX(0,IF(ISNUMBER(E37),ROUNDUP((H$1/36500)*E37*' Amount Details'!P31,0)," "))</f>
        <v>0</v>
      </c>
      <c r="G37" s="232" t="str">
        <f>IF(Actual_Paid!E32="",IF(Actual_Paid!H32="",IF(Actual_Paid!K32="",IF(Actual_Paid!N32=""," ",Actual_Paid!N32),Actual_Paid!K32),Actual_Paid!H32),Actual_Paid!E32)</f>
        <v xml:space="preserve"> </v>
      </c>
      <c r="H37" s="234">
        <f t="shared" si="1"/>
        <v>0</v>
      </c>
      <c r="I37" s="233">
        <f>MAX(0,IF(ISNUMBER(H37),ROUNDUP((H$1/36500)*H37*' Amount Details'!I31,0)," "))</f>
        <v>0</v>
      </c>
      <c r="J37" s="232" t="str">
        <f>IF(Actual_Paid!H32="",IF(Actual_Paid!K32="",IF(Actual_Paid!N32=""," ",Actual_Paid!N32),Actual_Paid!K32),Actual_Paid!H32)</f>
        <v xml:space="preserve"> </v>
      </c>
      <c r="K37" s="234">
        <f t="shared" si="2"/>
        <v>0</v>
      </c>
      <c r="L37" s="233">
        <f>MAX(0,IF(ISNUMBER(K37),ROUNDUP((H$1/36500)*K37*' Amount Details'!J31,0)," "))</f>
        <v>0</v>
      </c>
      <c r="M37" s="232" t="str">
        <f>IF(Actual_Paid!K32="",IF(Actual_Paid!N32=""," ",Actual_Paid!N32),Actual_Paid!K32)</f>
        <v xml:space="preserve"> </v>
      </c>
      <c r="N37" s="234">
        <f t="shared" si="3"/>
        <v>0</v>
      </c>
      <c r="O37" s="233">
        <f>MAX(0,IF(ISNUMBER(N37),ROUNDUP((H$1/36500)*N37*' Amount Details'!K31,0)," "))</f>
        <v>0</v>
      </c>
      <c r="P37" s="232" t="str">
        <f>IF(Actual_Paid!N32=""," ",Actual_Paid!N32)</f>
        <v xml:space="preserve"> </v>
      </c>
      <c r="Q37" s="233">
        <f t="shared" si="4"/>
        <v>0</v>
      </c>
      <c r="R37" s="233">
        <f>MAX(0,IF(ISNUMBER(Q37),ROUNDUP((H$1/36500)*Q37*' Amount Details'!L31,0)," "))</f>
        <v>0</v>
      </c>
    </row>
    <row r="38" spans="3:18">
      <c r="C38" s="72" t="str">
        <f>Actual_Paid!C33</f>
        <v>A-406</v>
      </c>
      <c r="D38" s="232" t="str">
        <f>IF(' Amount Details'!P32=0,Interest_Calculation!B$1,IF(Actual_Paid!E33="",IF(Actual_Paid!H33="",IF(Actual_Paid!K33="",IF(Actual_Paid!N33=""," ",Actual_Paid!N33),Actual_Paid!K33),Actual_Paid!H33),Actual_Paid!E33))</f>
        <v xml:space="preserve"> </v>
      </c>
      <c r="E38" s="249">
        <f t="shared" si="0"/>
        <v>9</v>
      </c>
      <c r="F38" s="233">
        <f>MAX(0,IF(ISNUMBER(E38),ROUNDUP((H$1/36500)*E38*' Amount Details'!P32,0)," "))</f>
        <v>220</v>
      </c>
      <c r="G38" s="232" t="str">
        <f>IF(Actual_Paid!E33="",IF(Actual_Paid!H33="",IF(Actual_Paid!K33="",IF(Actual_Paid!N33=""," ",Actual_Paid!N33),Actual_Paid!K33),Actual_Paid!H33),Actual_Paid!E33)</f>
        <v xml:space="preserve"> </v>
      </c>
      <c r="H38" s="234">
        <f t="shared" si="1"/>
        <v>0</v>
      </c>
      <c r="I38" s="233">
        <f>MAX(0,IF(ISNUMBER(H38),ROUNDUP((H$1/36500)*H38*' Amount Details'!I32,0)," "))</f>
        <v>0</v>
      </c>
      <c r="J38" s="232" t="str">
        <f>IF(Actual_Paid!H33="",IF(Actual_Paid!K33="",IF(Actual_Paid!N33=""," ",Actual_Paid!N33),Actual_Paid!K33),Actual_Paid!H33)</f>
        <v xml:space="preserve"> </v>
      </c>
      <c r="K38" s="234">
        <f t="shared" si="2"/>
        <v>0</v>
      </c>
      <c r="L38" s="233">
        <f>MAX(0,IF(ISNUMBER(K38),ROUNDUP((H$1/36500)*K38*' Amount Details'!J32,0)," "))</f>
        <v>0</v>
      </c>
      <c r="M38" s="232" t="str">
        <f>IF(Actual_Paid!K33="",IF(Actual_Paid!N33=""," ",Actual_Paid!N33),Actual_Paid!K33)</f>
        <v xml:space="preserve"> </v>
      </c>
      <c r="N38" s="234">
        <f t="shared" si="3"/>
        <v>0</v>
      </c>
      <c r="O38" s="233">
        <f>MAX(0,IF(ISNUMBER(N38),ROUNDUP((H$1/36500)*N38*' Amount Details'!K32,0)," "))</f>
        <v>0</v>
      </c>
      <c r="P38" s="232" t="str">
        <f>IF(Actual_Paid!N33=""," ",Actual_Paid!N33)</f>
        <v xml:space="preserve"> </v>
      </c>
      <c r="Q38" s="233">
        <f t="shared" si="4"/>
        <v>0</v>
      </c>
      <c r="R38" s="233">
        <f>MAX(0,IF(ISNUMBER(Q38),ROUNDUP((H$1/36500)*Q38*' Amount Details'!L32,0)," "))</f>
        <v>0</v>
      </c>
    </row>
    <row r="39" spans="3:18">
      <c r="C39" s="72" t="str">
        <f>Actual_Paid!C34</f>
        <v>A-407</v>
      </c>
      <c r="D39" s="232" t="str">
        <f>IF(' Amount Details'!P33=0,Interest_Calculation!B$1,IF(Actual_Paid!E34="",IF(Actual_Paid!H34="",IF(Actual_Paid!K34="",IF(Actual_Paid!N34=""," ",Actual_Paid!N34),Actual_Paid!K34),Actual_Paid!H34),Actual_Paid!E34))</f>
        <v xml:space="preserve"> </v>
      </c>
      <c r="E39" s="249">
        <f t="shared" si="0"/>
        <v>9</v>
      </c>
      <c r="F39" s="233">
        <f>MAX(0,IF(ISNUMBER(E39),ROUNDUP((H$1/36500)*E39*' Amount Details'!P33,0)," "))</f>
        <v>5</v>
      </c>
      <c r="G39" s="232" t="str">
        <f>IF(Actual_Paid!E34="",IF(Actual_Paid!H34="",IF(Actual_Paid!K34="",IF(Actual_Paid!N34=""," ",Actual_Paid!N34),Actual_Paid!K34),Actual_Paid!H34),Actual_Paid!E34)</f>
        <v xml:space="preserve"> </v>
      </c>
      <c r="H39" s="234">
        <f t="shared" si="1"/>
        <v>0</v>
      </c>
      <c r="I39" s="233">
        <f>MAX(0,IF(ISNUMBER(H39),ROUNDUP((H$1/36500)*H39*' Amount Details'!I33,0)," "))</f>
        <v>0</v>
      </c>
      <c r="J39" s="232" t="str">
        <f>IF(Actual_Paid!H34="",IF(Actual_Paid!K34="",IF(Actual_Paid!N34=""," ",Actual_Paid!N34),Actual_Paid!K34),Actual_Paid!H34)</f>
        <v xml:space="preserve"> </v>
      </c>
      <c r="K39" s="234">
        <f t="shared" si="2"/>
        <v>0</v>
      </c>
      <c r="L39" s="233">
        <f>MAX(0,IF(ISNUMBER(K39),ROUNDUP((H$1/36500)*K39*' Amount Details'!J33,0)," "))</f>
        <v>0</v>
      </c>
      <c r="M39" s="232" t="str">
        <f>IF(Actual_Paid!K34="",IF(Actual_Paid!N34=""," ",Actual_Paid!N34),Actual_Paid!K34)</f>
        <v xml:space="preserve"> </v>
      </c>
      <c r="N39" s="234">
        <f t="shared" si="3"/>
        <v>0</v>
      </c>
      <c r="O39" s="233">
        <f>MAX(0,IF(ISNUMBER(N39),ROUNDUP((H$1/36500)*N39*' Amount Details'!K33,0)," "))</f>
        <v>0</v>
      </c>
      <c r="P39" s="232" t="str">
        <f>IF(Actual_Paid!N34=""," ",Actual_Paid!N34)</f>
        <v xml:space="preserve"> </v>
      </c>
      <c r="Q39" s="233">
        <f t="shared" si="4"/>
        <v>0</v>
      </c>
      <c r="R39" s="233">
        <f>MAX(0,IF(ISNUMBER(Q39),ROUNDUP((H$1/36500)*Q39*' Amount Details'!L33,0)," "))</f>
        <v>0</v>
      </c>
    </row>
    <row r="40" spans="3:18">
      <c r="C40" s="72" t="str">
        <f>Actual_Paid!C35</f>
        <v>A-408</v>
      </c>
      <c r="D40" s="232" t="str">
        <f>IF(' Amount Details'!P34=0,Interest_Calculation!B$1,IF(Actual_Paid!E35="",IF(Actual_Paid!H35="",IF(Actual_Paid!K35="",IF(Actual_Paid!N35=""," ",Actual_Paid!N35),Actual_Paid!K35),Actual_Paid!H35),Actual_Paid!E35))</f>
        <v xml:space="preserve"> </v>
      </c>
      <c r="E40" s="249">
        <f t="shared" si="0"/>
        <v>9</v>
      </c>
      <c r="F40" s="233">
        <f>MAX(0,IF(ISNUMBER(E40),ROUNDUP((H$1/36500)*E40*' Amount Details'!P34,0)," "))</f>
        <v>28</v>
      </c>
      <c r="G40" s="232" t="str">
        <f>IF(Actual_Paid!E35="",IF(Actual_Paid!H35="",IF(Actual_Paid!K35="",IF(Actual_Paid!N35=""," ",Actual_Paid!N35),Actual_Paid!K35),Actual_Paid!H35),Actual_Paid!E35)</f>
        <v xml:space="preserve"> </v>
      </c>
      <c r="H40" s="234">
        <f t="shared" si="1"/>
        <v>0</v>
      </c>
      <c r="I40" s="233">
        <f>MAX(0,IF(ISNUMBER(H40),ROUNDUP((H$1/36500)*H40*' Amount Details'!I34,0)," "))</f>
        <v>0</v>
      </c>
      <c r="J40" s="232" t="str">
        <f>IF(Actual_Paid!H35="",IF(Actual_Paid!K35="",IF(Actual_Paid!N35=""," ",Actual_Paid!N35),Actual_Paid!K35),Actual_Paid!H35)</f>
        <v xml:space="preserve"> </v>
      </c>
      <c r="K40" s="234">
        <f t="shared" si="2"/>
        <v>0</v>
      </c>
      <c r="L40" s="233">
        <f>MAX(0,IF(ISNUMBER(K40),ROUNDUP((H$1/36500)*K40*' Amount Details'!J34,0)," "))</f>
        <v>0</v>
      </c>
      <c r="M40" s="232" t="str">
        <f>IF(Actual_Paid!K35="",IF(Actual_Paid!N35=""," ",Actual_Paid!N35),Actual_Paid!K35)</f>
        <v xml:space="preserve"> </v>
      </c>
      <c r="N40" s="234">
        <f t="shared" si="3"/>
        <v>0</v>
      </c>
      <c r="O40" s="233">
        <f>MAX(0,IF(ISNUMBER(N40),ROUNDUP((H$1/36500)*N40*' Amount Details'!K34,0)," "))</f>
        <v>0</v>
      </c>
      <c r="P40" s="232" t="str">
        <f>IF(Actual_Paid!N35=""," ",Actual_Paid!N35)</f>
        <v xml:space="preserve"> </v>
      </c>
      <c r="Q40" s="233">
        <f t="shared" si="4"/>
        <v>0</v>
      </c>
      <c r="R40" s="233">
        <f>MAX(0,IF(ISNUMBER(Q40),ROUNDUP((H$1/36500)*Q40*' Amount Details'!L34,0)," "))</f>
        <v>0</v>
      </c>
    </row>
    <row r="41" spans="3:18">
      <c r="C41" s="72" t="str">
        <f>Actual_Paid!C36</f>
        <v>A-501</v>
      </c>
      <c r="D41" s="232" t="str">
        <f>IF(' Amount Details'!P35=0,Interest_Calculation!B$1,IF(Actual_Paid!E36="",IF(Actual_Paid!H36="",IF(Actual_Paid!K36="",IF(Actual_Paid!N36=""," ",Actual_Paid!N36),Actual_Paid!K36),Actual_Paid!H36),Actual_Paid!E36))</f>
        <v xml:space="preserve"> </v>
      </c>
      <c r="E41" s="249">
        <f t="shared" si="0"/>
        <v>9</v>
      </c>
      <c r="F41" s="233">
        <f>MAX(0,IF(ISNUMBER(E41),ROUNDUP((H$1/36500)*E41*' Amount Details'!P35,0)," "))</f>
        <v>2</v>
      </c>
      <c r="G41" s="232" t="str">
        <f>IF(Actual_Paid!E36="",IF(Actual_Paid!H36="",IF(Actual_Paid!K36="",IF(Actual_Paid!N36=""," ",Actual_Paid!N36),Actual_Paid!K36),Actual_Paid!H36),Actual_Paid!E36)</f>
        <v xml:space="preserve"> </v>
      </c>
      <c r="H41" s="234">
        <f t="shared" si="1"/>
        <v>0</v>
      </c>
      <c r="I41" s="233">
        <f>MAX(0,IF(ISNUMBER(H41),ROUNDUP((H$1/36500)*H41*' Amount Details'!I35,0)," "))</f>
        <v>0</v>
      </c>
      <c r="J41" s="232" t="str">
        <f>IF(Actual_Paid!H36="",IF(Actual_Paid!K36="",IF(Actual_Paid!N36=""," ",Actual_Paid!N36),Actual_Paid!K36),Actual_Paid!H36)</f>
        <v xml:space="preserve"> </v>
      </c>
      <c r="K41" s="234">
        <f t="shared" si="2"/>
        <v>0</v>
      </c>
      <c r="L41" s="233">
        <f>MAX(0,IF(ISNUMBER(K41),ROUNDUP((H$1/36500)*K41*' Amount Details'!J35,0)," "))</f>
        <v>0</v>
      </c>
      <c r="M41" s="232" t="str">
        <f>IF(Actual_Paid!K36="",IF(Actual_Paid!N36=""," ",Actual_Paid!N36),Actual_Paid!K36)</f>
        <v xml:space="preserve"> </v>
      </c>
      <c r="N41" s="234">
        <f t="shared" si="3"/>
        <v>0</v>
      </c>
      <c r="O41" s="233">
        <f>MAX(0,IF(ISNUMBER(N41),ROUNDUP((H$1/36500)*N41*' Amount Details'!K35,0)," "))</f>
        <v>0</v>
      </c>
      <c r="P41" s="232" t="str">
        <f>IF(Actual_Paid!N36=""," ",Actual_Paid!N36)</f>
        <v xml:space="preserve"> </v>
      </c>
      <c r="Q41" s="233">
        <f t="shared" si="4"/>
        <v>0</v>
      </c>
      <c r="R41" s="233">
        <f>MAX(0,IF(ISNUMBER(Q41),ROUNDUP((H$1/36500)*Q41*' Amount Details'!L35,0)," "))</f>
        <v>0</v>
      </c>
    </row>
    <row r="42" spans="3:18">
      <c r="C42" s="72" t="str">
        <f>Actual_Paid!C37</f>
        <v>A-502</v>
      </c>
      <c r="D42" s="232" t="str">
        <f>IF(' Amount Details'!P36=0,Interest_Calculation!B$1,IF(Actual_Paid!E37="",IF(Actual_Paid!H37="",IF(Actual_Paid!K37="",IF(Actual_Paid!N37=""," ",Actual_Paid!N37),Actual_Paid!K37),Actual_Paid!H37),Actual_Paid!E37))</f>
        <v xml:space="preserve"> </v>
      </c>
      <c r="E42" s="249">
        <f t="shared" si="0"/>
        <v>9</v>
      </c>
      <c r="F42" s="233">
        <f>MAX(0,IF(ISNUMBER(E42),ROUNDUP((H$1/36500)*E42*' Amount Details'!P36,0)," "))</f>
        <v>3</v>
      </c>
      <c r="G42" s="232" t="str">
        <f>IF(Actual_Paid!E37="",IF(Actual_Paid!H37="",IF(Actual_Paid!K37="",IF(Actual_Paid!N37=""," ",Actual_Paid!N37),Actual_Paid!K37),Actual_Paid!H37),Actual_Paid!E37)</f>
        <v xml:space="preserve"> </v>
      </c>
      <c r="H42" s="234">
        <f t="shared" si="1"/>
        <v>0</v>
      </c>
      <c r="I42" s="233">
        <f>MAX(0,IF(ISNUMBER(H42),ROUNDUP((H$1/36500)*H42*' Amount Details'!I36,0)," "))</f>
        <v>0</v>
      </c>
      <c r="J42" s="232" t="str">
        <f>IF(Actual_Paid!H37="",IF(Actual_Paid!K37="",IF(Actual_Paid!N37=""," ",Actual_Paid!N37),Actual_Paid!K37),Actual_Paid!H37)</f>
        <v xml:space="preserve"> </v>
      </c>
      <c r="K42" s="234">
        <f t="shared" si="2"/>
        <v>0</v>
      </c>
      <c r="L42" s="233">
        <f>MAX(0,IF(ISNUMBER(K42),ROUNDUP((H$1/36500)*K42*' Amount Details'!J36,0)," "))</f>
        <v>0</v>
      </c>
      <c r="M42" s="232" t="str">
        <f>IF(Actual_Paid!K37="",IF(Actual_Paid!N37=""," ",Actual_Paid!N37),Actual_Paid!K37)</f>
        <v xml:space="preserve"> </v>
      </c>
      <c r="N42" s="234">
        <f t="shared" si="3"/>
        <v>0</v>
      </c>
      <c r="O42" s="233">
        <f>MAX(0,IF(ISNUMBER(N42),ROUNDUP((H$1/36500)*N42*' Amount Details'!K36,0)," "))</f>
        <v>0</v>
      </c>
      <c r="P42" s="232" t="str">
        <f>IF(Actual_Paid!N37=""," ",Actual_Paid!N37)</f>
        <v xml:space="preserve"> </v>
      </c>
      <c r="Q42" s="233">
        <f t="shared" si="4"/>
        <v>0</v>
      </c>
      <c r="R42" s="233">
        <f>MAX(0,IF(ISNUMBER(Q42),ROUNDUP((H$1/36500)*Q42*' Amount Details'!L36,0)," "))</f>
        <v>0</v>
      </c>
    </row>
    <row r="43" spans="3:18">
      <c r="C43" s="72" t="str">
        <f>Actual_Paid!C38</f>
        <v>A-503</v>
      </c>
      <c r="D43" s="232">
        <f>IF(' Amount Details'!P37=0,Interest_Calculation!B$1,IF(Actual_Paid!E38="",IF(Actual_Paid!H38="",IF(Actual_Paid!K38="",IF(Actual_Paid!N38=""," ",Actual_Paid!N38),Actual_Paid!K38),Actual_Paid!H38),Actual_Paid!E38))</f>
        <v>42844</v>
      </c>
      <c r="E43" s="249">
        <f t="shared" si="0"/>
        <v>9</v>
      </c>
      <c r="F43" s="233">
        <f>MAX(0,IF(ISNUMBER(E43),ROUNDUP((H$1/36500)*E43*' Amount Details'!P37,0)," "))</f>
        <v>0</v>
      </c>
      <c r="G43" s="232" t="str">
        <f>IF(Actual_Paid!E38="",IF(Actual_Paid!H38="",IF(Actual_Paid!K38="",IF(Actual_Paid!N38=""," ",Actual_Paid!N38),Actual_Paid!K38),Actual_Paid!H38),Actual_Paid!E38)</f>
        <v xml:space="preserve"> </v>
      </c>
      <c r="H43" s="234">
        <f t="shared" si="1"/>
        <v>0</v>
      </c>
      <c r="I43" s="233">
        <f>MAX(0,IF(ISNUMBER(H43),ROUNDUP((H$1/36500)*H43*' Amount Details'!I37,0)," "))</f>
        <v>0</v>
      </c>
      <c r="J43" s="232" t="str">
        <f>IF(Actual_Paid!H38="",IF(Actual_Paid!K38="",IF(Actual_Paid!N38=""," ",Actual_Paid!N38),Actual_Paid!K38),Actual_Paid!H38)</f>
        <v xml:space="preserve"> </v>
      </c>
      <c r="K43" s="234">
        <f t="shared" si="2"/>
        <v>0</v>
      </c>
      <c r="L43" s="233">
        <f>MAX(0,IF(ISNUMBER(K43),ROUNDUP((H$1/36500)*K43*' Amount Details'!J37,0)," "))</f>
        <v>0</v>
      </c>
      <c r="M43" s="232" t="str">
        <f>IF(Actual_Paid!K38="",IF(Actual_Paid!N38=""," ",Actual_Paid!N38),Actual_Paid!K38)</f>
        <v xml:space="preserve"> </v>
      </c>
      <c r="N43" s="234">
        <f t="shared" si="3"/>
        <v>0</v>
      </c>
      <c r="O43" s="233">
        <f>MAX(0,IF(ISNUMBER(N43),ROUNDUP((H$1/36500)*N43*' Amount Details'!K37,0)," "))</f>
        <v>0</v>
      </c>
      <c r="P43" s="232" t="str">
        <f>IF(Actual_Paid!N38=""," ",Actual_Paid!N38)</f>
        <v xml:space="preserve"> </v>
      </c>
      <c r="Q43" s="233">
        <f t="shared" si="4"/>
        <v>0</v>
      </c>
      <c r="R43" s="233">
        <f>MAX(0,IF(ISNUMBER(Q43),ROUNDUP((H$1/36500)*Q43*' Amount Details'!L37,0)," "))</f>
        <v>0</v>
      </c>
    </row>
    <row r="44" spans="3:18">
      <c r="C44" s="72" t="str">
        <f>Actual_Paid!C39</f>
        <v>A-504</v>
      </c>
      <c r="D44" s="232">
        <f>IF(' Amount Details'!P38=0,Interest_Calculation!B$1,IF(Actual_Paid!E39="",IF(Actual_Paid!H39="",IF(Actual_Paid!K39="",IF(Actual_Paid!N39=""," ",Actual_Paid!N39),Actual_Paid!K39),Actual_Paid!H39),Actual_Paid!E39))</f>
        <v>42844</v>
      </c>
      <c r="E44" s="249">
        <f t="shared" si="0"/>
        <v>9</v>
      </c>
      <c r="F44" s="233">
        <f>MAX(0,IF(ISNUMBER(E44),ROUNDUP((H$1/36500)*E44*' Amount Details'!P38,0)," "))</f>
        <v>0</v>
      </c>
      <c r="G44" s="232" t="str">
        <f>IF(Actual_Paid!E39="",IF(Actual_Paid!H39="",IF(Actual_Paid!K39="",IF(Actual_Paid!N39=""," ",Actual_Paid!N39),Actual_Paid!K39),Actual_Paid!H39),Actual_Paid!E39)</f>
        <v xml:space="preserve"> </v>
      </c>
      <c r="H44" s="234">
        <f t="shared" si="1"/>
        <v>0</v>
      </c>
      <c r="I44" s="233">
        <f>MAX(0,IF(ISNUMBER(H44),ROUNDUP((H$1/36500)*H44*' Amount Details'!I38,0)," "))</f>
        <v>0</v>
      </c>
      <c r="J44" s="232" t="str">
        <f>IF(Actual_Paid!H39="",IF(Actual_Paid!K39="",IF(Actual_Paid!N39=""," ",Actual_Paid!N39),Actual_Paid!K39),Actual_Paid!H39)</f>
        <v xml:space="preserve"> </v>
      </c>
      <c r="K44" s="234">
        <f t="shared" si="2"/>
        <v>0</v>
      </c>
      <c r="L44" s="233">
        <f>MAX(0,IF(ISNUMBER(K44),ROUNDUP((H$1/36500)*K44*' Amount Details'!J38,0)," "))</f>
        <v>0</v>
      </c>
      <c r="M44" s="232" t="str">
        <f>IF(Actual_Paid!K39="",IF(Actual_Paid!N39=""," ",Actual_Paid!N39),Actual_Paid!K39)</f>
        <v xml:space="preserve"> </v>
      </c>
      <c r="N44" s="234">
        <f t="shared" si="3"/>
        <v>0</v>
      </c>
      <c r="O44" s="233">
        <f>MAX(0,IF(ISNUMBER(N44),ROUNDUP((H$1/36500)*N44*' Amount Details'!K38,0)," "))</f>
        <v>0</v>
      </c>
      <c r="P44" s="232" t="str">
        <f>IF(Actual_Paid!N39=""," ",Actual_Paid!N39)</f>
        <v xml:space="preserve"> </v>
      </c>
      <c r="Q44" s="233">
        <f t="shared" si="4"/>
        <v>0</v>
      </c>
      <c r="R44" s="233">
        <f>MAX(0,IF(ISNUMBER(Q44),ROUNDUP((H$1/36500)*Q44*' Amount Details'!L38,0)," "))</f>
        <v>0</v>
      </c>
    </row>
    <row r="45" spans="3:18">
      <c r="C45" s="72" t="str">
        <f>Actual_Paid!C40</f>
        <v>A-505</v>
      </c>
      <c r="D45" s="232" t="str">
        <f>IF(' Amount Details'!P39=0,Interest_Calculation!B$1,IF(Actual_Paid!E40="",IF(Actual_Paid!H40="",IF(Actual_Paid!K40="",IF(Actual_Paid!N40=""," ",Actual_Paid!N40),Actual_Paid!K40),Actual_Paid!H40),Actual_Paid!E40))</f>
        <v xml:space="preserve"> </v>
      </c>
      <c r="E45" s="249">
        <f t="shared" si="0"/>
        <v>9</v>
      </c>
      <c r="F45" s="233">
        <f>MAX(0,IF(ISNUMBER(E45),ROUNDUP((H$1/36500)*E45*' Amount Details'!P39,0)," "))</f>
        <v>2</v>
      </c>
      <c r="G45" s="232" t="str">
        <f>IF(Actual_Paid!E40="",IF(Actual_Paid!H40="",IF(Actual_Paid!K40="",IF(Actual_Paid!N40=""," ",Actual_Paid!N40),Actual_Paid!K40),Actual_Paid!H40),Actual_Paid!E40)</f>
        <v xml:space="preserve"> </v>
      </c>
      <c r="H45" s="234">
        <f t="shared" si="1"/>
        <v>0</v>
      </c>
      <c r="I45" s="233">
        <f>MAX(0,IF(ISNUMBER(H45),ROUNDUP((H$1/36500)*H45*' Amount Details'!I39,0)," "))</f>
        <v>0</v>
      </c>
      <c r="J45" s="232" t="str">
        <f>IF(Actual_Paid!H40="",IF(Actual_Paid!K40="",IF(Actual_Paid!N40=""," ",Actual_Paid!N40),Actual_Paid!K40),Actual_Paid!H40)</f>
        <v xml:space="preserve"> </v>
      </c>
      <c r="K45" s="234">
        <f t="shared" si="2"/>
        <v>0</v>
      </c>
      <c r="L45" s="233">
        <f>MAX(0,IF(ISNUMBER(K45),ROUNDUP((H$1/36500)*K45*' Amount Details'!J39,0)," "))</f>
        <v>0</v>
      </c>
      <c r="M45" s="232" t="str">
        <f>IF(Actual_Paid!K40="",IF(Actual_Paid!N40=""," ",Actual_Paid!N40),Actual_Paid!K40)</f>
        <v xml:space="preserve"> </v>
      </c>
      <c r="N45" s="234">
        <f t="shared" si="3"/>
        <v>0</v>
      </c>
      <c r="O45" s="233">
        <f>MAX(0,IF(ISNUMBER(N45),ROUNDUP((H$1/36500)*N45*' Amount Details'!K39,0)," "))</f>
        <v>0</v>
      </c>
      <c r="P45" s="232" t="str">
        <f>IF(Actual_Paid!N40=""," ",Actual_Paid!N40)</f>
        <v xml:space="preserve"> </v>
      </c>
      <c r="Q45" s="233">
        <f t="shared" si="4"/>
        <v>0</v>
      </c>
      <c r="R45" s="233">
        <f>MAX(0,IF(ISNUMBER(Q45),ROUNDUP((H$1/36500)*Q45*' Amount Details'!L39,0)," "))</f>
        <v>0</v>
      </c>
    </row>
    <row r="46" spans="3:18">
      <c r="C46" s="72" t="str">
        <f>Actual_Paid!C41</f>
        <v>A-506</v>
      </c>
      <c r="D46" s="232">
        <f>IF(' Amount Details'!P40=0,Interest_Calculation!B$1,IF(Actual_Paid!E41="",IF(Actual_Paid!H41="",IF(Actual_Paid!K41="",IF(Actual_Paid!N41=""," ",Actual_Paid!N41),Actual_Paid!K41),Actual_Paid!H41),Actual_Paid!E41))</f>
        <v>42844</v>
      </c>
      <c r="E46" s="249">
        <f t="shared" si="0"/>
        <v>9</v>
      </c>
      <c r="F46" s="233">
        <f>MAX(0,IF(ISNUMBER(E46),ROUNDUP((H$1/36500)*E46*' Amount Details'!P40,0)," "))</f>
        <v>0</v>
      </c>
      <c r="G46" s="232">
        <f>IF(Actual_Paid!E41="",IF(Actual_Paid!H41="",IF(Actual_Paid!K41="",IF(Actual_Paid!N41=""," ",Actual_Paid!N41),Actual_Paid!K41),Actual_Paid!H41),Actual_Paid!E41)</f>
        <v>42834</v>
      </c>
      <c r="H46" s="234">
        <f t="shared" si="1"/>
        <v>0</v>
      </c>
      <c r="I46" s="233">
        <f>MAX(0,IF(ISNUMBER(H46),ROUNDUP((H$1/36500)*H46*' Amount Details'!I40,0)," "))</f>
        <v>0</v>
      </c>
      <c r="J46" s="232" t="str">
        <f>IF(Actual_Paid!H41="",IF(Actual_Paid!K41="",IF(Actual_Paid!N41=""," ",Actual_Paid!N41),Actual_Paid!K41),Actual_Paid!H41)</f>
        <v xml:space="preserve"> </v>
      </c>
      <c r="K46" s="234">
        <f t="shared" si="2"/>
        <v>0</v>
      </c>
      <c r="L46" s="233">
        <f>MAX(0,IF(ISNUMBER(K46),ROUNDUP((H$1/36500)*K46*' Amount Details'!J40,0)," "))</f>
        <v>0</v>
      </c>
      <c r="M46" s="232" t="str">
        <f>IF(Actual_Paid!K41="",IF(Actual_Paid!N41=""," ",Actual_Paid!N41),Actual_Paid!K41)</f>
        <v xml:space="preserve"> </v>
      </c>
      <c r="N46" s="234">
        <f t="shared" si="3"/>
        <v>0</v>
      </c>
      <c r="O46" s="233">
        <f>MAX(0,IF(ISNUMBER(N46),ROUNDUP((H$1/36500)*N46*' Amount Details'!K40,0)," "))</f>
        <v>0</v>
      </c>
      <c r="P46" s="232" t="str">
        <f>IF(Actual_Paid!N41=""," ",Actual_Paid!N41)</f>
        <v xml:space="preserve"> </v>
      </c>
      <c r="Q46" s="233">
        <f t="shared" si="4"/>
        <v>0</v>
      </c>
      <c r="R46" s="233">
        <f>MAX(0,IF(ISNUMBER(Q46),ROUNDUP((H$1/36500)*Q46*' Amount Details'!L40,0)," "))</f>
        <v>0</v>
      </c>
    </row>
    <row r="47" spans="3:18">
      <c r="C47" s="72" t="str">
        <f>Actual_Paid!C42</f>
        <v>A-507</v>
      </c>
      <c r="D47" s="232" t="str">
        <f>IF(' Amount Details'!P41=0,Interest_Calculation!B$1,IF(Actual_Paid!E42="",IF(Actual_Paid!H42="",IF(Actual_Paid!K42="",IF(Actual_Paid!N42=""," ",Actual_Paid!N42),Actual_Paid!K42),Actual_Paid!H42),Actual_Paid!E42))</f>
        <v xml:space="preserve"> </v>
      </c>
      <c r="E47" s="249">
        <f t="shared" si="0"/>
        <v>9</v>
      </c>
      <c r="F47" s="233">
        <f>MAX(0,IF(ISNUMBER(E47),ROUNDUP((H$1/36500)*E47*' Amount Details'!P41,0)," "))</f>
        <v>0</v>
      </c>
      <c r="G47" s="232" t="str">
        <f>IF(Actual_Paid!E42="",IF(Actual_Paid!H42="",IF(Actual_Paid!K42="",IF(Actual_Paid!N42=""," ",Actual_Paid!N42),Actual_Paid!K42),Actual_Paid!H42),Actual_Paid!E42)</f>
        <v xml:space="preserve"> </v>
      </c>
      <c r="H47" s="234">
        <f t="shared" si="1"/>
        <v>0</v>
      </c>
      <c r="I47" s="233">
        <f>MAX(0,IF(ISNUMBER(H47),ROUNDUP((H$1/36500)*H47*' Amount Details'!I41,0)," "))</f>
        <v>0</v>
      </c>
      <c r="J47" s="232" t="str">
        <f>IF(Actual_Paid!H42="",IF(Actual_Paid!K42="",IF(Actual_Paid!N42=""," ",Actual_Paid!N42),Actual_Paid!K42),Actual_Paid!H42)</f>
        <v xml:space="preserve"> </v>
      </c>
      <c r="K47" s="234">
        <f t="shared" si="2"/>
        <v>0</v>
      </c>
      <c r="L47" s="233">
        <f>MAX(0,IF(ISNUMBER(K47),ROUNDUP((H$1/36500)*K47*' Amount Details'!J41,0)," "))</f>
        <v>0</v>
      </c>
      <c r="M47" s="232" t="str">
        <f>IF(Actual_Paid!K42="",IF(Actual_Paid!N42=""," ",Actual_Paid!N42),Actual_Paid!K42)</f>
        <v xml:space="preserve"> </v>
      </c>
      <c r="N47" s="234">
        <f t="shared" si="3"/>
        <v>0</v>
      </c>
      <c r="O47" s="233">
        <f>MAX(0,IF(ISNUMBER(N47),ROUNDUP((H$1/36500)*N47*' Amount Details'!K41,0)," "))</f>
        <v>0</v>
      </c>
      <c r="P47" s="232" t="str">
        <f>IF(Actual_Paid!N42=""," ",Actual_Paid!N42)</f>
        <v xml:space="preserve"> </v>
      </c>
      <c r="Q47" s="233">
        <f t="shared" si="4"/>
        <v>0</v>
      </c>
      <c r="R47" s="233">
        <f>MAX(0,IF(ISNUMBER(Q47),ROUNDUP((H$1/36500)*Q47*' Amount Details'!L41,0)," "))</f>
        <v>0</v>
      </c>
    </row>
    <row r="48" spans="3:18">
      <c r="C48" s="72" t="str">
        <f>Actual_Paid!C43</f>
        <v>A-508</v>
      </c>
      <c r="D48" s="232">
        <f>IF(' Amount Details'!P42=0,Interest_Calculation!B$1,IF(Actual_Paid!E43="",IF(Actual_Paid!H43="",IF(Actual_Paid!K43="",IF(Actual_Paid!N43=""," ",Actual_Paid!N43),Actual_Paid!K43),Actual_Paid!H43),Actual_Paid!E43))</f>
        <v>42844</v>
      </c>
      <c r="E48" s="249">
        <f t="shared" si="0"/>
        <v>9</v>
      </c>
      <c r="F48" s="233">
        <f>MAX(0,IF(ISNUMBER(E48),ROUNDUP((H$1/36500)*E48*' Amount Details'!P42,0)," "))</f>
        <v>0</v>
      </c>
      <c r="G48" s="232" t="str">
        <f>IF(Actual_Paid!E43="",IF(Actual_Paid!H43="",IF(Actual_Paid!K43="",IF(Actual_Paid!N43=""," ",Actual_Paid!N43),Actual_Paid!K43),Actual_Paid!H43),Actual_Paid!E43)</f>
        <v xml:space="preserve"> </v>
      </c>
      <c r="H48" s="234">
        <f t="shared" si="1"/>
        <v>0</v>
      </c>
      <c r="I48" s="233">
        <f>MAX(0,IF(ISNUMBER(H48),ROUNDUP((H$1/36500)*H48*' Amount Details'!I42,0)," "))</f>
        <v>0</v>
      </c>
      <c r="J48" s="232" t="str">
        <f>IF(Actual_Paid!H43="",IF(Actual_Paid!K43="",IF(Actual_Paid!N43=""," ",Actual_Paid!N43),Actual_Paid!K43),Actual_Paid!H43)</f>
        <v xml:space="preserve"> </v>
      </c>
      <c r="K48" s="234">
        <f t="shared" si="2"/>
        <v>0</v>
      </c>
      <c r="L48" s="233">
        <f>MAX(0,IF(ISNUMBER(K48),ROUNDUP((H$1/36500)*K48*' Amount Details'!J42,0)," "))</f>
        <v>0</v>
      </c>
      <c r="M48" s="232" t="str">
        <f>IF(Actual_Paid!K43="",IF(Actual_Paid!N43=""," ",Actual_Paid!N43),Actual_Paid!K43)</f>
        <v xml:space="preserve"> </v>
      </c>
      <c r="N48" s="234">
        <f t="shared" si="3"/>
        <v>0</v>
      </c>
      <c r="O48" s="233">
        <f>MAX(0,IF(ISNUMBER(N48),ROUNDUP((H$1/36500)*N48*' Amount Details'!K42,0)," "))</f>
        <v>0</v>
      </c>
      <c r="P48" s="232" t="str">
        <f>IF(Actual_Paid!N43=""," ",Actual_Paid!N43)</f>
        <v xml:space="preserve"> </v>
      </c>
      <c r="Q48" s="233">
        <f t="shared" si="4"/>
        <v>0</v>
      </c>
      <c r="R48" s="233">
        <f>MAX(0,IF(ISNUMBER(Q48),ROUNDUP((H$1/36500)*Q48*' Amount Details'!L42,0)," "))</f>
        <v>0</v>
      </c>
    </row>
    <row r="49" spans="3:18">
      <c r="C49" s="72" t="str">
        <f>Actual_Paid!C44</f>
        <v>A-601</v>
      </c>
      <c r="D49" s="232">
        <f>IF(' Amount Details'!P43=0,Interest_Calculation!B$1,IF(Actual_Paid!E44="",IF(Actual_Paid!H44="",IF(Actual_Paid!K44="",IF(Actual_Paid!N44=""," ",Actual_Paid!N44),Actual_Paid!K44),Actual_Paid!H44),Actual_Paid!E44))</f>
        <v>42837</v>
      </c>
      <c r="E49" s="249">
        <f t="shared" si="0"/>
        <v>2</v>
      </c>
      <c r="F49" s="233">
        <f>MAX(0,IF(ISNUMBER(E49),ROUNDUP((H$1/36500)*E49*' Amount Details'!P43,0)," "))</f>
        <v>42</v>
      </c>
      <c r="G49" s="232">
        <f>IF(Actual_Paid!E44="",IF(Actual_Paid!H44="",IF(Actual_Paid!K44="",IF(Actual_Paid!N44=""," ",Actual_Paid!N44),Actual_Paid!K44),Actual_Paid!H44),Actual_Paid!E44)</f>
        <v>42837</v>
      </c>
      <c r="H49" s="234">
        <f t="shared" si="1"/>
        <v>0</v>
      </c>
      <c r="I49" s="233">
        <f>MAX(0,IF(ISNUMBER(H49),ROUNDUP((H$1/36500)*H49*' Amount Details'!I43,0)," "))</f>
        <v>0</v>
      </c>
      <c r="J49" s="232" t="str">
        <f>IF(Actual_Paid!H44="",IF(Actual_Paid!K44="",IF(Actual_Paid!N44=""," ",Actual_Paid!N44),Actual_Paid!K44),Actual_Paid!H44)</f>
        <v xml:space="preserve"> </v>
      </c>
      <c r="K49" s="234">
        <f t="shared" si="2"/>
        <v>0</v>
      </c>
      <c r="L49" s="233">
        <f>MAX(0,IF(ISNUMBER(K49),ROUNDUP((H$1/36500)*K49*' Amount Details'!J43,0)," "))</f>
        <v>0</v>
      </c>
      <c r="M49" s="232" t="str">
        <f>IF(Actual_Paid!K44="",IF(Actual_Paid!N44=""," ",Actual_Paid!N44),Actual_Paid!K44)</f>
        <v xml:space="preserve"> </v>
      </c>
      <c r="N49" s="234">
        <f t="shared" si="3"/>
        <v>0</v>
      </c>
      <c r="O49" s="233">
        <f>MAX(0,IF(ISNUMBER(N49),ROUNDUP((H$1/36500)*N49*' Amount Details'!K43,0)," "))</f>
        <v>0</v>
      </c>
      <c r="P49" s="232" t="str">
        <f>IF(Actual_Paid!N44=""," ",Actual_Paid!N44)</f>
        <v xml:space="preserve"> </v>
      </c>
      <c r="Q49" s="233">
        <f t="shared" si="4"/>
        <v>0</v>
      </c>
      <c r="R49" s="233">
        <f>MAX(0,IF(ISNUMBER(Q49),ROUNDUP((H$1/36500)*Q49*' Amount Details'!L43,0)," "))</f>
        <v>0</v>
      </c>
    </row>
    <row r="50" spans="3:18">
      <c r="C50" s="72" t="str">
        <f>Actual_Paid!C45</f>
        <v>A-602</v>
      </c>
      <c r="D50" s="232" t="str">
        <f>IF(' Amount Details'!P44=0,Interest_Calculation!B$1,IF(Actual_Paid!E45="",IF(Actual_Paid!H45="",IF(Actual_Paid!K45="",IF(Actual_Paid!N45=""," ",Actual_Paid!N45),Actual_Paid!K45),Actual_Paid!H45),Actual_Paid!E45))</f>
        <v xml:space="preserve"> </v>
      </c>
      <c r="E50" s="249">
        <f t="shared" si="0"/>
        <v>9</v>
      </c>
      <c r="F50" s="233">
        <f>MAX(0,IF(ISNUMBER(E50),ROUNDUP((H$1/36500)*E50*' Amount Details'!P44,0)," "))</f>
        <v>46</v>
      </c>
      <c r="G50" s="232" t="str">
        <f>IF(Actual_Paid!E45="",IF(Actual_Paid!H45="",IF(Actual_Paid!K45="",IF(Actual_Paid!N45=""," ",Actual_Paid!N45),Actual_Paid!K45),Actual_Paid!H45),Actual_Paid!E45)</f>
        <v xml:space="preserve"> </v>
      </c>
      <c r="H50" s="234">
        <f t="shared" si="1"/>
        <v>0</v>
      </c>
      <c r="I50" s="233">
        <f>MAX(0,IF(ISNUMBER(H50),ROUNDUP((H$1/36500)*H50*' Amount Details'!I44,0)," "))</f>
        <v>0</v>
      </c>
      <c r="J50" s="232" t="str">
        <f>IF(Actual_Paid!H45="",IF(Actual_Paid!K45="",IF(Actual_Paid!N45=""," ",Actual_Paid!N45),Actual_Paid!K45),Actual_Paid!H45)</f>
        <v xml:space="preserve"> </v>
      </c>
      <c r="K50" s="234">
        <f t="shared" si="2"/>
        <v>0</v>
      </c>
      <c r="L50" s="233">
        <f>MAX(0,IF(ISNUMBER(K50),ROUNDUP((H$1/36500)*K50*' Amount Details'!J44,0)," "))</f>
        <v>0</v>
      </c>
      <c r="M50" s="232" t="str">
        <f>IF(Actual_Paid!K45="",IF(Actual_Paid!N45=""," ",Actual_Paid!N45),Actual_Paid!K45)</f>
        <v xml:space="preserve"> </v>
      </c>
      <c r="N50" s="234">
        <f t="shared" si="3"/>
        <v>0</v>
      </c>
      <c r="O50" s="233">
        <f>MAX(0,IF(ISNUMBER(N50),ROUNDUP((H$1/36500)*N50*' Amount Details'!K44,0)," "))</f>
        <v>0</v>
      </c>
      <c r="P50" s="232" t="str">
        <f>IF(Actual_Paid!N45=""," ",Actual_Paid!N45)</f>
        <v xml:space="preserve"> </v>
      </c>
      <c r="Q50" s="233">
        <f t="shared" si="4"/>
        <v>0</v>
      </c>
      <c r="R50" s="233">
        <f>MAX(0,IF(ISNUMBER(Q50),ROUNDUP((H$1/36500)*Q50*' Amount Details'!L44,0)," "))</f>
        <v>0</v>
      </c>
    </row>
    <row r="51" spans="3:18">
      <c r="C51" s="72" t="str">
        <f>Actual_Paid!C46</f>
        <v>A-603</v>
      </c>
      <c r="D51" s="232" t="str">
        <f>IF(' Amount Details'!P45=0,Interest_Calculation!B$1,IF(Actual_Paid!E46="",IF(Actual_Paid!H46="",IF(Actual_Paid!K46="",IF(Actual_Paid!N46=""," ",Actual_Paid!N46),Actual_Paid!K46),Actual_Paid!H46),Actual_Paid!E46))</f>
        <v xml:space="preserve"> </v>
      </c>
      <c r="E51" s="249">
        <f t="shared" si="0"/>
        <v>9</v>
      </c>
      <c r="F51" s="233">
        <f>MAX(0,IF(ISNUMBER(E51),ROUNDUP((H$1/36500)*E51*' Amount Details'!P45,0)," "))</f>
        <v>43</v>
      </c>
      <c r="G51" s="232" t="str">
        <f>IF(Actual_Paid!E46="",IF(Actual_Paid!H46="",IF(Actual_Paid!K46="",IF(Actual_Paid!N46=""," ",Actual_Paid!N46),Actual_Paid!K46),Actual_Paid!H46),Actual_Paid!E46)</f>
        <v xml:space="preserve"> </v>
      </c>
      <c r="H51" s="234">
        <f t="shared" si="1"/>
        <v>0</v>
      </c>
      <c r="I51" s="233">
        <f>MAX(0,IF(ISNUMBER(H51),ROUNDUP((H$1/36500)*H51*' Amount Details'!I45,0)," "))</f>
        <v>0</v>
      </c>
      <c r="J51" s="232" t="str">
        <f>IF(Actual_Paid!H46="",IF(Actual_Paid!K46="",IF(Actual_Paid!N46=""," ",Actual_Paid!N46),Actual_Paid!K46),Actual_Paid!H46)</f>
        <v xml:space="preserve"> </v>
      </c>
      <c r="K51" s="234">
        <f t="shared" si="2"/>
        <v>0</v>
      </c>
      <c r="L51" s="233">
        <f>MAX(0,IF(ISNUMBER(K51),ROUNDUP((H$1/36500)*K51*' Amount Details'!J45,0)," "))</f>
        <v>0</v>
      </c>
      <c r="M51" s="232" t="str">
        <f>IF(Actual_Paid!K46="",IF(Actual_Paid!N46=""," ",Actual_Paid!N46),Actual_Paid!K46)</f>
        <v xml:space="preserve"> </v>
      </c>
      <c r="N51" s="234">
        <f t="shared" si="3"/>
        <v>0</v>
      </c>
      <c r="O51" s="233">
        <f>MAX(0,IF(ISNUMBER(N51),ROUNDUP((H$1/36500)*N51*' Amount Details'!K45,0)," "))</f>
        <v>0</v>
      </c>
      <c r="P51" s="232" t="str">
        <f>IF(Actual_Paid!N46=""," ",Actual_Paid!N46)</f>
        <v xml:space="preserve"> </v>
      </c>
      <c r="Q51" s="233">
        <f t="shared" si="4"/>
        <v>0</v>
      </c>
      <c r="R51" s="233">
        <f>MAX(0,IF(ISNUMBER(Q51),ROUNDUP((H$1/36500)*Q51*' Amount Details'!L45,0)," "))</f>
        <v>0</v>
      </c>
    </row>
    <row r="52" spans="3:18">
      <c r="C52" s="72" t="str">
        <f>Actual_Paid!C47</f>
        <v>A-604</v>
      </c>
      <c r="D52" s="232" t="str">
        <f>IF(' Amount Details'!P46=0,Interest_Calculation!B$1,IF(Actual_Paid!E47="",IF(Actual_Paid!H47="",IF(Actual_Paid!K47="",IF(Actual_Paid!N47=""," ",Actual_Paid!N47),Actual_Paid!K47),Actual_Paid!H47),Actual_Paid!E47))</f>
        <v xml:space="preserve"> </v>
      </c>
      <c r="E52" s="249">
        <f t="shared" si="0"/>
        <v>9</v>
      </c>
      <c r="F52" s="233">
        <f>MAX(0,IF(ISNUMBER(E52),ROUNDUP((H$1/36500)*E52*' Amount Details'!P46,0)," "))</f>
        <v>3</v>
      </c>
      <c r="G52" s="232" t="str">
        <f>IF(Actual_Paid!E47="",IF(Actual_Paid!H47="",IF(Actual_Paid!K47="",IF(Actual_Paid!N47=""," ",Actual_Paid!N47),Actual_Paid!K47),Actual_Paid!H47),Actual_Paid!E47)</f>
        <v xml:space="preserve"> </v>
      </c>
      <c r="H52" s="234">
        <f t="shared" si="1"/>
        <v>0</v>
      </c>
      <c r="I52" s="233">
        <f>MAX(0,IF(ISNUMBER(H52),ROUNDUP((H$1/36500)*H52*' Amount Details'!I46,0)," "))</f>
        <v>0</v>
      </c>
      <c r="J52" s="232" t="str">
        <f>IF(Actual_Paid!H47="",IF(Actual_Paid!K47="",IF(Actual_Paid!N47=""," ",Actual_Paid!N47),Actual_Paid!K47),Actual_Paid!H47)</f>
        <v xml:space="preserve"> </v>
      </c>
      <c r="K52" s="234">
        <f t="shared" si="2"/>
        <v>0</v>
      </c>
      <c r="L52" s="233">
        <f>MAX(0,IF(ISNUMBER(K52),ROUNDUP((H$1/36500)*K52*' Amount Details'!J46,0)," "))</f>
        <v>0</v>
      </c>
      <c r="M52" s="232" t="str">
        <f>IF(Actual_Paid!K47="",IF(Actual_Paid!N47=""," ",Actual_Paid!N47),Actual_Paid!K47)</f>
        <v xml:space="preserve"> </v>
      </c>
      <c r="N52" s="234">
        <f t="shared" si="3"/>
        <v>0</v>
      </c>
      <c r="O52" s="233">
        <f>MAX(0,IF(ISNUMBER(N52),ROUNDUP((H$1/36500)*N52*' Amount Details'!K46,0)," "))</f>
        <v>0</v>
      </c>
      <c r="P52" s="232" t="str">
        <f>IF(Actual_Paid!N47=""," ",Actual_Paid!N47)</f>
        <v xml:space="preserve"> </v>
      </c>
      <c r="Q52" s="233">
        <f t="shared" si="4"/>
        <v>0</v>
      </c>
      <c r="R52" s="233">
        <f>MAX(0,IF(ISNUMBER(Q52),ROUNDUP((H$1/36500)*Q52*' Amount Details'!L46,0)," "))</f>
        <v>0</v>
      </c>
    </row>
    <row r="53" spans="3:18">
      <c r="C53" s="72" t="str">
        <f>Actual_Paid!C48</f>
        <v>A-605</v>
      </c>
      <c r="D53" s="232" t="str">
        <f>IF(' Amount Details'!P47=0,Interest_Calculation!B$1,IF(Actual_Paid!E48="",IF(Actual_Paid!H48="",IF(Actual_Paid!K48="",IF(Actual_Paid!N48=""," ",Actual_Paid!N48),Actual_Paid!K48),Actual_Paid!H48),Actual_Paid!E48))</f>
        <v xml:space="preserve"> </v>
      </c>
      <c r="E53" s="249">
        <f t="shared" si="0"/>
        <v>9</v>
      </c>
      <c r="F53" s="233">
        <f>MAX(0,IF(ISNUMBER(E53),ROUNDUP((H$1/36500)*E53*' Amount Details'!P47,0)," "))</f>
        <v>4</v>
      </c>
      <c r="G53" s="232" t="str">
        <f>IF(Actual_Paid!E48="",IF(Actual_Paid!H48="",IF(Actual_Paid!K48="",IF(Actual_Paid!N48=""," ",Actual_Paid!N48),Actual_Paid!K48),Actual_Paid!H48),Actual_Paid!E48)</f>
        <v xml:space="preserve"> </v>
      </c>
      <c r="H53" s="234">
        <f t="shared" si="1"/>
        <v>0</v>
      </c>
      <c r="I53" s="233">
        <f>MAX(0,IF(ISNUMBER(H53),ROUNDUP((H$1/36500)*H53*' Amount Details'!I47,0)," "))</f>
        <v>0</v>
      </c>
      <c r="J53" s="232" t="str">
        <f>IF(Actual_Paid!H48="",IF(Actual_Paid!K48="",IF(Actual_Paid!N48=""," ",Actual_Paid!N48),Actual_Paid!K48),Actual_Paid!H48)</f>
        <v xml:space="preserve"> </v>
      </c>
      <c r="K53" s="234">
        <f t="shared" si="2"/>
        <v>0</v>
      </c>
      <c r="L53" s="233">
        <f>MAX(0,IF(ISNUMBER(K53),ROUNDUP((H$1/36500)*K53*' Amount Details'!J47,0)," "))</f>
        <v>0</v>
      </c>
      <c r="M53" s="232" t="str">
        <f>IF(Actual_Paid!K48="",IF(Actual_Paid!N48=""," ",Actual_Paid!N48),Actual_Paid!K48)</f>
        <v xml:space="preserve"> </v>
      </c>
      <c r="N53" s="234">
        <f t="shared" si="3"/>
        <v>0</v>
      </c>
      <c r="O53" s="233">
        <f>MAX(0,IF(ISNUMBER(N53),ROUNDUP((H$1/36500)*N53*' Amount Details'!K47,0)," "))</f>
        <v>0</v>
      </c>
      <c r="P53" s="232" t="str">
        <f>IF(Actual_Paid!N48=""," ",Actual_Paid!N48)</f>
        <v xml:space="preserve"> </v>
      </c>
      <c r="Q53" s="233">
        <f t="shared" si="4"/>
        <v>0</v>
      </c>
      <c r="R53" s="233">
        <f>MAX(0,IF(ISNUMBER(Q53),ROUNDUP((H$1/36500)*Q53*' Amount Details'!L47,0)," "))</f>
        <v>0</v>
      </c>
    </row>
    <row r="54" spans="3:18">
      <c r="C54" s="72" t="str">
        <f>Actual_Paid!C49</f>
        <v>A-606</v>
      </c>
      <c r="D54" s="232">
        <f>IF(' Amount Details'!P48=0,Interest_Calculation!B$1,IF(Actual_Paid!E49="",IF(Actual_Paid!H49="",IF(Actual_Paid!K49="",IF(Actual_Paid!N49=""," ",Actual_Paid!N49),Actual_Paid!K49),Actual_Paid!H49),Actual_Paid!E49))</f>
        <v>42844</v>
      </c>
      <c r="E54" s="249">
        <f t="shared" si="0"/>
        <v>9</v>
      </c>
      <c r="F54" s="233">
        <f>MAX(0,IF(ISNUMBER(E54),ROUNDUP((H$1/36500)*E54*' Amount Details'!P48,0)," "))</f>
        <v>0</v>
      </c>
      <c r="G54" s="232" t="str">
        <f>IF(Actual_Paid!E49="",IF(Actual_Paid!H49="",IF(Actual_Paid!K49="",IF(Actual_Paid!N49=""," ",Actual_Paid!N49),Actual_Paid!K49),Actual_Paid!H49),Actual_Paid!E49)</f>
        <v xml:space="preserve"> </v>
      </c>
      <c r="H54" s="234">
        <f t="shared" si="1"/>
        <v>0</v>
      </c>
      <c r="I54" s="233">
        <f>MAX(0,IF(ISNUMBER(H54),ROUNDUP((H$1/36500)*H54*' Amount Details'!I48,0)," "))</f>
        <v>0</v>
      </c>
      <c r="J54" s="232" t="str">
        <f>IF(Actual_Paid!H49="",IF(Actual_Paid!K49="",IF(Actual_Paid!N49=""," ",Actual_Paid!N49),Actual_Paid!K49),Actual_Paid!H49)</f>
        <v xml:space="preserve"> </v>
      </c>
      <c r="K54" s="234">
        <f t="shared" si="2"/>
        <v>0</v>
      </c>
      <c r="L54" s="233">
        <f>MAX(0,IF(ISNUMBER(K54),ROUNDUP((H$1/36500)*K54*' Amount Details'!J48,0)," "))</f>
        <v>0</v>
      </c>
      <c r="M54" s="232" t="str">
        <f>IF(Actual_Paid!K49="",IF(Actual_Paid!N49=""," ",Actual_Paid!N49),Actual_Paid!K49)</f>
        <v xml:space="preserve"> </v>
      </c>
      <c r="N54" s="234">
        <f t="shared" si="3"/>
        <v>0</v>
      </c>
      <c r="O54" s="233">
        <f>MAX(0,IF(ISNUMBER(N54),ROUNDUP((H$1/36500)*N54*' Amount Details'!K48,0)," "))</f>
        <v>0</v>
      </c>
      <c r="P54" s="232" t="str">
        <f>IF(Actual_Paid!N49=""," ",Actual_Paid!N49)</f>
        <v xml:space="preserve"> </v>
      </c>
      <c r="Q54" s="233">
        <f t="shared" si="4"/>
        <v>0</v>
      </c>
      <c r="R54" s="233">
        <f>MAX(0,IF(ISNUMBER(Q54),ROUNDUP((H$1/36500)*Q54*' Amount Details'!L48,0)," "))</f>
        <v>0</v>
      </c>
    </row>
    <row r="55" spans="3:18">
      <c r="C55" s="72" t="str">
        <f>Actual_Paid!C50</f>
        <v>A-607</v>
      </c>
      <c r="D55" s="232" t="str">
        <f>IF(' Amount Details'!P49=0,Interest_Calculation!B$1,IF(Actual_Paid!E50="",IF(Actual_Paid!H50="",IF(Actual_Paid!K50="",IF(Actual_Paid!N50=""," ",Actual_Paid!N50),Actual_Paid!K50),Actual_Paid!H50),Actual_Paid!E50))</f>
        <v xml:space="preserve"> </v>
      </c>
      <c r="E55" s="249">
        <f t="shared" si="0"/>
        <v>9</v>
      </c>
      <c r="F55" s="233">
        <f>MAX(0,IF(ISNUMBER(E55),ROUNDUP((H$1/36500)*E55*' Amount Details'!P49,0)," "))</f>
        <v>5</v>
      </c>
      <c r="G55" s="232" t="str">
        <f>IF(Actual_Paid!E50="",IF(Actual_Paid!H50="",IF(Actual_Paid!K50="",IF(Actual_Paid!N50=""," ",Actual_Paid!N50),Actual_Paid!K50),Actual_Paid!H50),Actual_Paid!E50)</f>
        <v xml:space="preserve"> </v>
      </c>
      <c r="H55" s="234">
        <f t="shared" si="1"/>
        <v>0</v>
      </c>
      <c r="I55" s="233">
        <f>MAX(0,IF(ISNUMBER(H55),ROUNDUP((H$1/36500)*H55*' Amount Details'!I49,0)," "))</f>
        <v>0</v>
      </c>
      <c r="J55" s="232" t="str">
        <f>IF(Actual_Paid!H50="",IF(Actual_Paid!K50="",IF(Actual_Paid!N50=""," ",Actual_Paid!N50),Actual_Paid!K50),Actual_Paid!H50)</f>
        <v xml:space="preserve"> </v>
      </c>
      <c r="K55" s="234">
        <f t="shared" si="2"/>
        <v>0</v>
      </c>
      <c r="L55" s="233">
        <f>MAX(0,IF(ISNUMBER(K55),ROUNDUP((H$1/36500)*K55*' Amount Details'!J49,0)," "))</f>
        <v>0</v>
      </c>
      <c r="M55" s="232" t="str">
        <f>IF(Actual_Paid!K50="",IF(Actual_Paid!N50=""," ",Actual_Paid!N50),Actual_Paid!K50)</f>
        <v xml:space="preserve"> </v>
      </c>
      <c r="N55" s="234">
        <f t="shared" si="3"/>
        <v>0</v>
      </c>
      <c r="O55" s="233">
        <f>MAX(0,IF(ISNUMBER(N55),ROUNDUP((H$1/36500)*N55*' Amount Details'!K49,0)," "))</f>
        <v>0</v>
      </c>
      <c r="P55" s="232" t="str">
        <f>IF(Actual_Paid!N50=""," ",Actual_Paid!N50)</f>
        <v xml:space="preserve"> </v>
      </c>
      <c r="Q55" s="233">
        <f t="shared" si="4"/>
        <v>0</v>
      </c>
      <c r="R55" s="233">
        <f>MAX(0,IF(ISNUMBER(Q55),ROUNDUP((H$1/36500)*Q55*' Amount Details'!L49,0)," "))</f>
        <v>0</v>
      </c>
    </row>
    <row r="56" spans="3:18">
      <c r="C56" s="72" t="str">
        <f>Actual_Paid!C51</f>
        <v>A-608</v>
      </c>
      <c r="D56" s="232" t="str">
        <f>IF(' Amount Details'!P50=0,Interest_Calculation!B$1,IF(Actual_Paid!E51="",IF(Actual_Paid!H51="",IF(Actual_Paid!K51="",IF(Actual_Paid!N51=""," ",Actual_Paid!N51),Actual_Paid!K51),Actual_Paid!H51),Actual_Paid!E51))</f>
        <v xml:space="preserve"> </v>
      </c>
      <c r="E56" s="249">
        <f t="shared" si="0"/>
        <v>9</v>
      </c>
      <c r="F56" s="233">
        <f>MAX(0,IF(ISNUMBER(E56),ROUNDUP((H$1/36500)*E56*' Amount Details'!P50,0)," "))</f>
        <v>4</v>
      </c>
      <c r="G56" s="232" t="str">
        <f>IF(Actual_Paid!E51="",IF(Actual_Paid!H51="",IF(Actual_Paid!K51="",IF(Actual_Paid!N51=""," ",Actual_Paid!N51),Actual_Paid!K51),Actual_Paid!H51),Actual_Paid!E51)</f>
        <v xml:space="preserve"> </v>
      </c>
      <c r="H56" s="234">
        <f t="shared" si="1"/>
        <v>0</v>
      </c>
      <c r="I56" s="233">
        <f>MAX(0,IF(ISNUMBER(H56),ROUNDUP((H$1/36500)*H56*' Amount Details'!I50,0)," "))</f>
        <v>0</v>
      </c>
      <c r="J56" s="232" t="str">
        <f>IF(Actual_Paid!H51="",IF(Actual_Paid!K51="",IF(Actual_Paid!N51=""," ",Actual_Paid!N51),Actual_Paid!K51),Actual_Paid!H51)</f>
        <v xml:space="preserve"> </v>
      </c>
      <c r="K56" s="234">
        <f t="shared" si="2"/>
        <v>0</v>
      </c>
      <c r="L56" s="233">
        <f>MAX(0,IF(ISNUMBER(K56),ROUNDUP((H$1/36500)*K56*' Amount Details'!J50,0)," "))</f>
        <v>0</v>
      </c>
      <c r="M56" s="232" t="str">
        <f>IF(Actual_Paid!K51="",IF(Actual_Paid!N51=""," ",Actual_Paid!N51),Actual_Paid!K51)</f>
        <v xml:space="preserve"> </v>
      </c>
      <c r="N56" s="234">
        <f t="shared" si="3"/>
        <v>0</v>
      </c>
      <c r="O56" s="233">
        <f>MAX(0,IF(ISNUMBER(N56),ROUNDUP((H$1/36500)*N56*' Amount Details'!K50,0)," "))</f>
        <v>0</v>
      </c>
      <c r="P56" s="232" t="str">
        <f>IF(Actual_Paid!N51=""," ",Actual_Paid!N51)</f>
        <v xml:space="preserve"> </v>
      </c>
      <c r="Q56" s="233">
        <f t="shared" si="4"/>
        <v>0</v>
      </c>
      <c r="R56" s="233">
        <f>MAX(0,IF(ISNUMBER(Q56),ROUNDUP((H$1/36500)*Q56*' Amount Details'!L50,0)," "))</f>
        <v>0</v>
      </c>
    </row>
    <row r="57" spans="3:18">
      <c r="C57" s="72" t="str">
        <f>Actual_Paid!C52</f>
        <v>A-701</v>
      </c>
      <c r="D57" s="232">
        <f>IF(' Amount Details'!P51=0,Interest_Calculation!B$1,IF(Actual_Paid!E52="",IF(Actual_Paid!H52="",IF(Actual_Paid!K52="",IF(Actual_Paid!N52=""," ",Actual_Paid!N52),Actual_Paid!K52),Actual_Paid!H52),Actual_Paid!E52))</f>
        <v>42833</v>
      </c>
      <c r="E57" s="249">
        <f t="shared" si="0"/>
        <v>0</v>
      </c>
      <c r="F57" s="233">
        <f>MAX(0,IF(ISNUMBER(E57),ROUNDUP((H$1/36500)*E57*' Amount Details'!P51,0)," "))</f>
        <v>0</v>
      </c>
      <c r="G57" s="232">
        <f>IF(Actual_Paid!E52="",IF(Actual_Paid!H52="",IF(Actual_Paid!K52="",IF(Actual_Paid!N52=""," ",Actual_Paid!N52),Actual_Paid!K52),Actual_Paid!H52),Actual_Paid!E52)</f>
        <v>42833</v>
      </c>
      <c r="H57" s="234">
        <f t="shared" si="1"/>
        <v>0</v>
      </c>
      <c r="I57" s="233">
        <f>MAX(0,IF(ISNUMBER(H57),ROUNDUP((H$1/36500)*H57*' Amount Details'!I51,0)," "))</f>
        <v>0</v>
      </c>
      <c r="J57" s="232" t="str">
        <f>IF(Actual_Paid!H52="",IF(Actual_Paid!K52="",IF(Actual_Paid!N52=""," ",Actual_Paid!N52),Actual_Paid!K52),Actual_Paid!H52)</f>
        <v xml:space="preserve"> </v>
      </c>
      <c r="K57" s="234">
        <f t="shared" si="2"/>
        <v>0</v>
      </c>
      <c r="L57" s="233">
        <f>MAX(0,IF(ISNUMBER(K57),ROUNDUP((H$1/36500)*K57*' Amount Details'!J51,0)," "))</f>
        <v>0</v>
      </c>
      <c r="M57" s="232" t="str">
        <f>IF(Actual_Paid!K52="",IF(Actual_Paid!N52=""," ",Actual_Paid!N52),Actual_Paid!K52)</f>
        <v xml:space="preserve"> </v>
      </c>
      <c r="N57" s="234">
        <f t="shared" si="3"/>
        <v>0</v>
      </c>
      <c r="O57" s="233">
        <f>MAX(0,IF(ISNUMBER(N57),ROUNDUP((H$1/36500)*N57*' Amount Details'!K51,0)," "))</f>
        <v>0</v>
      </c>
      <c r="P57" s="232" t="str">
        <f>IF(Actual_Paid!N52=""," ",Actual_Paid!N52)</f>
        <v xml:space="preserve"> </v>
      </c>
      <c r="Q57" s="233">
        <f t="shared" si="4"/>
        <v>0</v>
      </c>
      <c r="R57" s="233">
        <f>MAX(0,IF(ISNUMBER(Q57),ROUNDUP((H$1/36500)*Q57*' Amount Details'!L51,0)," "))</f>
        <v>0</v>
      </c>
    </row>
    <row r="58" spans="3:18">
      <c r="C58" s="72" t="str">
        <f>Actual_Paid!C53</f>
        <v>A-702</v>
      </c>
      <c r="D58" s="232">
        <f>IF(' Amount Details'!P52=0,Interest_Calculation!B$1,IF(Actual_Paid!E53="",IF(Actual_Paid!H53="",IF(Actual_Paid!K53="",IF(Actual_Paid!N53=""," ",Actual_Paid!N53),Actual_Paid!K53),Actual_Paid!H53),Actual_Paid!E53))</f>
        <v>42844</v>
      </c>
      <c r="E58" s="249">
        <f t="shared" si="0"/>
        <v>9</v>
      </c>
      <c r="F58" s="233">
        <f>MAX(0,IF(ISNUMBER(E58),ROUNDUP((H$1/36500)*E58*' Amount Details'!P52,0)," "))</f>
        <v>0</v>
      </c>
      <c r="G58" s="232" t="str">
        <f>IF(Actual_Paid!E53="",IF(Actual_Paid!H53="",IF(Actual_Paid!K53="",IF(Actual_Paid!N53=""," ",Actual_Paid!N53),Actual_Paid!K53),Actual_Paid!H53),Actual_Paid!E53)</f>
        <v xml:space="preserve"> </v>
      </c>
      <c r="H58" s="234">
        <f t="shared" si="1"/>
        <v>0</v>
      </c>
      <c r="I58" s="233">
        <f>MAX(0,IF(ISNUMBER(H58),ROUNDUP((H$1/36500)*H58*' Amount Details'!I52,0)," "))</f>
        <v>0</v>
      </c>
      <c r="J58" s="232" t="str">
        <f>IF(Actual_Paid!H53="",IF(Actual_Paid!K53="",IF(Actual_Paid!N53=""," ",Actual_Paid!N53),Actual_Paid!K53),Actual_Paid!H53)</f>
        <v xml:space="preserve"> </v>
      </c>
      <c r="K58" s="234">
        <f t="shared" si="2"/>
        <v>0</v>
      </c>
      <c r="L58" s="233">
        <f>MAX(0,IF(ISNUMBER(K58),ROUNDUP((H$1/36500)*K58*' Amount Details'!J52,0)," "))</f>
        <v>0</v>
      </c>
      <c r="M58" s="232" t="str">
        <f>IF(Actual_Paid!K53="",IF(Actual_Paid!N53=""," ",Actual_Paid!N53),Actual_Paid!K53)</f>
        <v xml:space="preserve"> </v>
      </c>
      <c r="N58" s="234">
        <f t="shared" si="3"/>
        <v>0</v>
      </c>
      <c r="O58" s="233">
        <f>MAX(0,IF(ISNUMBER(N58),ROUNDUP((H$1/36500)*N58*' Amount Details'!K52,0)," "))</f>
        <v>0</v>
      </c>
      <c r="P58" s="232" t="str">
        <f>IF(Actual_Paid!N53=""," ",Actual_Paid!N53)</f>
        <v xml:space="preserve"> </v>
      </c>
      <c r="Q58" s="233">
        <f t="shared" si="4"/>
        <v>0</v>
      </c>
      <c r="R58" s="233">
        <f>MAX(0,IF(ISNUMBER(Q58),ROUNDUP((H$1/36500)*Q58*' Amount Details'!L52,0)," "))</f>
        <v>0</v>
      </c>
    </row>
    <row r="59" spans="3:18">
      <c r="C59" s="72" t="str">
        <f>Actual_Paid!C54</f>
        <v>A-703</v>
      </c>
      <c r="D59" s="232" t="str">
        <f>IF(' Amount Details'!P53=0,Interest_Calculation!B$1,IF(Actual_Paid!E54="",IF(Actual_Paid!H54="",IF(Actual_Paid!K54="",IF(Actual_Paid!N54=""," ",Actual_Paid!N54),Actual_Paid!K54),Actual_Paid!H54),Actual_Paid!E54))</f>
        <v xml:space="preserve"> </v>
      </c>
      <c r="E59" s="249">
        <f t="shared" si="0"/>
        <v>9</v>
      </c>
      <c r="F59" s="233">
        <f>MAX(0,IF(ISNUMBER(E59),ROUNDUP((H$1/36500)*E59*' Amount Details'!P53,0)," "))</f>
        <v>52</v>
      </c>
      <c r="G59" s="232" t="str">
        <f>IF(Actual_Paid!E54="",IF(Actual_Paid!H54="",IF(Actual_Paid!K54="",IF(Actual_Paid!N54=""," ",Actual_Paid!N54),Actual_Paid!K54),Actual_Paid!H54),Actual_Paid!E54)</f>
        <v xml:space="preserve"> </v>
      </c>
      <c r="H59" s="234">
        <f t="shared" si="1"/>
        <v>0</v>
      </c>
      <c r="I59" s="233">
        <f>MAX(0,IF(ISNUMBER(H59),ROUNDUP((H$1/36500)*H59*' Amount Details'!I53,0)," "))</f>
        <v>0</v>
      </c>
      <c r="J59" s="232" t="str">
        <f>IF(Actual_Paid!H54="",IF(Actual_Paid!K54="",IF(Actual_Paid!N54=""," ",Actual_Paid!N54),Actual_Paid!K54),Actual_Paid!H54)</f>
        <v xml:space="preserve"> </v>
      </c>
      <c r="K59" s="234">
        <f t="shared" si="2"/>
        <v>0</v>
      </c>
      <c r="L59" s="233">
        <f>MAX(0,IF(ISNUMBER(K59),ROUNDUP((H$1/36500)*K59*' Amount Details'!J53,0)," "))</f>
        <v>0</v>
      </c>
      <c r="M59" s="232" t="str">
        <f>IF(Actual_Paid!K54="",IF(Actual_Paid!N54=""," ",Actual_Paid!N54),Actual_Paid!K54)</f>
        <v xml:space="preserve"> </v>
      </c>
      <c r="N59" s="234">
        <f t="shared" si="3"/>
        <v>0</v>
      </c>
      <c r="O59" s="233">
        <f>MAX(0,IF(ISNUMBER(N59),ROUNDUP((H$1/36500)*N59*' Amount Details'!K53,0)," "))</f>
        <v>0</v>
      </c>
      <c r="P59" s="232" t="str">
        <f>IF(Actual_Paid!N54=""," ",Actual_Paid!N54)</f>
        <v xml:space="preserve"> </v>
      </c>
      <c r="Q59" s="233">
        <f t="shared" si="4"/>
        <v>0</v>
      </c>
      <c r="R59" s="233">
        <f>MAX(0,IF(ISNUMBER(Q59),ROUNDUP((H$1/36500)*Q59*' Amount Details'!L53,0)," "))</f>
        <v>0</v>
      </c>
    </row>
    <row r="60" spans="3:18">
      <c r="C60" s="72" t="str">
        <f>Actual_Paid!C55</f>
        <v>A-704</v>
      </c>
      <c r="D60" s="232" t="str">
        <f>IF(' Amount Details'!P54=0,Interest_Calculation!B$1,IF(Actual_Paid!E55="",IF(Actual_Paid!H55="",IF(Actual_Paid!K55="",IF(Actual_Paid!N55=""," ",Actual_Paid!N55),Actual_Paid!K55),Actual_Paid!H55),Actual_Paid!E55))</f>
        <v xml:space="preserve"> </v>
      </c>
      <c r="E60" s="249">
        <f t="shared" si="0"/>
        <v>9</v>
      </c>
      <c r="F60" s="233">
        <f>MAX(0,IF(ISNUMBER(E60),ROUNDUP((H$1/36500)*E60*' Amount Details'!P54,0)," "))</f>
        <v>5</v>
      </c>
      <c r="G60" s="232" t="str">
        <f>IF(Actual_Paid!E55="",IF(Actual_Paid!H55="",IF(Actual_Paid!K55="",IF(Actual_Paid!N55=""," ",Actual_Paid!N55),Actual_Paid!K55),Actual_Paid!H55),Actual_Paid!E55)</f>
        <v xml:space="preserve"> </v>
      </c>
      <c r="H60" s="234">
        <f t="shared" si="1"/>
        <v>0</v>
      </c>
      <c r="I60" s="233">
        <f>MAX(0,IF(ISNUMBER(H60),ROUNDUP((H$1/36500)*H60*' Amount Details'!I54,0)," "))</f>
        <v>0</v>
      </c>
      <c r="J60" s="232" t="str">
        <f>IF(Actual_Paid!H55="",IF(Actual_Paid!K55="",IF(Actual_Paid!N55=""," ",Actual_Paid!N55),Actual_Paid!K55),Actual_Paid!H55)</f>
        <v xml:space="preserve"> </v>
      </c>
      <c r="K60" s="234">
        <f t="shared" si="2"/>
        <v>0</v>
      </c>
      <c r="L60" s="233">
        <f>MAX(0,IF(ISNUMBER(K60),ROUNDUP((H$1/36500)*K60*' Amount Details'!J54,0)," "))</f>
        <v>0</v>
      </c>
      <c r="M60" s="232" t="str">
        <f>IF(Actual_Paid!K55="",IF(Actual_Paid!N55=""," ",Actual_Paid!N55),Actual_Paid!K55)</f>
        <v xml:space="preserve"> </v>
      </c>
      <c r="N60" s="234">
        <f t="shared" si="3"/>
        <v>0</v>
      </c>
      <c r="O60" s="233">
        <f>MAX(0,IF(ISNUMBER(N60),ROUNDUP((H$1/36500)*N60*' Amount Details'!K54,0)," "))</f>
        <v>0</v>
      </c>
      <c r="P60" s="232" t="str">
        <f>IF(Actual_Paid!N55=""," ",Actual_Paid!N55)</f>
        <v xml:space="preserve"> </v>
      </c>
      <c r="Q60" s="233">
        <f t="shared" si="4"/>
        <v>0</v>
      </c>
      <c r="R60" s="233">
        <f>MAX(0,IF(ISNUMBER(Q60),ROUNDUP((H$1/36500)*Q60*' Amount Details'!L54,0)," "))</f>
        <v>0</v>
      </c>
    </row>
    <row r="61" spans="3:18">
      <c r="C61" s="72" t="str">
        <f>Actual_Paid!C56</f>
        <v>A-705</v>
      </c>
      <c r="D61" s="232" t="str">
        <f>IF(' Amount Details'!P55=0,Interest_Calculation!B$1,IF(Actual_Paid!E56="",IF(Actual_Paid!H56="",IF(Actual_Paid!K56="",IF(Actual_Paid!N56=""," ",Actual_Paid!N56),Actual_Paid!K56),Actual_Paid!H56),Actual_Paid!E56))</f>
        <v xml:space="preserve"> </v>
      </c>
      <c r="E61" s="249">
        <f t="shared" si="0"/>
        <v>9</v>
      </c>
      <c r="F61" s="233">
        <f>MAX(0,IF(ISNUMBER(E61),ROUNDUP((H$1/36500)*E61*' Amount Details'!P55,0)," "))</f>
        <v>0</v>
      </c>
      <c r="G61" s="232" t="str">
        <f>IF(Actual_Paid!E56="",IF(Actual_Paid!H56="",IF(Actual_Paid!K56="",IF(Actual_Paid!N56=""," ",Actual_Paid!N56),Actual_Paid!K56),Actual_Paid!H56),Actual_Paid!E56)</f>
        <v xml:space="preserve"> </v>
      </c>
      <c r="H61" s="234">
        <f t="shared" si="1"/>
        <v>0</v>
      </c>
      <c r="I61" s="233">
        <f>MAX(0,IF(ISNUMBER(H61),ROUNDUP((H$1/36500)*H61*' Amount Details'!I55,0)," "))</f>
        <v>0</v>
      </c>
      <c r="J61" s="232" t="str">
        <f>IF(Actual_Paid!H56="",IF(Actual_Paid!K56="",IF(Actual_Paid!N56=""," ",Actual_Paid!N56),Actual_Paid!K56),Actual_Paid!H56)</f>
        <v xml:space="preserve"> </v>
      </c>
      <c r="K61" s="234">
        <f t="shared" si="2"/>
        <v>0</v>
      </c>
      <c r="L61" s="233">
        <f>MAX(0,IF(ISNUMBER(K61),ROUNDUP((H$1/36500)*K61*' Amount Details'!J55,0)," "))</f>
        <v>0</v>
      </c>
      <c r="M61" s="232" t="str">
        <f>IF(Actual_Paid!K56="",IF(Actual_Paid!N56=""," ",Actual_Paid!N56),Actual_Paid!K56)</f>
        <v xml:space="preserve"> </v>
      </c>
      <c r="N61" s="234">
        <f t="shared" si="3"/>
        <v>0</v>
      </c>
      <c r="O61" s="233">
        <f>MAX(0,IF(ISNUMBER(N61),ROUNDUP((H$1/36500)*N61*' Amount Details'!K55,0)," "))</f>
        <v>0</v>
      </c>
      <c r="P61" s="232" t="str">
        <f>IF(Actual_Paid!N56=""," ",Actual_Paid!N56)</f>
        <v xml:space="preserve"> </v>
      </c>
      <c r="Q61" s="233">
        <f t="shared" si="4"/>
        <v>0</v>
      </c>
      <c r="R61" s="233">
        <f>MAX(0,IF(ISNUMBER(Q61),ROUNDUP((H$1/36500)*Q61*' Amount Details'!L55,0)," "))</f>
        <v>0</v>
      </c>
    </row>
    <row r="62" spans="3:18">
      <c r="C62" s="72" t="str">
        <f>Actual_Paid!C57</f>
        <v>A-706</v>
      </c>
      <c r="D62" s="232" t="str">
        <f>IF(' Amount Details'!P56=0,Interest_Calculation!B$1,IF(Actual_Paid!E57="",IF(Actual_Paid!H57="",IF(Actual_Paid!K57="",IF(Actual_Paid!N57=""," ",Actual_Paid!N57),Actual_Paid!K57),Actual_Paid!H57),Actual_Paid!E57))</f>
        <v xml:space="preserve"> </v>
      </c>
      <c r="E62" s="249">
        <f t="shared" si="0"/>
        <v>9</v>
      </c>
      <c r="F62" s="233">
        <f>MAX(0,IF(ISNUMBER(E62),ROUNDUP((H$1/36500)*E62*' Amount Details'!P56,0)," "))</f>
        <v>4</v>
      </c>
      <c r="G62" s="232" t="str">
        <f>IF(Actual_Paid!E57="",IF(Actual_Paid!H57="",IF(Actual_Paid!K57="",IF(Actual_Paid!N57=""," ",Actual_Paid!N57),Actual_Paid!K57),Actual_Paid!H57),Actual_Paid!E57)</f>
        <v xml:space="preserve"> </v>
      </c>
      <c r="H62" s="234">
        <f t="shared" si="1"/>
        <v>0</v>
      </c>
      <c r="I62" s="233">
        <f>MAX(0,IF(ISNUMBER(H62),ROUNDUP((H$1/36500)*H62*' Amount Details'!I56,0)," "))</f>
        <v>0</v>
      </c>
      <c r="J62" s="232" t="str">
        <f>IF(Actual_Paid!H57="",IF(Actual_Paid!K57="",IF(Actual_Paid!N57=""," ",Actual_Paid!N57),Actual_Paid!K57),Actual_Paid!H57)</f>
        <v xml:space="preserve"> </v>
      </c>
      <c r="K62" s="234">
        <f t="shared" si="2"/>
        <v>0</v>
      </c>
      <c r="L62" s="233">
        <f>MAX(0,IF(ISNUMBER(K62),ROUNDUP((H$1/36500)*K62*' Amount Details'!J56,0)," "))</f>
        <v>0</v>
      </c>
      <c r="M62" s="232" t="str">
        <f>IF(Actual_Paid!K57="",IF(Actual_Paid!N57=""," ",Actual_Paid!N57),Actual_Paid!K57)</f>
        <v xml:space="preserve"> </v>
      </c>
      <c r="N62" s="234">
        <f t="shared" si="3"/>
        <v>0</v>
      </c>
      <c r="O62" s="233">
        <f>MAX(0,IF(ISNUMBER(N62),ROUNDUP((H$1/36500)*N62*' Amount Details'!K56,0)," "))</f>
        <v>0</v>
      </c>
      <c r="P62" s="232" t="str">
        <f>IF(Actual_Paid!N57=""," ",Actual_Paid!N57)</f>
        <v xml:space="preserve"> </v>
      </c>
      <c r="Q62" s="233">
        <f t="shared" si="4"/>
        <v>0</v>
      </c>
      <c r="R62" s="233">
        <f>MAX(0,IF(ISNUMBER(Q62),ROUNDUP((H$1/36500)*Q62*' Amount Details'!L56,0)," "))</f>
        <v>0</v>
      </c>
    </row>
    <row r="63" spans="3:18">
      <c r="C63" s="72" t="str">
        <f>Actual_Paid!C58</f>
        <v>A-707</v>
      </c>
      <c r="D63" s="232" t="str">
        <f>IF(' Amount Details'!P57=0,Interest_Calculation!B$1,IF(Actual_Paid!E58="",IF(Actual_Paid!H58="",IF(Actual_Paid!K58="",IF(Actual_Paid!N58=""," ",Actual_Paid!N58),Actual_Paid!K58),Actual_Paid!H58),Actual_Paid!E58))</f>
        <v xml:space="preserve"> </v>
      </c>
      <c r="E63" s="249">
        <f t="shared" si="0"/>
        <v>9</v>
      </c>
      <c r="F63" s="233">
        <f>MAX(0,IF(ISNUMBER(E63),ROUNDUP((H$1/36500)*E63*' Amount Details'!P57,0)," "))</f>
        <v>5</v>
      </c>
      <c r="G63" s="232" t="str">
        <f>IF(Actual_Paid!E58="",IF(Actual_Paid!H58="",IF(Actual_Paid!K58="",IF(Actual_Paid!N58=""," ",Actual_Paid!N58),Actual_Paid!K58),Actual_Paid!H58),Actual_Paid!E58)</f>
        <v xml:space="preserve"> </v>
      </c>
      <c r="H63" s="234">
        <f t="shared" si="1"/>
        <v>0</v>
      </c>
      <c r="I63" s="233">
        <f>MAX(0,IF(ISNUMBER(H63),ROUNDUP((H$1/36500)*H63*' Amount Details'!I57,0)," "))</f>
        <v>0</v>
      </c>
      <c r="J63" s="232" t="str">
        <f>IF(Actual_Paid!H58="",IF(Actual_Paid!K58="",IF(Actual_Paid!N58=""," ",Actual_Paid!N58),Actual_Paid!K58),Actual_Paid!H58)</f>
        <v xml:space="preserve"> </v>
      </c>
      <c r="K63" s="234">
        <f t="shared" si="2"/>
        <v>0</v>
      </c>
      <c r="L63" s="233">
        <f>MAX(0,IF(ISNUMBER(K63),ROUNDUP((H$1/36500)*K63*' Amount Details'!J57,0)," "))</f>
        <v>0</v>
      </c>
      <c r="M63" s="232" t="str">
        <f>IF(Actual_Paid!K58="",IF(Actual_Paid!N58=""," ",Actual_Paid!N58),Actual_Paid!K58)</f>
        <v xml:space="preserve"> </v>
      </c>
      <c r="N63" s="234">
        <f t="shared" si="3"/>
        <v>0</v>
      </c>
      <c r="O63" s="233">
        <f>MAX(0,IF(ISNUMBER(N63),ROUNDUP((H$1/36500)*N63*' Amount Details'!K57,0)," "))</f>
        <v>0</v>
      </c>
      <c r="P63" s="232" t="str">
        <f>IF(Actual_Paid!N58=""," ",Actual_Paid!N58)</f>
        <v xml:space="preserve"> </v>
      </c>
      <c r="Q63" s="233">
        <f t="shared" si="4"/>
        <v>0</v>
      </c>
      <c r="R63" s="233">
        <f>MAX(0,IF(ISNUMBER(Q63),ROUNDUP((H$1/36500)*Q63*' Amount Details'!L57,0)," "))</f>
        <v>0</v>
      </c>
    </row>
    <row r="64" spans="3:18">
      <c r="C64" s="72" t="str">
        <f>Actual_Paid!C59</f>
        <v>A-708</v>
      </c>
      <c r="D64" s="232" t="str">
        <f>IF(' Amount Details'!P58=0,Interest_Calculation!B$1,IF(Actual_Paid!E59="",IF(Actual_Paid!H59="",IF(Actual_Paid!K59="",IF(Actual_Paid!N59=""," ",Actual_Paid!N59),Actual_Paid!K59),Actual_Paid!H59),Actual_Paid!E59))</f>
        <v xml:space="preserve"> </v>
      </c>
      <c r="E64" s="249">
        <f t="shared" si="0"/>
        <v>9</v>
      </c>
      <c r="F64" s="233">
        <f>MAX(0,IF(ISNUMBER(E64),ROUNDUP((H$1/36500)*E64*' Amount Details'!P58,0)," "))</f>
        <v>9</v>
      </c>
      <c r="G64" s="232" t="str">
        <f>IF(Actual_Paid!E59="",IF(Actual_Paid!H59="",IF(Actual_Paid!K59="",IF(Actual_Paid!N59=""," ",Actual_Paid!N59),Actual_Paid!K59),Actual_Paid!H59),Actual_Paid!E59)</f>
        <v xml:space="preserve"> </v>
      </c>
      <c r="H64" s="234">
        <f t="shared" si="1"/>
        <v>0</v>
      </c>
      <c r="I64" s="233">
        <f>MAX(0,IF(ISNUMBER(H64),ROUNDUP((H$1/36500)*H64*' Amount Details'!I58,0)," "))</f>
        <v>0</v>
      </c>
      <c r="J64" s="232" t="str">
        <f>IF(Actual_Paid!H59="",IF(Actual_Paid!K59="",IF(Actual_Paid!N59=""," ",Actual_Paid!N59),Actual_Paid!K59),Actual_Paid!H59)</f>
        <v xml:space="preserve"> </v>
      </c>
      <c r="K64" s="234">
        <f t="shared" si="2"/>
        <v>0</v>
      </c>
      <c r="L64" s="233">
        <f>MAX(0,IF(ISNUMBER(K64),ROUNDUP((H$1/36500)*K64*' Amount Details'!J58,0)," "))</f>
        <v>0</v>
      </c>
      <c r="M64" s="232" t="str">
        <f>IF(Actual_Paid!K59="",IF(Actual_Paid!N59=""," ",Actual_Paid!N59),Actual_Paid!K59)</f>
        <v xml:space="preserve"> </v>
      </c>
      <c r="N64" s="234">
        <f t="shared" si="3"/>
        <v>0</v>
      </c>
      <c r="O64" s="233">
        <f>MAX(0,IF(ISNUMBER(N64),ROUNDUP((H$1/36500)*N64*' Amount Details'!K58,0)," "))</f>
        <v>0</v>
      </c>
      <c r="P64" s="232" t="str">
        <f>IF(Actual_Paid!N59=""," ",Actual_Paid!N59)</f>
        <v xml:space="preserve"> </v>
      </c>
      <c r="Q64" s="233">
        <f t="shared" si="4"/>
        <v>0</v>
      </c>
      <c r="R64" s="233">
        <f>MAX(0,IF(ISNUMBER(Q64),ROUNDUP((H$1/36500)*Q64*' Amount Details'!L58,0)," "))</f>
        <v>0</v>
      </c>
    </row>
    <row r="65" spans="3:18">
      <c r="C65" s="72" t="str">
        <f>Actual_Paid!C60</f>
        <v>A-801</v>
      </c>
      <c r="D65" s="232">
        <f>IF(' Amount Details'!P59=0,Interest_Calculation!B$1,IF(Actual_Paid!E60="",IF(Actual_Paid!H60="",IF(Actual_Paid!K60="",IF(Actual_Paid!N60=""," ",Actual_Paid!N60),Actual_Paid!K60),Actual_Paid!H60),Actual_Paid!E60))</f>
        <v>42844</v>
      </c>
      <c r="E65" s="249">
        <f t="shared" si="0"/>
        <v>9</v>
      </c>
      <c r="F65" s="233">
        <f>MAX(0,IF(ISNUMBER(E65),ROUNDUP((H$1/36500)*E65*' Amount Details'!P59,0)," "))</f>
        <v>0</v>
      </c>
      <c r="G65" s="232" t="str">
        <f>IF(Actual_Paid!E60="",IF(Actual_Paid!H60="",IF(Actual_Paid!K60="",IF(Actual_Paid!N60=""," ",Actual_Paid!N60),Actual_Paid!K60),Actual_Paid!H60),Actual_Paid!E60)</f>
        <v xml:space="preserve"> </v>
      </c>
      <c r="H65" s="234">
        <f t="shared" si="1"/>
        <v>0</v>
      </c>
      <c r="I65" s="233">
        <f>MAX(0,IF(ISNUMBER(H65),ROUNDUP((H$1/36500)*H65*' Amount Details'!I59,0)," "))</f>
        <v>0</v>
      </c>
      <c r="J65" s="232" t="str">
        <f>IF(Actual_Paid!H60="",IF(Actual_Paid!K60="",IF(Actual_Paid!N60=""," ",Actual_Paid!N60),Actual_Paid!K60),Actual_Paid!H60)</f>
        <v xml:space="preserve"> </v>
      </c>
      <c r="K65" s="234">
        <f t="shared" si="2"/>
        <v>0</v>
      </c>
      <c r="L65" s="233">
        <f>MAX(0,IF(ISNUMBER(K65),ROUNDUP((H$1/36500)*K65*' Amount Details'!J59,0)," "))</f>
        <v>0</v>
      </c>
      <c r="M65" s="232" t="str">
        <f>IF(Actual_Paid!K60="",IF(Actual_Paid!N60=""," ",Actual_Paid!N60),Actual_Paid!K60)</f>
        <v xml:space="preserve"> </v>
      </c>
      <c r="N65" s="234">
        <f t="shared" si="3"/>
        <v>0</v>
      </c>
      <c r="O65" s="233">
        <f>MAX(0,IF(ISNUMBER(N65),ROUNDUP((H$1/36500)*N65*' Amount Details'!K59,0)," "))</f>
        <v>0</v>
      </c>
      <c r="P65" s="232" t="str">
        <f>IF(Actual_Paid!N60=""," ",Actual_Paid!N60)</f>
        <v xml:space="preserve"> </v>
      </c>
      <c r="Q65" s="233">
        <f t="shared" si="4"/>
        <v>0</v>
      </c>
      <c r="R65" s="233">
        <f>MAX(0,IF(ISNUMBER(Q65),ROUNDUP((H$1/36500)*Q65*' Amount Details'!L59,0)," "))</f>
        <v>0</v>
      </c>
    </row>
    <row r="66" spans="3:18">
      <c r="C66" s="72" t="str">
        <f>Actual_Paid!C61</f>
        <v>A-802</v>
      </c>
      <c r="D66" s="232" t="str">
        <f>IF(' Amount Details'!P60=0,Interest_Calculation!B$1,IF(Actual_Paid!E61="",IF(Actual_Paid!H61="",IF(Actual_Paid!K61="",IF(Actual_Paid!N61=""," ",Actual_Paid!N61),Actual_Paid!K61),Actual_Paid!H61),Actual_Paid!E61))</f>
        <v xml:space="preserve"> </v>
      </c>
      <c r="E66" s="249">
        <f t="shared" si="0"/>
        <v>9</v>
      </c>
      <c r="F66" s="233">
        <f>MAX(0,IF(ISNUMBER(E66),ROUNDUP((H$1/36500)*E66*' Amount Details'!P60,0)," "))</f>
        <v>1</v>
      </c>
      <c r="G66" s="232" t="str">
        <f>IF(Actual_Paid!E61="",IF(Actual_Paid!H61="",IF(Actual_Paid!K61="",IF(Actual_Paid!N61=""," ",Actual_Paid!N61),Actual_Paid!K61),Actual_Paid!H61),Actual_Paid!E61)</f>
        <v xml:space="preserve"> </v>
      </c>
      <c r="H66" s="234">
        <f t="shared" si="1"/>
        <v>0</v>
      </c>
      <c r="I66" s="233">
        <f>MAX(0,IF(ISNUMBER(H66),ROUNDUP((H$1/36500)*H66*' Amount Details'!I60,0)," "))</f>
        <v>0</v>
      </c>
      <c r="J66" s="232" t="str">
        <f>IF(Actual_Paid!H61="",IF(Actual_Paid!K61="",IF(Actual_Paid!N61=""," ",Actual_Paid!N61),Actual_Paid!K61),Actual_Paid!H61)</f>
        <v xml:space="preserve"> </v>
      </c>
      <c r="K66" s="234">
        <f t="shared" si="2"/>
        <v>0</v>
      </c>
      <c r="L66" s="233">
        <f>MAX(0,IF(ISNUMBER(K66),ROUNDUP((H$1/36500)*K66*' Amount Details'!J60,0)," "))</f>
        <v>0</v>
      </c>
      <c r="M66" s="232" t="str">
        <f>IF(Actual_Paid!K61="",IF(Actual_Paid!N61=""," ",Actual_Paid!N61),Actual_Paid!K61)</f>
        <v xml:space="preserve"> </v>
      </c>
      <c r="N66" s="234">
        <f t="shared" si="3"/>
        <v>0</v>
      </c>
      <c r="O66" s="233">
        <f>MAX(0,IF(ISNUMBER(N66),ROUNDUP((H$1/36500)*N66*' Amount Details'!K60,0)," "))</f>
        <v>0</v>
      </c>
      <c r="P66" s="232" t="str">
        <f>IF(Actual_Paid!N61=""," ",Actual_Paid!N61)</f>
        <v xml:space="preserve"> </v>
      </c>
      <c r="Q66" s="233">
        <f t="shared" si="4"/>
        <v>0</v>
      </c>
      <c r="R66" s="233">
        <f>MAX(0,IF(ISNUMBER(Q66),ROUNDUP((H$1/36500)*Q66*' Amount Details'!L60,0)," "))</f>
        <v>0</v>
      </c>
    </row>
    <row r="67" spans="3:18">
      <c r="C67" s="72" t="str">
        <f>Actual_Paid!C62</f>
        <v>A-803</v>
      </c>
      <c r="D67" s="232" t="str">
        <f>IF(' Amount Details'!P61=0,Interest_Calculation!B$1,IF(Actual_Paid!E62="",IF(Actual_Paid!H62="",IF(Actual_Paid!K62="",IF(Actual_Paid!N62=""," ",Actual_Paid!N62),Actual_Paid!K62),Actual_Paid!H62),Actual_Paid!E62))</f>
        <v xml:space="preserve"> </v>
      </c>
      <c r="E67" s="249">
        <f t="shared" si="0"/>
        <v>9</v>
      </c>
      <c r="F67" s="233">
        <f>MAX(0,IF(ISNUMBER(E67),ROUNDUP((H$1/36500)*E67*' Amount Details'!P61,0)," "))</f>
        <v>3</v>
      </c>
      <c r="G67" s="232" t="str">
        <f>IF(Actual_Paid!E62="",IF(Actual_Paid!H62="",IF(Actual_Paid!K62="",IF(Actual_Paid!N62=""," ",Actual_Paid!N62),Actual_Paid!K62),Actual_Paid!H62),Actual_Paid!E62)</f>
        <v xml:space="preserve"> </v>
      </c>
      <c r="H67" s="234">
        <f t="shared" si="1"/>
        <v>0</v>
      </c>
      <c r="I67" s="233">
        <f>MAX(0,IF(ISNUMBER(H67),ROUNDUP((H$1/36500)*H67*' Amount Details'!I61,0)," "))</f>
        <v>0</v>
      </c>
      <c r="J67" s="232" t="str">
        <f>IF(Actual_Paid!H62="",IF(Actual_Paid!K62="",IF(Actual_Paid!N62=""," ",Actual_Paid!N62),Actual_Paid!K62),Actual_Paid!H62)</f>
        <v xml:space="preserve"> </v>
      </c>
      <c r="K67" s="234">
        <f t="shared" si="2"/>
        <v>0</v>
      </c>
      <c r="L67" s="233">
        <f>MAX(0,IF(ISNUMBER(K67),ROUNDUP((H$1/36500)*K67*' Amount Details'!J61,0)," "))</f>
        <v>0</v>
      </c>
      <c r="M67" s="232" t="str">
        <f>IF(Actual_Paid!K62="",IF(Actual_Paid!N62=""," ",Actual_Paid!N62),Actual_Paid!K62)</f>
        <v xml:space="preserve"> </v>
      </c>
      <c r="N67" s="234">
        <f t="shared" si="3"/>
        <v>0</v>
      </c>
      <c r="O67" s="233">
        <f>MAX(0,IF(ISNUMBER(N67),ROUNDUP((H$1/36500)*N67*' Amount Details'!K61,0)," "))</f>
        <v>0</v>
      </c>
      <c r="P67" s="232" t="str">
        <f>IF(Actual_Paid!N62=""," ",Actual_Paid!N62)</f>
        <v xml:space="preserve"> </v>
      </c>
      <c r="Q67" s="233">
        <f t="shared" si="4"/>
        <v>0</v>
      </c>
      <c r="R67" s="233">
        <f>MAX(0,IF(ISNUMBER(Q67),ROUNDUP((H$1/36500)*Q67*' Amount Details'!L61,0)," "))</f>
        <v>0</v>
      </c>
    </row>
    <row r="68" spans="3:18">
      <c r="C68" s="72" t="str">
        <f>Actual_Paid!C63</f>
        <v>A-805</v>
      </c>
      <c r="D68" s="232" t="str">
        <f>IF(' Amount Details'!P62=0,Interest_Calculation!B$1,IF(Actual_Paid!E63="",IF(Actual_Paid!H63="",IF(Actual_Paid!K63="",IF(Actual_Paid!N63=""," ",Actual_Paid!N63),Actual_Paid!K63),Actual_Paid!H63),Actual_Paid!E63))</f>
        <v xml:space="preserve"> </v>
      </c>
      <c r="E68" s="249">
        <f t="shared" si="0"/>
        <v>9</v>
      </c>
      <c r="F68" s="233">
        <f>MAX(0,IF(ISNUMBER(E68),ROUNDUP((H$1/36500)*E68*' Amount Details'!P62,0)," "))</f>
        <v>0</v>
      </c>
      <c r="G68" s="232" t="str">
        <f>IF(Actual_Paid!E63="",IF(Actual_Paid!H63="",IF(Actual_Paid!K63="",IF(Actual_Paid!N63=""," ",Actual_Paid!N63),Actual_Paid!K63),Actual_Paid!H63),Actual_Paid!E63)</f>
        <v xml:space="preserve"> </v>
      </c>
      <c r="H68" s="234">
        <f t="shared" si="1"/>
        <v>0</v>
      </c>
      <c r="I68" s="233">
        <f>MAX(0,IF(ISNUMBER(H68),ROUNDUP((H$1/36500)*H68*' Amount Details'!I62,0)," "))</f>
        <v>0</v>
      </c>
      <c r="J68" s="232" t="str">
        <f>IF(Actual_Paid!H63="",IF(Actual_Paid!K63="",IF(Actual_Paid!N63=""," ",Actual_Paid!N63),Actual_Paid!K63),Actual_Paid!H63)</f>
        <v xml:space="preserve"> </v>
      </c>
      <c r="K68" s="234">
        <f t="shared" si="2"/>
        <v>0</v>
      </c>
      <c r="L68" s="233">
        <f>MAX(0,IF(ISNUMBER(K68),ROUNDUP((H$1/36500)*K68*' Amount Details'!J62,0)," "))</f>
        <v>0</v>
      </c>
      <c r="M68" s="232" t="str">
        <f>IF(Actual_Paid!K63="",IF(Actual_Paid!N63=""," ",Actual_Paid!N63),Actual_Paid!K63)</f>
        <v xml:space="preserve"> </v>
      </c>
      <c r="N68" s="234">
        <f t="shared" si="3"/>
        <v>0</v>
      </c>
      <c r="O68" s="233">
        <f>MAX(0,IF(ISNUMBER(N68),ROUNDUP((H$1/36500)*N68*' Amount Details'!K62,0)," "))</f>
        <v>0</v>
      </c>
      <c r="P68" s="232" t="str">
        <f>IF(Actual_Paid!N63=""," ",Actual_Paid!N63)</f>
        <v xml:space="preserve"> </v>
      </c>
      <c r="Q68" s="233">
        <f t="shared" si="4"/>
        <v>0</v>
      </c>
      <c r="R68" s="233">
        <f>MAX(0,IF(ISNUMBER(Q68),ROUNDUP((H$1/36500)*Q68*' Amount Details'!L62,0)," "))</f>
        <v>0</v>
      </c>
    </row>
    <row r="69" spans="3:18">
      <c r="C69" s="72" t="str">
        <f>Actual_Paid!C64</f>
        <v>A-806</v>
      </c>
      <c r="D69" s="232" t="str">
        <f>IF(' Amount Details'!P63=0,Interest_Calculation!B$1,IF(Actual_Paid!E64="",IF(Actual_Paid!H64="",IF(Actual_Paid!K64="",IF(Actual_Paid!N64=""," ",Actual_Paid!N64),Actual_Paid!K64),Actual_Paid!H64),Actual_Paid!E64))</f>
        <v xml:space="preserve"> </v>
      </c>
      <c r="E69" s="249">
        <f t="shared" si="0"/>
        <v>9</v>
      </c>
      <c r="F69" s="233">
        <f>MAX(0,IF(ISNUMBER(E69),ROUNDUP((H$1/36500)*E69*' Amount Details'!P63,0)," "))</f>
        <v>0</v>
      </c>
      <c r="G69" s="232" t="str">
        <f>IF(Actual_Paid!E64="",IF(Actual_Paid!H64="",IF(Actual_Paid!K64="",IF(Actual_Paid!N64=""," ",Actual_Paid!N64),Actual_Paid!K64),Actual_Paid!H64),Actual_Paid!E64)</f>
        <v xml:space="preserve"> </v>
      </c>
      <c r="H69" s="234">
        <f t="shared" si="1"/>
        <v>0</v>
      </c>
      <c r="I69" s="233">
        <f>MAX(0,IF(ISNUMBER(H69),ROUNDUP((H$1/36500)*H69*' Amount Details'!I63,0)," "))</f>
        <v>0</v>
      </c>
      <c r="J69" s="232" t="str">
        <f>IF(Actual_Paid!H64="",IF(Actual_Paid!K64="",IF(Actual_Paid!N64=""," ",Actual_Paid!N64),Actual_Paid!K64),Actual_Paid!H64)</f>
        <v xml:space="preserve"> </v>
      </c>
      <c r="K69" s="234">
        <f t="shared" si="2"/>
        <v>0</v>
      </c>
      <c r="L69" s="233">
        <f>MAX(0,IF(ISNUMBER(K69),ROUNDUP((H$1/36500)*K69*' Amount Details'!J63,0)," "))</f>
        <v>0</v>
      </c>
      <c r="M69" s="232" t="str">
        <f>IF(Actual_Paid!K64="",IF(Actual_Paid!N64=""," ",Actual_Paid!N64),Actual_Paid!K64)</f>
        <v xml:space="preserve"> </v>
      </c>
      <c r="N69" s="234">
        <f t="shared" si="3"/>
        <v>0</v>
      </c>
      <c r="O69" s="233">
        <f>MAX(0,IF(ISNUMBER(N69),ROUNDUP((H$1/36500)*N69*' Amount Details'!K63,0)," "))</f>
        <v>0</v>
      </c>
      <c r="P69" s="232" t="str">
        <f>IF(Actual_Paid!N64=""," ",Actual_Paid!N64)</f>
        <v xml:space="preserve"> </v>
      </c>
      <c r="Q69" s="233">
        <f t="shared" si="4"/>
        <v>0</v>
      </c>
      <c r="R69" s="233">
        <f>MAX(0,IF(ISNUMBER(Q69),ROUNDUP((H$1/36500)*Q69*' Amount Details'!L63,0)," "))</f>
        <v>0</v>
      </c>
    </row>
    <row r="70" spans="3:18">
      <c r="C70" s="72" t="str">
        <f>Actual_Paid!C65</f>
        <v>A-807</v>
      </c>
      <c r="D70" s="232">
        <f>IF(' Amount Details'!P64=0,Interest_Calculation!B$1,IF(Actual_Paid!E65="",IF(Actual_Paid!H65="",IF(Actual_Paid!K65="",IF(Actual_Paid!N65=""," ",Actual_Paid!N65),Actual_Paid!K65),Actual_Paid!H65),Actual_Paid!E65))</f>
        <v>42844</v>
      </c>
      <c r="E70" s="249">
        <f t="shared" si="0"/>
        <v>9</v>
      </c>
      <c r="F70" s="233">
        <f>MAX(0,IF(ISNUMBER(E70),ROUNDUP((H$1/36500)*E70*' Amount Details'!P64,0)," "))</f>
        <v>0</v>
      </c>
      <c r="G70" s="232" t="str">
        <f>IF(Actual_Paid!E65="",IF(Actual_Paid!H65="",IF(Actual_Paid!K65="",IF(Actual_Paid!N65=""," ",Actual_Paid!N65),Actual_Paid!K65),Actual_Paid!H65),Actual_Paid!E65)</f>
        <v xml:space="preserve"> </v>
      </c>
      <c r="H70" s="234">
        <f t="shared" si="1"/>
        <v>0</v>
      </c>
      <c r="I70" s="233">
        <f>MAX(0,IF(ISNUMBER(H70),ROUNDUP((H$1/36500)*H70*' Amount Details'!I64,0)," "))</f>
        <v>0</v>
      </c>
      <c r="J70" s="232" t="str">
        <f>IF(Actual_Paid!H65="",IF(Actual_Paid!K65="",IF(Actual_Paid!N65=""," ",Actual_Paid!N65),Actual_Paid!K65),Actual_Paid!H65)</f>
        <v xml:space="preserve"> </v>
      </c>
      <c r="K70" s="234">
        <f t="shared" si="2"/>
        <v>0</v>
      </c>
      <c r="L70" s="233">
        <f>MAX(0,IF(ISNUMBER(K70),ROUNDUP((H$1/36500)*K70*' Amount Details'!J64,0)," "))</f>
        <v>0</v>
      </c>
      <c r="M70" s="232" t="str">
        <f>IF(Actual_Paid!K65="",IF(Actual_Paid!N65=""," ",Actual_Paid!N65),Actual_Paid!K65)</f>
        <v xml:space="preserve"> </v>
      </c>
      <c r="N70" s="234">
        <f t="shared" si="3"/>
        <v>0</v>
      </c>
      <c r="O70" s="233">
        <f>MAX(0,IF(ISNUMBER(N70),ROUNDUP((H$1/36500)*N70*' Amount Details'!K64,0)," "))</f>
        <v>0</v>
      </c>
      <c r="P70" s="232" t="str">
        <f>IF(Actual_Paid!N65=""," ",Actual_Paid!N65)</f>
        <v xml:space="preserve"> </v>
      </c>
      <c r="Q70" s="233">
        <f t="shared" si="4"/>
        <v>0</v>
      </c>
      <c r="R70" s="233">
        <f>MAX(0,IF(ISNUMBER(Q70),ROUNDUP((H$1/36500)*Q70*' Amount Details'!L64,0)," "))</f>
        <v>0</v>
      </c>
    </row>
    <row r="71" spans="3:18">
      <c r="C71" s="72" t="str">
        <f>Actual_Paid!C66</f>
        <v>A-808</v>
      </c>
      <c r="D71" s="232" t="str">
        <f>IF(' Amount Details'!P65=0,Interest_Calculation!B$1,IF(Actual_Paid!E66="",IF(Actual_Paid!H66="",IF(Actual_Paid!K66="",IF(Actual_Paid!N66=""," ",Actual_Paid!N66),Actual_Paid!K66),Actual_Paid!H66),Actual_Paid!E66))</f>
        <v xml:space="preserve"> </v>
      </c>
      <c r="E71" s="249">
        <f t="shared" si="0"/>
        <v>9</v>
      </c>
      <c r="F71" s="233">
        <f>MAX(0,IF(ISNUMBER(E71),ROUNDUP((H$1/36500)*E71*' Amount Details'!P65,0)," "))</f>
        <v>1</v>
      </c>
      <c r="G71" s="232" t="str">
        <f>IF(Actual_Paid!E66="",IF(Actual_Paid!H66="",IF(Actual_Paid!K66="",IF(Actual_Paid!N66=""," ",Actual_Paid!N66),Actual_Paid!K66),Actual_Paid!H66),Actual_Paid!E66)</f>
        <v xml:space="preserve"> </v>
      </c>
      <c r="H71" s="234">
        <f t="shared" si="1"/>
        <v>0</v>
      </c>
      <c r="I71" s="233">
        <f>MAX(0,IF(ISNUMBER(H71),ROUNDUP((H$1/36500)*H71*' Amount Details'!I65,0)," "))</f>
        <v>0</v>
      </c>
      <c r="J71" s="232" t="str">
        <f>IF(Actual_Paid!H66="",IF(Actual_Paid!K66="",IF(Actual_Paid!N66=""," ",Actual_Paid!N66),Actual_Paid!K66),Actual_Paid!H66)</f>
        <v xml:space="preserve"> </v>
      </c>
      <c r="K71" s="234">
        <f t="shared" si="2"/>
        <v>0</v>
      </c>
      <c r="L71" s="233">
        <f>MAX(0,IF(ISNUMBER(K71),ROUNDUP((H$1/36500)*K71*' Amount Details'!J65,0)," "))</f>
        <v>0</v>
      </c>
      <c r="M71" s="232" t="str">
        <f>IF(Actual_Paid!K66="",IF(Actual_Paid!N66=""," ",Actual_Paid!N66),Actual_Paid!K66)</f>
        <v xml:space="preserve"> </v>
      </c>
      <c r="N71" s="234">
        <f t="shared" si="3"/>
        <v>0</v>
      </c>
      <c r="O71" s="233">
        <f>MAX(0,IF(ISNUMBER(N71),ROUNDUP((H$1/36500)*N71*' Amount Details'!K65,0)," "))</f>
        <v>0</v>
      </c>
      <c r="P71" s="232" t="str">
        <f>IF(Actual_Paid!N66=""," ",Actual_Paid!N66)</f>
        <v xml:space="preserve"> </v>
      </c>
      <c r="Q71" s="233">
        <f t="shared" si="4"/>
        <v>0</v>
      </c>
      <c r="R71" s="233">
        <f>MAX(0,IF(ISNUMBER(Q71),ROUNDUP((H$1/36500)*Q71*' Amount Details'!L65,0)," "))</f>
        <v>0</v>
      </c>
    </row>
    <row r="72" spans="3:18">
      <c r="C72" s="72" t="str">
        <f>Actual_Paid!C67</f>
        <v>A-901</v>
      </c>
      <c r="D72" s="232" t="str">
        <f>IF(' Amount Details'!P66=0,Interest_Calculation!B$1,IF(Actual_Paid!E67="",IF(Actual_Paid!H67="",IF(Actual_Paid!K67="",IF(Actual_Paid!N67=""," ",Actual_Paid!N67),Actual_Paid!K67),Actual_Paid!H67),Actual_Paid!E67))</f>
        <v xml:space="preserve"> </v>
      </c>
      <c r="E72" s="249">
        <f t="shared" si="0"/>
        <v>9</v>
      </c>
      <c r="F72" s="233">
        <f>MAX(0,IF(ISNUMBER(E72),ROUNDUP((H$1/36500)*E72*' Amount Details'!P66,0)," "))</f>
        <v>2</v>
      </c>
      <c r="G72" s="232" t="str">
        <f>IF(Actual_Paid!E67="",IF(Actual_Paid!H67="",IF(Actual_Paid!K67="",IF(Actual_Paid!N67=""," ",Actual_Paid!N67),Actual_Paid!K67),Actual_Paid!H67),Actual_Paid!E67)</f>
        <v xml:space="preserve"> </v>
      </c>
      <c r="H72" s="234">
        <f t="shared" si="1"/>
        <v>0</v>
      </c>
      <c r="I72" s="233">
        <f>MAX(0,IF(ISNUMBER(H72),ROUNDUP((H$1/36500)*H72*' Amount Details'!I66,0)," "))</f>
        <v>0</v>
      </c>
      <c r="J72" s="232" t="str">
        <f>IF(Actual_Paid!H67="",IF(Actual_Paid!K67="",IF(Actual_Paid!N67=""," ",Actual_Paid!N67),Actual_Paid!K67),Actual_Paid!H67)</f>
        <v xml:space="preserve"> </v>
      </c>
      <c r="K72" s="234">
        <f t="shared" si="2"/>
        <v>0</v>
      </c>
      <c r="L72" s="233">
        <f>MAX(0,IF(ISNUMBER(K72),ROUNDUP((H$1/36500)*K72*' Amount Details'!J66,0)," "))</f>
        <v>0</v>
      </c>
      <c r="M72" s="232" t="str">
        <f>IF(Actual_Paid!K67="",IF(Actual_Paid!N67=""," ",Actual_Paid!N67),Actual_Paid!K67)</f>
        <v xml:space="preserve"> </v>
      </c>
      <c r="N72" s="234">
        <f t="shared" si="3"/>
        <v>0</v>
      </c>
      <c r="O72" s="233">
        <f>MAX(0,IF(ISNUMBER(N72),ROUNDUP((H$1/36500)*N72*' Amount Details'!K66,0)," "))</f>
        <v>0</v>
      </c>
      <c r="P72" s="232" t="str">
        <f>IF(Actual_Paid!N67=""," ",Actual_Paid!N67)</f>
        <v xml:space="preserve"> </v>
      </c>
      <c r="Q72" s="233">
        <f t="shared" si="4"/>
        <v>0</v>
      </c>
      <c r="R72" s="233">
        <f>MAX(0,IF(ISNUMBER(Q72),ROUNDUP((H$1/36500)*Q72*' Amount Details'!L66,0)," "))</f>
        <v>0</v>
      </c>
    </row>
    <row r="73" spans="3:18">
      <c r="C73" s="72" t="str">
        <f>Actual_Paid!C68</f>
        <v>A-902</v>
      </c>
      <c r="D73" s="232">
        <f>IF(' Amount Details'!P67=0,Interest_Calculation!B$1,IF(Actual_Paid!E68="",IF(Actual_Paid!H68="",IF(Actual_Paid!K68="",IF(Actual_Paid!N68=""," ",Actual_Paid!N68),Actual_Paid!K68),Actual_Paid!H68),Actual_Paid!E68))</f>
        <v>42844</v>
      </c>
      <c r="E73" s="249">
        <f t="shared" si="0"/>
        <v>9</v>
      </c>
      <c r="F73" s="233">
        <f>MAX(0,IF(ISNUMBER(E73),ROUNDUP((H$1/36500)*E73*' Amount Details'!P67,0)," "))</f>
        <v>0</v>
      </c>
      <c r="G73" s="232" t="str">
        <f>IF(Actual_Paid!E68="",IF(Actual_Paid!H68="",IF(Actual_Paid!K68="",IF(Actual_Paid!N68=""," ",Actual_Paid!N68),Actual_Paid!K68),Actual_Paid!H68),Actual_Paid!E68)</f>
        <v xml:space="preserve"> </v>
      </c>
      <c r="H73" s="234">
        <f t="shared" si="1"/>
        <v>0</v>
      </c>
      <c r="I73" s="233">
        <f>MAX(0,IF(ISNUMBER(H73),ROUNDUP((H$1/36500)*H73*' Amount Details'!I67,0)," "))</f>
        <v>0</v>
      </c>
      <c r="J73" s="232" t="str">
        <f>IF(Actual_Paid!H68="",IF(Actual_Paid!K68="",IF(Actual_Paid!N68=""," ",Actual_Paid!N68),Actual_Paid!K68),Actual_Paid!H68)</f>
        <v xml:space="preserve"> </v>
      </c>
      <c r="K73" s="234">
        <f t="shared" si="2"/>
        <v>0</v>
      </c>
      <c r="L73" s="233">
        <f>MAX(0,IF(ISNUMBER(K73),ROUNDUP((H$1/36500)*K73*' Amount Details'!J67,0)," "))</f>
        <v>0</v>
      </c>
      <c r="M73" s="232" t="str">
        <f>IF(Actual_Paid!K68="",IF(Actual_Paid!N68=""," ",Actual_Paid!N68),Actual_Paid!K68)</f>
        <v xml:space="preserve"> </v>
      </c>
      <c r="N73" s="234">
        <f t="shared" si="3"/>
        <v>0</v>
      </c>
      <c r="O73" s="233">
        <f>MAX(0,IF(ISNUMBER(N73),ROUNDUP((H$1/36500)*N73*' Amount Details'!K67,0)," "))</f>
        <v>0</v>
      </c>
      <c r="P73" s="232" t="str">
        <f>IF(Actual_Paid!N68=""," ",Actual_Paid!N68)</f>
        <v xml:space="preserve"> </v>
      </c>
      <c r="Q73" s="233">
        <f t="shared" si="4"/>
        <v>0</v>
      </c>
      <c r="R73" s="233">
        <f>MAX(0,IF(ISNUMBER(Q73),ROUNDUP((H$1/36500)*Q73*' Amount Details'!L67,0)," "))</f>
        <v>0</v>
      </c>
    </row>
    <row r="74" spans="3:18">
      <c r="C74" s="72" t="str">
        <f>Actual_Paid!C69</f>
        <v>A-903</v>
      </c>
      <c r="D74" s="232">
        <f>IF(' Amount Details'!P68=0,Interest_Calculation!B$1,IF(Actual_Paid!E69="",IF(Actual_Paid!H69="",IF(Actual_Paid!K69="",IF(Actual_Paid!N69=""," ",Actual_Paid!N69),Actual_Paid!K69),Actual_Paid!H69),Actual_Paid!E69))</f>
        <v>42844</v>
      </c>
      <c r="E74" s="249">
        <f t="shared" ref="E74:E137" si="5">IF( D74=" ",MAX(0,B$1-B$6), MAX(0,D74-B$6))</f>
        <v>9</v>
      </c>
      <c r="F74" s="233">
        <f>MAX(0,IF(ISNUMBER(E74),ROUNDUP((H$1/36500)*E74*' Amount Details'!P68,0)," "))</f>
        <v>0</v>
      </c>
      <c r="G74" s="232" t="str">
        <f>IF(Actual_Paid!E69="",IF(Actual_Paid!H69="",IF(Actual_Paid!K69="",IF(Actual_Paid!N69=""," ",Actual_Paid!N69),Actual_Paid!K69),Actual_Paid!H69),Actual_Paid!E69)</f>
        <v xml:space="preserve"> </v>
      </c>
      <c r="H74" s="234">
        <f t="shared" ref="H74:H137" si="6">IF( G74=" ",MAX(0,B$1-B$2), MAX(0,G74-B$2))</f>
        <v>0</v>
      </c>
      <c r="I74" s="233">
        <f>MAX(0,IF(ISNUMBER(H74),ROUNDUP((H$1/36500)*H74*' Amount Details'!I68,0)," "))</f>
        <v>0</v>
      </c>
      <c r="J74" s="232" t="str">
        <f>IF(Actual_Paid!H69="",IF(Actual_Paid!K69="",IF(Actual_Paid!N69=""," ",Actual_Paid!N69),Actual_Paid!K69),Actual_Paid!H69)</f>
        <v xml:space="preserve"> </v>
      </c>
      <c r="K74" s="234">
        <f t="shared" ref="K74:K137" si="7">IF( J74=" ",MAX(0,B$1-B$3), MAX(0,J74-B$3))</f>
        <v>0</v>
      </c>
      <c r="L74" s="233">
        <f>MAX(0,IF(ISNUMBER(K74),ROUNDUP((H$1/36500)*K74*' Amount Details'!J68,0)," "))</f>
        <v>0</v>
      </c>
      <c r="M74" s="232" t="str">
        <f>IF(Actual_Paid!K69="",IF(Actual_Paid!N69=""," ",Actual_Paid!N69),Actual_Paid!K69)</f>
        <v xml:space="preserve"> </v>
      </c>
      <c r="N74" s="234">
        <f t="shared" ref="N74:N137" si="8">IF( M74=" ",MAX(0,B$1-B$4), MAX(0,M74-B$4))</f>
        <v>0</v>
      </c>
      <c r="O74" s="233">
        <f>MAX(0,IF(ISNUMBER(N74),ROUNDUP((H$1/36500)*N74*' Amount Details'!K68,0)," "))</f>
        <v>0</v>
      </c>
      <c r="P74" s="232" t="str">
        <f>IF(Actual_Paid!N69=""," ",Actual_Paid!N69)</f>
        <v xml:space="preserve"> </v>
      </c>
      <c r="Q74" s="233">
        <f t="shared" ref="Q74:Q137" si="9">IF( P74=" ",MAX(0,B$1-B$5), MAX(0,P74-B$5))</f>
        <v>0</v>
      </c>
      <c r="R74" s="233">
        <f>MAX(0,IF(ISNUMBER(Q74),ROUNDUP((H$1/36500)*Q74*' Amount Details'!L68,0)," "))</f>
        <v>0</v>
      </c>
    </row>
    <row r="75" spans="3:18">
      <c r="C75" s="72" t="str">
        <f>Actual_Paid!C70</f>
        <v>A-904</v>
      </c>
      <c r="D75" s="232" t="str">
        <f>IF(' Amount Details'!P69=0,Interest_Calculation!B$1,IF(Actual_Paid!E70="",IF(Actual_Paid!H70="",IF(Actual_Paid!K70="",IF(Actual_Paid!N70=""," ",Actual_Paid!N70),Actual_Paid!K70),Actual_Paid!H70),Actual_Paid!E70))</f>
        <v xml:space="preserve"> </v>
      </c>
      <c r="E75" s="249">
        <f t="shared" si="5"/>
        <v>9</v>
      </c>
      <c r="F75" s="233">
        <f>MAX(0,IF(ISNUMBER(E75),ROUNDUP((H$1/36500)*E75*' Amount Details'!P69,0)," "))</f>
        <v>165</v>
      </c>
      <c r="G75" s="232" t="str">
        <f>IF(Actual_Paid!E70="",IF(Actual_Paid!H70="",IF(Actual_Paid!K70="",IF(Actual_Paid!N70=""," ",Actual_Paid!N70),Actual_Paid!K70),Actual_Paid!H70),Actual_Paid!E70)</f>
        <v xml:space="preserve"> </v>
      </c>
      <c r="H75" s="234">
        <f t="shared" si="6"/>
        <v>0</v>
      </c>
      <c r="I75" s="233">
        <f>MAX(0,IF(ISNUMBER(H75),ROUNDUP((H$1/36500)*H75*' Amount Details'!I69,0)," "))</f>
        <v>0</v>
      </c>
      <c r="J75" s="232" t="str">
        <f>IF(Actual_Paid!H70="",IF(Actual_Paid!K70="",IF(Actual_Paid!N70=""," ",Actual_Paid!N70),Actual_Paid!K70),Actual_Paid!H70)</f>
        <v xml:space="preserve"> </v>
      </c>
      <c r="K75" s="234">
        <f t="shared" si="7"/>
        <v>0</v>
      </c>
      <c r="L75" s="233">
        <f>MAX(0,IF(ISNUMBER(K75),ROUNDUP((H$1/36500)*K75*' Amount Details'!J69,0)," "))</f>
        <v>0</v>
      </c>
      <c r="M75" s="232" t="str">
        <f>IF(Actual_Paid!K70="",IF(Actual_Paid!N70=""," ",Actual_Paid!N70),Actual_Paid!K70)</f>
        <v xml:space="preserve"> </v>
      </c>
      <c r="N75" s="234">
        <f t="shared" si="8"/>
        <v>0</v>
      </c>
      <c r="O75" s="233">
        <f>MAX(0,IF(ISNUMBER(N75),ROUNDUP((H$1/36500)*N75*' Amount Details'!K69,0)," "))</f>
        <v>0</v>
      </c>
      <c r="P75" s="232" t="str">
        <f>IF(Actual_Paid!N70=""," ",Actual_Paid!N70)</f>
        <v xml:space="preserve"> </v>
      </c>
      <c r="Q75" s="233">
        <f t="shared" si="9"/>
        <v>0</v>
      </c>
      <c r="R75" s="233">
        <f>MAX(0,IF(ISNUMBER(Q75),ROUNDUP((H$1/36500)*Q75*' Amount Details'!L69,0)," "))</f>
        <v>0</v>
      </c>
    </row>
    <row r="76" spans="3:18">
      <c r="C76" s="72" t="str">
        <f>Actual_Paid!C71</f>
        <v>A-905</v>
      </c>
      <c r="D76" s="232" t="str">
        <f>IF(' Amount Details'!P70=0,Interest_Calculation!B$1,IF(Actual_Paid!E71="",IF(Actual_Paid!H71="",IF(Actual_Paid!K71="",IF(Actual_Paid!N71=""," ",Actual_Paid!N71),Actual_Paid!K71),Actual_Paid!H71),Actual_Paid!E71))</f>
        <v xml:space="preserve"> </v>
      </c>
      <c r="E76" s="249">
        <f t="shared" si="5"/>
        <v>9</v>
      </c>
      <c r="F76" s="233">
        <f>MAX(0,IF(ISNUMBER(E76),ROUNDUP((H$1/36500)*E76*' Amount Details'!P70,0)," "))</f>
        <v>12</v>
      </c>
      <c r="G76" s="232" t="str">
        <f>IF(Actual_Paid!E71="",IF(Actual_Paid!H71="",IF(Actual_Paid!K71="",IF(Actual_Paid!N71=""," ",Actual_Paid!N71),Actual_Paid!K71),Actual_Paid!H71),Actual_Paid!E71)</f>
        <v xml:space="preserve"> </v>
      </c>
      <c r="H76" s="234">
        <f t="shared" si="6"/>
        <v>0</v>
      </c>
      <c r="I76" s="233">
        <f>MAX(0,IF(ISNUMBER(H76),ROUNDUP((H$1/36500)*H76*' Amount Details'!I70,0)," "))</f>
        <v>0</v>
      </c>
      <c r="J76" s="232" t="str">
        <f>IF(Actual_Paid!H71="",IF(Actual_Paid!K71="",IF(Actual_Paid!N71=""," ",Actual_Paid!N71),Actual_Paid!K71),Actual_Paid!H71)</f>
        <v xml:space="preserve"> </v>
      </c>
      <c r="K76" s="234">
        <f t="shared" si="7"/>
        <v>0</v>
      </c>
      <c r="L76" s="233">
        <f>MAX(0,IF(ISNUMBER(K76),ROUNDUP((H$1/36500)*K76*' Amount Details'!J70,0)," "))</f>
        <v>0</v>
      </c>
      <c r="M76" s="232" t="str">
        <f>IF(Actual_Paid!K71="",IF(Actual_Paid!N71=""," ",Actual_Paid!N71),Actual_Paid!K71)</f>
        <v xml:space="preserve"> </v>
      </c>
      <c r="N76" s="234">
        <f t="shared" si="8"/>
        <v>0</v>
      </c>
      <c r="O76" s="233">
        <f>MAX(0,IF(ISNUMBER(N76),ROUNDUP((H$1/36500)*N76*' Amount Details'!K70,0)," "))</f>
        <v>0</v>
      </c>
      <c r="P76" s="232" t="str">
        <f>IF(Actual_Paid!N71=""," ",Actual_Paid!N71)</f>
        <v xml:space="preserve"> </v>
      </c>
      <c r="Q76" s="233">
        <f t="shared" si="9"/>
        <v>0</v>
      </c>
      <c r="R76" s="233">
        <f>MAX(0,IF(ISNUMBER(Q76),ROUNDUP((H$1/36500)*Q76*' Amount Details'!L70,0)," "))</f>
        <v>0</v>
      </c>
    </row>
    <row r="77" spans="3:18">
      <c r="C77" s="72" t="str">
        <f>Actual_Paid!C72</f>
        <v>A-906</v>
      </c>
      <c r="D77" s="232" t="str">
        <f>IF(' Amount Details'!P71=0,Interest_Calculation!B$1,IF(Actual_Paid!E72="",IF(Actual_Paid!H72="",IF(Actual_Paid!K72="",IF(Actual_Paid!N72=""," ",Actual_Paid!N72),Actual_Paid!K72),Actual_Paid!H72),Actual_Paid!E72))</f>
        <v xml:space="preserve"> </v>
      </c>
      <c r="E77" s="249">
        <f t="shared" si="5"/>
        <v>9</v>
      </c>
      <c r="F77" s="233">
        <f>MAX(0,IF(ISNUMBER(E77),ROUNDUP((H$1/36500)*E77*' Amount Details'!P71,0)," "))</f>
        <v>3</v>
      </c>
      <c r="G77" s="232" t="str">
        <f>IF(Actual_Paid!E72="",IF(Actual_Paid!H72="",IF(Actual_Paid!K72="",IF(Actual_Paid!N72=""," ",Actual_Paid!N72),Actual_Paid!K72),Actual_Paid!H72),Actual_Paid!E72)</f>
        <v xml:space="preserve"> </v>
      </c>
      <c r="H77" s="234">
        <f t="shared" si="6"/>
        <v>0</v>
      </c>
      <c r="I77" s="233">
        <f>MAX(0,IF(ISNUMBER(H77),ROUNDUP((H$1/36500)*H77*' Amount Details'!I71,0)," "))</f>
        <v>0</v>
      </c>
      <c r="J77" s="232" t="str">
        <f>IF(Actual_Paid!H72="",IF(Actual_Paid!K72="",IF(Actual_Paid!N72=""," ",Actual_Paid!N72),Actual_Paid!K72),Actual_Paid!H72)</f>
        <v xml:space="preserve"> </v>
      </c>
      <c r="K77" s="234">
        <f t="shared" si="7"/>
        <v>0</v>
      </c>
      <c r="L77" s="233">
        <f>MAX(0,IF(ISNUMBER(K77),ROUNDUP((H$1/36500)*K77*' Amount Details'!J71,0)," "))</f>
        <v>0</v>
      </c>
      <c r="M77" s="232" t="str">
        <f>IF(Actual_Paid!K72="",IF(Actual_Paid!N72=""," ",Actual_Paid!N72),Actual_Paid!K72)</f>
        <v xml:space="preserve"> </v>
      </c>
      <c r="N77" s="234">
        <f t="shared" si="8"/>
        <v>0</v>
      </c>
      <c r="O77" s="233">
        <f>MAX(0,IF(ISNUMBER(N77),ROUNDUP((H$1/36500)*N77*' Amount Details'!K71,0)," "))</f>
        <v>0</v>
      </c>
      <c r="P77" s="232" t="str">
        <f>IF(Actual_Paid!N72=""," ",Actual_Paid!N72)</f>
        <v xml:space="preserve"> </v>
      </c>
      <c r="Q77" s="233">
        <f t="shared" si="9"/>
        <v>0</v>
      </c>
      <c r="R77" s="233">
        <f>MAX(0,IF(ISNUMBER(Q77),ROUNDUP((H$1/36500)*Q77*' Amount Details'!L71,0)," "))</f>
        <v>0</v>
      </c>
    </row>
    <row r="78" spans="3:18">
      <c r="C78" s="72" t="str">
        <f>Actual_Paid!C73</f>
        <v>A-907</v>
      </c>
      <c r="D78" s="232" t="str">
        <f>IF(' Amount Details'!P72=0,Interest_Calculation!B$1,IF(Actual_Paid!E73="",IF(Actual_Paid!H73="",IF(Actual_Paid!K73="",IF(Actual_Paid!N73=""," ",Actual_Paid!N73),Actual_Paid!K73),Actual_Paid!H73),Actual_Paid!E73))</f>
        <v xml:space="preserve"> </v>
      </c>
      <c r="E78" s="249">
        <f t="shared" si="5"/>
        <v>9</v>
      </c>
      <c r="F78" s="233">
        <f>MAX(0,IF(ISNUMBER(E78),ROUNDUP((H$1/36500)*E78*' Amount Details'!P72,0)," "))</f>
        <v>2</v>
      </c>
      <c r="G78" s="232" t="str">
        <f>IF(Actual_Paid!E73="",IF(Actual_Paid!H73="",IF(Actual_Paid!K73="",IF(Actual_Paid!N73=""," ",Actual_Paid!N73),Actual_Paid!K73),Actual_Paid!H73),Actual_Paid!E73)</f>
        <v xml:space="preserve"> </v>
      </c>
      <c r="H78" s="234">
        <f t="shared" si="6"/>
        <v>0</v>
      </c>
      <c r="I78" s="233">
        <f>MAX(0,IF(ISNUMBER(H78),ROUNDUP((H$1/36500)*H78*' Amount Details'!I72,0)," "))</f>
        <v>0</v>
      </c>
      <c r="J78" s="232" t="str">
        <f>IF(Actual_Paid!H73="",IF(Actual_Paid!K73="",IF(Actual_Paid!N73=""," ",Actual_Paid!N73),Actual_Paid!K73),Actual_Paid!H73)</f>
        <v xml:space="preserve"> </v>
      </c>
      <c r="K78" s="234">
        <f t="shared" si="7"/>
        <v>0</v>
      </c>
      <c r="L78" s="233">
        <f>MAX(0,IF(ISNUMBER(K78),ROUNDUP((H$1/36500)*K78*' Amount Details'!J72,0)," "))</f>
        <v>0</v>
      </c>
      <c r="M78" s="232" t="str">
        <f>IF(Actual_Paid!K73="",IF(Actual_Paid!N73=""," ",Actual_Paid!N73),Actual_Paid!K73)</f>
        <v xml:space="preserve"> </v>
      </c>
      <c r="N78" s="234">
        <f t="shared" si="8"/>
        <v>0</v>
      </c>
      <c r="O78" s="233">
        <f>MAX(0,IF(ISNUMBER(N78),ROUNDUP((H$1/36500)*N78*' Amount Details'!K72,0)," "))</f>
        <v>0</v>
      </c>
      <c r="P78" s="232" t="str">
        <f>IF(Actual_Paid!N73=""," ",Actual_Paid!N73)</f>
        <v xml:space="preserve"> </v>
      </c>
      <c r="Q78" s="233">
        <f t="shared" si="9"/>
        <v>0</v>
      </c>
      <c r="R78" s="233">
        <f>MAX(0,IF(ISNUMBER(Q78),ROUNDUP((H$1/36500)*Q78*' Amount Details'!L72,0)," "))</f>
        <v>0</v>
      </c>
    </row>
    <row r="79" spans="3:18">
      <c r="C79" s="72" t="str">
        <f>Actual_Paid!C74</f>
        <v>A-908</v>
      </c>
      <c r="D79" s="232" t="str">
        <f>IF(' Amount Details'!P73=0,Interest_Calculation!B$1,IF(Actual_Paid!E74="",IF(Actual_Paid!H74="",IF(Actual_Paid!K74="",IF(Actual_Paid!N74=""," ",Actual_Paid!N74),Actual_Paid!K74),Actual_Paid!H74),Actual_Paid!E74))</f>
        <v xml:space="preserve"> </v>
      </c>
      <c r="E79" s="249">
        <f t="shared" si="5"/>
        <v>9</v>
      </c>
      <c r="F79" s="233">
        <f>MAX(0,IF(ISNUMBER(E79),ROUNDUP((H$1/36500)*E79*' Amount Details'!P73,0)," "))</f>
        <v>91</v>
      </c>
      <c r="G79" s="232" t="str">
        <f>IF(Actual_Paid!E74="",IF(Actual_Paid!H74="",IF(Actual_Paid!K74="",IF(Actual_Paid!N74=""," ",Actual_Paid!N74),Actual_Paid!K74),Actual_Paid!H74),Actual_Paid!E74)</f>
        <v xml:space="preserve"> </v>
      </c>
      <c r="H79" s="234">
        <f t="shared" si="6"/>
        <v>0</v>
      </c>
      <c r="I79" s="233">
        <f>MAX(0,IF(ISNUMBER(H79),ROUNDUP((H$1/36500)*H79*' Amount Details'!I73,0)," "))</f>
        <v>0</v>
      </c>
      <c r="J79" s="232" t="str">
        <f>IF(Actual_Paid!H74="",IF(Actual_Paid!K74="",IF(Actual_Paid!N74=""," ",Actual_Paid!N74),Actual_Paid!K74),Actual_Paid!H74)</f>
        <v xml:space="preserve"> </v>
      </c>
      <c r="K79" s="234">
        <f t="shared" si="7"/>
        <v>0</v>
      </c>
      <c r="L79" s="233">
        <f>MAX(0,IF(ISNUMBER(K79),ROUNDUP((H$1/36500)*K79*' Amount Details'!J73,0)," "))</f>
        <v>0</v>
      </c>
      <c r="M79" s="232" t="str">
        <f>IF(Actual_Paid!K74="",IF(Actual_Paid!N74=""," ",Actual_Paid!N74),Actual_Paid!K74)</f>
        <v xml:space="preserve"> </v>
      </c>
      <c r="N79" s="234">
        <f t="shared" si="8"/>
        <v>0</v>
      </c>
      <c r="O79" s="233">
        <f>MAX(0,IF(ISNUMBER(N79),ROUNDUP((H$1/36500)*N79*' Amount Details'!K73,0)," "))</f>
        <v>0</v>
      </c>
      <c r="P79" s="232" t="str">
        <f>IF(Actual_Paid!N74=""," ",Actual_Paid!N74)</f>
        <v xml:space="preserve"> </v>
      </c>
      <c r="Q79" s="233">
        <f t="shared" si="9"/>
        <v>0</v>
      </c>
      <c r="R79" s="233">
        <f>MAX(0,IF(ISNUMBER(Q79),ROUNDUP((H$1/36500)*Q79*' Amount Details'!L73,0)," "))</f>
        <v>0</v>
      </c>
    </row>
    <row r="80" spans="3:18">
      <c r="C80" s="72" t="str">
        <f>Actual_Paid!C75</f>
        <v>A-1001</v>
      </c>
      <c r="D80" s="232" t="str">
        <f>IF(' Amount Details'!P74=0,Interest_Calculation!B$1,IF(Actual_Paid!E75="",IF(Actual_Paid!H75="",IF(Actual_Paid!K75="",IF(Actual_Paid!N75=""," ",Actual_Paid!N75),Actual_Paid!K75),Actual_Paid!H75),Actual_Paid!E75))</f>
        <v xml:space="preserve"> </v>
      </c>
      <c r="E80" s="249">
        <f t="shared" si="5"/>
        <v>9</v>
      </c>
      <c r="F80" s="233">
        <f>MAX(0,IF(ISNUMBER(E80),ROUNDUP((H$1/36500)*E80*' Amount Details'!P74,0)," "))</f>
        <v>23</v>
      </c>
      <c r="G80" s="232" t="str">
        <f>IF(Actual_Paid!E75="",IF(Actual_Paid!H75="",IF(Actual_Paid!K75="",IF(Actual_Paid!N75=""," ",Actual_Paid!N75),Actual_Paid!K75),Actual_Paid!H75),Actual_Paid!E75)</f>
        <v xml:space="preserve"> </v>
      </c>
      <c r="H80" s="234">
        <f t="shared" si="6"/>
        <v>0</v>
      </c>
      <c r="I80" s="233">
        <f>MAX(0,IF(ISNUMBER(H80),ROUNDUP((H$1/36500)*H80*' Amount Details'!I74,0)," "))</f>
        <v>0</v>
      </c>
      <c r="J80" s="232" t="str">
        <f>IF(Actual_Paid!H75="",IF(Actual_Paid!K75="",IF(Actual_Paid!N75=""," ",Actual_Paid!N75),Actual_Paid!K75),Actual_Paid!H75)</f>
        <v xml:space="preserve"> </v>
      </c>
      <c r="K80" s="234">
        <f t="shared" si="7"/>
        <v>0</v>
      </c>
      <c r="L80" s="233">
        <f>MAX(0,IF(ISNUMBER(K80),ROUNDUP((H$1/36500)*K80*' Amount Details'!J74,0)," "))</f>
        <v>0</v>
      </c>
      <c r="M80" s="232" t="str">
        <f>IF(Actual_Paid!K75="",IF(Actual_Paid!N75=""," ",Actual_Paid!N75),Actual_Paid!K75)</f>
        <v xml:space="preserve"> </v>
      </c>
      <c r="N80" s="234">
        <f t="shared" si="8"/>
        <v>0</v>
      </c>
      <c r="O80" s="233">
        <f>MAX(0,IF(ISNUMBER(N80),ROUNDUP((H$1/36500)*N80*' Amount Details'!K74,0)," "))</f>
        <v>0</v>
      </c>
      <c r="P80" s="232" t="str">
        <f>IF(Actual_Paid!N75=""," ",Actual_Paid!N75)</f>
        <v xml:space="preserve"> </v>
      </c>
      <c r="Q80" s="233">
        <f t="shared" si="9"/>
        <v>0</v>
      </c>
      <c r="R80" s="233">
        <f>MAX(0,IF(ISNUMBER(Q80),ROUNDUP((H$1/36500)*Q80*' Amount Details'!L74,0)," "))</f>
        <v>0</v>
      </c>
    </row>
    <row r="81" spans="3:18">
      <c r="C81" s="72" t="str">
        <f>Actual_Paid!C76</f>
        <v>A-1002</v>
      </c>
      <c r="D81" s="232" t="str">
        <f>IF(' Amount Details'!P75=0,Interest_Calculation!B$1,IF(Actual_Paid!E76="",IF(Actual_Paid!H76="",IF(Actual_Paid!K76="",IF(Actual_Paid!N76=""," ",Actual_Paid!N76),Actual_Paid!K76),Actual_Paid!H76),Actual_Paid!E76))</f>
        <v xml:space="preserve"> </v>
      </c>
      <c r="E81" s="249">
        <f t="shared" si="5"/>
        <v>9</v>
      </c>
      <c r="F81" s="233">
        <f>MAX(0,IF(ISNUMBER(E81),ROUNDUP((H$1/36500)*E81*' Amount Details'!P75,0)," "))</f>
        <v>117</v>
      </c>
      <c r="G81" s="232" t="str">
        <f>IF(Actual_Paid!E76="",IF(Actual_Paid!H76="",IF(Actual_Paid!K76="",IF(Actual_Paid!N76=""," ",Actual_Paid!N76),Actual_Paid!K76),Actual_Paid!H76),Actual_Paid!E76)</f>
        <v xml:space="preserve"> </v>
      </c>
      <c r="H81" s="234">
        <f t="shared" si="6"/>
        <v>0</v>
      </c>
      <c r="I81" s="233">
        <f>MAX(0,IF(ISNUMBER(H81),ROUNDUP((H$1/36500)*H81*' Amount Details'!I75,0)," "))</f>
        <v>0</v>
      </c>
      <c r="J81" s="232" t="str">
        <f>IF(Actual_Paid!H76="",IF(Actual_Paid!K76="",IF(Actual_Paid!N76=""," ",Actual_Paid!N76),Actual_Paid!K76),Actual_Paid!H76)</f>
        <v xml:space="preserve"> </v>
      </c>
      <c r="K81" s="234">
        <f t="shared" si="7"/>
        <v>0</v>
      </c>
      <c r="L81" s="233">
        <f>MAX(0,IF(ISNUMBER(K81),ROUNDUP((H$1/36500)*K81*' Amount Details'!J75,0)," "))</f>
        <v>0</v>
      </c>
      <c r="M81" s="232" t="str">
        <f>IF(Actual_Paid!K76="",IF(Actual_Paid!N76=""," ",Actual_Paid!N76),Actual_Paid!K76)</f>
        <v xml:space="preserve"> </v>
      </c>
      <c r="N81" s="234">
        <f t="shared" si="8"/>
        <v>0</v>
      </c>
      <c r="O81" s="233">
        <f>MAX(0,IF(ISNUMBER(N81),ROUNDUP((H$1/36500)*N81*' Amount Details'!K75,0)," "))</f>
        <v>0</v>
      </c>
      <c r="P81" s="232" t="str">
        <f>IF(Actual_Paid!N76=""," ",Actual_Paid!N76)</f>
        <v xml:space="preserve"> </v>
      </c>
      <c r="Q81" s="233">
        <f t="shared" si="9"/>
        <v>0</v>
      </c>
      <c r="R81" s="233">
        <f>MAX(0,IF(ISNUMBER(Q81),ROUNDUP((H$1/36500)*Q81*' Amount Details'!L75,0)," "))</f>
        <v>0</v>
      </c>
    </row>
    <row r="82" spans="3:18">
      <c r="C82" s="72" t="str">
        <f>Actual_Paid!C77</f>
        <v>A-1003</v>
      </c>
      <c r="D82" s="232" t="str">
        <f>IF(' Amount Details'!P76=0,Interest_Calculation!B$1,IF(Actual_Paid!E77="",IF(Actual_Paid!H77="",IF(Actual_Paid!K77="",IF(Actual_Paid!N77=""," ",Actual_Paid!N77),Actual_Paid!K77),Actual_Paid!H77),Actual_Paid!E77))</f>
        <v xml:space="preserve"> </v>
      </c>
      <c r="E82" s="249">
        <f t="shared" si="5"/>
        <v>9</v>
      </c>
      <c r="F82" s="233">
        <f>MAX(0,IF(ISNUMBER(E82),ROUNDUP((H$1/36500)*E82*' Amount Details'!P76,0)," "))</f>
        <v>86</v>
      </c>
      <c r="G82" s="232" t="str">
        <f>IF(Actual_Paid!E77="",IF(Actual_Paid!H77="",IF(Actual_Paid!K77="",IF(Actual_Paid!N77=""," ",Actual_Paid!N77),Actual_Paid!K77),Actual_Paid!H77),Actual_Paid!E77)</f>
        <v xml:space="preserve"> </v>
      </c>
      <c r="H82" s="234">
        <f t="shared" si="6"/>
        <v>0</v>
      </c>
      <c r="I82" s="233">
        <f>MAX(0,IF(ISNUMBER(H82),ROUNDUP((H$1/36500)*H82*' Amount Details'!I76,0)," "))</f>
        <v>0</v>
      </c>
      <c r="J82" s="232" t="str">
        <f>IF(Actual_Paid!H77="",IF(Actual_Paid!K77="",IF(Actual_Paid!N77=""," ",Actual_Paid!N77),Actual_Paid!K77),Actual_Paid!H77)</f>
        <v xml:space="preserve"> </v>
      </c>
      <c r="K82" s="234">
        <f t="shared" si="7"/>
        <v>0</v>
      </c>
      <c r="L82" s="233">
        <f>MAX(0,IF(ISNUMBER(K82),ROUNDUP((H$1/36500)*K82*' Amount Details'!J76,0)," "))</f>
        <v>0</v>
      </c>
      <c r="M82" s="232" t="str">
        <f>IF(Actual_Paid!K77="",IF(Actual_Paid!N77=""," ",Actual_Paid!N77),Actual_Paid!K77)</f>
        <v xml:space="preserve"> </v>
      </c>
      <c r="N82" s="234">
        <f t="shared" si="8"/>
        <v>0</v>
      </c>
      <c r="O82" s="233">
        <f>MAX(0,IF(ISNUMBER(N82),ROUNDUP((H$1/36500)*N82*' Amount Details'!K76,0)," "))</f>
        <v>0</v>
      </c>
      <c r="P82" s="232" t="str">
        <f>IF(Actual_Paid!N77=""," ",Actual_Paid!N77)</f>
        <v xml:space="preserve"> </v>
      </c>
      <c r="Q82" s="233">
        <f t="shared" si="9"/>
        <v>0</v>
      </c>
      <c r="R82" s="233">
        <f>MAX(0,IF(ISNUMBER(Q82),ROUNDUP((H$1/36500)*Q82*' Amount Details'!L76,0)," "))</f>
        <v>0</v>
      </c>
    </row>
    <row r="83" spans="3:18">
      <c r="C83" s="72" t="str">
        <f>Actual_Paid!C78</f>
        <v>A-1004</v>
      </c>
      <c r="D83" s="232">
        <f>IF(' Amount Details'!P77=0,Interest_Calculation!B$1,IF(Actual_Paid!E78="",IF(Actual_Paid!H78="",IF(Actual_Paid!K78="",IF(Actual_Paid!N78=""," ",Actual_Paid!N78),Actual_Paid!K78),Actual_Paid!H78),Actual_Paid!E78))</f>
        <v>42844</v>
      </c>
      <c r="E83" s="249">
        <f t="shared" si="5"/>
        <v>9</v>
      </c>
      <c r="F83" s="233">
        <f>MAX(0,IF(ISNUMBER(E83),ROUNDUP((H$1/36500)*E83*' Amount Details'!P77,0)," "))</f>
        <v>0</v>
      </c>
      <c r="G83" s="232">
        <f>IF(Actual_Paid!E78="",IF(Actual_Paid!H78="",IF(Actual_Paid!K78="",IF(Actual_Paid!N78=""," ",Actual_Paid!N78),Actual_Paid!K78),Actual_Paid!H78),Actual_Paid!E78)</f>
        <v>42835</v>
      </c>
      <c r="H83" s="234">
        <f t="shared" si="6"/>
        <v>0</v>
      </c>
      <c r="I83" s="233">
        <f>MAX(0,IF(ISNUMBER(H83),ROUNDUP((H$1/36500)*H83*' Amount Details'!I77,0)," "))</f>
        <v>0</v>
      </c>
      <c r="J83" s="232" t="str">
        <f>IF(Actual_Paid!H78="",IF(Actual_Paid!K78="",IF(Actual_Paid!N78=""," ",Actual_Paid!N78),Actual_Paid!K78),Actual_Paid!H78)</f>
        <v xml:space="preserve"> </v>
      </c>
      <c r="K83" s="234">
        <f t="shared" si="7"/>
        <v>0</v>
      </c>
      <c r="L83" s="233">
        <f>MAX(0,IF(ISNUMBER(K83),ROUNDUP((H$1/36500)*K83*' Amount Details'!J77,0)," "))</f>
        <v>0</v>
      </c>
      <c r="M83" s="232" t="str">
        <f>IF(Actual_Paid!K78="",IF(Actual_Paid!N78=""," ",Actual_Paid!N78),Actual_Paid!K78)</f>
        <v xml:space="preserve"> </v>
      </c>
      <c r="N83" s="234">
        <f t="shared" si="8"/>
        <v>0</v>
      </c>
      <c r="O83" s="233">
        <f>MAX(0,IF(ISNUMBER(N83),ROUNDUP((H$1/36500)*N83*' Amount Details'!K77,0)," "))</f>
        <v>0</v>
      </c>
      <c r="P83" s="232" t="str">
        <f>IF(Actual_Paid!N78=""," ",Actual_Paid!N78)</f>
        <v xml:space="preserve"> </v>
      </c>
      <c r="Q83" s="233">
        <f t="shared" si="9"/>
        <v>0</v>
      </c>
      <c r="R83" s="233">
        <f>MAX(0,IF(ISNUMBER(Q83),ROUNDUP((H$1/36500)*Q83*' Amount Details'!L77,0)," "))</f>
        <v>0</v>
      </c>
    </row>
    <row r="84" spans="3:18">
      <c r="C84" s="72" t="str">
        <f>Actual_Paid!C79</f>
        <v>A-1005</v>
      </c>
      <c r="D84" s="232">
        <f>IF(' Amount Details'!P78=0,Interest_Calculation!B$1,IF(Actual_Paid!E79="",IF(Actual_Paid!H79="",IF(Actual_Paid!K79="",IF(Actual_Paid!N79=""," ",Actual_Paid!N79),Actual_Paid!K79),Actual_Paid!H79),Actual_Paid!E79))</f>
        <v>42832</v>
      </c>
      <c r="E84" s="249">
        <f t="shared" si="5"/>
        <v>0</v>
      </c>
      <c r="F84" s="233">
        <f>MAX(0,IF(ISNUMBER(E84),ROUNDUP((H$1/36500)*E84*' Amount Details'!P78,0)," "))</f>
        <v>0</v>
      </c>
      <c r="G84" s="232">
        <f>IF(Actual_Paid!E79="",IF(Actual_Paid!H79="",IF(Actual_Paid!K79="",IF(Actual_Paid!N79=""," ",Actual_Paid!N79),Actual_Paid!K79),Actual_Paid!H79),Actual_Paid!E79)</f>
        <v>42832</v>
      </c>
      <c r="H84" s="234">
        <f t="shared" si="6"/>
        <v>0</v>
      </c>
      <c r="I84" s="233">
        <f>MAX(0,IF(ISNUMBER(H84),ROUNDUP((H$1/36500)*H84*' Amount Details'!I78,0)," "))</f>
        <v>0</v>
      </c>
      <c r="J84" s="232" t="str">
        <f>IF(Actual_Paid!H79="",IF(Actual_Paid!K79="",IF(Actual_Paid!N79=""," ",Actual_Paid!N79),Actual_Paid!K79),Actual_Paid!H79)</f>
        <v xml:space="preserve"> </v>
      </c>
      <c r="K84" s="234">
        <f t="shared" si="7"/>
        <v>0</v>
      </c>
      <c r="L84" s="233">
        <f>MAX(0,IF(ISNUMBER(K84),ROUNDUP((H$1/36500)*K84*' Amount Details'!J78,0)," "))</f>
        <v>0</v>
      </c>
      <c r="M84" s="232" t="str">
        <f>IF(Actual_Paid!K79="",IF(Actual_Paid!N79=""," ",Actual_Paid!N79),Actual_Paid!K79)</f>
        <v xml:space="preserve"> </v>
      </c>
      <c r="N84" s="234">
        <f t="shared" si="8"/>
        <v>0</v>
      </c>
      <c r="O84" s="233">
        <f>MAX(0,IF(ISNUMBER(N84),ROUNDUP((H$1/36500)*N84*' Amount Details'!K78,0)," "))</f>
        <v>0</v>
      </c>
      <c r="P84" s="232" t="str">
        <f>IF(Actual_Paid!N79=""," ",Actual_Paid!N79)</f>
        <v xml:space="preserve"> </v>
      </c>
      <c r="Q84" s="233">
        <f t="shared" si="9"/>
        <v>0</v>
      </c>
      <c r="R84" s="233">
        <f>MAX(0,IF(ISNUMBER(Q84),ROUNDUP((H$1/36500)*Q84*' Amount Details'!L78,0)," "))</f>
        <v>0</v>
      </c>
    </row>
    <row r="85" spans="3:18">
      <c r="C85" s="72" t="str">
        <f>Actual_Paid!C80</f>
        <v>A-1006</v>
      </c>
      <c r="D85" s="232">
        <f>IF(' Amount Details'!P79=0,Interest_Calculation!B$1,IF(Actual_Paid!E80="",IF(Actual_Paid!H80="",IF(Actual_Paid!K80="",IF(Actual_Paid!N80=""," ",Actual_Paid!N80),Actual_Paid!K80),Actual_Paid!H80),Actual_Paid!E80))</f>
        <v>42844</v>
      </c>
      <c r="E85" s="249">
        <f t="shared" si="5"/>
        <v>9</v>
      </c>
      <c r="F85" s="233">
        <f>MAX(0,IF(ISNUMBER(E85),ROUNDUP((H$1/36500)*E85*' Amount Details'!P79,0)," "))</f>
        <v>0</v>
      </c>
      <c r="G85" s="232" t="str">
        <f>IF(Actual_Paid!E80="",IF(Actual_Paid!H80="",IF(Actual_Paid!K80="",IF(Actual_Paid!N80=""," ",Actual_Paid!N80),Actual_Paid!K80),Actual_Paid!H80),Actual_Paid!E80)</f>
        <v xml:space="preserve"> </v>
      </c>
      <c r="H85" s="234">
        <f t="shared" si="6"/>
        <v>0</v>
      </c>
      <c r="I85" s="233">
        <f>MAX(0,IF(ISNUMBER(H85),ROUNDUP((H$1/36500)*H85*' Amount Details'!I79,0)," "))</f>
        <v>0</v>
      </c>
      <c r="J85" s="232" t="str">
        <f>IF(Actual_Paid!H80="",IF(Actual_Paid!K80="",IF(Actual_Paid!N80=""," ",Actual_Paid!N80),Actual_Paid!K80),Actual_Paid!H80)</f>
        <v xml:space="preserve"> </v>
      </c>
      <c r="K85" s="234">
        <f t="shared" si="7"/>
        <v>0</v>
      </c>
      <c r="L85" s="233">
        <f>MAX(0,IF(ISNUMBER(K85),ROUNDUP((H$1/36500)*K85*' Amount Details'!J79,0)," "))</f>
        <v>0</v>
      </c>
      <c r="M85" s="232" t="str">
        <f>IF(Actual_Paid!K80="",IF(Actual_Paid!N80=""," ",Actual_Paid!N80),Actual_Paid!K80)</f>
        <v xml:space="preserve"> </v>
      </c>
      <c r="N85" s="234">
        <f t="shared" si="8"/>
        <v>0</v>
      </c>
      <c r="O85" s="233">
        <f>MAX(0,IF(ISNUMBER(N85),ROUNDUP((H$1/36500)*N85*' Amount Details'!K79,0)," "))</f>
        <v>0</v>
      </c>
      <c r="P85" s="232" t="str">
        <f>IF(Actual_Paid!N80=""," ",Actual_Paid!N80)</f>
        <v xml:space="preserve"> </v>
      </c>
      <c r="Q85" s="233">
        <f t="shared" si="9"/>
        <v>0</v>
      </c>
      <c r="R85" s="233">
        <f>MAX(0,IF(ISNUMBER(Q85),ROUNDUP((H$1/36500)*Q85*' Amount Details'!L79,0)," "))</f>
        <v>0</v>
      </c>
    </row>
    <row r="86" spans="3:18">
      <c r="C86" s="72" t="str">
        <f>Actual_Paid!C81</f>
        <v>A-1007</v>
      </c>
      <c r="D86" s="232" t="str">
        <f>IF(' Amount Details'!P80=0,Interest_Calculation!B$1,IF(Actual_Paid!E81="",IF(Actual_Paid!H81="",IF(Actual_Paid!K81="",IF(Actual_Paid!N81=""," ",Actual_Paid!N81),Actual_Paid!K81),Actual_Paid!H81),Actual_Paid!E81))</f>
        <v xml:space="preserve"> </v>
      </c>
      <c r="E86" s="249">
        <f t="shared" si="5"/>
        <v>9</v>
      </c>
      <c r="F86" s="233">
        <f>MAX(0,IF(ISNUMBER(E86),ROUNDUP((H$1/36500)*E86*' Amount Details'!P80,0)," "))</f>
        <v>28</v>
      </c>
      <c r="G86" s="232" t="str">
        <f>IF(Actual_Paid!E81="",IF(Actual_Paid!H81="",IF(Actual_Paid!K81="",IF(Actual_Paid!N81=""," ",Actual_Paid!N81),Actual_Paid!K81),Actual_Paid!H81),Actual_Paid!E81)</f>
        <v xml:space="preserve"> </v>
      </c>
      <c r="H86" s="234">
        <f t="shared" si="6"/>
        <v>0</v>
      </c>
      <c r="I86" s="233">
        <f>MAX(0,IF(ISNUMBER(H86),ROUNDUP((H$1/36500)*H86*' Amount Details'!I80,0)," "))</f>
        <v>0</v>
      </c>
      <c r="J86" s="232" t="str">
        <f>IF(Actual_Paid!H81="",IF(Actual_Paid!K81="",IF(Actual_Paid!N81=""," ",Actual_Paid!N81),Actual_Paid!K81),Actual_Paid!H81)</f>
        <v xml:space="preserve"> </v>
      </c>
      <c r="K86" s="234">
        <f t="shared" si="7"/>
        <v>0</v>
      </c>
      <c r="L86" s="233">
        <f>MAX(0,IF(ISNUMBER(K86),ROUNDUP((H$1/36500)*K86*' Amount Details'!J80,0)," "))</f>
        <v>0</v>
      </c>
      <c r="M86" s="232" t="str">
        <f>IF(Actual_Paid!K81="",IF(Actual_Paid!N81=""," ",Actual_Paid!N81),Actual_Paid!K81)</f>
        <v xml:space="preserve"> </v>
      </c>
      <c r="N86" s="234">
        <f t="shared" si="8"/>
        <v>0</v>
      </c>
      <c r="O86" s="233">
        <f>MAX(0,IF(ISNUMBER(N86),ROUNDUP((H$1/36500)*N86*' Amount Details'!K80,0)," "))</f>
        <v>0</v>
      </c>
      <c r="P86" s="232" t="str">
        <f>IF(Actual_Paid!N81=""," ",Actual_Paid!N81)</f>
        <v xml:space="preserve"> </v>
      </c>
      <c r="Q86" s="233">
        <f t="shared" si="9"/>
        <v>0</v>
      </c>
      <c r="R86" s="233">
        <f>MAX(0,IF(ISNUMBER(Q86),ROUNDUP((H$1/36500)*Q86*' Amount Details'!L80,0)," "))</f>
        <v>0</v>
      </c>
    </row>
    <row r="87" spans="3:18">
      <c r="C87" s="72" t="str">
        <f>Actual_Paid!C82</f>
        <v>A-1008</v>
      </c>
      <c r="D87" s="232" t="str">
        <f>IF(' Amount Details'!P81=0,Interest_Calculation!B$1,IF(Actual_Paid!E82="",IF(Actual_Paid!H82="",IF(Actual_Paid!K82="",IF(Actual_Paid!N82=""," ",Actual_Paid!N82),Actual_Paid!K82),Actual_Paid!H82),Actual_Paid!E82))</f>
        <v xml:space="preserve"> </v>
      </c>
      <c r="E87" s="249">
        <f t="shared" si="5"/>
        <v>9</v>
      </c>
      <c r="F87" s="233">
        <f>MAX(0,IF(ISNUMBER(E87),ROUNDUP((H$1/36500)*E87*' Amount Details'!P81,0)," "))</f>
        <v>1</v>
      </c>
      <c r="G87" s="232" t="str">
        <f>IF(Actual_Paid!E82="",IF(Actual_Paid!H82="",IF(Actual_Paid!K82="",IF(Actual_Paid!N82=""," ",Actual_Paid!N82),Actual_Paid!K82),Actual_Paid!H82),Actual_Paid!E82)</f>
        <v xml:space="preserve"> </v>
      </c>
      <c r="H87" s="234">
        <f t="shared" si="6"/>
        <v>0</v>
      </c>
      <c r="I87" s="233">
        <f>MAX(0,IF(ISNUMBER(H87),ROUNDUP((H$1/36500)*H87*' Amount Details'!I81,0)," "))</f>
        <v>0</v>
      </c>
      <c r="J87" s="232" t="str">
        <f>IF(Actual_Paid!H82="",IF(Actual_Paid!K82="",IF(Actual_Paid!N82=""," ",Actual_Paid!N82),Actual_Paid!K82),Actual_Paid!H82)</f>
        <v xml:space="preserve"> </v>
      </c>
      <c r="K87" s="234">
        <f t="shared" si="7"/>
        <v>0</v>
      </c>
      <c r="L87" s="233">
        <f>MAX(0,IF(ISNUMBER(K87),ROUNDUP((H$1/36500)*K87*' Amount Details'!J81,0)," "))</f>
        <v>0</v>
      </c>
      <c r="M87" s="232" t="str">
        <f>IF(Actual_Paid!K82="",IF(Actual_Paid!N82=""," ",Actual_Paid!N82),Actual_Paid!K82)</f>
        <v xml:space="preserve"> </v>
      </c>
      <c r="N87" s="234">
        <f t="shared" si="8"/>
        <v>0</v>
      </c>
      <c r="O87" s="233">
        <f>MAX(0,IF(ISNUMBER(N87),ROUNDUP((H$1/36500)*N87*' Amount Details'!K81,0)," "))</f>
        <v>0</v>
      </c>
      <c r="P87" s="232" t="str">
        <f>IF(Actual_Paid!N82=""," ",Actual_Paid!N82)</f>
        <v xml:space="preserve"> </v>
      </c>
      <c r="Q87" s="233">
        <f t="shared" si="9"/>
        <v>0</v>
      </c>
      <c r="R87" s="233">
        <f>MAX(0,IF(ISNUMBER(Q87),ROUNDUP((H$1/36500)*Q87*' Amount Details'!L81,0)," "))</f>
        <v>0</v>
      </c>
    </row>
    <row r="88" spans="3:18">
      <c r="C88" s="72" t="str">
        <f>Actual_Paid!C83</f>
        <v>A-1101</v>
      </c>
      <c r="D88" s="232" t="str">
        <f>IF(' Amount Details'!P82=0,Interest_Calculation!B$1,IF(Actual_Paid!E83="",IF(Actual_Paid!H83="",IF(Actual_Paid!K83="",IF(Actual_Paid!N83=""," ",Actual_Paid!N83),Actual_Paid!K83),Actual_Paid!H83),Actual_Paid!E83))</f>
        <v xml:space="preserve"> </v>
      </c>
      <c r="E88" s="249">
        <f t="shared" si="5"/>
        <v>9</v>
      </c>
      <c r="F88" s="233">
        <f>MAX(0,IF(ISNUMBER(E88),ROUNDUP((H$1/36500)*E88*' Amount Details'!P82,0)," "))</f>
        <v>4</v>
      </c>
      <c r="G88" s="232" t="str">
        <f>IF(Actual_Paid!E83="",IF(Actual_Paid!H83="",IF(Actual_Paid!K83="",IF(Actual_Paid!N83=""," ",Actual_Paid!N83),Actual_Paid!K83),Actual_Paid!H83),Actual_Paid!E83)</f>
        <v xml:space="preserve"> </v>
      </c>
      <c r="H88" s="234">
        <f t="shared" si="6"/>
        <v>0</v>
      </c>
      <c r="I88" s="233">
        <f>MAX(0,IF(ISNUMBER(H88),ROUNDUP((H$1/36500)*H88*' Amount Details'!I82,0)," "))</f>
        <v>0</v>
      </c>
      <c r="J88" s="232" t="str">
        <f>IF(Actual_Paid!H83="",IF(Actual_Paid!K83="",IF(Actual_Paid!N83=""," ",Actual_Paid!N83),Actual_Paid!K83),Actual_Paid!H83)</f>
        <v xml:space="preserve"> </v>
      </c>
      <c r="K88" s="234">
        <f t="shared" si="7"/>
        <v>0</v>
      </c>
      <c r="L88" s="233">
        <f>MAX(0,IF(ISNUMBER(K88),ROUNDUP((H$1/36500)*K88*' Amount Details'!J82,0)," "))</f>
        <v>0</v>
      </c>
      <c r="M88" s="232" t="str">
        <f>IF(Actual_Paid!K83="",IF(Actual_Paid!N83=""," ",Actual_Paid!N83),Actual_Paid!K83)</f>
        <v xml:space="preserve"> </v>
      </c>
      <c r="N88" s="234">
        <f t="shared" si="8"/>
        <v>0</v>
      </c>
      <c r="O88" s="233">
        <f>MAX(0,IF(ISNUMBER(N88),ROUNDUP((H$1/36500)*N88*' Amount Details'!K82,0)," "))</f>
        <v>0</v>
      </c>
      <c r="P88" s="232" t="str">
        <f>IF(Actual_Paid!N83=""," ",Actual_Paid!N83)</f>
        <v xml:space="preserve"> </v>
      </c>
      <c r="Q88" s="233">
        <f t="shared" si="9"/>
        <v>0</v>
      </c>
      <c r="R88" s="233">
        <f>MAX(0,IF(ISNUMBER(Q88),ROUNDUP((H$1/36500)*Q88*' Amount Details'!L82,0)," "))</f>
        <v>0</v>
      </c>
    </row>
    <row r="89" spans="3:18">
      <c r="C89" s="72" t="str">
        <f>Actual_Paid!C84</f>
        <v>A-1102</v>
      </c>
      <c r="D89" s="232">
        <f>IF(' Amount Details'!P83=0,Interest_Calculation!B$1,IF(Actual_Paid!E84="",IF(Actual_Paid!H84="",IF(Actual_Paid!K84="",IF(Actual_Paid!N84=""," ",Actual_Paid!N84),Actual_Paid!K84),Actual_Paid!H84),Actual_Paid!E84))</f>
        <v>42844</v>
      </c>
      <c r="E89" s="249">
        <f t="shared" si="5"/>
        <v>9</v>
      </c>
      <c r="F89" s="233">
        <f>MAX(0,IF(ISNUMBER(E89),ROUNDUP((H$1/36500)*E89*' Amount Details'!P83,0)," "))</f>
        <v>0</v>
      </c>
      <c r="G89" s="232" t="str">
        <f>IF(Actual_Paid!E84="",IF(Actual_Paid!H84="",IF(Actual_Paid!K84="",IF(Actual_Paid!N84=""," ",Actual_Paid!N84),Actual_Paid!K84),Actual_Paid!H84),Actual_Paid!E84)</f>
        <v xml:space="preserve"> </v>
      </c>
      <c r="H89" s="234">
        <f t="shared" si="6"/>
        <v>0</v>
      </c>
      <c r="I89" s="233">
        <f>MAX(0,IF(ISNUMBER(H89),ROUNDUP((H$1/36500)*H89*' Amount Details'!I83,0)," "))</f>
        <v>0</v>
      </c>
      <c r="J89" s="232" t="str">
        <f>IF(Actual_Paid!H84="",IF(Actual_Paid!K84="",IF(Actual_Paid!N84=""," ",Actual_Paid!N84),Actual_Paid!K84),Actual_Paid!H84)</f>
        <v xml:space="preserve"> </v>
      </c>
      <c r="K89" s="234">
        <f t="shared" si="7"/>
        <v>0</v>
      </c>
      <c r="L89" s="233">
        <f>MAX(0,IF(ISNUMBER(K89),ROUNDUP((H$1/36500)*K89*' Amount Details'!J83,0)," "))</f>
        <v>0</v>
      </c>
      <c r="M89" s="232" t="str">
        <f>IF(Actual_Paid!K84="",IF(Actual_Paid!N84=""," ",Actual_Paid!N84),Actual_Paid!K84)</f>
        <v xml:space="preserve"> </v>
      </c>
      <c r="N89" s="234">
        <f t="shared" si="8"/>
        <v>0</v>
      </c>
      <c r="O89" s="233">
        <f>MAX(0,IF(ISNUMBER(N89),ROUNDUP((H$1/36500)*N89*' Amount Details'!K83,0)," "))</f>
        <v>0</v>
      </c>
      <c r="P89" s="232" t="str">
        <f>IF(Actual_Paid!N84=""," ",Actual_Paid!N84)</f>
        <v xml:space="preserve"> </v>
      </c>
      <c r="Q89" s="233">
        <f t="shared" si="9"/>
        <v>0</v>
      </c>
      <c r="R89" s="233">
        <f>MAX(0,IF(ISNUMBER(Q89),ROUNDUP((H$1/36500)*Q89*' Amount Details'!L83,0)," "))</f>
        <v>0</v>
      </c>
    </row>
    <row r="90" spans="3:18">
      <c r="C90" s="72" t="str">
        <f>Actual_Paid!C85</f>
        <v>A-1103</v>
      </c>
      <c r="D90" s="232" t="str">
        <f>IF(' Amount Details'!P84=0,Interest_Calculation!B$1,IF(Actual_Paid!E85="",IF(Actual_Paid!H85="",IF(Actual_Paid!K85="",IF(Actual_Paid!N85=""," ",Actual_Paid!N85),Actual_Paid!K85),Actual_Paid!H85),Actual_Paid!E85))</f>
        <v xml:space="preserve"> </v>
      </c>
      <c r="E90" s="249">
        <f t="shared" si="5"/>
        <v>9</v>
      </c>
      <c r="F90" s="233">
        <f>MAX(0,IF(ISNUMBER(E90),ROUNDUP((H$1/36500)*E90*' Amount Details'!P84,0)," "))</f>
        <v>0</v>
      </c>
      <c r="G90" s="232" t="str">
        <f>IF(Actual_Paid!E85="",IF(Actual_Paid!H85="",IF(Actual_Paid!K85="",IF(Actual_Paid!N85=""," ",Actual_Paid!N85),Actual_Paid!K85),Actual_Paid!H85),Actual_Paid!E85)</f>
        <v xml:space="preserve"> </v>
      </c>
      <c r="H90" s="234">
        <f t="shared" si="6"/>
        <v>0</v>
      </c>
      <c r="I90" s="233">
        <f>MAX(0,IF(ISNUMBER(H90),ROUNDUP((H$1/36500)*H90*' Amount Details'!I84,0)," "))</f>
        <v>0</v>
      </c>
      <c r="J90" s="232" t="str">
        <f>IF(Actual_Paid!H85="",IF(Actual_Paid!K85="",IF(Actual_Paid!N85=""," ",Actual_Paid!N85),Actual_Paid!K85),Actual_Paid!H85)</f>
        <v xml:space="preserve"> </v>
      </c>
      <c r="K90" s="234">
        <f t="shared" si="7"/>
        <v>0</v>
      </c>
      <c r="L90" s="233">
        <f>MAX(0,IF(ISNUMBER(K90),ROUNDUP((H$1/36500)*K90*' Amount Details'!J84,0)," "))</f>
        <v>0</v>
      </c>
      <c r="M90" s="232" t="str">
        <f>IF(Actual_Paid!K85="",IF(Actual_Paid!N85=""," ",Actual_Paid!N85),Actual_Paid!K85)</f>
        <v xml:space="preserve"> </v>
      </c>
      <c r="N90" s="234">
        <f t="shared" si="8"/>
        <v>0</v>
      </c>
      <c r="O90" s="233">
        <f>MAX(0,IF(ISNUMBER(N90),ROUNDUP((H$1/36500)*N90*' Amount Details'!K84,0)," "))</f>
        <v>0</v>
      </c>
      <c r="P90" s="232" t="str">
        <f>IF(Actual_Paid!N85=""," ",Actual_Paid!N85)</f>
        <v xml:space="preserve"> </v>
      </c>
      <c r="Q90" s="233">
        <f t="shared" si="9"/>
        <v>0</v>
      </c>
      <c r="R90" s="233">
        <f>MAX(0,IF(ISNUMBER(Q90),ROUNDUP((H$1/36500)*Q90*' Amount Details'!L84,0)," "))</f>
        <v>0</v>
      </c>
    </row>
    <row r="91" spans="3:18">
      <c r="C91" s="72" t="str">
        <f>Actual_Paid!C86</f>
        <v>A-1104</v>
      </c>
      <c r="D91" s="232" t="str">
        <f>IF(' Amount Details'!P85=0,Interest_Calculation!B$1,IF(Actual_Paid!E86="",IF(Actual_Paid!H86="",IF(Actual_Paid!K86="",IF(Actual_Paid!N86=""," ",Actual_Paid!N86),Actual_Paid!K86),Actual_Paid!H86),Actual_Paid!E86))</f>
        <v xml:space="preserve"> </v>
      </c>
      <c r="E91" s="249">
        <f t="shared" si="5"/>
        <v>9</v>
      </c>
      <c r="F91" s="233">
        <f>MAX(0,IF(ISNUMBER(E91),ROUNDUP((H$1/36500)*E91*' Amount Details'!P85,0)," "))</f>
        <v>339</v>
      </c>
      <c r="G91" s="232" t="str">
        <f>IF(Actual_Paid!E86="",IF(Actual_Paid!H86="",IF(Actual_Paid!K86="",IF(Actual_Paid!N86=""," ",Actual_Paid!N86),Actual_Paid!K86),Actual_Paid!H86),Actual_Paid!E86)</f>
        <v xml:space="preserve"> </v>
      </c>
      <c r="H91" s="234">
        <f t="shared" si="6"/>
        <v>0</v>
      </c>
      <c r="I91" s="233">
        <f>MAX(0,IF(ISNUMBER(H91),ROUNDUP((H$1/36500)*H91*' Amount Details'!I85,0)," "))</f>
        <v>0</v>
      </c>
      <c r="J91" s="232" t="str">
        <f>IF(Actual_Paid!H86="",IF(Actual_Paid!K86="",IF(Actual_Paid!N86=""," ",Actual_Paid!N86),Actual_Paid!K86),Actual_Paid!H86)</f>
        <v xml:space="preserve"> </v>
      </c>
      <c r="K91" s="234">
        <f t="shared" si="7"/>
        <v>0</v>
      </c>
      <c r="L91" s="233">
        <f>MAX(0,IF(ISNUMBER(K91),ROUNDUP((H$1/36500)*K91*' Amount Details'!J85,0)," "))</f>
        <v>0</v>
      </c>
      <c r="M91" s="232" t="str">
        <f>IF(Actual_Paid!K86="",IF(Actual_Paid!N86=""," ",Actual_Paid!N86),Actual_Paid!K86)</f>
        <v xml:space="preserve"> </v>
      </c>
      <c r="N91" s="234">
        <f t="shared" si="8"/>
        <v>0</v>
      </c>
      <c r="O91" s="233">
        <f>MAX(0,IF(ISNUMBER(N91),ROUNDUP((H$1/36500)*N91*' Amount Details'!K85,0)," "))</f>
        <v>0</v>
      </c>
      <c r="P91" s="232" t="str">
        <f>IF(Actual_Paid!N86=""," ",Actual_Paid!N86)</f>
        <v xml:space="preserve"> </v>
      </c>
      <c r="Q91" s="233">
        <f t="shared" si="9"/>
        <v>0</v>
      </c>
      <c r="R91" s="233">
        <f>MAX(0,IF(ISNUMBER(Q91),ROUNDUP((H$1/36500)*Q91*' Amount Details'!L85,0)," "))</f>
        <v>0</v>
      </c>
    </row>
    <row r="92" spans="3:18">
      <c r="C92" s="72" t="str">
        <f>Actual_Paid!C87</f>
        <v>A-1105</v>
      </c>
      <c r="D92" s="232" t="str">
        <f>IF(' Amount Details'!P86=0,Interest_Calculation!B$1,IF(Actual_Paid!E87="",IF(Actual_Paid!H87="",IF(Actual_Paid!K87="",IF(Actual_Paid!N87=""," ",Actual_Paid!N87),Actual_Paid!K87),Actual_Paid!H87),Actual_Paid!E87))</f>
        <v xml:space="preserve"> </v>
      </c>
      <c r="E92" s="249">
        <f t="shared" si="5"/>
        <v>9</v>
      </c>
      <c r="F92" s="233">
        <f>MAX(0,IF(ISNUMBER(E92),ROUNDUP((H$1/36500)*E92*' Amount Details'!P86,0)," "))</f>
        <v>23</v>
      </c>
      <c r="G92" s="232" t="str">
        <f>IF(Actual_Paid!E87="",IF(Actual_Paid!H87="",IF(Actual_Paid!K87="",IF(Actual_Paid!N87=""," ",Actual_Paid!N87),Actual_Paid!K87),Actual_Paid!H87),Actual_Paid!E87)</f>
        <v xml:space="preserve"> </v>
      </c>
      <c r="H92" s="234">
        <f t="shared" si="6"/>
        <v>0</v>
      </c>
      <c r="I92" s="233">
        <f>MAX(0,IF(ISNUMBER(H92),ROUNDUP((H$1/36500)*H92*' Amount Details'!I86,0)," "))</f>
        <v>0</v>
      </c>
      <c r="J92" s="232" t="str">
        <f>IF(Actual_Paid!H87="",IF(Actual_Paid!K87="",IF(Actual_Paid!N87=""," ",Actual_Paid!N87),Actual_Paid!K87),Actual_Paid!H87)</f>
        <v xml:space="preserve"> </v>
      </c>
      <c r="K92" s="234">
        <f t="shared" si="7"/>
        <v>0</v>
      </c>
      <c r="L92" s="233">
        <f>MAX(0,IF(ISNUMBER(K92),ROUNDUP((H$1/36500)*K92*' Amount Details'!J86,0)," "))</f>
        <v>0</v>
      </c>
      <c r="M92" s="232" t="str">
        <f>IF(Actual_Paid!K87="",IF(Actual_Paid!N87=""," ",Actual_Paid!N87),Actual_Paid!K87)</f>
        <v xml:space="preserve"> </v>
      </c>
      <c r="N92" s="234">
        <f t="shared" si="8"/>
        <v>0</v>
      </c>
      <c r="O92" s="233">
        <f>MAX(0,IF(ISNUMBER(N92),ROUNDUP((H$1/36500)*N92*' Amount Details'!K86,0)," "))</f>
        <v>0</v>
      </c>
      <c r="P92" s="232" t="str">
        <f>IF(Actual_Paid!N87=""," ",Actual_Paid!N87)</f>
        <v xml:space="preserve"> </v>
      </c>
      <c r="Q92" s="233">
        <f t="shared" si="9"/>
        <v>0</v>
      </c>
      <c r="R92" s="233">
        <f>MAX(0,IF(ISNUMBER(Q92),ROUNDUP((H$1/36500)*Q92*' Amount Details'!L86,0)," "))</f>
        <v>0</v>
      </c>
    </row>
    <row r="93" spans="3:18">
      <c r="C93" s="72" t="str">
        <f>Actual_Paid!C88</f>
        <v>A-1106</v>
      </c>
      <c r="D93" s="232" t="str">
        <f>IF(' Amount Details'!P87=0,Interest_Calculation!B$1,IF(Actual_Paid!E88="",IF(Actual_Paid!H88="",IF(Actual_Paid!K88="",IF(Actual_Paid!N88=""," ",Actual_Paid!N88),Actual_Paid!K88),Actual_Paid!H88),Actual_Paid!E88))</f>
        <v xml:space="preserve"> </v>
      </c>
      <c r="E93" s="249">
        <f t="shared" si="5"/>
        <v>9</v>
      </c>
      <c r="F93" s="233">
        <f>MAX(0,IF(ISNUMBER(E93),ROUNDUP((H$1/36500)*E93*' Amount Details'!P87,0)," "))</f>
        <v>198</v>
      </c>
      <c r="G93" s="232" t="str">
        <f>IF(Actual_Paid!E88="",IF(Actual_Paid!H88="",IF(Actual_Paid!K88="",IF(Actual_Paid!N88=""," ",Actual_Paid!N88),Actual_Paid!K88),Actual_Paid!H88),Actual_Paid!E88)</f>
        <v xml:space="preserve"> </v>
      </c>
      <c r="H93" s="234">
        <f t="shared" si="6"/>
        <v>0</v>
      </c>
      <c r="I93" s="233">
        <f>MAX(0,IF(ISNUMBER(H93),ROUNDUP((H$1/36500)*H93*' Amount Details'!I87,0)," "))</f>
        <v>0</v>
      </c>
      <c r="J93" s="232" t="str">
        <f>IF(Actual_Paid!H88="",IF(Actual_Paid!K88="",IF(Actual_Paid!N88=""," ",Actual_Paid!N88),Actual_Paid!K88),Actual_Paid!H88)</f>
        <v xml:space="preserve"> </v>
      </c>
      <c r="K93" s="234">
        <f t="shared" si="7"/>
        <v>0</v>
      </c>
      <c r="L93" s="233">
        <f>MAX(0,IF(ISNUMBER(K93),ROUNDUP((H$1/36500)*K93*' Amount Details'!J87,0)," "))</f>
        <v>0</v>
      </c>
      <c r="M93" s="232" t="str">
        <f>IF(Actual_Paid!K88="",IF(Actual_Paid!N88=""," ",Actual_Paid!N88),Actual_Paid!K88)</f>
        <v xml:space="preserve"> </v>
      </c>
      <c r="N93" s="234">
        <f t="shared" si="8"/>
        <v>0</v>
      </c>
      <c r="O93" s="233">
        <f>MAX(0,IF(ISNUMBER(N93),ROUNDUP((H$1/36500)*N93*' Amount Details'!K87,0)," "))</f>
        <v>0</v>
      </c>
      <c r="P93" s="232" t="str">
        <f>IF(Actual_Paid!N88=""," ",Actual_Paid!N88)</f>
        <v xml:space="preserve"> </v>
      </c>
      <c r="Q93" s="233">
        <f t="shared" si="9"/>
        <v>0</v>
      </c>
      <c r="R93" s="233">
        <f>MAX(0,IF(ISNUMBER(Q93),ROUNDUP((H$1/36500)*Q93*' Amount Details'!L87,0)," "))</f>
        <v>0</v>
      </c>
    </row>
    <row r="94" spans="3:18">
      <c r="C94" s="72" t="str">
        <f>Actual_Paid!C89</f>
        <v>A-1107</v>
      </c>
      <c r="D94" s="232" t="str">
        <f>IF(' Amount Details'!P88=0,Interest_Calculation!B$1,IF(Actual_Paid!E89="",IF(Actual_Paid!H89="",IF(Actual_Paid!K89="",IF(Actual_Paid!N89=""," ",Actual_Paid!N89),Actual_Paid!K89),Actual_Paid!H89),Actual_Paid!E89))</f>
        <v xml:space="preserve"> </v>
      </c>
      <c r="E94" s="249">
        <f t="shared" si="5"/>
        <v>9</v>
      </c>
      <c r="F94" s="233">
        <f>MAX(0,IF(ISNUMBER(E94),ROUNDUP((H$1/36500)*E94*' Amount Details'!P88,0)," "))</f>
        <v>4</v>
      </c>
      <c r="G94" s="232" t="str">
        <f>IF(Actual_Paid!E89="",IF(Actual_Paid!H89="",IF(Actual_Paid!K89="",IF(Actual_Paid!N89=""," ",Actual_Paid!N89),Actual_Paid!K89),Actual_Paid!H89),Actual_Paid!E89)</f>
        <v xml:space="preserve"> </v>
      </c>
      <c r="H94" s="234">
        <f t="shared" si="6"/>
        <v>0</v>
      </c>
      <c r="I94" s="233">
        <f>MAX(0,IF(ISNUMBER(H94),ROUNDUP((H$1/36500)*H94*' Amount Details'!I88,0)," "))</f>
        <v>0</v>
      </c>
      <c r="J94" s="232" t="str">
        <f>IF(Actual_Paid!H89="",IF(Actual_Paid!K89="",IF(Actual_Paid!N89=""," ",Actual_Paid!N89),Actual_Paid!K89),Actual_Paid!H89)</f>
        <v xml:space="preserve"> </v>
      </c>
      <c r="K94" s="234">
        <f t="shared" si="7"/>
        <v>0</v>
      </c>
      <c r="L94" s="233">
        <f>MAX(0,IF(ISNUMBER(K94),ROUNDUP((H$1/36500)*K94*' Amount Details'!J88,0)," "))</f>
        <v>0</v>
      </c>
      <c r="M94" s="232" t="str">
        <f>IF(Actual_Paid!K89="",IF(Actual_Paid!N89=""," ",Actual_Paid!N89),Actual_Paid!K89)</f>
        <v xml:space="preserve"> </v>
      </c>
      <c r="N94" s="234">
        <f t="shared" si="8"/>
        <v>0</v>
      </c>
      <c r="O94" s="233">
        <f>MAX(0,IF(ISNUMBER(N94),ROUNDUP((H$1/36500)*N94*' Amount Details'!K88,0)," "))</f>
        <v>0</v>
      </c>
      <c r="P94" s="232" t="str">
        <f>IF(Actual_Paid!N89=""," ",Actual_Paid!N89)</f>
        <v xml:space="preserve"> </v>
      </c>
      <c r="Q94" s="233">
        <f t="shared" si="9"/>
        <v>0</v>
      </c>
      <c r="R94" s="233">
        <f>MAX(0,IF(ISNUMBER(Q94),ROUNDUP((H$1/36500)*Q94*' Amount Details'!L88,0)," "))</f>
        <v>0</v>
      </c>
    </row>
    <row r="95" spans="3:18">
      <c r="C95" s="72" t="str">
        <f>Actual_Paid!C90</f>
        <v>A-1108</v>
      </c>
      <c r="D95" s="232" t="str">
        <f>IF(' Amount Details'!P89=0,Interest_Calculation!B$1,IF(Actual_Paid!E90="",IF(Actual_Paid!H90="",IF(Actual_Paid!K90="",IF(Actual_Paid!N90=""," ",Actual_Paid!N90),Actual_Paid!K90),Actual_Paid!H90),Actual_Paid!E90))</f>
        <v xml:space="preserve"> </v>
      </c>
      <c r="E95" s="249">
        <f t="shared" si="5"/>
        <v>9</v>
      </c>
      <c r="F95" s="233">
        <f>MAX(0,IF(ISNUMBER(E95),ROUNDUP((H$1/36500)*E95*' Amount Details'!P89,0)," "))</f>
        <v>1</v>
      </c>
      <c r="G95" s="232" t="str">
        <f>IF(Actual_Paid!E90="",IF(Actual_Paid!H90="",IF(Actual_Paid!K90="",IF(Actual_Paid!N90=""," ",Actual_Paid!N90),Actual_Paid!K90),Actual_Paid!H90),Actual_Paid!E90)</f>
        <v xml:space="preserve"> </v>
      </c>
      <c r="H95" s="234">
        <f t="shared" si="6"/>
        <v>0</v>
      </c>
      <c r="I95" s="233">
        <f>MAX(0,IF(ISNUMBER(H95),ROUNDUP((H$1/36500)*H95*' Amount Details'!I89,0)," "))</f>
        <v>0</v>
      </c>
      <c r="J95" s="232" t="str">
        <f>IF(Actual_Paid!H90="",IF(Actual_Paid!K90="",IF(Actual_Paid!N90=""," ",Actual_Paid!N90),Actual_Paid!K90),Actual_Paid!H90)</f>
        <v xml:space="preserve"> </v>
      </c>
      <c r="K95" s="234">
        <f t="shared" si="7"/>
        <v>0</v>
      </c>
      <c r="L95" s="233">
        <f>MAX(0,IF(ISNUMBER(K95),ROUNDUP((H$1/36500)*K95*' Amount Details'!J89,0)," "))</f>
        <v>0</v>
      </c>
      <c r="M95" s="232" t="str">
        <f>IF(Actual_Paid!K90="",IF(Actual_Paid!N90=""," ",Actual_Paid!N90),Actual_Paid!K90)</f>
        <v xml:space="preserve"> </v>
      </c>
      <c r="N95" s="234">
        <f t="shared" si="8"/>
        <v>0</v>
      </c>
      <c r="O95" s="233">
        <f>MAX(0,IF(ISNUMBER(N95),ROUNDUP((H$1/36500)*N95*' Amount Details'!K89,0)," "))</f>
        <v>0</v>
      </c>
      <c r="P95" s="232" t="str">
        <f>IF(Actual_Paid!N90=""," ",Actual_Paid!N90)</f>
        <v xml:space="preserve"> </v>
      </c>
      <c r="Q95" s="233">
        <f t="shared" si="9"/>
        <v>0</v>
      </c>
      <c r="R95" s="233">
        <f>MAX(0,IF(ISNUMBER(Q95),ROUNDUP((H$1/36500)*Q95*' Amount Details'!L89,0)," "))</f>
        <v>0</v>
      </c>
    </row>
    <row r="96" spans="3:18">
      <c r="C96" s="72" t="str">
        <f>Actual_Paid!C91</f>
        <v>B-101</v>
      </c>
      <c r="D96" s="232">
        <f>IF(' Amount Details'!P90=0,Interest_Calculation!B$1,IF(Actual_Paid!E91="",IF(Actual_Paid!H91="",IF(Actual_Paid!K91="",IF(Actual_Paid!N91=""," ",Actual_Paid!N91),Actual_Paid!K91),Actual_Paid!H91),Actual_Paid!E91))</f>
        <v>42844</v>
      </c>
      <c r="E96" s="249">
        <f t="shared" si="5"/>
        <v>9</v>
      </c>
      <c r="F96" s="233">
        <f>MAX(0,IF(ISNUMBER(E96),ROUNDUP((H$1/36500)*E96*' Amount Details'!P90,0)," "))</f>
        <v>0</v>
      </c>
      <c r="G96" s="232" t="str">
        <f>IF(Actual_Paid!E91="",IF(Actual_Paid!H91="",IF(Actual_Paid!K91="",IF(Actual_Paid!N91=""," ",Actual_Paid!N91),Actual_Paid!K91),Actual_Paid!H91),Actual_Paid!E91)</f>
        <v xml:space="preserve"> </v>
      </c>
      <c r="H96" s="234">
        <f t="shared" si="6"/>
        <v>0</v>
      </c>
      <c r="I96" s="233">
        <f>MAX(0,IF(ISNUMBER(H96),ROUNDUP((H$1/36500)*H96*' Amount Details'!I90,0)," "))</f>
        <v>0</v>
      </c>
      <c r="J96" s="232" t="str">
        <f>IF(Actual_Paid!H91="",IF(Actual_Paid!K91="",IF(Actual_Paid!N91=""," ",Actual_Paid!N91),Actual_Paid!K91),Actual_Paid!H91)</f>
        <v xml:space="preserve"> </v>
      </c>
      <c r="K96" s="234">
        <f t="shared" si="7"/>
        <v>0</v>
      </c>
      <c r="L96" s="233">
        <f>MAX(0,IF(ISNUMBER(K96),ROUNDUP((H$1/36500)*K96*' Amount Details'!J90,0)," "))</f>
        <v>0</v>
      </c>
      <c r="M96" s="232" t="str">
        <f>IF(Actual_Paid!K91="",IF(Actual_Paid!N91=""," ",Actual_Paid!N91),Actual_Paid!K91)</f>
        <v xml:space="preserve"> </v>
      </c>
      <c r="N96" s="234">
        <f t="shared" si="8"/>
        <v>0</v>
      </c>
      <c r="O96" s="233">
        <f>MAX(0,IF(ISNUMBER(N96),ROUNDUP((H$1/36500)*N96*' Amount Details'!K90,0)," "))</f>
        <v>0</v>
      </c>
      <c r="P96" s="232" t="str">
        <f>IF(Actual_Paid!N91=""," ",Actual_Paid!N91)</f>
        <v xml:space="preserve"> </v>
      </c>
      <c r="Q96" s="233">
        <f t="shared" si="9"/>
        <v>0</v>
      </c>
      <c r="R96" s="233">
        <f>MAX(0,IF(ISNUMBER(Q96),ROUNDUP((H$1/36500)*Q96*' Amount Details'!L90,0)," "))</f>
        <v>0</v>
      </c>
    </row>
    <row r="97" spans="3:18">
      <c r="C97" s="72" t="str">
        <f>Actual_Paid!C92</f>
        <v>B-102</v>
      </c>
      <c r="D97" s="232" t="str">
        <f>IF(' Amount Details'!P91=0,Interest_Calculation!B$1,IF(Actual_Paid!E92="",IF(Actual_Paid!H92="",IF(Actual_Paid!K92="",IF(Actual_Paid!N92=""," ",Actual_Paid!N92),Actual_Paid!K92),Actual_Paid!H92),Actual_Paid!E92))</f>
        <v xml:space="preserve"> </v>
      </c>
      <c r="E97" s="249">
        <f t="shared" si="5"/>
        <v>9</v>
      </c>
      <c r="F97" s="233">
        <f>MAX(0,IF(ISNUMBER(E97),ROUNDUP((H$1/36500)*E97*' Amount Details'!P91,0)," "))</f>
        <v>1</v>
      </c>
      <c r="G97" s="232" t="str">
        <f>IF(Actual_Paid!E92="",IF(Actual_Paid!H92="",IF(Actual_Paid!K92="",IF(Actual_Paid!N92=""," ",Actual_Paid!N92),Actual_Paid!K92),Actual_Paid!H92),Actual_Paid!E92)</f>
        <v xml:space="preserve"> </v>
      </c>
      <c r="H97" s="234">
        <f t="shared" si="6"/>
        <v>0</v>
      </c>
      <c r="I97" s="233">
        <f>MAX(0,IF(ISNUMBER(H97),ROUNDUP((H$1/36500)*H97*' Amount Details'!I91,0)," "))</f>
        <v>0</v>
      </c>
      <c r="J97" s="232" t="str">
        <f>IF(Actual_Paid!H92="",IF(Actual_Paid!K92="",IF(Actual_Paid!N92=""," ",Actual_Paid!N92),Actual_Paid!K92),Actual_Paid!H92)</f>
        <v xml:space="preserve"> </v>
      </c>
      <c r="K97" s="234">
        <f t="shared" si="7"/>
        <v>0</v>
      </c>
      <c r="L97" s="233">
        <f>MAX(0,IF(ISNUMBER(K97),ROUNDUP((H$1/36500)*K97*' Amount Details'!J91,0)," "))</f>
        <v>0</v>
      </c>
      <c r="M97" s="232" t="str">
        <f>IF(Actual_Paid!K92="",IF(Actual_Paid!N92=""," ",Actual_Paid!N92),Actual_Paid!K92)</f>
        <v xml:space="preserve"> </v>
      </c>
      <c r="N97" s="234">
        <f t="shared" si="8"/>
        <v>0</v>
      </c>
      <c r="O97" s="233">
        <f>MAX(0,IF(ISNUMBER(N97),ROUNDUP((H$1/36500)*N97*' Amount Details'!K91,0)," "))</f>
        <v>0</v>
      </c>
      <c r="P97" s="232" t="str">
        <f>IF(Actual_Paid!N92=""," ",Actual_Paid!N92)</f>
        <v xml:space="preserve"> </v>
      </c>
      <c r="Q97" s="233">
        <f t="shared" si="9"/>
        <v>0</v>
      </c>
      <c r="R97" s="233">
        <f>MAX(0,IF(ISNUMBER(Q97),ROUNDUP((H$1/36500)*Q97*' Amount Details'!L91,0)," "))</f>
        <v>0</v>
      </c>
    </row>
    <row r="98" spans="3:18">
      <c r="C98" s="72" t="str">
        <f>Actual_Paid!C93</f>
        <v>B-103</v>
      </c>
      <c r="D98" s="232" t="str">
        <f>IF(' Amount Details'!P92=0,Interest_Calculation!B$1,IF(Actual_Paid!E93="",IF(Actual_Paid!H93="",IF(Actual_Paid!K93="",IF(Actual_Paid!N93=""," ",Actual_Paid!N93),Actual_Paid!K93),Actual_Paid!H93),Actual_Paid!E93))</f>
        <v xml:space="preserve"> </v>
      </c>
      <c r="E98" s="249">
        <f t="shared" si="5"/>
        <v>9</v>
      </c>
      <c r="F98" s="233">
        <f>MAX(0,IF(ISNUMBER(E98),ROUNDUP((H$1/36500)*E98*' Amount Details'!P92,0)," "))</f>
        <v>1</v>
      </c>
      <c r="G98" s="232" t="str">
        <f>IF(Actual_Paid!E93="",IF(Actual_Paid!H93="",IF(Actual_Paid!K93="",IF(Actual_Paid!N93=""," ",Actual_Paid!N93),Actual_Paid!K93),Actual_Paid!H93),Actual_Paid!E93)</f>
        <v xml:space="preserve"> </v>
      </c>
      <c r="H98" s="234">
        <f t="shared" si="6"/>
        <v>0</v>
      </c>
      <c r="I98" s="233">
        <f>MAX(0,IF(ISNUMBER(H98),ROUNDUP((H$1/36500)*H98*' Amount Details'!I92,0)," "))</f>
        <v>0</v>
      </c>
      <c r="J98" s="232" t="str">
        <f>IF(Actual_Paid!H93="",IF(Actual_Paid!K93="",IF(Actual_Paid!N93=""," ",Actual_Paid!N93),Actual_Paid!K93),Actual_Paid!H93)</f>
        <v xml:space="preserve"> </v>
      </c>
      <c r="K98" s="234">
        <f t="shared" si="7"/>
        <v>0</v>
      </c>
      <c r="L98" s="233">
        <f>MAX(0,IF(ISNUMBER(K98),ROUNDUP((H$1/36500)*K98*' Amount Details'!J92,0)," "))</f>
        <v>0</v>
      </c>
      <c r="M98" s="232" t="str">
        <f>IF(Actual_Paid!K93="",IF(Actual_Paid!N93=""," ",Actual_Paid!N93),Actual_Paid!K93)</f>
        <v xml:space="preserve"> </v>
      </c>
      <c r="N98" s="234">
        <f t="shared" si="8"/>
        <v>0</v>
      </c>
      <c r="O98" s="233">
        <f>MAX(0,IF(ISNUMBER(N98),ROUNDUP((H$1/36500)*N98*' Amount Details'!K92,0)," "))</f>
        <v>0</v>
      </c>
      <c r="P98" s="232" t="str">
        <f>IF(Actual_Paid!N93=""," ",Actual_Paid!N93)</f>
        <v xml:space="preserve"> </v>
      </c>
      <c r="Q98" s="233">
        <f t="shared" si="9"/>
        <v>0</v>
      </c>
      <c r="R98" s="233">
        <f>MAX(0,IF(ISNUMBER(Q98),ROUNDUP((H$1/36500)*Q98*' Amount Details'!L92,0)," "))</f>
        <v>0</v>
      </c>
    </row>
    <row r="99" spans="3:18">
      <c r="C99" s="72" t="str">
        <f>Actual_Paid!C94</f>
        <v>B-104</v>
      </c>
      <c r="D99" s="232">
        <f>IF(' Amount Details'!P93=0,Interest_Calculation!B$1,IF(Actual_Paid!E94="",IF(Actual_Paid!H94="",IF(Actual_Paid!K94="",IF(Actual_Paid!N94=""," ",Actual_Paid!N94),Actual_Paid!K94),Actual_Paid!H94),Actual_Paid!E94))</f>
        <v>42844</v>
      </c>
      <c r="E99" s="249">
        <f t="shared" si="5"/>
        <v>9</v>
      </c>
      <c r="F99" s="233">
        <f>MAX(0,IF(ISNUMBER(E99),ROUNDUP((H$1/36500)*E99*' Amount Details'!P93,0)," "))</f>
        <v>0</v>
      </c>
      <c r="G99" s="232" t="str">
        <f>IF(Actual_Paid!E94="",IF(Actual_Paid!H94="",IF(Actual_Paid!K94="",IF(Actual_Paid!N94=""," ",Actual_Paid!N94),Actual_Paid!K94),Actual_Paid!H94),Actual_Paid!E94)</f>
        <v xml:space="preserve"> </v>
      </c>
      <c r="H99" s="234">
        <f t="shared" si="6"/>
        <v>0</v>
      </c>
      <c r="I99" s="233">
        <f>MAX(0,IF(ISNUMBER(H99),ROUNDUP((H$1/36500)*H99*' Amount Details'!I93,0)," "))</f>
        <v>0</v>
      </c>
      <c r="J99" s="232" t="str">
        <f>IF(Actual_Paid!H94="",IF(Actual_Paid!K94="",IF(Actual_Paid!N94=""," ",Actual_Paid!N94),Actual_Paid!K94),Actual_Paid!H94)</f>
        <v xml:space="preserve"> </v>
      </c>
      <c r="K99" s="234">
        <f t="shared" si="7"/>
        <v>0</v>
      </c>
      <c r="L99" s="233">
        <f>MAX(0,IF(ISNUMBER(K99),ROUNDUP((H$1/36500)*K99*' Amount Details'!J93,0)," "))</f>
        <v>0</v>
      </c>
      <c r="M99" s="232" t="str">
        <f>IF(Actual_Paid!K94="",IF(Actual_Paid!N94=""," ",Actual_Paid!N94),Actual_Paid!K94)</f>
        <v xml:space="preserve"> </v>
      </c>
      <c r="N99" s="234">
        <f t="shared" si="8"/>
        <v>0</v>
      </c>
      <c r="O99" s="233">
        <f>MAX(0,IF(ISNUMBER(N99),ROUNDUP((H$1/36500)*N99*' Amount Details'!K93,0)," "))</f>
        <v>0</v>
      </c>
      <c r="P99" s="232" t="str">
        <f>IF(Actual_Paid!N94=""," ",Actual_Paid!N94)</f>
        <v xml:space="preserve"> </v>
      </c>
      <c r="Q99" s="233">
        <f t="shared" si="9"/>
        <v>0</v>
      </c>
      <c r="R99" s="233">
        <f>MAX(0,IF(ISNUMBER(Q99),ROUNDUP((H$1/36500)*Q99*' Amount Details'!L93,0)," "))</f>
        <v>0</v>
      </c>
    </row>
    <row r="100" spans="3:18">
      <c r="C100" s="72" t="str">
        <f>Actual_Paid!C95</f>
        <v>B-201</v>
      </c>
      <c r="D100" s="232">
        <f>IF(' Amount Details'!P94=0,Interest_Calculation!B$1,IF(Actual_Paid!E95="",IF(Actual_Paid!H95="",IF(Actual_Paid!K95="",IF(Actual_Paid!N95=""," ",Actual_Paid!N95),Actual_Paid!K95),Actual_Paid!H95),Actual_Paid!E95))</f>
        <v>42844</v>
      </c>
      <c r="E100" s="249">
        <f t="shared" si="5"/>
        <v>9</v>
      </c>
      <c r="F100" s="233">
        <f>MAX(0,IF(ISNUMBER(E100),ROUNDUP((H$1/36500)*E100*' Amount Details'!P94,0)," "))</f>
        <v>0</v>
      </c>
      <c r="G100" s="232">
        <f>IF(Actual_Paid!E95="",IF(Actual_Paid!H95="",IF(Actual_Paid!K95="",IF(Actual_Paid!N95=""," ",Actual_Paid!N95),Actual_Paid!K95),Actual_Paid!H95),Actual_Paid!E95)</f>
        <v>42835</v>
      </c>
      <c r="H100" s="234">
        <f t="shared" si="6"/>
        <v>0</v>
      </c>
      <c r="I100" s="233">
        <f>MAX(0,IF(ISNUMBER(H100),ROUNDUP((H$1/36500)*H100*' Amount Details'!I94,0)," "))</f>
        <v>0</v>
      </c>
      <c r="J100" s="232" t="str">
        <f>IF(Actual_Paid!H95="",IF(Actual_Paid!K95="",IF(Actual_Paid!N95=""," ",Actual_Paid!N95),Actual_Paid!K95),Actual_Paid!H95)</f>
        <v xml:space="preserve"> </v>
      </c>
      <c r="K100" s="234">
        <f t="shared" si="7"/>
        <v>0</v>
      </c>
      <c r="L100" s="233">
        <f>MAX(0,IF(ISNUMBER(K100),ROUNDUP((H$1/36500)*K100*' Amount Details'!J94,0)," "))</f>
        <v>0</v>
      </c>
      <c r="M100" s="232" t="str">
        <f>IF(Actual_Paid!K95="",IF(Actual_Paid!N95=""," ",Actual_Paid!N95),Actual_Paid!K95)</f>
        <v xml:space="preserve"> </v>
      </c>
      <c r="N100" s="234">
        <f t="shared" si="8"/>
        <v>0</v>
      </c>
      <c r="O100" s="233">
        <f>MAX(0,IF(ISNUMBER(N100),ROUNDUP((H$1/36500)*N100*' Amount Details'!K94,0)," "))</f>
        <v>0</v>
      </c>
      <c r="P100" s="232" t="str">
        <f>IF(Actual_Paid!N95=""," ",Actual_Paid!N95)</f>
        <v xml:space="preserve"> </v>
      </c>
      <c r="Q100" s="233">
        <f t="shared" si="9"/>
        <v>0</v>
      </c>
      <c r="R100" s="233">
        <f>MAX(0,IF(ISNUMBER(Q100),ROUNDUP((H$1/36500)*Q100*' Amount Details'!L94,0)," "))</f>
        <v>0</v>
      </c>
    </row>
    <row r="101" spans="3:18">
      <c r="C101" s="72" t="str">
        <f>Actual_Paid!C96</f>
        <v>B-202</v>
      </c>
      <c r="D101" s="232">
        <f>IF(' Amount Details'!P95=0,Interest_Calculation!B$1,IF(Actual_Paid!E96="",IF(Actual_Paid!H96="",IF(Actual_Paid!K96="",IF(Actual_Paid!N96=""," ",Actual_Paid!N96),Actual_Paid!K96),Actual_Paid!H96),Actual_Paid!E96))</f>
        <v>42844</v>
      </c>
      <c r="E101" s="249">
        <f t="shared" si="5"/>
        <v>9</v>
      </c>
      <c r="F101" s="233">
        <f>MAX(0,IF(ISNUMBER(E101),ROUNDUP((H$1/36500)*E101*' Amount Details'!P95,0)," "))</f>
        <v>0</v>
      </c>
      <c r="G101" s="232" t="str">
        <f>IF(Actual_Paid!E96="",IF(Actual_Paid!H96="",IF(Actual_Paid!K96="",IF(Actual_Paid!N96=""," ",Actual_Paid!N96),Actual_Paid!K96),Actual_Paid!H96),Actual_Paid!E96)</f>
        <v xml:space="preserve"> </v>
      </c>
      <c r="H101" s="234">
        <f t="shared" si="6"/>
        <v>0</v>
      </c>
      <c r="I101" s="233">
        <f>MAX(0,IF(ISNUMBER(H101),ROUNDUP((H$1/36500)*H101*' Amount Details'!I95,0)," "))</f>
        <v>0</v>
      </c>
      <c r="J101" s="232" t="str">
        <f>IF(Actual_Paid!H96="",IF(Actual_Paid!K96="",IF(Actual_Paid!N96=""," ",Actual_Paid!N96),Actual_Paid!K96),Actual_Paid!H96)</f>
        <v xml:space="preserve"> </v>
      </c>
      <c r="K101" s="234">
        <f t="shared" si="7"/>
        <v>0</v>
      </c>
      <c r="L101" s="233">
        <f>MAX(0,IF(ISNUMBER(K101),ROUNDUP((H$1/36500)*K101*' Amount Details'!J95,0)," "))</f>
        <v>0</v>
      </c>
      <c r="M101" s="232" t="str">
        <f>IF(Actual_Paid!K96="",IF(Actual_Paid!N96=""," ",Actual_Paid!N96),Actual_Paid!K96)</f>
        <v xml:space="preserve"> </v>
      </c>
      <c r="N101" s="234">
        <f t="shared" si="8"/>
        <v>0</v>
      </c>
      <c r="O101" s="233">
        <f>MAX(0,IF(ISNUMBER(N101),ROUNDUP((H$1/36500)*N101*' Amount Details'!K95,0)," "))</f>
        <v>0</v>
      </c>
      <c r="P101" s="232" t="str">
        <f>IF(Actual_Paid!N96=""," ",Actual_Paid!N96)</f>
        <v xml:space="preserve"> </v>
      </c>
      <c r="Q101" s="233">
        <f t="shared" si="9"/>
        <v>0</v>
      </c>
      <c r="R101" s="233">
        <f>MAX(0,IF(ISNUMBER(Q101),ROUNDUP((H$1/36500)*Q101*' Amount Details'!L95,0)," "))</f>
        <v>0</v>
      </c>
    </row>
    <row r="102" spans="3:18">
      <c r="C102" s="72" t="str">
        <f>Actual_Paid!C97</f>
        <v>B-203</v>
      </c>
      <c r="D102" s="232" t="str">
        <f>IF(' Amount Details'!P96=0,Interest_Calculation!B$1,IF(Actual_Paid!E97="",IF(Actual_Paid!H97="",IF(Actual_Paid!K97="",IF(Actual_Paid!N97=""," ",Actual_Paid!N97),Actual_Paid!K97),Actual_Paid!H97),Actual_Paid!E97))</f>
        <v xml:space="preserve"> </v>
      </c>
      <c r="E102" s="249">
        <f t="shared" si="5"/>
        <v>9</v>
      </c>
      <c r="F102" s="233">
        <f>MAX(0,IF(ISNUMBER(E102),ROUNDUP((H$1/36500)*E102*' Amount Details'!P96,0)," "))</f>
        <v>1</v>
      </c>
      <c r="G102" s="232" t="str">
        <f>IF(Actual_Paid!E97="",IF(Actual_Paid!H97="",IF(Actual_Paid!K97="",IF(Actual_Paid!N97=""," ",Actual_Paid!N97),Actual_Paid!K97),Actual_Paid!H97),Actual_Paid!E97)</f>
        <v xml:space="preserve"> </v>
      </c>
      <c r="H102" s="234">
        <f t="shared" si="6"/>
        <v>0</v>
      </c>
      <c r="I102" s="233">
        <f>MAX(0,IF(ISNUMBER(H102),ROUNDUP((H$1/36500)*H102*' Amount Details'!I96,0)," "))</f>
        <v>0</v>
      </c>
      <c r="J102" s="232" t="str">
        <f>IF(Actual_Paid!H97="",IF(Actual_Paid!K97="",IF(Actual_Paid!N97=""," ",Actual_Paid!N97),Actual_Paid!K97),Actual_Paid!H97)</f>
        <v xml:space="preserve"> </v>
      </c>
      <c r="K102" s="234">
        <f t="shared" si="7"/>
        <v>0</v>
      </c>
      <c r="L102" s="233">
        <f>MAX(0,IF(ISNUMBER(K102),ROUNDUP((H$1/36500)*K102*' Amount Details'!J96,0)," "))</f>
        <v>0</v>
      </c>
      <c r="M102" s="232" t="str">
        <f>IF(Actual_Paid!K97="",IF(Actual_Paid!N97=""," ",Actual_Paid!N97),Actual_Paid!K97)</f>
        <v xml:space="preserve"> </v>
      </c>
      <c r="N102" s="234">
        <f t="shared" si="8"/>
        <v>0</v>
      </c>
      <c r="O102" s="233">
        <f>MAX(0,IF(ISNUMBER(N102),ROUNDUP((H$1/36500)*N102*' Amount Details'!K96,0)," "))</f>
        <v>0</v>
      </c>
      <c r="P102" s="232" t="str">
        <f>IF(Actual_Paid!N97=""," ",Actual_Paid!N97)</f>
        <v xml:space="preserve"> </v>
      </c>
      <c r="Q102" s="233">
        <f t="shared" si="9"/>
        <v>0</v>
      </c>
      <c r="R102" s="233">
        <f>MAX(0,IF(ISNUMBER(Q102),ROUNDUP((H$1/36500)*Q102*' Amount Details'!L96,0)," "))</f>
        <v>0</v>
      </c>
    </row>
    <row r="103" spans="3:18">
      <c r="C103" s="72" t="str">
        <f>Actual_Paid!C98</f>
        <v>B-204</v>
      </c>
      <c r="D103" s="232" t="str">
        <f>IF(' Amount Details'!P97=0,Interest_Calculation!B$1,IF(Actual_Paid!E98="",IF(Actual_Paid!H98="",IF(Actual_Paid!K98="",IF(Actual_Paid!N98=""," ",Actual_Paid!N98),Actual_Paid!K98),Actual_Paid!H98),Actual_Paid!E98))</f>
        <v xml:space="preserve"> </v>
      </c>
      <c r="E103" s="249">
        <f t="shared" si="5"/>
        <v>9</v>
      </c>
      <c r="F103" s="233">
        <f>MAX(0,IF(ISNUMBER(E103),ROUNDUP((H$1/36500)*E103*' Amount Details'!P97,0)," "))</f>
        <v>92</v>
      </c>
      <c r="G103" s="232" t="str">
        <f>IF(Actual_Paid!E98="",IF(Actual_Paid!H98="",IF(Actual_Paid!K98="",IF(Actual_Paid!N98=""," ",Actual_Paid!N98),Actual_Paid!K98),Actual_Paid!H98),Actual_Paid!E98)</f>
        <v xml:space="preserve"> </v>
      </c>
      <c r="H103" s="234">
        <f t="shared" si="6"/>
        <v>0</v>
      </c>
      <c r="I103" s="233">
        <f>MAX(0,IF(ISNUMBER(H103),ROUNDUP((H$1/36500)*H103*' Amount Details'!I97,0)," "))</f>
        <v>0</v>
      </c>
      <c r="J103" s="232" t="str">
        <f>IF(Actual_Paid!H98="",IF(Actual_Paid!K98="",IF(Actual_Paid!N98=""," ",Actual_Paid!N98),Actual_Paid!K98),Actual_Paid!H98)</f>
        <v xml:space="preserve"> </v>
      </c>
      <c r="K103" s="234">
        <f t="shared" si="7"/>
        <v>0</v>
      </c>
      <c r="L103" s="233">
        <f>MAX(0,IF(ISNUMBER(K103),ROUNDUP((H$1/36500)*K103*' Amount Details'!J97,0)," "))</f>
        <v>0</v>
      </c>
      <c r="M103" s="232" t="str">
        <f>IF(Actual_Paid!K98="",IF(Actual_Paid!N98=""," ",Actual_Paid!N98),Actual_Paid!K98)</f>
        <v xml:space="preserve"> </v>
      </c>
      <c r="N103" s="234">
        <f t="shared" si="8"/>
        <v>0</v>
      </c>
      <c r="O103" s="233">
        <f>MAX(0,IF(ISNUMBER(N103),ROUNDUP((H$1/36500)*N103*' Amount Details'!K97,0)," "))</f>
        <v>0</v>
      </c>
      <c r="P103" s="232" t="str">
        <f>IF(Actual_Paid!N98=""," ",Actual_Paid!N98)</f>
        <v xml:space="preserve"> </v>
      </c>
      <c r="Q103" s="233">
        <f t="shared" si="9"/>
        <v>0</v>
      </c>
      <c r="R103" s="233">
        <f>MAX(0,IF(ISNUMBER(Q103),ROUNDUP((H$1/36500)*Q103*' Amount Details'!L97,0)," "))</f>
        <v>0</v>
      </c>
    </row>
    <row r="104" spans="3:18">
      <c r="C104" s="72" t="str">
        <f>Actual_Paid!C99</f>
        <v>B-301</v>
      </c>
      <c r="D104" s="232">
        <f>IF(' Amount Details'!P98=0,Interest_Calculation!B$1,IF(Actual_Paid!E99="",IF(Actual_Paid!H99="",IF(Actual_Paid!K99="",IF(Actual_Paid!N99=""," ",Actual_Paid!N99),Actual_Paid!K99),Actual_Paid!H99),Actual_Paid!E99))</f>
        <v>42844</v>
      </c>
      <c r="E104" s="249">
        <f t="shared" si="5"/>
        <v>9</v>
      </c>
      <c r="F104" s="233">
        <f>MAX(0,IF(ISNUMBER(E104),ROUNDUP((H$1/36500)*E104*' Amount Details'!P98,0)," "))</f>
        <v>0</v>
      </c>
      <c r="G104" s="232">
        <f>IF(Actual_Paid!E99="",IF(Actual_Paid!H99="",IF(Actual_Paid!K99="",IF(Actual_Paid!N99=""," ",Actual_Paid!N99),Actual_Paid!K99),Actual_Paid!H99),Actual_Paid!E99)</f>
        <v>42841</v>
      </c>
      <c r="H104" s="234">
        <f t="shared" si="6"/>
        <v>0</v>
      </c>
      <c r="I104" s="233">
        <f>MAX(0,IF(ISNUMBER(H104),ROUNDUP((H$1/36500)*H104*' Amount Details'!I98,0)," "))</f>
        <v>0</v>
      </c>
      <c r="J104" s="232" t="str">
        <f>IF(Actual_Paid!H99="",IF(Actual_Paid!K99="",IF(Actual_Paid!N99=""," ",Actual_Paid!N99),Actual_Paid!K99),Actual_Paid!H99)</f>
        <v xml:space="preserve"> </v>
      </c>
      <c r="K104" s="234">
        <f t="shared" si="7"/>
        <v>0</v>
      </c>
      <c r="L104" s="233">
        <f>MAX(0,IF(ISNUMBER(K104),ROUNDUP((H$1/36500)*K104*' Amount Details'!J98,0)," "))</f>
        <v>0</v>
      </c>
      <c r="M104" s="232" t="str">
        <f>IF(Actual_Paid!K99="",IF(Actual_Paid!N99=""," ",Actual_Paid!N99),Actual_Paid!K99)</f>
        <v xml:space="preserve"> </v>
      </c>
      <c r="N104" s="234">
        <f t="shared" si="8"/>
        <v>0</v>
      </c>
      <c r="O104" s="233">
        <f>MAX(0,IF(ISNUMBER(N104),ROUNDUP((H$1/36500)*N104*' Amount Details'!K98,0)," "))</f>
        <v>0</v>
      </c>
      <c r="P104" s="232" t="str">
        <f>IF(Actual_Paid!N99=""," ",Actual_Paid!N99)</f>
        <v xml:space="preserve"> </v>
      </c>
      <c r="Q104" s="233">
        <f t="shared" si="9"/>
        <v>0</v>
      </c>
      <c r="R104" s="233">
        <f>MAX(0,IF(ISNUMBER(Q104),ROUNDUP((H$1/36500)*Q104*' Amount Details'!L98,0)," "))</f>
        <v>0</v>
      </c>
    </row>
    <row r="105" spans="3:18">
      <c r="C105" s="72" t="str">
        <f>Actual_Paid!C100</f>
        <v>B-302</v>
      </c>
      <c r="D105" s="232">
        <f>IF(' Amount Details'!P99=0,Interest_Calculation!B$1,IF(Actual_Paid!E100="",IF(Actual_Paid!H100="",IF(Actual_Paid!K100="",IF(Actual_Paid!N100=""," ",Actual_Paid!N100),Actual_Paid!K100),Actual_Paid!H100),Actual_Paid!E100))</f>
        <v>42844</v>
      </c>
      <c r="E105" s="249">
        <f t="shared" si="5"/>
        <v>9</v>
      </c>
      <c r="F105" s="233">
        <f>MAX(0,IF(ISNUMBER(E105),ROUNDUP((H$1/36500)*E105*' Amount Details'!P99,0)," "))</f>
        <v>0</v>
      </c>
      <c r="G105" s="232">
        <f>IF(Actual_Paid!E100="",IF(Actual_Paid!H100="",IF(Actual_Paid!K100="",IF(Actual_Paid!N100=""," ",Actual_Paid!N100),Actual_Paid!K100),Actual_Paid!H100),Actual_Paid!E100)</f>
        <v>42841</v>
      </c>
      <c r="H105" s="234">
        <f t="shared" si="6"/>
        <v>0</v>
      </c>
      <c r="I105" s="233">
        <f>MAX(0,IF(ISNUMBER(H105),ROUNDUP((H$1/36500)*H105*' Amount Details'!I99,0)," "))</f>
        <v>0</v>
      </c>
      <c r="J105" s="232" t="str">
        <f>IF(Actual_Paid!H100="",IF(Actual_Paid!K100="",IF(Actual_Paid!N100=""," ",Actual_Paid!N100),Actual_Paid!K100),Actual_Paid!H100)</f>
        <v xml:space="preserve"> </v>
      </c>
      <c r="K105" s="234">
        <f t="shared" si="7"/>
        <v>0</v>
      </c>
      <c r="L105" s="233">
        <f>MAX(0,IF(ISNUMBER(K105),ROUNDUP((H$1/36500)*K105*' Amount Details'!J99,0)," "))</f>
        <v>0</v>
      </c>
      <c r="M105" s="232" t="str">
        <f>IF(Actual_Paid!K100="",IF(Actual_Paid!N100=""," ",Actual_Paid!N100),Actual_Paid!K100)</f>
        <v xml:space="preserve"> </v>
      </c>
      <c r="N105" s="234">
        <f t="shared" si="8"/>
        <v>0</v>
      </c>
      <c r="O105" s="233">
        <f>MAX(0,IF(ISNUMBER(N105),ROUNDUP((H$1/36500)*N105*' Amount Details'!K99,0)," "))</f>
        <v>0</v>
      </c>
      <c r="P105" s="232" t="str">
        <f>IF(Actual_Paid!N100=""," ",Actual_Paid!N100)</f>
        <v xml:space="preserve"> </v>
      </c>
      <c r="Q105" s="233">
        <f t="shared" si="9"/>
        <v>0</v>
      </c>
      <c r="R105" s="233">
        <f>MAX(0,IF(ISNUMBER(Q105),ROUNDUP((H$1/36500)*Q105*' Amount Details'!L99,0)," "))</f>
        <v>0</v>
      </c>
    </row>
    <row r="106" spans="3:18">
      <c r="C106" s="72" t="str">
        <f>Actual_Paid!C101</f>
        <v>B-303</v>
      </c>
      <c r="D106" s="232" t="str">
        <f>IF(' Amount Details'!P100=0,Interest_Calculation!B$1,IF(Actual_Paid!E101="",IF(Actual_Paid!H101="",IF(Actual_Paid!K101="",IF(Actual_Paid!N101=""," ",Actual_Paid!N101),Actual_Paid!K101),Actual_Paid!H101),Actual_Paid!E101))</f>
        <v xml:space="preserve"> </v>
      </c>
      <c r="E106" s="249">
        <f t="shared" si="5"/>
        <v>9</v>
      </c>
      <c r="F106" s="233">
        <f>MAX(0,IF(ISNUMBER(E106),ROUNDUP((H$1/36500)*E106*' Amount Details'!P100,0)," "))</f>
        <v>247</v>
      </c>
      <c r="G106" s="232" t="str">
        <f>IF(Actual_Paid!E101="",IF(Actual_Paid!H101="",IF(Actual_Paid!K101="",IF(Actual_Paid!N101=""," ",Actual_Paid!N101),Actual_Paid!K101),Actual_Paid!H101),Actual_Paid!E101)</f>
        <v xml:space="preserve"> </v>
      </c>
      <c r="H106" s="234">
        <f t="shared" si="6"/>
        <v>0</v>
      </c>
      <c r="I106" s="233">
        <f>MAX(0,IF(ISNUMBER(H106),ROUNDUP((H$1/36500)*H106*' Amount Details'!I100,0)," "))</f>
        <v>0</v>
      </c>
      <c r="J106" s="232" t="str">
        <f>IF(Actual_Paid!H101="",IF(Actual_Paid!K101="",IF(Actual_Paid!N101=""," ",Actual_Paid!N101),Actual_Paid!K101),Actual_Paid!H101)</f>
        <v xml:space="preserve"> </v>
      </c>
      <c r="K106" s="234">
        <f t="shared" si="7"/>
        <v>0</v>
      </c>
      <c r="L106" s="233">
        <f>MAX(0,IF(ISNUMBER(K106),ROUNDUP((H$1/36500)*K106*' Amount Details'!J100,0)," "))</f>
        <v>0</v>
      </c>
      <c r="M106" s="232" t="str">
        <f>IF(Actual_Paid!K101="",IF(Actual_Paid!N101=""," ",Actual_Paid!N101),Actual_Paid!K101)</f>
        <v xml:space="preserve"> </v>
      </c>
      <c r="N106" s="234">
        <f t="shared" si="8"/>
        <v>0</v>
      </c>
      <c r="O106" s="233">
        <f>MAX(0,IF(ISNUMBER(N106),ROUNDUP((H$1/36500)*N106*' Amount Details'!K100,0)," "))</f>
        <v>0</v>
      </c>
      <c r="P106" s="232" t="str">
        <f>IF(Actual_Paid!N101=""," ",Actual_Paid!N101)</f>
        <v xml:space="preserve"> </v>
      </c>
      <c r="Q106" s="233">
        <f t="shared" si="9"/>
        <v>0</v>
      </c>
      <c r="R106" s="233">
        <f>MAX(0,IF(ISNUMBER(Q106),ROUNDUP((H$1/36500)*Q106*' Amount Details'!L100,0)," "))</f>
        <v>0</v>
      </c>
    </row>
    <row r="107" spans="3:18">
      <c r="C107" s="72" t="str">
        <f>Actual_Paid!C102</f>
        <v>B-304</v>
      </c>
      <c r="D107" s="232">
        <f>IF(' Amount Details'!P101=0,Interest_Calculation!B$1,IF(Actual_Paid!E102="",IF(Actual_Paid!H102="",IF(Actual_Paid!K102="",IF(Actual_Paid!N102=""," ",Actual_Paid!N102),Actual_Paid!K102),Actual_Paid!H102),Actual_Paid!E102))</f>
        <v>42844</v>
      </c>
      <c r="E107" s="249">
        <f t="shared" si="5"/>
        <v>9</v>
      </c>
      <c r="F107" s="233">
        <f>MAX(0,IF(ISNUMBER(E107),ROUNDUP((H$1/36500)*E107*' Amount Details'!P101,0)," "))</f>
        <v>0</v>
      </c>
      <c r="G107" s="232" t="str">
        <f>IF(Actual_Paid!E102="",IF(Actual_Paid!H102="",IF(Actual_Paid!K102="",IF(Actual_Paid!N102=""," ",Actual_Paid!N102),Actual_Paid!K102),Actual_Paid!H102),Actual_Paid!E102)</f>
        <v xml:space="preserve"> </v>
      </c>
      <c r="H107" s="234">
        <f t="shared" si="6"/>
        <v>0</v>
      </c>
      <c r="I107" s="233">
        <f>MAX(0,IF(ISNUMBER(H107),ROUNDUP((H$1/36500)*H107*' Amount Details'!I101,0)," "))</f>
        <v>0</v>
      </c>
      <c r="J107" s="232" t="str">
        <f>IF(Actual_Paid!H102="",IF(Actual_Paid!K102="",IF(Actual_Paid!N102=""," ",Actual_Paid!N102),Actual_Paid!K102),Actual_Paid!H102)</f>
        <v xml:space="preserve"> </v>
      </c>
      <c r="K107" s="234">
        <f t="shared" si="7"/>
        <v>0</v>
      </c>
      <c r="L107" s="233">
        <f>MAX(0,IF(ISNUMBER(K107),ROUNDUP((H$1/36500)*K107*' Amount Details'!J101,0)," "))</f>
        <v>0</v>
      </c>
      <c r="M107" s="232" t="str">
        <f>IF(Actual_Paid!K102="",IF(Actual_Paid!N102=""," ",Actual_Paid!N102),Actual_Paid!K102)</f>
        <v xml:space="preserve"> </v>
      </c>
      <c r="N107" s="234">
        <f t="shared" si="8"/>
        <v>0</v>
      </c>
      <c r="O107" s="233">
        <f>MAX(0,IF(ISNUMBER(N107),ROUNDUP((H$1/36500)*N107*' Amount Details'!K101,0)," "))</f>
        <v>0</v>
      </c>
      <c r="P107" s="232" t="str">
        <f>IF(Actual_Paid!N102=""," ",Actual_Paid!N102)</f>
        <v xml:space="preserve"> </v>
      </c>
      <c r="Q107" s="233">
        <f t="shared" si="9"/>
        <v>0</v>
      </c>
      <c r="R107" s="233">
        <f>MAX(0,IF(ISNUMBER(Q107),ROUNDUP((H$1/36500)*Q107*' Amount Details'!L101,0)," "))</f>
        <v>0</v>
      </c>
    </row>
    <row r="108" spans="3:18">
      <c r="C108" s="72" t="str">
        <f>Actual_Paid!C103</f>
        <v>B-401</v>
      </c>
      <c r="D108" s="232" t="str">
        <f>IF(' Amount Details'!P102=0,Interest_Calculation!B$1,IF(Actual_Paid!E103="",IF(Actual_Paid!H103="",IF(Actual_Paid!K103="",IF(Actual_Paid!N103=""," ",Actual_Paid!N103),Actual_Paid!K103),Actual_Paid!H103),Actual_Paid!E103))</f>
        <v xml:space="preserve"> </v>
      </c>
      <c r="E108" s="249">
        <f t="shared" si="5"/>
        <v>9</v>
      </c>
      <c r="F108" s="233">
        <f>MAX(0,IF(ISNUMBER(E108),ROUNDUP((H$1/36500)*E108*' Amount Details'!P102,0)," "))</f>
        <v>144</v>
      </c>
      <c r="G108" s="232" t="str">
        <f>IF(Actual_Paid!E103="",IF(Actual_Paid!H103="",IF(Actual_Paid!K103="",IF(Actual_Paid!N103=""," ",Actual_Paid!N103),Actual_Paid!K103),Actual_Paid!H103),Actual_Paid!E103)</f>
        <v xml:space="preserve"> </v>
      </c>
      <c r="H108" s="234">
        <f t="shared" si="6"/>
        <v>0</v>
      </c>
      <c r="I108" s="233">
        <f>MAX(0,IF(ISNUMBER(H108),ROUNDUP((H$1/36500)*H108*' Amount Details'!I102,0)," "))</f>
        <v>0</v>
      </c>
      <c r="J108" s="232" t="str">
        <f>IF(Actual_Paid!H103="",IF(Actual_Paid!K103="",IF(Actual_Paid!N103=""," ",Actual_Paid!N103),Actual_Paid!K103),Actual_Paid!H103)</f>
        <v xml:space="preserve"> </v>
      </c>
      <c r="K108" s="234">
        <f t="shared" si="7"/>
        <v>0</v>
      </c>
      <c r="L108" s="233">
        <f>MAX(0,IF(ISNUMBER(K108),ROUNDUP((H$1/36500)*K108*' Amount Details'!J102,0)," "))</f>
        <v>0</v>
      </c>
      <c r="M108" s="232" t="str">
        <f>IF(Actual_Paid!K103="",IF(Actual_Paid!N103=""," ",Actual_Paid!N103),Actual_Paid!K103)</f>
        <v xml:space="preserve"> </v>
      </c>
      <c r="N108" s="234">
        <f t="shared" si="8"/>
        <v>0</v>
      </c>
      <c r="O108" s="233">
        <f>MAX(0,IF(ISNUMBER(N108),ROUNDUP((H$1/36500)*N108*' Amount Details'!K102,0)," "))</f>
        <v>0</v>
      </c>
      <c r="P108" s="232" t="str">
        <f>IF(Actual_Paid!N103=""," ",Actual_Paid!N103)</f>
        <v xml:space="preserve"> </v>
      </c>
      <c r="Q108" s="233">
        <f t="shared" si="9"/>
        <v>0</v>
      </c>
      <c r="R108" s="233">
        <f>MAX(0,IF(ISNUMBER(Q108),ROUNDUP((H$1/36500)*Q108*' Amount Details'!L102,0)," "))</f>
        <v>0</v>
      </c>
    </row>
    <row r="109" spans="3:18">
      <c r="C109" s="72" t="str">
        <f>Actual_Paid!C104</f>
        <v>B-402</v>
      </c>
      <c r="D109" s="232" t="str">
        <f>IF(' Amount Details'!P103=0,Interest_Calculation!B$1,IF(Actual_Paid!E104="",IF(Actual_Paid!H104="",IF(Actual_Paid!K104="",IF(Actual_Paid!N104=""," ",Actual_Paid!N104),Actual_Paid!K104),Actual_Paid!H104),Actual_Paid!E104))</f>
        <v xml:space="preserve"> </v>
      </c>
      <c r="E109" s="249">
        <f t="shared" si="5"/>
        <v>9</v>
      </c>
      <c r="F109" s="233">
        <f>MAX(0,IF(ISNUMBER(E109),ROUNDUP((H$1/36500)*E109*' Amount Details'!P103,0)," "))</f>
        <v>269</v>
      </c>
      <c r="G109" s="232" t="str">
        <f>IF(Actual_Paid!E104="",IF(Actual_Paid!H104="",IF(Actual_Paid!K104="",IF(Actual_Paid!N104=""," ",Actual_Paid!N104),Actual_Paid!K104),Actual_Paid!H104),Actual_Paid!E104)</f>
        <v xml:space="preserve"> </v>
      </c>
      <c r="H109" s="234">
        <f t="shared" si="6"/>
        <v>0</v>
      </c>
      <c r="I109" s="233">
        <f>MAX(0,IF(ISNUMBER(H109),ROUNDUP((H$1/36500)*H109*' Amount Details'!I103,0)," "))</f>
        <v>0</v>
      </c>
      <c r="J109" s="232" t="str">
        <f>IF(Actual_Paid!H104="",IF(Actual_Paid!K104="",IF(Actual_Paid!N104=""," ",Actual_Paid!N104),Actual_Paid!K104),Actual_Paid!H104)</f>
        <v xml:space="preserve"> </v>
      </c>
      <c r="K109" s="234">
        <f t="shared" si="7"/>
        <v>0</v>
      </c>
      <c r="L109" s="233">
        <f>MAX(0,IF(ISNUMBER(K109),ROUNDUP((H$1/36500)*K109*' Amount Details'!J103,0)," "))</f>
        <v>0</v>
      </c>
      <c r="M109" s="232" t="str">
        <f>IF(Actual_Paid!K104="",IF(Actual_Paid!N104=""," ",Actual_Paid!N104),Actual_Paid!K104)</f>
        <v xml:space="preserve"> </v>
      </c>
      <c r="N109" s="234">
        <f t="shared" si="8"/>
        <v>0</v>
      </c>
      <c r="O109" s="233">
        <f>MAX(0,IF(ISNUMBER(N109),ROUNDUP((H$1/36500)*N109*' Amount Details'!K103,0)," "))</f>
        <v>0</v>
      </c>
      <c r="P109" s="232" t="str">
        <f>IF(Actual_Paid!N104=""," ",Actual_Paid!N104)</f>
        <v xml:space="preserve"> </v>
      </c>
      <c r="Q109" s="233">
        <f t="shared" si="9"/>
        <v>0</v>
      </c>
      <c r="R109" s="233">
        <f>MAX(0,IF(ISNUMBER(Q109),ROUNDUP((H$1/36500)*Q109*' Amount Details'!L103,0)," "))</f>
        <v>0</v>
      </c>
    </row>
    <row r="110" spans="3:18">
      <c r="C110" s="72" t="str">
        <f>Actual_Paid!C105</f>
        <v>B-403</v>
      </c>
      <c r="D110" s="232" t="str">
        <f>IF(' Amount Details'!P104=0,Interest_Calculation!B$1,IF(Actual_Paid!E105="",IF(Actual_Paid!H105="",IF(Actual_Paid!K105="",IF(Actual_Paid!N105=""," ",Actual_Paid!N105),Actual_Paid!K105),Actual_Paid!H105),Actual_Paid!E105))</f>
        <v xml:space="preserve"> </v>
      </c>
      <c r="E110" s="249">
        <f t="shared" si="5"/>
        <v>9</v>
      </c>
      <c r="F110" s="233">
        <f>MAX(0,IF(ISNUMBER(E110),ROUNDUP((H$1/36500)*E110*' Amount Details'!P104,0)," "))</f>
        <v>299</v>
      </c>
      <c r="G110" s="232" t="str">
        <f>IF(Actual_Paid!E105="",IF(Actual_Paid!H105="",IF(Actual_Paid!K105="",IF(Actual_Paid!N105=""," ",Actual_Paid!N105),Actual_Paid!K105),Actual_Paid!H105),Actual_Paid!E105)</f>
        <v xml:space="preserve"> </v>
      </c>
      <c r="H110" s="234">
        <f t="shared" si="6"/>
        <v>0</v>
      </c>
      <c r="I110" s="233">
        <f>MAX(0,IF(ISNUMBER(H110),ROUNDUP((H$1/36500)*H110*' Amount Details'!I104,0)," "))</f>
        <v>0</v>
      </c>
      <c r="J110" s="232" t="str">
        <f>IF(Actual_Paid!H105="",IF(Actual_Paid!K105="",IF(Actual_Paid!N105=""," ",Actual_Paid!N105),Actual_Paid!K105),Actual_Paid!H105)</f>
        <v xml:space="preserve"> </v>
      </c>
      <c r="K110" s="234">
        <f t="shared" si="7"/>
        <v>0</v>
      </c>
      <c r="L110" s="233">
        <f>MAX(0,IF(ISNUMBER(K110),ROUNDUP((H$1/36500)*K110*' Amount Details'!J104,0)," "))</f>
        <v>0</v>
      </c>
      <c r="M110" s="232" t="str">
        <f>IF(Actual_Paid!K105="",IF(Actual_Paid!N105=""," ",Actual_Paid!N105),Actual_Paid!K105)</f>
        <v xml:space="preserve"> </v>
      </c>
      <c r="N110" s="234">
        <f t="shared" si="8"/>
        <v>0</v>
      </c>
      <c r="O110" s="233">
        <f>MAX(0,IF(ISNUMBER(N110),ROUNDUP((H$1/36500)*N110*' Amount Details'!K104,0)," "))</f>
        <v>0</v>
      </c>
      <c r="P110" s="232" t="str">
        <f>IF(Actual_Paid!N105=""," ",Actual_Paid!N105)</f>
        <v xml:space="preserve"> </v>
      </c>
      <c r="Q110" s="233">
        <f t="shared" si="9"/>
        <v>0</v>
      </c>
      <c r="R110" s="233">
        <f>MAX(0,IF(ISNUMBER(Q110),ROUNDUP((H$1/36500)*Q110*' Amount Details'!L104,0)," "))</f>
        <v>0</v>
      </c>
    </row>
    <row r="111" spans="3:18">
      <c r="C111" s="72" t="str">
        <f>Actual_Paid!C106</f>
        <v>B-404</v>
      </c>
      <c r="D111" s="232" t="str">
        <f>IF(' Amount Details'!P105=0,Interest_Calculation!B$1,IF(Actual_Paid!E106="",IF(Actual_Paid!H106="",IF(Actual_Paid!K106="",IF(Actual_Paid!N106=""," ",Actual_Paid!N106),Actual_Paid!K106),Actual_Paid!H106),Actual_Paid!E106))</f>
        <v xml:space="preserve"> </v>
      </c>
      <c r="E111" s="249">
        <f t="shared" si="5"/>
        <v>9</v>
      </c>
      <c r="F111" s="233">
        <f>MAX(0,IF(ISNUMBER(E111),ROUNDUP((H$1/36500)*E111*' Amount Details'!P105,0)," "))</f>
        <v>9</v>
      </c>
      <c r="G111" s="232" t="str">
        <f>IF(Actual_Paid!E106="",IF(Actual_Paid!H106="",IF(Actual_Paid!K106="",IF(Actual_Paid!N106=""," ",Actual_Paid!N106),Actual_Paid!K106),Actual_Paid!H106),Actual_Paid!E106)</f>
        <v xml:space="preserve"> </v>
      </c>
      <c r="H111" s="234">
        <f t="shared" si="6"/>
        <v>0</v>
      </c>
      <c r="I111" s="233">
        <f>MAX(0,IF(ISNUMBER(H111),ROUNDUP((H$1/36500)*H111*' Amount Details'!I105,0)," "))</f>
        <v>0</v>
      </c>
      <c r="J111" s="232" t="str">
        <f>IF(Actual_Paid!H106="",IF(Actual_Paid!K106="",IF(Actual_Paid!N106=""," ",Actual_Paid!N106),Actual_Paid!K106),Actual_Paid!H106)</f>
        <v xml:space="preserve"> </v>
      </c>
      <c r="K111" s="234">
        <f t="shared" si="7"/>
        <v>0</v>
      </c>
      <c r="L111" s="233">
        <f>MAX(0,IF(ISNUMBER(K111),ROUNDUP((H$1/36500)*K111*' Amount Details'!J105,0)," "))</f>
        <v>0</v>
      </c>
      <c r="M111" s="232" t="str">
        <f>IF(Actual_Paid!K106="",IF(Actual_Paid!N106=""," ",Actual_Paid!N106),Actual_Paid!K106)</f>
        <v xml:space="preserve"> </v>
      </c>
      <c r="N111" s="234">
        <f t="shared" si="8"/>
        <v>0</v>
      </c>
      <c r="O111" s="233">
        <f>MAX(0,IF(ISNUMBER(N111),ROUNDUP((H$1/36500)*N111*' Amount Details'!K105,0)," "))</f>
        <v>0</v>
      </c>
      <c r="P111" s="232" t="str">
        <f>IF(Actual_Paid!N106=""," ",Actual_Paid!N106)</f>
        <v xml:space="preserve"> </v>
      </c>
      <c r="Q111" s="233">
        <f t="shared" si="9"/>
        <v>0</v>
      </c>
      <c r="R111" s="233">
        <f>MAX(0,IF(ISNUMBER(Q111),ROUNDUP((H$1/36500)*Q111*' Amount Details'!L105,0)," "))</f>
        <v>0</v>
      </c>
    </row>
    <row r="112" spans="3:18">
      <c r="C112" s="72" t="str">
        <f>Actual_Paid!C107</f>
        <v>B-501</v>
      </c>
      <c r="D112" s="232">
        <f>IF(' Amount Details'!P106=0,Interest_Calculation!B$1,IF(Actual_Paid!E107="",IF(Actual_Paid!H107="",IF(Actual_Paid!K107="",IF(Actual_Paid!N107=""," ",Actual_Paid!N107),Actual_Paid!K107),Actual_Paid!H107),Actual_Paid!E107))</f>
        <v>42844</v>
      </c>
      <c r="E112" s="249">
        <f t="shared" si="5"/>
        <v>9</v>
      </c>
      <c r="F112" s="233">
        <f>MAX(0,IF(ISNUMBER(E112),ROUNDUP((H$1/36500)*E112*' Amount Details'!P106,0)," "))</f>
        <v>0</v>
      </c>
      <c r="G112" s="232" t="str">
        <f>IF(Actual_Paid!E107="",IF(Actual_Paid!H107="",IF(Actual_Paid!K107="",IF(Actual_Paid!N107=""," ",Actual_Paid!N107),Actual_Paid!K107),Actual_Paid!H107),Actual_Paid!E107)</f>
        <v xml:space="preserve"> </v>
      </c>
      <c r="H112" s="234">
        <f t="shared" si="6"/>
        <v>0</v>
      </c>
      <c r="I112" s="233">
        <f>MAX(0,IF(ISNUMBER(H112),ROUNDUP((H$1/36500)*H112*' Amount Details'!I106,0)," "))</f>
        <v>0</v>
      </c>
      <c r="J112" s="232" t="str">
        <f>IF(Actual_Paid!H107="",IF(Actual_Paid!K107="",IF(Actual_Paid!N107=""," ",Actual_Paid!N107),Actual_Paid!K107),Actual_Paid!H107)</f>
        <v xml:space="preserve"> </v>
      </c>
      <c r="K112" s="234">
        <f t="shared" si="7"/>
        <v>0</v>
      </c>
      <c r="L112" s="233">
        <f>MAX(0,IF(ISNUMBER(K112),ROUNDUP((H$1/36500)*K112*' Amount Details'!J106,0)," "))</f>
        <v>0</v>
      </c>
      <c r="M112" s="232" t="str">
        <f>IF(Actual_Paid!K107="",IF(Actual_Paid!N107=""," ",Actual_Paid!N107),Actual_Paid!K107)</f>
        <v xml:space="preserve"> </v>
      </c>
      <c r="N112" s="234">
        <f t="shared" si="8"/>
        <v>0</v>
      </c>
      <c r="O112" s="233">
        <f>MAX(0,IF(ISNUMBER(N112),ROUNDUP((H$1/36500)*N112*' Amount Details'!K106,0)," "))</f>
        <v>0</v>
      </c>
      <c r="P112" s="232" t="str">
        <f>IF(Actual_Paid!N107=""," ",Actual_Paid!N107)</f>
        <v xml:space="preserve"> </v>
      </c>
      <c r="Q112" s="233">
        <f t="shared" si="9"/>
        <v>0</v>
      </c>
      <c r="R112" s="233">
        <f>MAX(0,IF(ISNUMBER(Q112),ROUNDUP((H$1/36500)*Q112*' Amount Details'!L106,0)," "))</f>
        <v>0</v>
      </c>
    </row>
    <row r="113" spans="3:18">
      <c r="C113" s="72" t="str">
        <f>Actual_Paid!C108</f>
        <v>B-502</v>
      </c>
      <c r="D113" s="232">
        <f>IF(' Amount Details'!P107=0,Interest_Calculation!B$1,IF(Actual_Paid!E108="",IF(Actual_Paid!H108="",IF(Actual_Paid!K108="",IF(Actual_Paid!N108=""," ",Actual_Paid!N108),Actual_Paid!K108),Actual_Paid!H108),Actual_Paid!E108))</f>
        <v>42844</v>
      </c>
      <c r="E113" s="249">
        <f t="shared" si="5"/>
        <v>9</v>
      </c>
      <c r="F113" s="233">
        <f>MAX(0,IF(ISNUMBER(E113),ROUNDUP((H$1/36500)*E113*' Amount Details'!P107,0)," "))</f>
        <v>0</v>
      </c>
      <c r="G113" s="232" t="str">
        <f>IF(Actual_Paid!E108="",IF(Actual_Paid!H108="",IF(Actual_Paid!K108="",IF(Actual_Paid!N108=""," ",Actual_Paid!N108),Actual_Paid!K108),Actual_Paid!H108),Actual_Paid!E108)</f>
        <v xml:space="preserve"> </v>
      </c>
      <c r="H113" s="234">
        <f t="shared" si="6"/>
        <v>0</v>
      </c>
      <c r="I113" s="233">
        <f>MAX(0,IF(ISNUMBER(H113),ROUNDUP((H$1/36500)*H113*' Amount Details'!I107,0)," "))</f>
        <v>0</v>
      </c>
      <c r="J113" s="232" t="str">
        <f>IF(Actual_Paid!H108="",IF(Actual_Paid!K108="",IF(Actual_Paid!N108=""," ",Actual_Paid!N108),Actual_Paid!K108),Actual_Paid!H108)</f>
        <v xml:space="preserve"> </v>
      </c>
      <c r="K113" s="234">
        <f t="shared" si="7"/>
        <v>0</v>
      </c>
      <c r="L113" s="233">
        <f>MAX(0,IF(ISNUMBER(K113),ROUNDUP((H$1/36500)*K113*' Amount Details'!J107,0)," "))</f>
        <v>0</v>
      </c>
      <c r="M113" s="232" t="str">
        <f>IF(Actual_Paid!K108="",IF(Actual_Paid!N108=""," ",Actual_Paid!N108),Actual_Paid!K108)</f>
        <v xml:space="preserve"> </v>
      </c>
      <c r="N113" s="234">
        <f t="shared" si="8"/>
        <v>0</v>
      </c>
      <c r="O113" s="233">
        <f>MAX(0,IF(ISNUMBER(N113),ROUNDUP((H$1/36500)*N113*' Amount Details'!K107,0)," "))</f>
        <v>0</v>
      </c>
      <c r="P113" s="232" t="str">
        <f>IF(Actual_Paid!N108=""," ",Actual_Paid!N108)</f>
        <v xml:space="preserve"> </v>
      </c>
      <c r="Q113" s="233">
        <f t="shared" si="9"/>
        <v>0</v>
      </c>
      <c r="R113" s="233">
        <f>MAX(0,IF(ISNUMBER(Q113),ROUNDUP((H$1/36500)*Q113*' Amount Details'!L107,0)," "))</f>
        <v>0</v>
      </c>
    </row>
    <row r="114" spans="3:18">
      <c r="C114" s="72" t="str">
        <f>Actual_Paid!C109</f>
        <v>B-503</v>
      </c>
      <c r="D114" s="232" t="str">
        <f>IF(' Amount Details'!P108=0,Interest_Calculation!B$1,IF(Actual_Paid!E109="",IF(Actual_Paid!H109="",IF(Actual_Paid!K109="",IF(Actual_Paid!N109=""," ",Actual_Paid!N109),Actual_Paid!K109),Actual_Paid!H109),Actual_Paid!E109))</f>
        <v xml:space="preserve"> </v>
      </c>
      <c r="E114" s="249">
        <f t="shared" si="5"/>
        <v>9</v>
      </c>
      <c r="F114" s="233">
        <f>MAX(0,IF(ISNUMBER(E114),ROUNDUP((H$1/36500)*E114*' Amount Details'!P108,0)," "))</f>
        <v>298</v>
      </c>
      <c r="G114" s="232" t="str">
        <f>IF(Actual_Paid!E109="",IF(Actual_Paid!H109="",IF(Actual_Paid!K109="",IF(Actual_Paid!N109=""," ",Actual_Paid!N109),Actual_Paid!K109),Actual_Paid!H109),Actual_Paid!E109)</f>
        <v xml:space="preserve"> </v>
      </c>
      <c r="H114" s="234">
        <f t="shared" si="6"/>
        <v>0</v>
      </c>
      <c r="I114" s="233">
        <f>MAX(0,IF(ISNUMBER(H114),ROUNDUP((H$1/36500)*H114*' Amount Details'!I108,0)," "))</f>
        <v>0</v>
      </c>
      <c r="J114" s="232" t="str">
        <f>IF(Actual_Paid!H109="",IF(Actual_Paid!K109="",IF(Actual_Paid!N109=""," ",Actual_Paid!N109),Actual_Paid!K109),Actual_Paid!H109)</f>
        <v xml:space="preserve"> </v>
      </c>
      <c r="K114" s="234">
        <f t="shared" si="7"/>
        <v>0</v>
      </c>
      <c r="L114" s="233">
        <f>MAX(0,IF(ISNUMBER(K114),ROUNDUP((H$1/36500)*K114*' Amount Details'!J108,0)," "))</f>
        <v>0</v>
      </c>
      <c r="M114" s="232" t="str">
        <f>IF(Actual_Paid!K109="",IF(Actual_Paid!N109=""," ",Actual_Paid!N109),Actual_Paid!K109)</f>
        <v xml:space="preserve"> </v>
      </c>
      <c r="N114" s="234">
        <f t="shared" si="8"/>
        <v>0</v>
      </c>
      <c r="O114" s="233">
        <f>MAX(0,IF(ISNUMBER(N114),ROUNDUP((H$1/36500)*N114*' Amount Details'!K108,0)," "))</f>
        <v>0</v>
      </c>
      <c r="P114" s="232" t="str">
        <f>IF(Actual_Paid!N109=""," ",Actual_Paid!N109)</f>
        <v xml:space="preserve"> </v>
      </c>
      <c r="Q114" s="233">
        <f t="shared" si="9"/>
        <v>0</v>
      </c>
      <c r="R114" s="233">
        <f>MAX(0,IF(ISNUMBER(Q114),ROUNDUP((H$1/36500)*Q114*' Amount Details'!L108,0)," "))</f>
        <v>0</v>
      </c>
    </row>
    <row r="115" spans="3:18">
      <c r="C115" s="72" t="str">
        <f>Actual_Paid!C110</f>
        <v>B-504</v>
      </c>
      <c r="D115" s="232" t="str">
        <f>IF(' Amount Details'!P109=0,Interest_Calculation!B$1,IF(Actual_Paid!E110="",IF(Actual_Paid!H110="",IF(Actual_Paid!K110="",IF(Actual_Paid!N110=""," ",Actual_Paid!N110),Actual_Paid!K110),Actual_Paid!H110),Actual_Paid!E110))</f>
        <v xml:space="preserve"> </v>
      </c>
      <c r="E115" s="249">
        <f t="shared" si="5"/>
        <v>9</v>
      </c>
      <c r="F115" s="233">
        <f>MAX(0,IF(ISNUMBER(E115),ROUNDUP((H$1/36500)*E115*' Amount Details'!P109,0)," "))</f>
        <v>1</v>
      </c>
      <c r="G115" s="232" t="str">
        <f>IF(Actual_Paid!E110="",IF(Actual_Paid!H110="",IF(Actual_Paid!K110="",IF(Actual_Paid!N110=""," ",Actual_Paid!N110),Actual_Paid!K110),Actual_Paid!H110),Actual_Paid!E110)</f>
        <v xml:space="preserve"> </v>
      </c>
      <c r="H115" s="234">
        <f t="shared" si="6"/>
        <v>0</v>
      </c>
      <c r="I115" s="233">
        <f>MAX(0,IF(ISNUMBER(H115),ROUNDUP((H$1/36500)*H115*' Amount Details'!I109,0)," "))</f>
        <v>0</v>
      </c>
      <c r="J115" s="232" t="str">
        <f>IF(Actual_Paid!H110="",IF(Actual_Paid!K110="",IF(Actual_Paid!N110=""," ",Actual_Paid!N110),Actual_Paid!K110),Actual_Paid!H110)</f>
        <v xml:space="preserve"> </v>
      </c>
      <c r="K115" s="234">
        <f t="shared" si="7"/>
        <v>0</v>
      </c>
      <c r="L115" s="233">
        <f>MAX(0,IF(ISNUMBER(K115),ROUNDUP((H$1/36500)*K115*' Amount Details'!J109,0)," "))</f>
        <v>0</v>
      </c>
      <c r="M115" s="232" t="str">
        <f>IF(Actual_Paid!K110="",IF(Actual_Paid!N110=""," ",Actual_Paid!N110),Actual_Paid!K110)</f>
        <v xml:space="preserve"> </v>
      </c>
      <c r="N115" s="234">
        <f t="shared" si="8"/>
        <v>0</v>
      </c>
      <c r="O115" s="233">
        <f>MAX(0,IF(ISNUMBER(N115),ROUNDUP((H$1/36500)*N115*' Amount Details'!K109,0)," "))</f>
        <v>0</v>
      </c>
      <c r="P115" s="232" t="str">
        <f>IF(Actual_Paid!N110=""," ",Actual_Paid!N110)</f>
        <v xml:space="preserve"> </v>
      </c>
      <c r="Q115" s="233">
        <f t="shared" si="9"/>
        <v>0</v>
      </c>
      <c r="R115" s="233">
        <f>MAX(0,IF(ISNUMBER(Q115),ROUNDUP((H$1/36500)*Q115*' Amount Details'!L109,0)," "))</f>
        <v>0</v>
      </c>
    </row>
    <row r="116" spans="3:18">
      <c r="C116" s="72" t="str">
        <f>Actual_Paid!C111</f>
        <v>B-601</v>
      </c>
      <c r="D116" s="232">
        <f>IF(' Amount Details'!P110=0,Interest_Calculation!B$1,IF(Actual_Paid!E111="",IF(Actual_Paid!H111="",IF(Actual_Paid!K111="",IF(Actual_Paid!N111=""," ",Actual_Paid!N111),Actual_Paid!K111),Actual_Paid!H111),Actual_Paid!E111))</f>
        <v>42844</v>
      </c>
      <c r="E116" s="249">
        <f t="shared" si="5"/>
        <v>9</v>
      </c>
      <c r="F116" s="233">
        <f>MAX(0,IF(ISNUMBER(E116),ROUNDUP((H$1/36500)*E116*' Amount Details'!P110,0)," "))</f>
        <v>0</v>
      </c>
      <c r="G116" s="232" t="str">
        <f>IF(Actual_Paid!E111="",IF(Actual_Paid!H111="",IF(Actual_Paid!K111="",IF(Actual_Paid!N111=""," ",Actual_Paid!N111),Actual_Paid!K111),Actual_Paid!H111),Actual_Paid!E111)</f>
        <v xml:space="preserve"> </v>
      </c>
      <c r="H116" s="234">
        <f t="shared" si="6"/>
        <v>0</v>
      </c>
      <c r="I116" s="233">
        <f>MAX(0,IF(ISNUMBER(H116),ROUNDUP((H$1/36500)*H116*' Amount Details'!I110,0)," "))</f>
        <v>0</v>
      </c>
      <c r="J116" s="232" t="str">
        <f>IF(Actual_Paid!H111="",IF(Actual_Paid!K111="",IF(Actual_Paid!N111=""," ",Actual_Paid!N111),Actual_Paid!K111),Actual_Paid!H111)</f>
        <v xml:space="preserve"> </v>
      </c>
      <c r="K116" s="234">
        <f t="shared" si="7"/>
        <v>0</v>
      </c>
      <c r="L116" s="233">
        <f>MAX(0,IF(ISNUMBER(K116),ROUNDUP((H$1/36500)*K116*' Amount Details'!J110,0)," "))</f>
        <v>0</v>
      </c>
      <c r="M116" s="232" t="str">
        <f>IF(Actual_Paid!K111="",IF(Actual_Paid!N111=""," ",Actual_Paid!N111),Actual_Paid!K111)</f>
        <v xml:space="preserve"> </v>
      </c>
      <c r="N116" s="234">
        <f t="shared" si="8"/>
        <v>0</v>
      </c>
      <c r="O116" s="233">
        <f>MAX(0,IF(ISNUMBER(N116),ROUNDUP((H$1/36500)*N116*' Amount Details'!K110,0)," "))</f>
        <v>0</v>
      </c>
      <c r="P116" s="232" t="str">
        <f>IF(Actual_Paid!N111=""," ",Actual_Paid!N111)</f>
        <v xml:space="preserve"> </v>
      </c>
      <c r="Q116" s="233">
        <f t="shared" si="9"/>
        <v>0</v>
      </c>
      <c r="R116" s="233">
        <f>MAX(0,IF(ISNUMBER(Q116),ROUNDUP((H$1/36500)*Q116*' Amount Details'!L110,0)," "))</f>
        <v>0</v>
      </c>
    </row>
    <row r="117" spans="3:18">
      <c r="C117" s="72" t="str">
        <f>Actual_Paid!C112</f>
        <v>B-602</v>
      </c>
      <c r="D117" s="232">
        <f>IF(' Amount Details'!P111=0,Interest_Calculation!B$1,IF(Actual_Paid!E112="",IF(Actual_Paid!H112="",IF(Actual_Paid!K112="",IF(Actual_Paid!N112=""," ",Actual_Paid!N112),Actual_Paid!K112),Actual_Paid!H112),Actual_Paid!E112))</f>
        <v>42833</v>
      </c>
      <c r="E117" s="249">
        <f t="shared" si="5"/>
        <v>0</v>
      </c>
      <c r="F117" s="233">
        <f>MAX(0,IF(ISNUMBER(E117),ROUNDUP((H$1/36500)*E117*' Amount Details'!P111,0)," "))</f>
        <v>0</v>
      </c>
      <c r="G117" s="232">
        <f>IF(Actual_Paid!E112="",IF(Actual_Paid!H112="",IF(Actual_Paid!K112="",IF(Actual_Paid!N112=""," ",Actual_Paid!N112),Actual_Paid!K112),Actual_Paid!H112),Actual_Paid!E112)</f>
        <v>42833</v>
      </c>
      <c r="H117" s="234">
        <f t="shared" si="6"/>
        <v>0</v>
      </c>
      <c r="I117" s="233">
        <f>MAX(0,IF(ISNUMBER(H117),ROUNDUP((H$1/36500)*H117*' Amount Details'!I111,0)," "))</f>
        <v>0</v>
      </c>
      <c r="J117" s="232" t="str">
        <f>IF(Actual_Paid!H112="",IF(Actual_Paid!K112="",IF(Actual_Paid!N112=""," ",Actual_Paid!N112),Actual_Paid!K112),Actual_Paid!H112)</f>
        <v xml:space="preserve"> </v>
      </c>
      <c r="K117" s="234">
        <f t="shared" si="7"/>
        <v>0</v>
      </c>
      <c r="L117" s="233">
        <f>MAX(0,IF(ISNUMBER(K117),ROUNDUP((H$1/36500)*K117*' Amount Details'!J111,0)," "))</f>
        <v>0</v>
      </c>
      <c r="M117" s="232" t="str">
        <f>IF(Actual_Paid!K112="",IF(Actual_Paid!N112=""," ",Actual_Paid!N112),Actual_Paid!K112)</f>
        <v xml:space="preserve"> </v>
      </c>
      <c r="N117" s="234">
        <f t="shared" si="8"/>
        <v>0</v>
      </c>
      <c r="O117" s="233">
        <f>MAX(0,IF(ISNUMBER(N117),ROUNDUP((H$1/36500)*N117*' Amount Details'!K111,0)," "))</f>
        <v>0</v>
      </c>
      <c r="P117" s="232" t="str">
        <f>IF(Actual_Paid!N112=""," ",Actual_Paid!N112)</f>
        <v xml:space="preserve"> </v>
      </c>
      <c r="Q117" s="233">
        <f t="shared" si="9"/>
        <v>0</v>
      </c>
      <c r="R117" s="233">
        <f>MAX(0,IF(ISNUMBER(Q117),ROUNDUP((H$1/36500)*Q117*' Amount Details'!L111,0)," "))</f>
        <v>0</v>
      </c>
    </row>
    <row r="118" spans="3:18">
      <c r="C118" s="72" t="str">
        <f>Actual_Paid!C113</f>
        <v>B-603</v>
      </c>
      <c r="D118" s="232">
        <f>IF(' Amount Details'!P112=0,Interest_Calculation!B$1,IF(Actual_Paid!E113="",IF(Actual_Paid!H113="",IF(Actual_Paid!K113="",IF(Actual_Paid!N113=""," ",Actual_Paid!N113),Actual_Paid!K113),Actual_Paid!H113),Actual_Paid!E113))</f>
        <v>42844</v>
      </c>
      <c r="E118" s="249">
        <f t="shared" si="5"/>
        <v>9</v>
      </c>
      <c r="F118" s="233">
        <f>MAX(0,IF(ISNUMBER(E118),ROUNDUP((H$1/36500)*E118*' Amount Details'!P112,0)," "))</f>
        <v>0</v>
      </c>
      <c r="G118" s="232" t="str">
        <f>IF(Actual_Paid!E113="",IF(Actual_Paid!H113="",IF(Actual_Paid!K113="",IF(Actual_Paid!N113=""," ",Actual_Paid!N113),Actual_Paid!K113),Actual_Paid!H113),Actual_Paid!E113)</f>
        <v xml:space="preserve"> </v>
      </c>
      <c r="H118" s="234">
        <f t="shared" si="6"/>
        <v>0</v>
      </c>
      <c r="I118" s="233">
        <f>MAX(0,IF(ISNUMBER(H118),ROUNDUP((H$1/36500)*H118*' Amount Details'!I112,0)," "))</f>
        <v>0</v>
      </c>
      <c r="J118" s="232" t="str">
        <f>IF(Actual_Paid!H113="",IF(Actual_Paid!K113="",IF(Actual_Paid!N113=""," ",Actual_Paid!N113),Actual_Paid!K113),Actual_Paid!H113)</f>
        <v xml:space="preserve"> </v>
      </c>
      <c r="K118" s="234">
        <f t="shared" si="7"/>
        <v>0</v>
      </c>
      <c r="L118" s="233">
        <f>MAX(0,IF(ISNUMBER(K118),ROUNDUP((H$1/36500)*K118*' Amount Details'!J112,0)," "))</f>
        <v>0</v>
      </c>
      <c r="M118" s="232" t="str">
        <f>IF(Actual_Paid!K113="",IF(Actual_Paid!N113=""," ",Actual_Paid!N113),Actual_Paid!K113)</f>
        <v xml:space="preserve"> </v>
      </c>
      <c r="N118" s="234">
        <f t="shared" si="8"/>
        <v>0</v>
      </c>
      <c r="O118" s="233">
        <f>MAX(0,IF(ISNUMBER(N118),ROUNDUP((H$1/36500)*N118*' Amount Details'!K112,0)," "))</f>
        <v>0</v>
      </c>
      <c r="P118" s="232" t="str">
        <f>IF(Actual_Paid!N113=""," ",Actual_Paid!N113)</f>
        <v xml:space="preserve"> </v>
      </c>
      <c r="Q118" s="233">
        <f t="shared" si="9"/>
        <v>0</v>
      </c>
      <c r="R118" s="233">
        <f>MAX(0,IF(ISNUMBER(Q118),ROUNDUP((H$1/36500)*Q118*' Amount Details'!L112,0)," "))</f>
        <v>0</v>
      </c>
    </row>
    <row r="119" spans="3:18">
      <c r="C119" s="72" t="str">
        <f>Actual_Paid!C114</f>
        <v>B-604</v>
      </c>
      <c r="D119" s="232" t="str">
        <f>IF(' Amount Details'!P113=0,Interest_Calculation!B$1,IF(Actual_Paid!E114="",IF(Actual_Paid!H114="",IF(Actual_Paid!K114="",IF(Actual_Paid!N114=""," ",Actual_Paid!N114),Actual_Paid!K114),Actual_Paid!H114),Actual_Paid!E114))</f>
        <v xml:space="preserve"> </v>
      </c>
      <c r="E119" s="249">
        <f t="shared" si="5"/>
        <v>9</v>
      </c>
      <c r="F119" s="233">
        <f>MAX(0,IF(ISNUMBER(E119),ROUNDUP((H$1/36500)*E119*' Amount Details'!P113,0)," "))</f>
        <v>4</v>
      </c>
      <c r="G119" s="232" t="str">
        <f>IF(Actual_Paid!E114="",IF(Actual_Paid!H114="",IF(Actual_Paid!K114="",IF(Actual_Paid!N114=""," ",Actual_Paid!N114),Actual_Paid!K114),Actual_Paid!H114),Actual_Paid!E114)</f>
        <v xml:space="preserve"> </v>
      </c>
      <c r="H119" s="234">
        <f t="shared" si="6"/>
        <v>0</v>
      </c>
      <c r="I119" s="233">
        <f>MAX(0,IF(ISNUMBER(H119),ROUNDUP((H$1/36500)*H119*' Amount Details'!I113,0)," "))</f>
        <v>0</v>
      </c>
      <c r="J119" s="232" t="str">
        <f>IF(Actual_Paid!H114="",IF(Actual_Paid!K114="",IF(Actual_Paid!N114=""," ",Actual_Paid!N114),Actual_Paid!K114),Actual_Paid!H114)</f>
        <v xml:space="preserve"> </v>
      </c>
      <c r="K119" s="234">
        <f t="shared" si="7"/>
        <v>0</v>
      </c>
      <c r="L119" s="233">
        <f>MAX(0,IF(ISNUMBER(K119),ROUNDUP((H$1/36500)*K119*' Amount Details'!J113,0)," "))</f>
        <v>0</v>
      </c>
      <c r="M119" s="232" t="str">
        <f>IF(Actual_Paid!K114="",IF(Actual_Paid!N114=""," ",Actual_Paid!N114),Actual_Paid!K114)</f>
        <v xml:space="preserve"> </v>
      </c>
      <c r="N119" s="234">
        <f t="shared" si="8"/>
        <v>0</v>
      </c>
      <c r="O119" s="233">
        <f>MAX(0,IF(ISNUMBER(N119),ROUNDUP((H$1/36500)*N119*' Amount Details'!K113,0)," "))</f>
        <v>0</v>
      </c>
      <c r="P119" s="232" t="str">
        <f>IF(Actual_Paid!N114=""," ",Actual_Paid!N114)</f>
        <v xml:space="preserve"> </v>
      </c>
      <c r="Q119" s="233">
        <f t="shared" si="9"/>
        <v>0</v>
      </c>
      <c r="R119" s="233">
        <f>MAX(0,IF(ISNUMBER(Q119),ROUNDUP((H$1/36500)*Q119*' Amount Details'!L113,0)," "))</f>
        <v>0</v>
      </c>
    </row>
    <row r="120" spans="3:18">
      <c r="C120" s="72" t="str">
        <f>Actual_Paid!C115</f>
        <v>B-701</v>
      </c>
      <c r="D120" s="232" t="str">
        <f>IF(' Amount Details'!P114=0,Interest_Calculation!B$1,IF(Actual_Paid!E115="",IF(Actual_Paid!H115="",IF(Actual_Paid!K115="",IF(Actual_Paid!N115=""," ",Actual_Paid!N115),Actual_Paid!K115),Actual_Paid!H115),Actual_Paid!E115))</f>
        <v xml:space="preserve"> </v>
      </c>
      <c r="E120" s="249">
        <f t="shared" si="5"/>
        <v>9</v>
      </c>
      <c r="F120" s="233">
        <f>MAX(0,IF(ISNUMBER(E120),ROUNDUP((H$1/36500)*E120*' Amount Details'!P114,0)," "))</f>
        <v>9</v>
      </c>
      <c r="G120" s="232" t="str">
        <f>IF(Actual_Paid!E115="",IF(Actual_Paid!H115="",IF(Actual_Paid!K115="",IF(Actual_Paid!N115=""," ",Actual_Paid!N115),Actual_Paid!K115),Actual_Paid!H115),Actual_Paid!E115)</f>
        <v xml:space="preserve"> </v>
      </c>
      <c r="H120" s="234">
        <f t="shared" si="6"/>
        <v>0</v>
      </c>
      <c r="I120" s="233">
        <f>MAX(0,IF(ISNUMBER(H120),ROUNDUP((H$1/36500)*H120*' Amount Details'!I114,0)," "))</f>
        <v>0</v>
      </c>
      <c r="J120" s="232" t="str">
        <f>IF(Actual_Paid!H115="",IF(Actual_Paid!K115="",IF(Actual_Paid!N115=""," ",Actual_Paid!N115),Actual_Paid!K115),Actual_Paid!H115)</f>
        <v xml:space="preserve"> </v>
      </c>
      <c r="K120" s="234">
        <f t="shared" si="7"/>
        <v>0</v>
      </c>
      <c r="L120" s="233">
        <f>MAX(0,IF(ISNUMBER(K120),ROUNDUP((H$1/36500)*K120*' Amount Details'!J114,0)," "))</f>
        <v>0</v>
      </c>
      <c r="M120" s="232" t="str">
        <f>IF(Actual_Paid!K115="",IF(Actual_Paid!N115=""," ",Actual_Paid!N115),Actual_Paid!K115)</f>
        <v xml:space="preserve"> </v>
      </c>
      <c r="N120" s="234">
        <f t="shared" si="8"/>
        <v>0</v>
      </c>
      <c r="O120" s="233">
        <f>MAX(0,IF(ISNUMBER(N120),ROUNDUP((H$1/36500)*N120*' Amount Details'!K114,0)," "))</f>
        <v>0</v>
      </c>
      <c r="P120" s="232" t="str">
        <f>IF(Actual_Paid!N115=""," ",Actual_Paid!N115)</f>
        <v xml:space="preserve"> </v>
      </c>
      <c r="Q120" s="233">
        <f t="shared" si="9"/>
        <v>0</v>
      </c>
      <c r="R120" s="233">
        <f>MAX(0,IF(ISNUMBER(Q120),ROUNDUP((H$1/36500)*Q120*' Amount Details'!L114,0)," "))</f>
        <v>0</v>
      </c>
    </row>
    <row r="121" spans="3:18">
      <c r="C121" s="72" t="str">
        <f>Actual_Paid!C116</f>
        <v>B-702</v>
      </c>
      <c r="D121" s="232">
        <f>IF(' Amount Details'!P115=0,Interest_Calculation!B$1,IF(Actual_Paid!E116="",IF(Actual_Paid!H116="",IF(Actual_Paid!K116="",IF(Actual_Paid!N116=""," ",Actual_Paid!N116),Actual_Paid!K116),Actual_Paid!H116),Actual_Paid!E116))</f>
        <v>42844</v>
      </c>
      <c r="E121" s="249">
        <f t="shared" si="5"/>
        <v>9</v>
      </c>
      <c r="F121" s="233">
        <f>MAX(0,IF(ISNUMBER(E121),ROUNDUP((H$1/36500)*E121*' Amount Details'!P115,0)," "))</f>
        <v>0</v>
      </c>
      <c r="G121" s="232" t="str">
        <f>IF(Actual_Paid!E116="",IF(Actual_Paid!H116="",IF(Actual_Paid!K116="",IF(Actual_Paid!N116=""," ",Actual_Paid!N116),Actual_Paid!K116),Actual_Paid!H116),Actual_Paid!E116)</f>
        <v xml:space="preserve"> </v>
      </c>
      <c r="H121" s="234">
        <f t="shared" si="6"/>
        <v>0</v>
      </c>
      <c r="I121" s="233">
        <f>MAX(0,IF(ISNUMBER(H121),ROUNDUP((H$1/36500)*H121*' Amount Details'!I115,0)," "))</f>
        <v>0</v>
      </c>
      <c r="J121" s="232" t="str">
        <f>IF(Actual_Paid!H116="",IF(Actual_Paid!K116="",IF(Actual_Paid!N116=""," ",Actual_Paid!N116),Actual_Paid!K116),Actual_Paid!H116)</f>
        <v xml:space="preserve"> </v>
      </c>
      <c r="K121" s="234">
        <f t="shared" si="7"/>
        <v>0</v>
      </c>
      <c r="L121" s="233">
        <f>MAX(0,IF(ISNUMBER(K121),ROUNDUP((H$1/36500)*K121*' Amount Details'!J115,0)," "))</f>
        <v>0</v>
      </c>
      <c r="M121" s="232" t="str">
        <f>IF(Actual_Paid!K116="",IF(Actual_Paid!N116=""," ",Actual_Paid!N116),Actual_Paid!K116)</f>
        <v xml:space="preserve"> </v>
      </c>
      <c r="N121" s="234">
        <f t="shared" si="8"/>
        <v>0</v>
      </c>
      <c r="O121" s="233">
        <f>MAX(0,IF(ISNUMBER(N121),ROUNDUP((H$1/36500)*N121*' Amount Details'!K115,0)," "))</f>
        <v>0</v>
      </c>
      <c r="P121" s="232" t="str">
        <f>IF(Actual_Paid!N116=""," ",Actual_Paid!N116)</f>
        <v xml:space="preserve"> </v>
      </c>
      <c r="Q121" s="233">
        <f t="shared" si="9"/>
        <v>0</v>
      </c>
      <c r="R121" s="233">
        <f>MAX(0,IF(ISNUMBER(Q121),ROUNDUP((H$1/36500)*Q121*' Amount Details'!L115,0)," "))</f>
        <v>0</v>
      </c>
    </row>
    <row r="122" spans="3:18">
      <c r="C122" s="72" t="str">
        <f>Actual_Paid!C117</f>
        <v>B-703</v>
      </c>
      <c r="D122" s="232">
        <f>IF(' Amount Details'!P116=0,Interest_Calculation!B$1,IF(Actual_Paid!E117="",IF(Actual_Paid!H117="",IF(Actual_Paid!K117="",IF(Actual_Paid!N117=""," ",Actual_Paid!N117),Actual_Paid!K117),Actual_Paid!H117),Actual_Paid!E117))</f>
        <v>42844</v>
      </c>
      <c r="E122" s="249">
        <f t="shared" si="5"/>
        <v>9</v>
      </c>
      <c r="F122" s="233">
        <f>MAX(0,IF(ISNUMBER(E122),ROUNDUP((H$1/36500)*E122*' Amount Details'!P116,0)," "))</f>
        <v>0</v>
      </c>
      <c r="G122" s="232" t="str">
        <f>IF(Actual_Paid!E117="",IF(Actual_Paid!H117="",IF(Actual_Paid!K117="",IF(Actual_Paid!N117=""," ",Actual_Paid!N117),Actual_Paid!K117),Actual_Paid!H117),Actual_Paid!E117)</f>
        <v xml:space="preserve"> </v>
      </c>
      <c r="H122" s="234">
        <f t="shared" si="6"/>
        <v>0</v>
      </c>
      <c r="I122" s="233">
        <f>MAX(0,IF(ISNUMBER(H122),ROUNDUP((H$1/36500)*H122*' Amount Details'!I116,0)," "))</f>
        <v>0</v>
      </c>
      <c r="J122" s="232" t="str">
        <f>IF(Actual_Paid!H117="",IF(Actual_Paid!K117="",IF(Actual_Paid!N117=""," ",Actual_Paid!N117),Actual_Paid!K117),Actual_Paid!H117)</f>
        <v xml:space="preserve"> </v>
      </c>
      <c r="K122" s="234">
        <f t="shared" si="7"/>
        <v>0</v>
      </c>
      <c r="L122" s="233">
        <f>MAX(0,IF(ISNUMBER(K122),ROUNDUP((H$1/36500)*K122*' Amount Details'!J116,0)," "))</f>
        <v>0</v>
      </c>
      <c r="M122" s="232" t="str">
        <f>IF(Actual_Paid!K117="",IF(Actual_Paid!N117=""," ",Actual_Paid!N117),Actual_Paid!K117)</f>
        <v xml:space="preserve"> </v>
      </c>
      <c r="N122" s="234">
        <f t="shared" si="8"/>
        <v>0</v>
      </c>
      <c r="O122" s="233">
        <f>MAX(0,IF(ISNUMBER(N122),ROUNDUP((H$1/36500)*N122*' Amount Details'!K116,0)," "))</f>
        <v>0</v>
      </c>
      <c r="P122" s="232" t="str">
        <f>IF(Actual_Paid!N117=""," ",Actual_Paid!N117)</f>
        <v xml:space="preserve"> </v>
      </c>
      <c r="Q122" s="233">
        <f t="shared" si="9"/>
        <v>0</v>
      </c>
      <c r="R122" s="233">
        <f>MAX(0,IF(ISNUMBER(Q122),ROUNDUP((H$1/36500)*Q122*' Amount Details'!L116,0)," "))</f>
        <v>0</v>
      </c>
    </row>
    <row r="123" spans="3:18">
      <c r="C123" s="72" t="str">
        <f>Actual_Paid!C118</f>
        <v>B-704</v>
      </c>
      <c r="D123" s="232" t="str">
        <f>IF(' Amount Details'!P117=0,Interest_Calculation!B$1,IF(Actual_Paid!E118="",IF(Actual_Paid!H118="",IF(Actual_Paid!K118="",IF(Actual_Paid!N118=""," ",Actual_Paid!N118),Actual_Paid!K118),Actual_Paid!H118),Actual_Paid!E118))</f>
        <v xml:space="preserve"> </v>
      </c>
      <c r="E123" s="249">
        <f t="shared" si="5"/>
        <v>9</v>
      </c>
      <c r="F123" s="233">
        <f>MAX(0,IF(ISNUMBER(E123),ROUNDUP((H$1/36500)*E123*' Amount Details'!P117,0)," "))</f>
        <v>6</v>
      </c>
      <c r="G123" s="232" t="str">
        <f>IF(Actual_Paid!E118="",IF(Actual_Paid!H118="",IF(Actual_Paid!K118="",IF(Actual_Paid!N118=""," ",Actual_Paid!N118),Actual_Paid!K118),Actual_Paid!H118),Actual_Paid!E118)</f>
        <v xml:space="preserve"> </v>
      </c>
      <c r="H123" s="234">
        <f t="shared" si="6"/>
        <v>0</v>
      </c>
      <c r="I123" s="233">
        <f>MAX(0,IF(ISNUMBER(H123),ROUNDUP((H$1/36500)*H123*' Amount Details'!I117,0)," "))</f>
        <v>0</v>
      </c>
      <c r="J123" s="232" t="str">
        <f>IF(Actual_Paid!H118="",IF(Actual_Paid!K118="",IF(Actual_Paid!N118=""," ",Actual_Paid!N118),Actual_Paid!K118),Actual_Paid!H118)</f>
        <v xml:space="preserve"> </v>
      </c>
      <c r="K123" s="234">
        <f t="shared" si="7"/>
        <v>0</v>
      </c>
      <c r="L123" s="233">
        <f>MAX(0,IF(ISNUMBER(K123),ROUNDUP((H$1/36500)*K123*' Amount Details'!J117,0)," "))</f>
        <v>0</v>
      </c>
      <c r="M123" s="232" t="str">
        <f>IF(Actual_Paid!K118="",IF(Actual_Paid!N118=""," ",Actual_Paid!N118),Actual_Paid!K118)</f>
        <v xml:space="preserve"> </v>
      </c>
      <c r="N123" s="234">
        <f t="shared" si="8"/>
        <v>0</v>
      </c>
      <c r="O123" s="233">
        <f>MAX(0,IF(ISNUMBER(N123),ROUNDUP((H$1/36500)*N123*' Amount Details'!K117,0)," "))</f>
        <v>0</v>
      </c>
      <c r="P123" s="232" t="str">
        <f>IF(Actual_Paid!N118=""," ",Actual_Paid!N118)</f>
        <v xml:space="preserve"> </v>
      </c>
      <c r="Q123" s="233">
        <f t="shared" si="9"/>
        <v>0</v>
      </c>
      <c r="R123" s="233">
        <f>MAX(0,IF(ISNUMBER(Q123),ROUNDUP((H$1/36500)*Q123*' Amount Details'!L117,0)," "))</f>
        <v>0</v>
      </c>
    </row>
    <row r="124" spans="3:18">
      <c r="C124" s="72" t="str">
        <f>Actual_Paid!C119</f>
        <v>B-801</v>
      </c>
      <c r="D124" s="232">
        <f>IF(' Amount Details'!P118=0,Interest_Calculation!B$1,IF(Actual_Paid!E119="",IF(Actual_Paid!H119="",IF(Actual_Paid!K119="",IF(Actual_Paid!N119=""," ",Actual_Paid!N119),Actual_Paid!K119),Actual_Paid!H119),Actual_Paid!E119))</f>
        <v>42844</v>
      </c>
      <c r="E124" s="249">
        <f t="shared" si="5"/>
        <v>9</v>
      </c>
      <c r="F124" s="233">
        <f>MAX(0,IF(ISNUMBER(E124),ROUNDUP((H$1/36500)*E124*' Amount Details'!P118,0)," "))</f>
        <v>0</v>
      </c>
      <c r="G124" s="232">
        <f>IF(Actual_Paid!E119="",IF(Actual_Paid!H119="",IF(Actual_Paid!K119="",IF(Actual_Paid!N119=""," ",Actual_Paid!N119),Actual_Paid!K119),Actual_Paid!H119),Actual_Paid!E119)</f>
        <v>42836</v>
      </c>
      <c r="H124" s="234">
        <f t="shared" si="6"/>
        <v>0</v>
      </c>
      <c r="I124" s="233">
        <f>MAX(0,IF(ISNUMBER(H124),ROUNDUP((H$1/36500)*H124*' Amount Details'!I118,0)," "))</f>
        <v>0</v>
      </c>
      <c r="J124" s="232" t="str">
        <f>IF(Actual_Paid!H119="",IF(Actual_Paid!K119="",IF(Actual_Paid!N119=""," ",Actual_Paid!N119),Actual_Paid!K119),Actual_Paid!H119)</f>
        <v xml:space="preserve"> </v>
      </c>
      <c r="K124" s="234">
        <f t="shared" si="7"/>
        <v>0</v>
      </c>
      <c r="L124" s="233">
        <f>MAX(0,IF(ISNUMBER(K124),ROUNDUP((H$1/36500)*K124*' Amount Details'!J118,0)," "))</f>
        <v>0</v>
      </c>
      <c r="M124" s="232" t="str">
        <f>IF(Actual_Paid!K119="",IF(Actual_Paid!N119=""," ",Actual_Paid!N119),Actual_Paid!K119)</f>
        <v xml:space="preserve"> </v>
      </c>
      <c r="N124" s="234">
        <f t="shared" si="8"/>
        <v>0</v>
      </c>
      <c r="O124" s="233">
        <f>MAX(0,IF(ISNUMBER(N124),ROUNDUP((H$1/36500)*N124*' Amount Details'!K118,0)," "))</f>
        <v>0</v>
      </c>
      <c r="P124" s="232" t="str">
        <f>IF(Actual_Paid!N119=""," ",Actual_Paid!N119)</f>
        <v xml:space="preserve"> </v>
      </c>
      <c r="Q124" s="233">
        <f t="shared" si="9"/>
        <v>0</v>
      </c>
      <c r="R124" s="233">
        <f>MAX(0,IF(ISNUMBER(Q124),ROUNDUP((H$1/36500)*Q124*' Amount Details'!L118,0)," "))</f>
        <v>0</v>
      </c>
    </row>
    <row r="125" spans="3:18">
      <c r="C125" s="72" t="str">
        <f>Actual_Paid!C120</f>
        <v>B-802</v>
      </c>
      <c r="D125" s="232" t="str">
        <f>IF(' Amount Details'!P119=0,Interest_Calculation!B$1,IF(Actual_Paid!E120="",IF(Actual_Paid!H120="",IF(Actual_Paid!K120="",IF(Actual_Paid!N120=""," ",Actual_Paid!N120),Actual_Paid!K120),Actual_Paid!H120),Actual_Paid!E120))</f>
        <v xml:space="preserve"> </v>
      </c>
      <c r="E125" s="249">
        <f t="shared" si="5"/>
        <v>9</v>
      </c>
      <c r="F125" s="233">
        <f>MAX(0,IF(ISNUMBER(E125),ROUNDUP((H$1/36500)*E125*' Amount Details'!P119,0)," "))</f>
        <v>1</v>
      </c>
      <c r="G125" s="232" t="str">
        <f>IF(Actual_Paid!E120="",IF(Actual_Paid!H120="",IF(Actual_Paid!K120="",IF(Actual_Paid!N120=""," ",Actual_Paid!N120),Actual_Paid!K120),Actual_Paid!H120),Actual_Paid!E120)</f>
        <v xml:space="preserve"> </v>
      </c>
      <c r="H125" s="234">
        <f t="shared" si="6"/>
        <v>0</v>
      </c>
      <c r="I125" s="233">
        <f>MAX(0,IF(ISNUMBER(H125),ROUNDUP((H$1/36500)*H125*' Amount Details'!I119,0)," "))</f>
        <v>0</v>
      </c>
      <c r="J125" s="232" t="str">
        <f>IF(Actual_Paid!H120="",IF(Actual_Paid!K120="",IF(Actual_Paid!N120=""," ",Actual_Paid!N120),Actual_Paid!K120),Actual_Paid!H120)</f>
        <v xml:space="preserve"> </v>
      </c>
      <c r="K125" s="234">
        <f t="shared" si="7"/>
        <v>0</v>
      </c>
      <c r="L125" s="233">
        <f>MAX(0,IF(ISNUMBER(K125),ROUNDUP((H$1/36500)*K125*' Amount Details'!J119,0)," "))</f>
        <v>0</v>
      </c>
      <c r="M125" s="232" t="str">
        <f>IF(Actual_Paid!K120="",IF(Actual_Paid!N120=""," ",Actual_Paid!N120),Actual_Paid!K120)</f>
        <v xml:space="preserve"> </v>
      </c>
      <c r="N125" s="234">
        <f t="shared" si="8"/>
        <v>0</v>
      </c>
      <c r="O125" s="233">
        <f>MAX(0,IF(ISNUMBER(N125),ROUNDUP((H$1/36500)*N125*' Amount Details'!K119,0)," "))</f>
        <v>0</v>
      </c>
      <c r="P125" s="232" t="str">
        <f>IF(Actual_Paid!N120=""," ",Actual_Paid!N120)</f>
        <v xml:space="preserve"> </v>
      </c>
      <c r="Q125" s="233">
        <f t="shared" si="9"/>
        <v>0</v>
      </c>
      <c r="R125" s="233">
        <f>MAX(0,IF(ISNUMBER(Q125),ROUNDUP((H$1/36500)*Q125*' Amount Details'!L119,0)," "))</f>
        <v>0</v>
      </c>
    </row>
    <row r="126" spans="3:18">
      <c r="C126" s="72" t="str">
        <f>Actual_Paid!C121</f>
        <v>B-803</v>
      </c>
      <c r="D126" s="232" t="str">
        <f>IF(' Amount Details'!P120=0,Interest_Calculation!B$1,IF(Actual_Paid!E121="",IF(Actual_Paid!H121="",IF(Actual_Paid!K121="",IF(Actual_Paid!N121=""," ",Actual_Paid!N121),Actual_Paid!K121),Actual_Paid!H121),Actual_Paid!E121))</f>
        <v xml:space="preserve"> </v>
      </c>
      <c r="E126" s="249">
        <f t="shared" si="5"/>
        <v>9</v>
      </c>
      <c r="F126" s="233">
        <f>MAX(0,IF(ISNUMBER(E126),ROUNDUP((H$1/36500)*E126*' Amount Details'!P120,0)," "))</f>
        <v>207</v>
      </c>
      <c r="G126" s="232" t="str">
        <f>IF(Actual_Paid!E121="",IF(Actual_Paid!H121="",IF(Actual_Paid!K121="",IF(Actual_Paid!N121=""," ",Actual_Paid!N121),Actual_Paid!K121),Actual_Paid!H121),Actual_Paid!E121)</f>
        <v xml:space="preserve"> </v>
      </c>
      <c r="H126" s="234">
        <f t="shared" si="6"/>
        <v>0</v>
      </c>
      <c r="I126" s="233">
        <f>MAX(0,IF(ISNUMBER(H126),ROUNDUP((H$1/36500)*H126*' Amount Details'!I120,0)," "))</f>
        <v>0</v>
      </c>
      <c r="J126" s="232" t="str">
        <f>IF(Actual_Paid!H121="",IF(Actual_Paid!K121="",IF(Actual_Paid!N121=""," ",Actual_Paid!N121),Actual_Paid!K121),Actual_Paid!H121)</f>
        <v xml:space="preserve"> </v>
      </c>
      <c r="K126" s="234">
        <f t="shared" si="7"/>
        <v>0</v>
      </c>
      <c r="L126" s="233">
        <f>MAX(0,IF(ISNUMBER(K126),ROUNDUP((H$1/36500)*K126*' Amount Details'!J120,0)," "))</f>
        <v>0</v>
      </c>
      <c r="M126" s="232" t="str">
        <f>IF(Actual_Paid!K121="",IF(Actual_Paid!N121=""," ",Actual_Paid!N121),Actual_Paid!K121)</f>
        <v xml:space="preserve"> </v>
      </c>
      <c r="N126" s="234">
        <f t="shared" si="8"/>
        <v>0</v>
      </c>
      <c r="O126" s="233">
        <f>MAX(0,IF(ISNUMBER(N126),ROUNDUP((H$1/36500)*N126*' Amount Details'!K120,0)," "))</f>
        <v>0</v>
      </c>
      <c r="P126" s="232" t="str">
        <f>IF(Actual_Paid!N121=""," ",Actual_Paid!N121)</f>
        <v xml:space="preserve"> </v>
      </c>
      <c r="Q126" s="233">
        <f t="shared" si="9"/>
        <v>0</v>
      </c>
      <c r="R126" s="233">
        <f>MAX(0,IF(ISNUMBER(Q126),ROUNDUP((H$1/36500)*Q126*' Amount Details'!L120,0)," "))</f>
        <v>0</v>
      </c>
    </row>
    <row r="127" spans="3:18">
      <c r="C127" s="72" t="str">
        <f>Actual_Paid!C122</f>
        <v>B-804</v>
      </c>
      <c r="D127" s="232">
        <f>IF(' Amount Details'!P121=0,Interest_Calculation!B$1,IF(Actual_Paid!E122="",IF(Actual_Paid!H122="",IF(Actual_Paid!K122="",IF(Actual_Paid!N122=""," ",Actual_Paid!N122),Actual_Paid!K122),Actual_Paid!H122),Actual_Paid!E122))</f>
        <v>42844</v>
      </c>
      <c r="E127" s="249">
        <f t="shared" si="5"/>
        <v>9</v>
      </c>
      <c r="F127" s="233">
        <f>MAX(0,IF(ISNUMBER(E127),ROUNDUP((H$1/36500)*E127*' Amount Details'!P121,0)," "))</f>
        <v>0</v>
      </c>
      <c r="G127" s="232" t="str">
        <f>IF(Actual_Paid!E122="",IF(Actual_Paid!H122="",IF(Actual_Paid!K122="",IF(Actual_Paid!N122=""," ",Actual_Paid!N122),Actual_Paid!K122),Actual_Paid!H122),Actual_Paid!E122)</f>
        <v xml:space="preserve"> </v>
      </c>
      <c r="H127" s="234">
        <f t="shared" si="6"/>
        <v>0</v>
      </c>
      <c r="I127" s="233">
        <f>MAX(0,IF(ISNUMBER(H127),ROUNDUP((H$1/36500)*H127*' Amount Details'!I121,0)," "))</f>
        <v>0</v>
      </c>
      <c r="J127" s="232" t="str">
        <f>IF(Actual_Paid!H122="",IF(Actual_Paid!K122="",IF(Actual_Paid!N122=""," ",Actual_Paid!N122),Actual_Paid!K122),Actual_Paid!H122)</f>
        <v xml:space="preserve"> </v>
      </c>
      <c r="K127" s="234">
        <f t="shared" si="7"/>
        <v>0</v>
      </c>
      <c r="L127" s="233">
        <f>MAX(0,IF(ISNUMBER(K127),ROUNDUP((H$1/36500)*K127*' Amount Details'!J121,0)," "))</f>
        <v>0</v>
      </c>
      <c r="M127" s="232" t="str">
        <f>IF(Actual_Paid!K122="",IF(Actual_Paid!N122=""," ",Actual_Paid!N122),Actual_Paid!K122)</f>
        <v xml:space="preserve"> </v>
      </c>
      <c r="N127" s="234">
        <f t="shared" si="8"/>
        <v>0</v>
      </c>
      <c r="O127" s="233">
        <f>MAX(0,IF(ISNUMBER(N127),ROUNDUP((H$1/36500)*N127*' Amount Details'!K121,0)," "))</f>
        <v>0</v>
      </c>
      <c r="P127" s="232" t="str">
        <f>IF(Actual_Paid!N122=""," ",Actual_Paid!N122)</f>
        <v xml:space="preserve"> </v>
      </c>
      <c r="Q127" s="233">
        <f t="shared" si="9"/>
        <v>0</v>
      </c>
      <c r="R127" s="233">
        <f>MAX(0,IF(ISNUMBER(Q127),ROUNDUP((H$1/36500)*Q127*' Amount Details'!L121,0)," "))</f>
        <v>0</v>
      </c>
    </row>
    <row r="128" spans="3:18">
      <c r="C128" s="72" t="str">
        <f>Actual_Paid!C123</f>
        <v>B-901</v>
      </c>
      <c r="D128" s="232">
        <f>IF(' Amount Details'!P122=0,Interest_Calculation!B$1,IF(Actual_Paid!E123="",IF(Actual_Paid!H123="",IF(Actual_Paid!K123="",IF(Actual_Paid!N123=""," ",Actual_Paid!N123),Actual_Paid!K123),Actual_Paid!H123),Actual_Paid!E123))</f>
        <v>42844</v>
      </c>
      <c r="E128" s="249">
        <f t="shared" si="5"/>
        <v>9</v>
      </c>
      <c r="F128" s="233">
        <f>MAX(0,IF(ISNUMBER(E128),ROUNDUP((H$1/36500)*E128*' Amount Details'!P122,0)," "))</f>
        <v>0</v>
      </c>
      <c r="G128" s="232" t="str">
        <f>IF(Actual_Paid!E123="",IF(Actual_Paid!H123="",IF(Actual_Paid!K123="",IF(Actual_Paid!N123=""," ",Actual_Paid!N123),Actual_Paid!K123),Actual_Paid!H123),Actual_Paid!E123)</f>
        <v xml:space="preserve"> </v>
      </c>
      <c r="H128" s="234">
        <f t="shared" si="6"/>
        <v>0</v>
      </c>
      <c r="I128" s="233">
        <f>MAX(0,IF(ISNUMBER(H128),ROUNDUP((H$1/36500)*H128*' Amount Details'!I122,0)," "))</f>
        <v>0</v>
      </c>
      <c r="J128" s="232" t="str">
        <f>IF(Actual_Paid!H123="",IF(Actual_Paid!K123="",IF(Actual_Paid!N123=""," ",Actual_Paid!N123),Actual_Paid!K123),Actual_Paid!H123)</f>
        <v xml:space="preserve"> </v>
      </c>
      <c r="K128" s="234">
        <f t="shared" si="7"/>
        <v>0</v>
      </c>
      <c r="L128" s="233">
        <f>MAX(0,IF(ISNUMBER(K128),ROUNDUP((H$1/36500)*K128*' Amount Details'!J122,0)," "))</f>
        <v>0</v>
      </c>
      <c r="M128" s="232" t="str">
        <f>IF(Actual_Paid!K123="",IF(Actual_Paid!N123=""," ",Actual_Paid!N123),Actual_Paid!K123)</f>
        <v xml:space="preserve"> </v>
      </c>
      <c r="N128" s="234">
        <f t="shared" si="8"/>
        <v>0</v>
      </c>
      <c r="O128" s="233">
        <f>MAX(0,IF(ISNUMBER(N128),ROUNDUP((H$1/36500)*N128*' Amount Details'!K122,0)," "))</f>
        <v>0</v>
      </c>
      <c r="P128" s="232" t="str">
        <f>IF(Actual_Paid!N123=""," ",Actual_Paid!N123)</f>
        <v xml:space="preserve"> </v>
      </c>
      <c r="Q128" s="233">
        <f t="shared" si="9"/>
        <v>0</v>
      </c>
      <c r="R128" s="233">
        <f>MAX(0,IF(ISNUMBER(Q128),ROUNDUP((H$1/36500)*Q128*' Amount Details'!L122,0)," "))</f>
        <v>0</v>
      </c>
    </row>
    <row r="129" spans="3:18">
      <c r="C129" s="72" t="str">
        <f>Actual_Paid!C124</f>
        <v>B-902</v>
      </c>
      <c r="D129" s="232" t="str">
        <f>IF(' Amount Details'!P123=0,Interest_Calculation!B$1,IF(Actual_Paid!E124="",IF(Actual_Paid!H124="",IF(Actual_Paid!K124="",IF(Actual_Paid!N124=""," ",Actual_Paid!N124),Actual_Paid!K124),Actual_Paid!H124),Actual_Paid!E124))</f>
        <v xml:space="preserve"> </v>
      </c>
      <c r="E129" s="249">
        <f t="shared" si="5"/>
        <v>9</v>
      </c>
      <c r="F129" s="233">
        <f>MAX(0,IF(ISNUMBER(E129),ROUNDUP((H$1/36500)*E129*' Amount Details'!P123,0)," "))</f>
        <v>53</v>
      </c>
      <c r="G129" s="232" t="str">
        <f>IF(Actual_Paid!E124="",IF(Actual_Paid!H124="",IF(Actual_Paid!K124="",IF(Actual_Paid!N124=""," ",Actual_Paid!N124),Actual_Paid!K124),Actual_Paid!H124),Actual_Paid!E124)</f>
        <v xml:space="preserve"> </v>
      </c>
      <c r="H129" s="234">
        <f t="shared" si="6"/>
        <v>0</v>
      </c>
      <c r="I129" s="233">
        <f>MAX(0,IF(ISNUMBER(H129),ROUNDUP((H$1/36500)*H129*' Amount Details'!I123,0)," "))</f>
        <v>0</v>
      </c>
      <c r="J129" s="232" t="str">
        <f>IF(Actual_Paid!H124="",IF(Actual_Paid!K124="",IF(Actual_Paid!N124=""," ",Actual_Paid!N124),Actual_Paid!K124),Actual_Paid!H124)</f>
        <v xml:space="preserve"> </v>
      </c>
      <c r="K129" s="234">
        <f t="shared" si="7"/>
        <v>0</v>
      </c>
      <c r="L129" s="233">
        <f>MAX(0,IF(ISNUMBER(K129),ROUNDUP((H$1/36500)*K129*' Amount Details'!J123,0)," "))</f>
        <v>0</v>
      </c>
      <c r="M129" s="232" t="str">
        <f>IF(Actual_Paid!K124="",IF(Actual_Paid!N124=""," ",Actual_Paid!N124),Actual_Paid!K124)</f>
        <v xml:space="preserve"> </v>
      </c>
      <c r="N129" s="234">
        <f t="shared" si="8"/>
        <v>0</v>
      </c>
      <c r="O129" s="233">
        <f>MAX(0,IF(ISNUMBER(N129),ROUNDUP((H$1/36500)*N129*' Amount Details'!K123,0)," "))</f>
        <v>0</v>
      </c>
      <c r="P129" s="232" t="str">
        <f>IF(Actual_Paid!N124=""," ",Actual_Paid!N124)</f>
        <v xml:space="preserve"> </v>
      </c>
      <c r="Q129" s="233">
        <f t="shared" si="9"/>
        <v>0</v>
      </c>
      <c r="R129" s="233">
        <f>MAX(0,IF(ISNUMBER(Q129),ROUNDUP((H$1/36500)*Q129*' Amount Details'!L123,0)," "))</f>
        <v>0</v>
      </c>
    </row>
    <row r="130" spans="3:18">
      <c r="C130" s="72" t="str">
        <f>Actual_Paid!C125</f>
        <v>B-903</v>
      </c>
      <c r="D130" s="232" t="str">
        <f>IF(' Amount Details'!P124=0,Interest_Calculation!B$1,IF(Actual_Paid!E125="",IF(Actual_Paid!H125="",IF(Actual_Paid!K125="",IF(Actual_Paid!N125=""," ",Actual_Paid!N125),Actual_Paid!K125),Actual_Paid!H125),Actual_Paid!E125))</f>
        <v xml:space="preserve"> </v>
      </c>
      <c r="E130" s="249">
        <f t="shared" si="5"/>
        <v>9</v>
      </c>
      <c r="F130" s="233">
        <f>MAX(0,IF(ISNUMBER(E130),ROUNDUP((H$1/36500)*E130*' Amount Details'!P124,0)," "))</f>
        <v>144</v>
      </c>
      <c r="G130" s="232" t="str">
        <f>IF(Actual_Paid!E125="",IF(Actual_Paid!H125="",IF(Actual_Paid!K125="",IF(Actual_Paid!N125=""," ",Actual_Paid!N125),Actual_Paid!K125),Actual_Paid!H125),Actual_Paid!E125)</f>
        <v xml:space="preserve"> </v>
      </c>
      <c r="H130" s="234">
        <f t="shared" si="6"/>
        <v>0</v>
      </c>
      <c r="I130" s="233">
        <f>MAX(0,IF(ISNUMBER(H130),ROUNDUP((H$1/36500)*H130*' Amount Details'!I124,0)," "))</f>
        <v>0</v>
      </c>
      <c r="J130" s="232" t="str">
        <f>IF(Actual_Paid!H125="",IF(Actual_Paid!K125="",IF(Actual_Paid!N125=""," ",Actual_Paid!N125),Actual_Paid!K125),Actual_Paid!H125)</f>
        <v xml:space="preserve"> </v>
      </c>
      <c r="K130" s="234">
        <f t="shared" si="7"/>
        <v>0</v>
      </c>
      <c r="L130" s="233">
        <f>MAX(0,IF(ISNUMBER(K130),ROUNDUP((H$1/36500)*K130*' Amount Details'!J124,0)," "))</f>
        <v>0</v>
      </c>
      <c r="M130" s="232" t="str">
        <f>IF(Actual_Paid!K125="",IF(Actual_Paid!N125=""," ",Actual_Paid!N125),Actual_Paid!K125)</f>
        <v xml:space="preserve"> </v>
      </c>
      <c r="N130" s="234">
        <f t="shared" si="8"/>
        <v>0</v>
      </c>
      <c r="O130" s="233">
        <f>MAX(0,IF(ISNUMBER(N130),ROUNDUP((H$1/36500)*N130*' Amount Details'!K124,0)," "))</f>
        <v>0</v>
      </c>
      <c r="P130" s="232" t="str">
        <f>IF(Actual_Paid!N125=""," ",Actual_Paid!N125)</f>
        <v xml:space="preserve"> </v>
      </c>
      <c r="Q130" s="233">
        <f t="shared" si="9"/>
        <v>0</v>
      </c>
      <c r="R130" s="233">
        <f>MAX(0,IF(ISNUMBER(Q130),ROUNDUP((H$1/36500)*Q130*' Amount Details'!L124,0)," "))</f>
        <v>0</v>
      </c>
    </row>
    <row r="131" spans="3:18">
      <c r="C131" s="72" t="str">
        <f>Actual_Paid!C126</f>
        <v>B-904</v>
      </c>
      <c r="D131" s="232" t="str">
        <f>IF(' Amount Details'!P125=0,Interest_Calculation!B$1,IF(Actual_Paid!E126="",IF(Actual_Paid!H126="",IF(Actual_Paid!K126="",IF(Actual_Paid!N126=""," ",Actual_Paid!N126),Actual_Paid!K126),Actual_Paid!H126),Actual_Paid!E126))</f>
        <v xml:space="preserve"> </v>
      </c>
      <c r="E131" s="249">
        <f t="shared" si="5"/>
        <v>9</v>
      </c>
      <c r="F131" s="233">
        <f>MAX(0,IF(ISNUMBER(E131),ROUNDUP((H$1/36500)*E131*' Amount Details'!P125,0)," "))</f>
        <v>95</v>
      </c>
      <c r="G131" s="232" t="str">
        <f>IF(Actual_Paid!E126="",IF(Actual_Paid!H126="",IF(Actual_Paid!K126="",IF(Actual_Paid!N126=""," ",Actual_Paid!N126),Actual_Paid!K126),Actual_Paid!H126),Actual_Paid!E126)</f>
        <v xml:space="preserve"> </v>
      </c>
      <c r="H131" s="234">
        <f t="shared" si="6"/>
        <v>0</v>
      </c>
      <c r="I131" s="233">
        <f>MAX(0,IF(ISNUMBER(H131),ROUNDUP((H$1/36500)*H131*' Amount Details'!I125,0)," "))</f>
        <v>0</v>
      </c>
      <c r="J131" s="232" t="str">
        <f>IF(Actual_Paid!H126="",IF(Actual_Paid!K126="",IF(Actual_Paid!N126=""," ",Actual_Paid!N126),Actual_Paid!K126),Actual_Paid!H126)</f>
        <v xml:space="preserve"> </v>
      </c>
      <c r="K131" s="234">
        <f t="shared" si="7"/>
        <v>0</v>
      </c>
      <c r="L131" s="233">
        <f>MAX(0,IF(ISNUMBER(K131),ROUNDUP((H$1/36500)*K131*' Amount Details'!J125,0)," "))</f>
        <v>0</v>
      </c>
      <c r="M131" s="232" t="str">
        <f>IF(Actual_Paid!K126="",IF(Actual_Paid!N126=""," ",Actual_Paid!N126),Actual_Paid!K126)</f>
        <v xml:space="preserve"> </v>
      </c>
      <c r="N131" s="234">
        <f t="shared" si="8"/>
        <v>0</v>
      </c>
      <c r="O131" s="233">
        <f>MAX(0,IF(ISNUMBER(N131),ROUNDUP((H$1/36500)*N131*' Amount Details'!K125,0)," "))</f>
        <v>0</v>
      </c>
      <c r="P131" s="232" t="str">
        <f>IF(Actual_Paid!N126=""," ",Actual_Paid!N126)</f>
        <v xml:space="preserve"> </v>
      </c>
      <c r="Q131" s="233">
        <f t="shared" si="9"/>
        <v>0</v>
      </c>
      <c r="R131" s="233">
        <f>MAX(0,IF(ISNUMBER(Q131),ROUNDUP((H$1/36500)*Q131*' Amount Details'!L125,0)," "))</f>
        <v>0</v>
      </c>
    </row>
    <row r="132" spans="3:18">
      <c r="C132" s="72" t="str">
        <f>Actual_Paid!C127</f>
        <v>B-1001</v>
      </c>
      <c r="D132" s="232" t="str">
        <f>IF(' Amount Details'!P126=0,Interest_Calculation!B$1,IF(Actual_Paid!E127="",IF(Actual_Paid!H127="",IF(Actual_Paid!K127="",IF(Actual_Paid!N127=""," ",Actual_Paid!N127),Actual_Paid!K127),Actual_Paid!H127),Actual_Paid!E127))</f>
        <v xml:space="preserve"> </v>
      </c>
      <c r="E132" s="249">
        <f t="shared" si="5"/>
        <v>9</v>
      </c>
      <c r="F132" s="233">
        <f>MAX(0,IF(ISNUMBER(E132),ROUNDUP((H$1/36500)*E132*' Amount Details'!P126,0)," "))</f>
        <v>277</v>
      </c>
      <c r="G132" s="232" t="str">
        <f>IF(Actual_Paid!E127="",IF(Actual_Paid!H127="",IF(Actual_Paid!K127="",IF(Actual_Paid!N127=""," ",Actual_Paid!N127),Actual_Paid!K127),Actual_Paid!H127),Actual_Paid!E127)</f>
        <v xml:space="preserve"> </v>
      </c>
      <c r="H132" s="234">
        <f t="shared" si="6"/>
        <v>0</v>
      </c>
      <c r="I132" s="233">
        <f>MAX(0,IF(ISNUMBER(H132),ROUNDUP((H$1/36500)*H132*' Amount Details'!I126,0)," "))</f>
        <v>0</v>
      </c>
      <c r="J132" s="232" t="str">
        <f>IF(Actual_Paid!H127="",IF(Actual_Paid!K127="",IF(Actual_Paid!N127=""," ",Actual_Paid!N127),Actual_Paid!K127),Actual_Paid!H127)</f>
        <v xml:space="preserve"> </v>
      </c>
      <c r="K132" s="234">
        <f t="shared" si="7"/>
        <v>0</v>
      </c>
      <c r="L132" s="233">
        <f>MAX(0,IF(ISNUMBER(K132),ROUNDUP((H$1/36500)*K132*' Amount Details'!J126,0)," "))</f>
        <v>0</v>
      </c>
      <c r="M132" s="232" t="str">
        <f>IF(Actual_Paid!K127="",IF(Actual_Paid!N127=""," ",Actual_Paid!N127),Actual_Paid!K127)</f>
        <v xml:space="preserve"> </v>
      </c>
      <c r="N132" s="234">
        <f t="shared" si="8"/>
        <v>0</v>
      </c>
      <c r="O132" s="233">
        <f>MAX(0,IF(ISNUMBER(N132),ROUNDUP((H$1/36500)*N132*' Amount Details'!K126,0)," "))</f>
        <v>0</v>
      </c>
      <c r="P132" s="232" t="str">
        <f>IF(Actual_Paid!N127=""," ",Actual_Paid!N127)</f>
        <v xml:space="preserve"> </v>
      </c>
      <c r="Q132" s="233">
        <f t="shared" si="9"/>
        <v>0</v>
      </c>
      <c r="R132" s="233">
        <f>MAX(0,IF(ISNUMBER(Q132),ROUNDUP((H$1/36500)*Q132*' Amount Details'!L126,0)," "))</f>
        <v>0</v>
      </c>
    </row>
    <row r="133" spans="3:18">
      <c r="C133" s="72" t="str">
        <f>Actual_Paid!C128</f>
        <v>B-1002</v>
      </c>
      <c r="D133" s="232">
        <f>IF(' Amount Details'!P127=0,Interest_Calculation!B$1,IF(Actual_Paid!E128="",IF(Actual_Paid!H128="",IF(Actual_Paid!K128="",IF(Actual_Paid!N128=""," ",Actual_Paid!N128),Actual_Paid!K128),Actual_Paid!H128),Actual_Paid!E128))</f>
        <v>42844</v>
      </c>
      <c r="E133" s="249">
        <f t="shared" si="5"/>
        <v>9</v>
      </c>
      <c r="F133" s="233">
        <f>MAX(0,IF(ISNUMBER(E133),ROUNDUP((H$1/36500)*E133*' Amount Details'!P127,0)," "))</f>
        <v>0</v>
      </c>
      <c r="G133" s="232">
        <f>IF(Actual_Paid!E128="",IF(Actual_Paid!H128="",IF(Actual_Paid!K128="",IF(Actual_Paid!N128=""," ",Actual_Paid!N128),Actual_Paid!K128),Actual_Paid!H128),Actual_Paid!E128)</f>
        <v>42837</v>
      </c>
      <c r="H133" s="234">
        <f t="shared" si="6"/>
        <v>0</v>
      </c>
      <c r="I133" s="233">
        <f>MAX(0,IF(ISNUMBER(H133),ROUNDUP((H$1/36500)*H133*' Amount Details'!I127,0)," "))</f>
        <v>0</v>
      </c>
      <c r="J133" s="232" t="str">
        <f>IF(Actual_Paid!H128="",IF(Actual_Paid!K128="",IF(Actual_Paid!N128=""," ",Actual_Paid!N128),Actual_Paid!K128),Actual_Paid!H128)</f>
        <v xml:space="preserve"> </v>
      </c>
      <c r="K133" s="234">
        <f t="shared" si="7"/>
        <v>0</v>
      </c>
      <c r="L133" s="233">
        <f>MAX(0,IF(ISNUMBER(K133),ROUNDUP((H$1/36500)*K133*' Amount Details'!J127,0)," "))</f>
        <v>0</v>
      </c>
      <c r="M133" s="232" t="str">
        <f>IF(Actual_Paid!K128="",IF(Actual_Paid!N128=""," ",Actual_Paid!N128),Actual_Paid!K128)</f>
        <v xml:space="preserve"> </v>
      </c>
      <c r="N133" s="234">
        <f t="shared" si="8"/>
        <v>0</v>
      </c>
      <c r="O133" s="233">
        <f>MAX(0,IF(ISNUMBER(N133),ROUNDUP((H$1/36500)*N133*' Amount Details'!K127,0)," "))</f>
        <v>0</v>
      </c>
      <c r="P133" s="232" t="str">
        <f>IF(Actual_Paid!N128=""," ",Actual_Paid!N128)</f>
        <v xml:space="preserve"> </v>
      </c>
      <c r="Q133" s="233">
        <f t="shared" si="9"/>
        <v>0</v>
      </c>
      <c r="R133" s="233">
        <f>MAX(0,IF(ISNUMBER(Q133),ROUNDUP((H$1/36500)*Q133*' Amount Details'!L127,0)," "))</f>
        <v>0</v>
      </c>
    </row>
    <row r="134" spans="3:18">
      <c r="C134" s="72" t="str">
        <f>Actual_Paid!C129</f>
        <v>B-1003</v>
      </c>
      <c r="D134" s="232" t="str">
        <f>IF(' Amount Details'!P128=0,Interest_Calculation!B$1,IF(Actual_Paid!E129="",IF(Actual_Paid!H129="",IF(Actual_Paid!K129="",IF(Actual_Paid!N129=""," ",Actual_Paid!N129),Actual_Paid!K129),Actual_Paid!H129),Actual_Paid!E129))</f>
        <v xml:space="preserve"> </v>
      </c>
      <c r="E134" s="249">
        <f t="shared" si="5"/>
        <v>9</v>
      </c>
      <c r="F134" s="233">
        <f>MAX(0,IF(ISNUMBER(E134),ROUNDUP((H$1/36500)*E134*' Amount Details'!P128,0)," "))</f>
        <v>3</v>
      </c>
      <c r="G134" s="232" t="str">
        <f>IF(Actual_Paid!E129="",IF(Actual_Paid!H129="",IF(Actual_Paid!K129="",IF(Actual_Paid!N129=""," ",Actual_Paid!N129),Actual_Paid!K129),Actual_Paid!H129),Actual_Paid!E129)</f>
        <v xml:space="preserve"> </v>
      </c>
      <c r="H134" s="234">
        <f t="shared" si="6"/>
        <v>0</v>
      </c>
      <c r="I134" s="233">
        <f>MAX(0,IF(ISNUMBER(H134),ROUNDUP((H$1/36500)*H134*' Amount Details'!I128,0)," "))</f>
        <v>0</v>
      </c>
      <c r="J134" s="232" t="str">
        <f>IF(Actual_Paid!H129="",IF(Actual_Paid!K129="",IF(Actual_Paid!N129=""," ",Actual_Paid!N129),Actual_Paid!K129),Actual_Paid!H129)</f>
        <v xml:space="preserve"> </v>
      </c>
      <c r="K134" s="234">
        <f t="shared" si="7"/>
        <v>0</v>
      </c>
      <c r="L134" s="233">
        <f>MAX(0,IF(ISNUMBER(K134),ROUNDUP((H$1/36500)*K134*' Amount Details'!J128,0)," "))</f>
        <v>0</v>
      </c>
      <c r="M134" s="232" t="str">
        <f>IF(Actual_Paid!K129="",IF(Actual_Paid!N129=""," ",Actual_Paid!N129),Actual_Paid!K129)</f>
        <v xml:space="preserve"> </v>
      </c>
      <c r="N134" s="234">
        <f t="shared" si="8"/>
        <v>0</v>
      </c>
      <c r="O134" s="233">
        <f>MAX(0,IF(ISNUMBER(N134),ROUNDUP((H$1/36500)*N134*' Amount Details'!K128,0)," "))</f>
        <v>0</v>
      </c>
      <c r="P134" s="232" t="str">
        <f>IF(Actual_Paid!N129=""," ",Actual_Paid!N129)</f>
        <v xml:space="preserve"> </v>
      </c>
      <c r="Q134" s="233">
        <f t="shared" si="9"/>
        <v>0</v>
      </c>
      <c r="R134" s="233">
        <f>MAX(0,IF(ISNUMBER(Q134),ROUNDUP((H$1/36500)*Q134*' Amount Details'!L128,0)," "))</f>
        <v>0</v>
      </c>
    </row>
    <row r="135" spans="3:18">
      <c r="C135" s="72" t="str">
        <f>Actual_Paid!C130</f>
        <v>B-1004</v>
      </c>
      <c r="D135" s="232">
        <f>IF(' Amount Details'!P129=0,Interest_Calculation!B$1,IF(Actual_Paid!E130="",IF(Actual_Paid!H130="",IF(Actual_Paid!K130="",IF(Actual_Paid!N130=""," ",Actual_Paid!N130),Actual_Paid!K130),Actual_Paid!H130),Actual_Paid!E130))</f>
        <v>42844</v>
      </c>
      <c r="E135" s="249">
        <f t="shared" si="5"/>
        <v>9</v>
      </c>
      <c r="F135" s="233">
        <f>MAX(0,IF(ISNUMBER(E135),ROUNDUP((H$1/36500)*E135*' Amount Details'!P129,0)," "))</f>
        <v>0</v>
      </c>
      <c r="G135" s="232" t="str">
        <f>IF(Actual_Paid!E130="",IF(Actual_Paid!H130="",IF(Actual_Paid!K130="",IF(Actual_Paid!N130=""," ",Actual_Paid!N130),Actual_Paid!K130),Actual_Paid!H130),Actual_Paid!E130)</f>
        <v xml:space="preserve"> </v>
      </c>
      <c r="H135" s="234">
        <f t="shared" si="6"/>
        <v>0</v>
      </c>
      <c r="I135" s="233">
        <f>MAX(0,IF(ISNUMBER(H135),ROUNDUP((H$1/36500)*H135*' Amount Details'!I129,0)," "))</f>
        <v>0</v>
      </c>
      <c r="J135" s="232" t="str">
        <f>IF(Actual_Paid!H130="",IF(Actual_Paid!K130="",IF(Actual_Paid!N130=""," ",Actual_Paid!N130),Actual_Paid!K130),Actual_Paid!H130)</f>
        <v xml:space="preserve"> </v>
      </c>
      <c r="K135" s="234">
        <f t="shared" si="7"/>
        <v>0</v>
      </c>
      <c r="L135" s="233">
        <f>MAX(0,IF(ISNUMBER(K135),ROUNDUP((H$1/36500)*K135*' Amount Details'!J129,0)," "))</f>
        <v>0</v>
      </c>
      <c r="M135" s="232" t="str">
        <f>IF(Actual_Paid!K130="",IF(Actual_Paid!N130=""," ",Actual_Paid!N130),Actual_Paid!K130)</f>
        <v xml:space="preserve"> </v>
      </c>
      <c r="N135" s="234">
        <f t="shared" si="8"/>
        <v>0</v>
      </c>
      <c r="O135" s="233">
        <f>MAX(0,IF(ISNUMBER(N135),ROUNDUP((H$1/36500)*N135*' Amount Details'!K129,0)," "))</f>
        <v>0</v>
      </c>
      <c r="P135" s="232" t="str">
        <f>IF(Actual_Paid!N130=""," ",Actual_Paid!N130)</f>
        <v xml:space="preserve"> </v>
      </c>
      <c r="Q135" s="233">
        <f t="shared" si="9"/>
        <v>0</v>
      </c>
      <c r="R135" s="233">
        <f>MAX(0,IF(ISNUMBER(Q135),ROUNDUP((H$1/36500)*Q135*' Amount Details'!L129,0)," "))</f>
        <v>0</v>
      </c>
    </row>
    <row r="136" spans="3:18">
      <c r="C136" s="72" t="str">
        <f>Actual_Paid!C131</f>
        <v>B-1101</v>
      </c>
      <c r="D136" s="232">
        <f>IF(' Amount Details'!P130=0,Interest_Calculation!B$1,IF(Actual_Paid!E131="",IF(Actual_Paid!H131="",IF(Actual_Paid!K131="",IF(Actual_Paid!N131=""," ",Actual_Paid!N131),Actual_Paid!K131),Actual_Paid!H131),Actual_Paid!E131))</f>
        <v>42844</v>
      </c>
      <c r="E136" s="249">
        <f t="shared" si="5"/>
        <v>9</v>
      </c>
      <c r="F136" s="233">
        <f>MAX(0,IF(ISNUMBER(E136),ROUNDUP((H$1/36500)*E136*' Amount Details'!P130,0)," "))</f>
        <v>0</v>
      </c>
      <c r="G136" s="232" t="str">
        <f>IF(Actual_Paid!E131="",IF(Actual_Paid!H131="",IF(Actual_Paid!K131="",IF(Actual_Paid!N131=""," ",Actual_Paid!N131),Actual_Paid!K131),Actual_Paid!H131),Actual_Paid!E131)</f>
        <v xml:space="preserve"> </v>
      </c>
      <c r="H136" s="234">
        <f t="shared" si="6"/>
        <v>0</v>
      </c>
      <c r="I136" s="233">
        <f>MAX(0,IF(ISNUMBER(H136),ROUNDUP((H$1/36500)*H136*' Amount Details'!I130,0)," "))</f>
        <v>0</v>
      </c>
      <c r="J136" s="232" t="str">
        <f>IF(Actual_Paid!H131="",IF(Actual_Paid!K131="",IF(Actual_Paid!N131=""," ",Actual_Paid!N131),Actual_Paid!K131),Actual_Paid!H131)</f>
        <v xml:space="preserve"> </v>
      </c>
      <c r="K136" s="234">
        <f t="shared" si="7"/>
        <v>0</v>
      </c>
      <c r="L136" s="233">
        <f>MAX(0,IF(ISNUMBER(K136),ROUNDUP((H$1/36500)*K136*' Amount Details'!J130,0)," "))</f>
        <v>0</v>
      </c>
      <c r="M136" s="232" t="str">
        <f>IF(Actual_Paid!K131="",IF(Actual_Paid!N131=""," ",Actual_Paid!N131),Actual_Paid!K131)</f>
        <v xml:space="preserve"> </v>
      </c>
      <c r="N136" s="234">
        <f t="shared" si="8"/>
        <v>0</v>
      </c>
      <c r="O136" s="233">
        <f>MAX(0,IF(ISNUMBER(N136),ROUNDUP((H$1/36500)*N136*' Amount Details'!K130,0)," "))</f>
        <v>0</v>
      </c>
      <c r="P136" s="232" t="str">
        <f>IF(Actual_Paid!N131=""," ",Actual_Paid!N131)</f>
        <v xml:space="preserve"> </v>
      </c>
      <c r="Q136" s="233">
        <f t="shared" si="9"/>
        <v>0</v>
      </c>
      <c r="R136" s="233">
        <f>MAX(0,IF(ISNUMBER(Q136),ROUNDUP((H$1/36500)*Q136*' Amount Details'!L130,0)," "))</f>
        <v>0</v>
      </c>
    </row>
    <row r="137" spans="3:18">
      <c r="C137" s="72" t="str">
        <f>Actual_Paid!C132</f>
        <v>B-1102</v>
      </c>
      <c r="D137" s="232" t="str">
        <f>IF(' Amount Details'!P131=0,Interest_Calculation!B$1,IF(Actual_Paid!E132="",IF(Actual_Paid!H132="",IF(Actual_Paid!K132="",IF(Actual_Paid!N132=""," ",Actual_Paid!N132),Actual_Paid!K132),Actual_Paid!H132),Actual_Paid!E132))</f>
        <v xml:space="preserve"> </v>
      </c>
      <c r="E137" s="249">
        <f t="shared" si="5"/>
        <v>9</v>
      </c>
      <c r="F137" s="233">
        <f>MAX(0,IF(ISNUMBER(E137),ROUNDUP((H$1/36500)*E137*' Amount Details'!P131,0)," "))</f>
        <v>298</v>
      </c>
      <c r="G137" s="232" t="str">
        <f>IF(Actual_Paid!E132="",IF(Actual_Paid!H132="",IF(Actual_Paid!K132="",IF(Actual_Paid!N132=""," ",Actual_Paid!N132),Actual_Paid!K132),Actual_Paid!H132),Actual_Paid!E132)</f>
        <v xml:space="preserve"> </v>
      </c>
      <c r="H137" s="234">
        <f t="shared" si="6"/>
        <v>0</v>
      </c>
      <c r="I137" s="233">
        <f>MAX(0,IF(ISNUMBER(H137),ROUNDUP((H$1/36500)*H137*' Amount Details'!I131,0)," "))</f>
        <v>0</v>
      </c>
      <c r="J137" s="232" t="str">
        <f>IF(Actual_Paid!H132="",IF(Actual_Paid!K132="",IF(Actual_Paid!N132=""," ",Actual_Paid!N132),Actual_Paid!K132),Actual_Paid!H132)</f>
        <v xml:space="preserve"> </v>
      </c>
      <c r="K137" s="234">
        <f t="shared" si="7"/>
        <v>0</v>
      </c>
      <c r="L137" s="233">
        <f>MAX(0,IF(ISNUMBER(K137),ROUNDUP((H$1/36500)*K137*' Amount Details'!J131,0)," "))</f>
        <v>0</v>
      </c>
      <c r="M137" s="232" t="str">
        <f>IF(Actual_Paid!K132="",IF(Actual_Paid!N132=""," ",Actual_Paid!N132),Actual_Paid!K132)</f>
        <v xml:space="preserve"> </v>
      </c>
      <c r="N137" s="234">
        <f t="shared" si="8"/>
        <v>0</v>
      </c>
      <c r="O137" s="233">
        <f>MAX(0,IF(ISNUMBER(N137),ROUNDUP((H$1/36500)*N137*' Amount Details'!K131,0)," "))</f>
        <v>0</v>
      </c>
      <c r="P137" s="232" t="str">
        <f>IF(Actual_Paid!N132=""," ",Actual_Paid!N132)</f>
        <v xml:space="preserve"> </v>
      </c>
      <c r="Q137" s="233">
        <f t="shared" si="9"/>
        <v>0</v>
      </c>
      <c r="R137" s="233">
        <f>MAX(0,IF(ISNUMBER(Q137),ROUNDUP((H$1/36500)*Q137*' Amount Details'!L131,0)," "))</f>
        <v>0</v>
      </c>
    </row>
    <row r="138" spans="3:18">
      <c r="C138" s="72" t="str">
        <f>Actual_Paid!C133</f>
        <v>B-1103</v>
      </c>
      <c r="D138" s="232" t="str">
        <f>IF(' Amount Details'!P132=0,Interest_Calculation!B$1,IF(Actual_Paid!E133="",IF(Actual_Paid!H133="",IF(Actual_Paid!K133="",IF(Actual_Paid!N133=""," ",Actual_Paid!N133),Actual_Paid!K133),Actual_Paid!H133),Actual_Paid!E133))</f>
        <v xml:space="preserve"> </v>
      </c>
      <c r="E138" s="249">
        <f t="shared" ref="E138:E201" si="10">IF( D138=" ",MAX(0,B$1-B$6), MAX(0,D138-B$6))</f>
        <v>9</v>
      </c>
      <c r="F138" s="233">
        <f>MAX(0,IF(ISNUMBER(E138),ROUNDUP((H$1/36500)*E138*' Amount Details'!P132,0)," "))</f>
        <v>152</v>
      </c>
      <c r="G138" s="232" t="str">
        <f>IF(Actual_Paid!E133="",IF(Actual_Paid!H133="",IF(Actual_Paid!K133="",IF(Actual_Paid!N133=""," ",Actual_Paid!N133),Actual_Paid!K133),Actual_Paid!H133),Actual_Paid!E133)</f>
        <v xml:space="preserve"> </v>
      </c>
      <c r="H138" s="234">
        <f t="shared" ref="H138:H201" si="11">IF( G138=" ",MAX(0,B$1-B$2), MAX(0,G138-B$2))</f>
        <v>0</v>
      </c>
      <c r="I138" s="233">
        <f>MAX(0,IF(ISNUMBER(H138),ROUNDUP((H$1/36500)*H138*' Amount Details'!I132,0)," "))</f>
        <v>0</v>
      </c>
      <c r="J138" s="232" t="str">
        <f>IF(Actual_Paid!H133="",IF(Actual_Paid!K133="",IF(Actual_Paid!N133=""," ",Actual_Paid!N133),Actual_Paid!K133),Actual_Paid!H133)</f>
        <v xml:space="preserve"> </v>
      </c>
      <c r="K138" s="234">
        <f t="shared" ref="K138:K201" si="12">IF( J138=" ",MAX(0,B$1-B$3), MAX(0,J138-B$3))</f>
        <v>0</v>
      </c>
      <c r="L138" s="233">
        <f>MAX(0,IF(ISNUMBER(K138),ROUNDUP((H$1/36500)*K138*' Amount Details'!J132,0)," "))</f>
        <v>0</v>
      </c>
      <c r="M138" s="232" t="str">
        <f>IF(Actual_Paid!K133="",IF(Actual_Paid!N133=""," ",Actual_Paid!N133),Actual_Paid!K133)</f>
        <v xml:space="preserve"> </v>
      </c>
      <c r="N138" s="234">
        <f t="shared" ref="N138:N201" si="13">IF( M138=" ",MAX(0,B$1-B$4), MAX(0,M138-B$4))</f>
        <v>0</v>
      </c>
      <c r="O138" s="233">
        <f>MAX(0,IF(ISNUMBER(N138),ROUNDUP((H$1/36500)*N138*' Amount Details'!K132,0)," "))</f>
        <v>0</v>
      </c>
      <c r="P138" s="232" t="str">
        <f>IF(Actual_Paid!N133=""," ",Actual_Paid!N133)</f>
        <v xml:space="preserve"> </v>
      </c>
      <c r="Q138" s="233">
        <f t="shared" ref="Q138:Q201" si="14">IF( P138=" ",MAX(0,B$1-B$5), MAX(0,P138-B$5))</f>
        <v>0</v>
      </c>
      <c r="R138" s="233">
        <f>MAX(0,IF(ISNUMBER(Q138),ROUNDUP((H$1/36500)*Q138*' Amount Details'!L132,0)," "))</f>
        <v>0</v>
      </c>
    </row>
    <row r="139" spans="3:18">
      <c r="C139" s="72" t="str">
        <f>Actual_Paid!C134</f>
        <v>B-1104</v>
      </c>
      <c r="D139" s="232" t="str">
        <f>IF(' Amount Details'!P133=0,Interest_Calculation!B$1,IF(Actual_Paid!E134="",IF(Actual_Paid!H134="",IF(Actual_Paid!K134="",IF(Actual_Paid!N134=""," ",Actual_Paid!N134),Actual_Paid!K134),Actual_Paid!H134),Actual_Paid!E134))</f>
        <v xml:space="preserve"> </v>
      </c>
      <c r="E139" s="249">
        <f t="shared" si="10"/>
        <v>9</v>
      </c>
      <c r="F139" s="233">
        <f>MAX(0,IF(ISNUMBER(E139),ROUNDUP((H$1/36500)*E139*' Amount Details'!P133,0)," "))</f>
        <v>9</v>
      </c>
      <c r="G139" s="232" t="str">
        <f>IF(Actual_Paid!E134="",IF(Actual_Paid!H134="",IF(Actual_Paid!K134="",IF(Actual_Paid!N134=""," ",Actual_Paid!N134),Actual_Paid!K134),Actual_Paid!H134),Actual_Paid!E134)</f>
        <v xml:space="preserve"> </v>
      </c>
      <c r="H139" s="234">
        <f t="shared" si="11"/>
        <v>0</v>
      </c>
      <c r="I139" s="233">
        <f>MAX(0,IF(ISNUMBER(H139),ROUNDUP((H$1/36500)*H139*' Amount Details'!I133,0)," "))</f>
        <v>0</v>
      </c>
      <c r="J139" s="232" t="str">
        <f>IF(Actual_Paid!H134="",IF(Actual_Paid!K134="",IF(Actual_Paid!N134=""," ",Actual_Paid!N134),Actual_Paid!K134),Actual_Paid!H134)</f>
        <v xml:space="preserve"> </v>
      </c>
      <c r="K139" s="234">
        <f t="shared" si="12"/>
        <v>0</v>
      </c>
      <c r="L139" s="233">
        <f>MAX(0,IF(ISNUMBER(K139),ROUNDUP((H$1/36500)*K139*' Amount Details'!J133,0)," "))</f>
        <v>0</v>
      </c>
      <c r="M139" s="232" t="str">
        <f>IF(Actual_Paid!K134="",IF(Actual_Paid!N134=""," ",Actual_Paid!N134),Actual_Paid!K134)</f>
        <v xml:space="preserve"> </v>
      </c>
      <c r="N139" s="234">
        <f t="shared" si="13"/>
        <v>0</v>
      </c>
      <c r="O139" s="233">
        <f>MAX(0,IF(ISNUMBER(N139),ROUNDUP((H$1/36500)*N139*' Amount Details'!K133,0)," "))</f>
        <v>0</v>
      </c>
      <c r="P139" s="232" t="str">
        <f>IF(Actual_Paid!N134=""," ",Actual_Paid!N134)</f>
        <v xml:space="preserve"> </v>
      </c>
      <c r="Q139" s="233">
        <f t="shared" si="14"/>
        <v>0</v>
      </c>
      <c r="R139" s="233">
        <f>MAX(0,IF(ISNUMBER(Q139),ROUNDUP((H$1/36500)*Q139*' Amount Details'!L133,0)," "))</f>
        <v>0</v>
      </c>
    </row>
    <row r="140" spans="3:18">
      <c r="C140" s="72" t="str">
        <f>Actual_Paid!C135</f>
        <v>C-101</v>
      </c>
      <c r="D140" s="232" t="str">
        <f>IF(' Amount Details'!P134=0,Interest_Calculation!B$1,IF(Actual_Paid!E135="",IF(Actual_Paid!H135="",IF(Actual_Paid!K135="",IF(Actual_Paid!N135=""," ",Actual_Paid!N135),Actual_Paid!K135),Actual_Paid!H135),Actual_Paid!E135))</f>
        <v xml:space="preserve"> </v>
      </c>
      <c r="E140" s="249">
        <f t="shared" si="10"/>
        <v>9</v>
      </c>
      <c r="F140" s="233">
        <f>MAX(0,IF(ISNUMBER(E140),ROUNDUP((H$1/36500)*E140*' Amount Details'!P134,0)," "))</f>
        <v>2</v>
      </c>
      <c r="G140" s="232" t="str">
        <f>IF(Actual_Paid!E135="",IF(Actual_Paid!H135="",IF(Actual_Paid!K135="",IF(Actual_Paid!N135=""," ",Actual_Paid!N135),Actual_Paid!K135),Actual_Paid!H135),Actual_Paid!E135)</f>
        <v xml:space="preserve"> </v>
      </c>
      <c r="H140" s="234">
        <f t="shared" si="11"/>
        <v>0</v>
      </c>
      <c r="I140" s="233">
        <f>MAX(0,IF(ISNUMBER(H140),ROUNDUP((H$1/36500)*H140*' Amount Details'!I134,0)," "))</f>
        <v>0</v>
      </c>
      <c r="J140" s="232" t="str">
        <f>IF(Actual_Paid!H135="",IF(Actual_Paid!K135="",IF(Actual_Paid!N135=""," ",Actual_Paid!N135),Actual_Paid!K135),Actual_Paid!H135)</f>
        <v xml:space="preserve"> </v>
      </c>
      <c r="K140" s="234">
        <f t="shared" si="12"/>
        <v>0</v>
      </c>
      <c r="L140" s="233">
        <f>MAX(0,IF(ISNUMBER(K140),ROUNDUP((H$1/36500)*K140*' Amount Details'!J134,0)," "))</f>
        <v>0</v>
      </c>
      <c r="M140" s="232" t="str">
        <f>IF(Actual_Paid!K135="",IF(Actual_Paid!N135=""," ",Actual_Paid!N135),Actual_Paid!K135)</f>
        <v xml:space="preserve"> </v>
      </c>
      <c r="N140" s="234">
        <f t="shared" si="13"/>
        <v>0</v>
      </c>
      <c r="O140" s="233">
        <f>MAX(0,IF(ISNUMBER(N140),ROUNDUP((H$1/36500)*N140*' Amount Details'!K134,0)," "))</f>
        <v>0</v>
      </c>
      <c r="P140" s="232" t="str">
        <f>IF(Actual_Paid!N135=""," ",Actual_Paid!N135)</f>
        <v xml:space="preserve"> </v>
      </c>
      <c r="Q140" s="233">
        <f t="shared" si="14"/>
        <v>0</v>
      </c>
      <c r="R140" s="233">
        <f>MAX(0,IF(ISNUMBER(Q140),ROUNDUP((H$1/36500)*Q140*' Amount Details'!L134,0)," "))</f>
        <v>0</v>
      </c>
    </row>
    <row r="141" spans="3:18">
      <c r="C141" s="72" t="str">
        <f>Actual_Paid!C136</f>
        <v>C-102</v>
      </c>
      <c r="D141" s="232">
        <f>IF(' Amount Details'!P135=0,Interest_Calculation!B$1,IF(Actual_Paid!E136="",IF(Actual_Paid!H136="",IF(Actual_Paid!K136="",IF(Actual_Paid!N136=""," ",Actual_Paid!N136),Actual_Paid!K136),Actual_Paid!H136),Actual_Paid!E136))</f>
        <v>42844</v>
      </c>
      <c r="E141" s="249">
        <f t="shared" si="10"/>
        <v>9</v>
      </c>
      <c r="F141" s="233">
        <f>MAX(0,IF(ISNUMBER(E141),ROUNDUP((H$1/36500)*E141*' Amount Details'!P135,0)," "))</f>
        <v>0</v>
      </c>
      <c r="G141" s="232" t="str">
        <f>IF(Actual_Paid!E136="",IF(Actual_Paid!H136="",IF(Actual_Paid!K136="",IF(Actual_Paid!N136=""," ",Actual_Paid!N136),Actual_Paid!K136),Actual_Paid!H136),Actual_Paid!E136)</f>
        <v xml:space="preserve"> </v>
      </c>
      <c r="H141" s="234">
        <f t="shared" si="11"/>
        <v>0</v>
      </c>
      <c r="I141" s="233">
        <f>MAX(0,IF(ISNUMBER(H141),ROUNDUP((H$1/36500)*H141*' Amount Details'!I135,0)," "))</f>
        <v>0</v>
      </c>
      <c r="J141" s="232" t="str">
        <f>IF(Actual_Paid!H136="",IF(Actual_Paid!K136="",IF(Actual_Paid!N136=""," ",Actual_Paid!N136),Actual_Paid!K136),Actual_Paid!H136)</f>
        <v xml:space="preserve"> </v>
      </c>
      <c r="K141" s="234">
        <f t="shared" si="12"/>
        <v>0</v>
      </c>
      <c r="L141" s="233">
        <f>MAX(0,IF(ISNUMBER(K141),ROUNDUP((H$1/36500)*K141*' Amount Details'!J135,0)," "))</f>
        <v>0</v>
      </c>
      <c r="M141" s="232" t="str">
        <f>IF(Actual_Paid!K136="",IF(Actual_Paid!N136=""," ",Actual_Paid!N136),Actual_Paid!K136)</f>
        <v xml:space="preserve"> </v>
      </c>
      <c r="N141" s="234">
        <f t="shared" si="13"/>
        <v>0</v>
      </c>
      <c r="O141" s="233">
        <f>MAX(0,IF(ISNUMBER(N141),ROUNDUP((H$1/36500)*N141*' Amount Details'!K135,0)," "))</f>
        <v>0</v>
      </c>
      <c r="P141" s="232" t="str">
        <f>IF(Actual_Paid!N136=""," ",Actual_Paid!N136)</f>
        <v xml:space="preserve"> </v>
      </c>
      <c r="Q141" s="233">
        <f t="shared" si="14"/>
        <v>0</v>
      </c>
      <c r="R141" s="233">
        <f>MAX(0,IF(ISNUMBER(Q141),ROUNDUP((H$1/36500)*Q141*' Amount Details'!L135,0)," "))</f>
        <v>0</v>
      </c>
    </row>
    <row r="142" spans="3:18">
      <c r="C142" s="72" t="str">
        <f>Actual_Paid!C137</f>
        <v>C-103</v>
      </c>
      <c r="D142" s="232">
        <f>IF(' Amount Details'!P136=0,Interest_Calculation!B$1,IF(Actual_Paid!E137="",IF(Actual_Paid!H137="",IF(Actual_Paid!K137="",IF(Actual_Paid!N137=""," ",Actual_Paid!N137),Actual_Paid!K137),Actual_Paid!H137),Actual_Paid!E137))</f>
        <v>42844</v>
      </c>
      <c r="E142" s="249">
        <f t="shared" si="10"/>
        <v>9</v>
      </c>
      <c r="F142" s="233">
        <f>MAX(0,IF(ISNUMBER(E142),ROUNDUP((H$1/36500)*E142*' Amount Details'!P136,0)," "))</f>
        <v>0</v>
      </c>
      <c r="G142" s="232" t="str">
        <f>IF(Actual_Paid!E137="",IF(Actual_Paid!H137="",IF(Actual_Paid!K137="",IF(Actual_Paid!N137=""," ",Actual_Paid!N137),Actual_Paid!K137),Actual_Paid!H137),Actual_Paid!E137)</f>
        <v xml:space="preserve"> </v>
      </c>
      <c r="H142" s="234">
        <f t="shared" si="11"/>
        <v>0</v>
      </c>
      <c r="I142" s="233">
        <f>MAX(0,IF(ISNUMBER(H142),ROUNDUP((H$1/36500)*H142*' Amount Details'!I136,0)," "))</f>
        <v>0</v>
      </c>
      <c r="J142" s="232" t="str">
        <f>IF(Actual_Paid!H137="",IF(Actual_Paid!K137="",IF(Actual_Paid!N137=""," ",Actual_Paid!N137),Actual_Paid!K137),Actual_Paid!H137)</f>
        <v xml:space="preserve"> </v>
      </c>
      <c r="K142" s="234">
        <f t="shared" si="12"/>
        <v>0</v>
      </c>
      <c r="L142" s="233">
        <f>MAX(0,IF(ISNUMBER(K142),ROUNDUP((H$1/36500)*K142*' Amount Details'!J136,0)," "))</f>
        <v>0</v>
      </c>
      <c r="M142" s="232" t="str">
        <f>IF(Actual_Paid!K137="",IF(Actual_Paid!N137=""," ",Actual_Paid!N137),Actual_Paid!K137)</f>
        <v xml:space="preserve"> </v>
      </c>
      <c r="N142" s="234">
        <f t="shared" si="13"/>
        <v>0</v>
      </c>
      <c r="O142" s="233">
        <f>MAX(0,IF(ISNUMBER(N142),ROUNDUP((H$1/36500)*N142*' Amount Details'!K136,0)," "))</f>
        <v>0</v>
      </c>
      <c r="P142" s="232" t="str">
        <f>IF(Actual_Paid!N137=""," ",Actual_Paid!N137)</f>
        <v xml:space="preserve"> </v>
      </c>
      <c r="Q142" s="233">
        <f t="shared" si="14"/>
        <v>0</v>
      </c>
      <c r="R142" s="233">
        <f>MAX(0,IF(ISNUMBER(Q142),ROUNDUP((H$1/36500)*Q142*' Amount Details'!L136,0)," "))</f>
        <v>0</v>
      </c>
    </row>
    <row r="143" spans="3:18">
      <c r="C143" s="72" t="str">
        <f>Actual_Paid!C138</f>
        <v>C-104</v>
      </c>
      <c r="D143" s="232">
        <f>IF(' Amount Details'!P137=0,Interest_Calculation!B$1,IF(Actual_Paid!E138="",IF(Actual_Paid!H138="",IF(Actual_Paid!K138="",IF(Actual_Paid!N138=""," ",Actual_Paid!N138),Actual_Paid!K138),Actual_Paid!H138),Actual_Paid!E138))</f>
        <v>42844</v>
      </c>
      <c r="E143" s="249">
        <f t="shared" si="10"/>
        <v>9</v>
      </c>
      <c r="F143" s="233">
        <f>MAX(0,IF(ISNUMBER(E143),ROUNDUP((H$1/36500)*E143*' Amount Details'!P137,0)," "))</f>
        <v>0</v>
      </c>
      <c r="G143" s="232" t="str">
        <f>IF(Actual_Paid!E138="",IF(Actual_Paid!H138="",IF(Actual_Paid!K138="",IF(Actual_Paid!N138=""," ",Actual_Paid!N138),Actual_Paid!K138),Actual_Paid!H138),Actual_Paid!E138)</f>
        <v xml:space="preserve"> </v>
      </c>
      <c r="H143" s="234">
        <f t="shared" si="11"/>
        <v>0</v>
      </c>
      <c r="I143" s="233">
        <f>MAX(0,IF(ISNUMBER(H143),ROUNDUP((H$1/36500)*H143*' Amount Details'!I137,0)," "))</f>
        <v>0</v>
      </c>
      <c r="J143" s="232" t="str">
        <f>IF(Actual_Paid!H138="",IF(Actual_Paid!K138="",IF(Actual_Paid!N138=""," ",Actual_Paid!N138),Actual_Paid!K138),Actual_Paid!H138)</f>
        <v xml:space="preserve"> </v>
      </c>
      <c r="K143" s="234">
        <f t="shared" si="12"/>
        <v>0</v>
      </c>
      <c r="L143" s="233">
        <f>MAX(0,IF(ISNUMBER(K143),ROUNDUP((H$1/36500)*K143*' Amount Details'!J137,0)," "))</f>
        <v>0</v>
      </c>
      <c r="M143" s="232" t="str">
        <f>IF(Actual_Paid!K138="",IF(Actual_Paid!N138=""," ",Actual_Paid!N138),Actual_Paid!K138)</f>
        <v xml:space="preserve"> </v>
      </c>
      <c r="N143" s="234">
        <f t="shared" si="13"/>
        <v>0</v>
      </c>
      <c r="O143" s="233">
        <f>MAX(0,IF(ISNUMBER(N143),ROUNDUP((H$1/36500)*N143*' Amount Details'!K137,0)," "))</f>
        <v>0</v>
      </c>
      <c r="P143" s="232" t="str">
        <f>IF(Actual_Paid!N138=""," ",Actual_Paid!N138)</f>
        <v xml:space="preserve"> </v>
      </c>
      <c r="Q143" s="233">
        <f t="shared" si="14"/>
        <v>0</v>
      </c>
      <c r="R143" s="233">
        <f>MAX(0,IF(ISNUMBER(Q143),ROUNDUP((H$1/36500)*Q143*' Amount Details'!L137,0)," "))</f>
        <v>0</v>
      </c>
    </row>
    <row r="144" spans="3:18">
      <c r="C144" s="72" t="str">
        <f>Actual_Paid!C139</f>
        <v>C-201</v>
      </c>
      <c r="D144" s="232" t="str">
        <f>IF(' Amount Details'!P138=0,Interest_Calculation!B$1,IF(Actual_Paid!E139="",IF(Actual_Paid!H139="",IF(Actual_Paid!K139="",IF(Actual_Paid!N139=""," ",Actual_Paid!N139),Actual_Paid!K139),Actual_Paid!H139),Actual_Paid!E139))</f>
        <v xml:space="preserve"> </v>
      </c>
      <c r="E144" s="249">
        <f t="shared" si="10"/>
        <v>9</v>
      </c>
      <c r="F144" s="233">
        <f>MAX(0,IF(ISNUMBER(E144),ROUNDUP((H$1/36500)*E144*' Amount Details'!P138,0)," "))</f>
        <v>1</v>
      </c>
      <c r="G144" s="232" t="str">
        <f>IF(Actual_Paid!E139="",IF(Actual_Paid!H139="",IF(Actual_Paid!K139="",IF(Actual_Paid!N139=""," ",Actual_Paid!N139),Actual_Paid!K139),Actual_Paid!H139),Actual_Paid!E139)</f>
        <v xml:space="preserve"> </v>
      </c>
      <c r="H144" s="234">
        <f t="shared" si="11"/>
        <v>0</v>
      </c>
      <c r="I144" s="233">
        <f>MAX(0,IF(ISNUMBER(H144),ROUNDUP((H$1/36500)*H144*' Amount Details'!I138,0)," "))</f>
        <v>0</v>
      </c>
      <c r="J144" s="232" t="str">
        <f>IF(Actual_Paid!H139="",IF(Actual_Paid!K139="",IF(Actual_Paid!N139=""," ",Actual_Paid!N139),Actual_Paid!K139),Actual_Paid!H139)</f>
        <v xml:space="preserve"> </v>
      </c>
      <c r="K144" s="234">
        <f t="shared" si="12"/>
        <v>0</v>
      </c>
      <c r="L144" s="233">
        <f>MAX(0,IF(ISNUMBER(K144),ROUNDUP((H$1/36500)*K144*' Amount Details'!J138,0)," "))</f>
        <v>0</v>
      </c>
      <c r="M144" s="232" t="str">
        <f>IF(Actual_Paid!K139="",IF(Actual_Paid!N139=""," ",Actual_Paid!N139),Actual_Paid!K139)</f>
        <v xml:space="preserve"> </v>
      </c>
      <c r="N144" s="234">
        <f t="shared" si="13"/>
        <v>0</v>
      </c>
      <c r="O144" s="233">
        <f>MAX(0,IF(ISNUMBER(N144),ROUNDUP((H$1/36500)*N144*' Amount Details'!K138,0)," "))</f>
        <v>0</v>
      </c>
      <c r="P144" s="232" t="str">
        <f>IF(Actual_Paid!N139=""," ",Actual_Paid!N139)</f>
        <v xml:space="preserve"> </v>
      </c>
      <c r="Q144" s="233">
        <f t="shared" si="14"/>
        <v>0</v>
      </c>
      <c r="R144" s="233">
        <f>MAX(0,IF(ISNUMBER(Q144),ROUNDUP((H$1/36500)*Q144*' Amount Details'!L138,0)," "))</f>
        <v>0</v>
      </c>
    </row>
    <row r="145" spans="3:18">
      <c r="C145" s="72" t="str">
        <f>Actual_Paid!C140</f>
        <v>C-202</v>
      </c>
      <c r="D145" s="232" t="str">
        <f>IF(' Amount Details'!P139=0,Interest_Calculation!B$1,IF(Actual_Paid!E140="",IF(Actual_Paid!H140="",IF(Actual_Paid!K140="",IF(Actual_Paid!N140=""," ",Actual_Paid!N140),Actual_Paid!K140),Actual_Paid!H140),Actual_Paid!E140))</f>
        <v xml:space="preserve"> </v>
      </c>
      <c r="E145" s="249">
        <f t="shared" si="10"/>
        <v>9</v>
      </c>
      <c r="F145" s="233">
        <f>MAX(0,IF(ISNUMBER(E145),ROUNDUP((H$1/36500)*E145*' Amount Details'!P139,0)," "))</f>
        <v>1</v>
      </c>
      <c r="G145" s="232" t="str">
        <f>IF(Actual_Paid!E140="",IF(Actual_Paid!H140="",IF(Actual_Paid!K140="",IF(Actual_Paid!N140=""," ",Actual_Paid!N140),Actual_Paid!K140),Actual_Paid!H140),Actual_Paid!E140)</f>
        <v xml:space="preserve"> </v>
      </c>
      <c r="H145" s="234">
        <f t="shared" si="11"/>
        <v>0</v>
      </c>
      <c r="I145" s="233">
        <f>MAX(0,IF(ISNUMBER(H145),ROUNDUP((H$1/36500)*H145*' Amount Details'!I139,0)," "))</f>
        <v>0</v>
      </c>
      <c r="J145" s="232" t="str">
        <f>IF(Actual_Paid!H140="",IF(Actual_Paid!K140="",IF(Actual_Paid!N140=""," ",Actual_Paid!N140),Actual_Paid!K140),Actual_Paid!H140)</f>
        <v xml:space="preserve"> </v>
      </c>
      <c r="K145" s="234">
        <f t="shared" si="12"/>
        <v>0</v>
      </c>
      <c r="L145" s="233">
        <f>MAX(0,IF(ISNUMBER(K145),ROUNDUP((H$1/36500)*K145*' Amount Details'!J139,0)," "))</f>
        <v>0</v>
      </c>
      <c r="M145" s="232" t="str">
        <f>IF(Actual_Paid!K140="",IF(Actual_Paid!N140=""," ",Actual_Paid!N140),Actual_Paid!K140)</f>
        <v xml:space="preserve"> </v>
      </c>
      <c r="N145" s="234">
        <f t="shared" si="13"/>
        <v>0</v>
      </c>
      <c r="O145" s="233">
        <f>MAX(0,IF(ISNUMBER(N145),ROUNDUP((H$1/36500)*N145*' Amount Details'!K139,0)," "))</f>
        <v>0</v>
      </c>
      <c r="P145" s="232" t="str">
        <f>IF(Actual_Paid!N140=""," ",Actual_Paid!N140)</f>
        <v xml:space="preserve"> </v>
      </c>
      <c r="Q145" s="233">
        <f t="shared" si="14"/>
        <v>0</v>
      </c>
      <c r="R145" s="233">
        <f>MAX(0,IF(ISNUMBER(Q145),ROUNDUP((H$1/36500)*Q145*' Amount Details'!L139,0)," "))</f>
        <v>0</v>
      </c>
    </row>
    <row r="146" spans="3:18">
      <c r="C146" s="72" t="str">
        <f>Actual_Paid!C141</f>
        <v>C-203</v>
      </c>
      <c r="D146" s="232" t="str">
        <f>IF(' Amount Details'!P140=0,Interest_Calculation!B$1,IF(Actual_Paid!E141="",IF(Actual_Paid!H141="",IF(Actual_Paid!K141="",IF(Actual_Paid!N141=""," ",Actual_Paid!N141),Actual_Paid!K141),Actual_Paid!H141),Actual_Paid!E141))</f>
        <v xml:space="preserve"> </v>
      </c>
      <c r="E146" s="249">
        <f t="shared" si="10"/>
        <v>9</v>
      </c>
      <c r="F146" s="233">
        <f>MAX(0,IF(ISNUMBER(E146),ROUNDUP((H$1/36500)*E146*' Amount Details'!P140,0)," "))</f>
        <v>75</v>
      </c>
      <c r="G146" s="232" t="str">
        <f>IF(Actual_Paid!E141="",IF(Actual_Paid!H141="",IF(Actual_Paid!K141="",IF(Actual_Paid!N141=""," ",Actual_Paid!N141),Actual_Paid!K141),Actual_Paid!H141),Actual_Paid!E141)</f>
        <v xml:space="preserve"> </v>
      </c>
      <c r="H146" s="234">
        <f t="shared" si="11"/>
        <v>0</v>
      </c>
      <c r="I146" s="233">
        <f>MAX(0,IF(ISNUMBER(H146),ROUNDUP((H$1/36500)*H146*' Amount Details'!I140,0)," "))</f>
        <v>0</v>
      </c>
      <c r="J146" s="232" t="str">
        <f>IF(Actual_Paid!H141="",IF(Actual_Paid!K141="",IF(Actual_Paid!N141=""," ",Actual_Paid!N141),Actual_Paid!K141),Actual_Paid!H141)</f>
        <v xml:space="preserve"> </v>
      </c>
      <c r="K146" s="234">
        <f t="shared" si="12"/>
        <v>0</v>
      </c>
      <c r="L146" s="233">
        <f>MAX(0,IF(ISNUMBER(K146),ROUNDUP((H$1/36500)*K146*' Amount Details'!J140,0)," "))</f>
        <v>0</v>
      </c>
      <c r="M146" s="232" t="str">
        <f>IF(Actual_Paid!K141="",IF(Actual_Paid!N141=""," ",Actual_Paid!N141),Actual_Paid!K141)</f>
        <v xml:space="preserve"> </v>
      </c>
      <c r="N146" s="234">
        <f t="shared" si="13"/>
        <v>0</v>
      </c>
      <c r="O146" s="233">
        <f>MAX(0,IF(ISNUMBER(N146),ROUNDUP((H$1/36500)*N146*' Amount Details'!K140,0)," "))</f>
        <v>0</v>
      </c>
      <c r="P146" s="232" t="str">
        <f>IF(Actual_Paid!N141=""," ",Actual_Paid!N141)</f>
        <v xml:space="preserve"> </v>
      </c>
      <c r="Q146" s="233">
        <f t="shared" si="14"/>
        <v>0</v>
      </c>
      <c r="R146" s="233">
        <f>MAX(0,IF(ISNUMBER(Q146),ROUNDUP((H$1/36500)*Q146*' Amount Details'!L140,0)," "))</f>
        <v>0</v>
      </c>
    </row>
    <row r="147" spans="3:18">
      <c r="C147" s="72" t="str">
        <f>Actual_Paid!C142</f>
        <v>C-204</v>
      </c>
      <c r="D147" s="232">
        <f>IF(' Amount Details'!P141=0,Interest_Calculation!B$1,IF(Actual_Paid!E142="",IF(Actual_Paid!H142="",IF(Actual_Paid!K142="",IF(Actual_Paid!N142=""," ",Actual_Paid!N142),Actual_Paid!K142),Actual_Paid!H142),Actual_Paid!E142))</f>
        <v>42844</v>
      </c>
      <c r="E147" s="249">
        <f t="shared" si="10"/>
        <v>9</v>
      </c>
      <c r="F147" s="233">
        <f>MAX(0,IF(ISNUMBER(E147),ROUNDUP((H$1/36500)*E147*' Amount Details'!P141,0)," "))</f>
        <v>0</v>
      </c>
      <c r="G147" s="232">
        <f>IF(Actual_Paid!E142="",IF(Actual_Paid!H142="",IF(Actual_Paid!K142="",IF(Actual_Paid!N142=""," ",Actual_Paid!N142),Actual_Paid!K142),Actual_Paid!H142),Actual_Paid!E142)</f>
        <v>42831</v>
      </c>
      <c r="H147" s="234">
        <f t="shared" si="11"/>
        <v>0</v>
      </c>
      <c r="I147" s="233">
        <f>MAX(0,IF(ISNUMBER(H147),ROUNDUP((H$1/36500)*H147*' Amount Details'!I141,0)," "))</f>
        <v>0</v>
      </c>
      <c r="J147" s="232" t="str">
        <f>IF(Actual_Paid!H142="",IF(Actual_Paid!K142="",IF(Actual_Paid!N142=""," ",Actual_Paid!N142),Actual_Paid!K142),Actual_Paid!H142)</f>
        <v xml:space="preserve"> </v>
      </c>
      <c r="K147" s="234">
        <f t="shared" si="12"/>
        <v>0</v>
      </c>
      <c r="L147" s="233">
        <f>MAX(0,IF(ISNUMBER(K147),ROUNDUP((H$1/36500)*K147*' Amount Details'!J141,0)," "))</f>
        <v>0</v>
      </c>
      <c r="M147" s="232" t="str">
        <f>IF(Actual_Paid!K142="",IF(Actual_Paid!N142=""," ",Actual_Paid!N142),Actual_Paid!K142)</f>
        <v xml:space="preserve"> </v>
      </c>
      <c r="N147" s="234">
        <f t="shared" si="13"/>
        <v>0</v>
      </c>
      <c r="O147" s="233">
        <f>MAX(0,IF(ISNUMBER(N147),ROUNDUP((H$1/36500)*N147*' Amount Details'!K141,0)," "))</f>
        <v>0</v>
      </c>
      <c r="P147" s="232" t="str">
        <f>IF(Actual_Paid!N142=""," ",Actual_Paid!N142)</f>
        <v xml:space="preserve"> </v>
      </c>
      <c r="Q147" s="233">
        <f t="shared" si="14"/>
        <v>0</v>
      </c>
      <c r="R147" s="233">
        <f>MAX(0,IF(ISNUMBER(Q147),ROUNDUP((H$1/36500)*Q147*' Amount Details'!L141,0)," "))</f>
        <v>0</v>
      </c>
    </row>
    <row r="148" spans="3:18">
      <c r="C148" s="72" t="str">
        <f>Actual_Paid!C143</f>
        <v>C-301</v>
      </c>
      <c r="D148" s="232">
        <f>IF(' Amount Details'!P142=0,Interest_Calculation!B$1,IF(Actual_Paid!#REF!="",IF(Actual_Paid!H143="",IF(Actual_Paid!K143="",IF(Actual_Paid!N143=""," ",Actual_Paid!N143),Actual_Paid!K143),Actual_Paid!H143),Actual_Paid!#REF!))</f>
        <v>42844</v>
      </c>
      <c r="E148" s="249">
        <f t="shared" si="10"/>
        <v>9</v>
      </c>
      <c r="F148" s="233">
        <f>MAX(0,IF(ISNUMBER(E148),ROUNDUP((H$1/36500)*E148*' Amount Details'!P142,0)," "))</f>
        <v>0</v>
      </c>
      <c r="G148" s="232">
        <f>IF(Actual_Paid!E143="",IF(Actual_Paid!H143="",IF(Actual_Paid!K143="",IF(Actual_Paid!N143=""," ",Actual_Paid!N143),Actual_Paid!K143),Actual_Paid!H143),Actual_Paid!E143)</f>
        <v>42830</v>
      </c>
      <c r="H148" s="234">
        <f t="shared" si="11"/>
        <v>0</v>
      </c>
      <c r="I148" s="233">
        <f>MAX(0,IF(ISNUMBER(H148),ROUNDUP((H$1/36500)*H148*' Amount Details'!I142,0)," "))</f>
        <v>0</v>
      </c>
      <c r="J148" s="232" t="str">
        <f>IF(Actual_Paid!H143="",IF(Actual_Paid!K143="",IF(Actual_Paid!N143=""," ",Actual_Paid!N143),Actual_Paid!K143),Actual_Paid!H143)</f>
        <v xml:space="preserve"> </v>
      </c>
      <c r="K148" s="234">
        <f t="shared" si="12"/>
        <v>0</v>
      </c>
      <c r="L148" s="233">
        <f>MAX(0,IF(ISNUMBER(K148),ROUNDUP((H$1/36500)*K148*' Amount Details'!J142,0)," "))</f>
        <v>0</v>
      </c>
      <c r="M148" s="232" t="str">
        <f>IF(Actual_Paid!K143="",IF(Actual_Paid!N143=""," ",Actual_Paid!N143),Actual_Paid!K143)</f>
        <v xml:space="preserve"> </v>
      </c>
      <c r="N148" s="234">
        <f t="shared" si="13"/>
        <v>0</v>
      </c>
      <c r="O148" s="233">
        <f>MAX(0,IF(ISNUMBER(N148),ROUNDUP((H$1/36500)*N148*' Amount Details'!K142,0)," "))</f>
        <v>0</v>
      </c>
      <c r="P148" s="232" t="str">
        <f>IF(Actual_Paid!N143=""," ",Actual_Paid!N143)</f>
        <v xml:space="preserve"> </v>
      </c>
      <c r="Q148" s="233">
        <f t="shared" si="14"/>
        <v>0</v>
      </c>
      <c r="R148" s="233">
        <f>MAX(0,IF(ISNUMBER(Q148),ROUNDUP((H$1/36500)*Q148*' Amount Details'!L142,0)," "))</f>
        <v>0</v>
      </c>
    </row>
    <row r="149" spans="3:18">
      <c r="C149" s="72" t="str">
        <f>Actual_Paid!C144</f>
        <v>C-302</v>
      </c>
      <c r="D149" s="232">
        <f>IF(' Amount Details'!P143=0,Interest_Calculation!B$1,IF(Actual_Paid!E144="",IF(Actual_Paid!H144="",IF(Actual_Paid!K144="",IF(Actual_Paid!N144=""," ",Actual_Paid!N144),Actual_Paid!K144),Actual_Paid!H144),Actual_Paid!E144))</f>
        <v>42844</v>
      </c>
      <c r="E149" s="249">
        <f t="shared" si="10"/>
        <v>9</v>
      </c>
      <c r="F149" s="233">
        <f>MAX(0,IF(ISNUMBER(E149),ROUNDUP((H$1/36500)*E149*' Amount Details'!P143,0)," "))</f>
        <v>0</v>
      </c>
      <c r="G149" s="232" t="str">
        <f>IF(Actual_Paid!E144="",IF(Actual_Paid!H144="",IF(Actual_Paid!K144="",IF(Actual_Paid!N144=""," ",Actual_Paid!N144),Actual_Paid!K144),Actual_Paid!H144),Actual_Paid!E144)</f>
        <v xml:space="preserve"> </v>
      </c>
      <c r="H149" s="234">
        <f t="shared" si="11"/>
        <v>0</v>
      </c>
      <c r="I149" s="233">
        <f>MAX(0,IF(ISNUMBER(H149),ROUNDUP((H$1/36500)*H149*' Amount Details'!I143,0)," "))</f>
        <v>0</v>
      </c>
      <c r="J149" s="232" t="str">
        <f>IF(Actual_Paid!H144="",IF(Actual_Paid!K144="",IF(Actual_Paid!N144=""," ",Actual_Paid!N144),Actual_Paid!K144),Actual_Paid!H144)</f>
        <v xml:space="preserve"> </v>
      </c>
      <c r="K149" s="234">
        <f t="shared" si="12"/>
        <v>0</v>
      </c>
      <c r="L149" s="233">
        <f>MAX(0,IF(ISNUMBER(K149),ROUNDUP((H$1/36500)*K149*' Amount Details'!J143,0)," "))</f>
        <v>0</v>
      </c>
      <c r="M149" s="232" t="str">
        <f>IF(Actual_Paid!K144="",IF(Actual_Paid!N144=""," ",Actual_Paid!N144),Actual_Paid!K144)</f>
        <v xml:space="preserve"> </v>
      </c>
      <c r="N149" s="234">
        <f t="shared" si="13"/>
        <v>0</v>
      </c>
      <c r="O149" s="233">
        <f>MAX(0,IF(ISNUMBER(N149),ROUNDUP((H$1/36500)*N149*' Amount Details'!K143,0)," "))</f>
        <v>0</v>
      </c>
      <c r="P149" s="232" t="str">
        <f>IF(Actual_Paid!N144=""," ",Actual_Paid!N144)</f>
        <v xml:space="preserve"> </v>
      </c>
      <c r="Q149" s="233">
        <f t="shared" si="14"/>
        <v>0</v>
      </c>
      <c r="R149" s="233">
        <f>MAX(0,IF(ISNUMBER(Q149),ROUNDUP((H$1/36500)*Q149*' Amount Details'!L143,0)," "))</f>
        <v>0</v>
      </c>
    </row>
    <row r="150" spans="3:18">
      <c r="C150" s="72" t="str">
        <f>Actual_Paid!C145</f>
        <v>C-303</v>
      </c>
      <c r="D150" s="232" t="str">
        <f>IF(' Amount Details'!P144=0,Interest_Calculation!B$1,IF(Actual_Paid!E145="",IF(Actual_Paid!H145="",IF(Actual_Paid!K145="",IF(Actual_Paid!N145=""," ",Actual_Paid!N145),Actual_Paid!K145),Actual_Paid!H145),Actual_Paid!E145))</f>
        <v xml:space="preserve"> </v>
      </c>
      <c r="E150" s="249">
        <f t="shared" si="10"/>
        <v>9</v>
      </c>
      <c r="F150" s="233">
        <f>MAX(0,IF(ISNUMBER(E150),ROUNDUP((H$1/36500)*E150*' Amount Details'!P144,0)," "))</f>
        <v>2</v>
      </c>
      <c r="G150" s="232" t="str">
        <f>IF(Actual_Paid!E145="",IF(Actual_Paid!H145="",IF(Actual_Paid!K145="",IF(Actual_Paid!N145=""," ",Actual_Paid!N145),Actual_Paid!K145),Actual_Paid!H145),Actual_Paid!E145)</f>
        <v xml:space="preserve"> </v>
      </c>
      <c r="H150" s="234">
        <f t="shared" si="11"/>
        <v>0</v>
      </c>
      <c r="I150" s="233">
        <f>MAX(0,IF(ISNUMBER(H150),ROUNDUP((H$1/36500)*H150*' Amount Details'!I144,0)," "))</f>
        <v>0</v>
      </c>
      <c r="J150" s="232" t="str">
        <f>IF(Actual_Paid!H145="",IF(Actual_Paid!K145="",IF(Actual_Paid!N145=""," ",Actual_Paid!N145),Actual_Paid!K145),Actual_Paid!H145)</f>
        <v xml:space="preserve"> </v>
      </c>
      <c r="K150" s="234">
        <f t="shared" si="12"/>
        <v>0</v>
      </c>
      <c r="L150" s="233">
        <f>MAX(0,IF(ISNUMBER(K150),ROUNDUP((H$1/36500)*K150*' Amount Details'!J144,0)," "))</f>
        <v>0</v>
      </c>
      <c r="M150" s="232" t="str">
        <f>IF(Actual_Paid!K145="",IF(Actual_Paid!N145=""," ",Actual_Paid!N145),Actual_Paid!K145)</f>
        <v xml:space="preserve"> </v>
      </c>
      <c r="N150" s="234">
        <f t="shared" si="13"/>
        <v>0</v>
      </c>
      <c r="O150" s="233">
        <f>MAX(0,IF(ISNUMBER(N150),ROUNDUP((H$1/36500)*N150*' Amount Details'!K144,0)," "))</f>
        <v>0</v>
      </c>
      <c r="P150" s="232" t="str">
        <f>IF(Actual_Paid!N145=""," ",Actual_Paid!N145)</f>
        <v xml:space="preserve"> </v>
      </c>
      <c r="Q150" s="233">
        <f t="shared" si="14"/>
        <v>0</v>
      </c>
      <c r="R150" s="233">
        <f>MAX(0,IF(ISNUMBER(Q150),ROUNDUP((H$1/36500)*Q150*' Amount Details'!L144,0)," "))</f>
        <v>0</v>
      </c>
    </row>
    <row r="151" spans="3:18">
      <c r="C151" s="72" t="str">
        <f>Actual_Paid!C146</f>
        <v>C-304</v>
      </c>
      <c r="D151" s="232" t="str">
        <f>IF(' Amount Details'!P145=0,Interest_Calculation!B$1,IF(Actual_Paid!E146="",IF(Actual_Paid!H146="",IF(Actual_Paid!K146="",IF(Actual_Paid!N146=""," ",Actual_Paid!N146),Actual_Paid!K146),Actual_Paid!H146),Actual_Paid!E146))</f>
        <v xml:space="preserve"> </v>
      </c>
      <c r="E151" s="249">
        <f t="shared" si="10"/>
        <v>9</v>
      </c>
      <c r="F151" s="233">
        <f>MAX(0,IF(ISNUMBER(E151),ROUNDUP((H$1/36500)*E151*' Amount Details'!P145,0)," "))</f>
        <v>1</v>
      </c>
      <c r="G151" s="232" t="str">
        <f>IF(Actual_Paid!E146="",IF(Actual_Paid!H146="",IF(Actual_Paid!K146="",IF(Actual_Paid!N146=""," ",Actual_Paid!N146),Actual_Paid!K146),Actual_Paid!H146),Actual_Paid!E146)</f>
        <v xml:space="preserve"> </v>
      </c>
      <c r="H151" s="234">
        <f t="shared" si="11"/>
        <v>0</v>
      </c>
      <c r="I151" s="233">
        <f>MAX(0,IF(ISNUMBER(H151),ROUNDUP((H$1/36500)*H151*' Amount Details'!I145,0)," "))</f>
        <v>0</v>
      </c>
      <c r="J151" s="232" t="str">
        <f>IF(Actual_Paid!H146="",IF(Actual_Paid!K146="",IF(Actual_Paid!N146=""," ",Actual_Paid!N146),Actual_Paid!K146),Actual_Paid!H146)</f>
        <v xml:space="preserve"> </v>
      </c>
      <c r="K151" s="234">
        <f t="shared" si="12"/>
        <v>0</v>
      </c>
      <c r="L151" s="233">
        <f>MAX(0,IF(ISNUMBER(K151),ROUNDUP((H$1/36500)*K151*' Amount Details'!J145,0)," "))</f>
        <v>0</v>
      </c>
      <c r="M151" s="232" t="str">
        <f>IF(Actual_Paid!K146="",IF(Actual_Paid!N146=""," ",Actual_Paid!N146),Actual_Paid!K146)</f>
        <v xml:space="preserve"> </v>
      </c>
      <c r="N151" s="234">
        <f t="shared" si="13"/>
        <v>0</v>
      </c>
      <c r="O151" s="233">
        <f>MAX(0,IF(ISNUMBER(N151),ROUNDUP((H$1/36500)*N151*' Amount Details'!K145,0)," "))</f>
        <v>0</v>
      </c>
      <c r="P151" s="232" t="str">
        <f>IF(Actual_Paid!N146=""," ",Actual_Paid!N146)</f>
        <v xml:space="preserve"> </v>
      </c>
      <c r="Q151" s="233">
        <f t="shared" si="14"/>
        <v>0</v>
      </c>
      <c r="R151" s="233">
        <f>MAX(0,IF(ISNUMBER(Q151),ROUNDUP((H$1/36500)*Q151*' Amount Details'!L145,0)," "))</f>
        <v>0</v>
      </c>
    </row>
    <row r="152" spans="3:18">
      <c r="C152" s="72" t="str">
        <f>Actual_Paid!C147</f>
        <v>C-401</v>
      </c>
      <c r="D152" s="232" t="str">
        <f>IF(' Amount Details'!P146=0,Interest_Calculation!B$1,IF(Actual_Paid!E147="",IF(Actual_Paid!H147="",IF(Actual_Paid!K147="",IF(Actual_Paid!N147=""," ",Actual_Paid!N147),Actual_Paid!K147),Actual_Paid!H147),Actual_Paid!E147))</f>
        <v xml:space="preserve"> </v>
      </c>
      <c r="E152" s="249">
        <f t="shared" si="10"/>
        <v>9</v>
      </c>
      <c r="F152" s="233">
        <f>MAX(0,IF(ISNUMBER(E152),ROUNDUP((H$1/36500)*E152*' Amount Details'!P146,0)," "))</f>
        <v>5</v>
      </c>
      <c r="G152" s="232" t="str">
        <f>IF(Actual_Paid!E147="",IF(Actual_Paid!H147="",IF(Actual_Paid!K147="",IF(Actual_Paid!N147=""," ",Actual_Paid!N147),Actual_Paid!K147),Actual_Paid!H147),Actual_Paid!E147)</f>
        <v xml:space="preserve"> </v>
      </c>
      <c r="H152" s="234">
        <f t="shared" si="11"/>
        <v>0</v>
      </c>
      <c r="I152" s="233">
        <f>MAX(0,IF(ISNUMBER(H152),ROUNDUP((H$1/36500)*H152*' Amount Details'!I146,0)," "))</f>
        <v>0</v>
      </c>
      <c r="J152" s="232" t="str">
        <f>IF(Actual_Paid!H147="",IF(Actual_Paid!K147="",IF(Actual_Paid!N147=""," ",Actual_Paid!N147),Actual_Paid!K147),Actual_Paid!H147)</f>
        <v xml:space="preserve"> </v>
      </c>
      <c r="K152" s="234">
        <f t="shared" si="12"/>
        <v>0</v>
      </c>
      <c r="L152" s="233">
        <f>MAX(0,IF(ISNUMBER(K152),ROUNDUP((H$1/36500)*K152*' Amount Details'!J146,0)," "))</f>
        <v>0</v>
      </c>
      <c r="M152" s="232" t="str">
        <f>IF(Actual_Paid!K147="",IF(Actual_Paid!N147=""," ",Actual_Paid!N147),Actual_Paid!K147)</f>
        <v xml:space="preserve"> </v>
      </c>
      <c r="N152" s="234">
        <f t="shared" si="13"/>
        <v>0</v>
      </c>
      <c r="O152" s="233">
        <f>MAX(0,IF(ISNUMBER(N152),ROUNDUP((H$1/36500)*N152*' Amount Details'!K146,0)," "))</f>
        <v>0</v>
      </c>
      <c r="P152" s="232" t="str">
        <f>IF(Actual_Paid!N147=""," ",Actual_Paid!N147)</f>
        <v xml:space="preserve"> </v>
      </c>
      <c r="Q152" s="233">
        <f t="shared" si="14"/>
        <v>0</v>
      </c>
      <c r="R152" s="233">
        <f>MAX(0,IF(ISNUMBER(Q152),ROUNDUP((H$1/36500)*Q152*' Amount Details'!L146,0)," "))</f>
        <v>0</v>
      </c>
    </row>
    <row r="153" spans="3:18">
      <c r="C153" s="72" t="str">
        <f>Actual_Paid!C148</f>
        <v>C-402</v>
      </c>
      <c r="D153" s="232" t="str">
        <f>IF(' Amount Details'!P147=0,Interest_Calculation!B$1,IF(Actual_Paid!E148="",IF(Actual_Paid!H148="",IF(Actual_Paid!K148="",IF(Actual_Paid!N148=""," ",Actual_Paid!N148),Actual_Paid!K148),Actual_Paid!H148),Actual_Paid!E148))</f>
        <v xml:space="preserve"> </v>
      </c>
      <c r="E153" s="249">
        <f t="shared" si="10"/>
        <v>9</v>
      </c>
      <c r="F153" s="233">
        <f>MAX(0,IF(ISNUMBER(E153),ROUNDUP((H$1/36500)*E153*' Amount Details'!P147,0)," "))</f>
        <v>1</v>
      </c>
      <c r="G153" s="232" t="str">
        <f>IF(Actual_Paid!E148="",IF(Actual_Paid!H148="",IF(Actual_Paid!K148="",IF(Actual_Paid!N148=""," ",Actual_Paid!N148),Actual_Paid!K148),Actual_Paid!H148),Actual_Paid!E148)</f>
        <v xml:space="preserve"> </v>
      </c>
      <c r="H153" s="234">
        <f t="shared" si="11"/>
        <v>0</v>
      </c>
      <c r="I153" s="233">
        <f>MAX(0,IF(ISNUMBER(H153),ROUNDUP((H$1/36500)*H153*' Amount Details'!I147,0)," "))</f>
        <v>0</v>
      </c>
      <c r="J153" s="232" t="str">
        <f>IF(Actual_Paid!H148="",IF(Actual_Paid!K148="",IF(Actual_Paid!N148=""," ",Actual_Paid!N148),Actual_Paid!K148),Actual_Paid!H148)</f>
        <v xml:space="preserve"> </v>
      </c>
      <c r="K153" s="234">
        <f t="shared" si="12"/>
        <v>0</v>
      </c>
      <c r="L153" s="233">
        <f>MAX(0,IF(ISNUMBER(K153),ROUNDUP((H$1/36500)*K153*' Amount Details'!J147,0)," "))</f>
        <v>0</v>
      </c>
      <c r="M153" s="232" t="str">
        <f>IF(Actual_Paid!K148="",IF(Actual_Paid!N148=""," ",Actual_Paid!N148),Actual_Paid!K148)</f>
        <v xml:space="preserve"> </v>
      </c>
      <c r="N153" s="234">
        <f t="shared" si="13"/>
        <v>0</v>
      </c>
      <c r="O153" s="233">
        <f>MAX(0,IF(ISNUMBER(N153),ROUNDUP((H$1/36500)*N153*' Amount Details'!K147,0)," "))</f>
        <v>0</v>
      </c>
      <c r="P153" s="232" t="str">
        <f>IF(Actual_Paid!N148=""," ",Actual_Paid!N148)</f>
        <v xml:space="preserve"> </v>
      </c>
      <c r="Q153" s="233">
        <f t="shared" si="14"/>
        <v>0</v>
      </c>
      <c r="R153" s="233">
        <f>MAX(0,IF(ISNUMBER(Q153),ROUNDUP((H$1/36500)*Q153*' Amount Details'!L147,0)," "))</f>
        <v>0</v>
      </c>
    </row>
    <row r="154" spans="3:18">
      <c r="C154" s="72" t="str">
        <f>Actual_Paid!C149</f>
        <v>C-403</v>
      </c>
      <c r="D154" s="232" t="str">
        <f>IF(' Amount Details'!P148=0,Interest_Calculation!B$1,IF(Actual_Paid!E149="",IF(Actual_Paid!H149="",IF(Actual_Paid!K149="",IF(Actual_Paid!N149=""," ",Actual_Paid!N149),Actual_Paid!K149),Actual_Paid!H149),Actual_Paid!E149))</f>
        <v xml:space="preserve"> </v>
      </c>
      <c r="E154" s="249">
        <f t="shared" si="10"/>
        <v>9</v>
      </c>
      <c r="F154" s="233">
        <f>MAX(0,IF(ISNUMBER(E154),ROUNDUP((H$1/36500)*E154*' Amount Details'!P148,0)," "))</f>
        <v>3</v>
      </c>
      <c r="G154" s="232" t="str">
        <f>IF(Actual_Paid!E149="",IF(Actual_Paid!H149="",IF(Actual_Paid!K149="",IF(Actual_Paid!N149=""," ",Actual_Paid!N149),Actual_Paid!K149),Actual_Paid!H149),Actual_Paid!E149)</f>
        <v xml:space="preserve"> </v>
      </c>
      <c r="H154" s="234">
        <f t="shared" si="11"/>
        <v>0</v>
      </c>
      <c r="I154" s="233">
        <f>MAX(0,IF(ISNUMBER(H154),ROUNDUP((H$1/36500)*H154*' Amount Details'!I148,0)," "))</f>
        <v>0</v>
      </c>
      <c r="J154" s="232" t="str">
        <f>IF(Actual_Paid!H149="",IF(Actual_Paid!K149="",IF(Actual_Paid!N149=""," ",Actual_Paid!N149),Actual_Paid!K149),Actual_Paid!H149)</f>
        <v xml:space="preserve"> </v>
      </c>
      <c r="K154" s="234">
        <f t="shared" si="12"/>
        <v>0</v>
      </c>
      <c r="L154" s="233">
        <f>MAX(0,IF(ISNUMBER(K154),ROUNDUP((H$1/36500)*K154*' Amount Details'!J148,0)," "))</f>
        <v>0</v>
      </c>
      <c r="M154" s="232" t="str">
        <f>IF(Actual_Paid!K149="",IF(Actual_Paid!N149=""," ",Actual_Paid!N149),Actual_Paid!K149)</f>
        <v xml:space="preserve"> </v>
      </c>
      <c r="N154" s="234">
        <f t="shared" si="13"/>
        <v>0</v>
      </c>
      <c r="O154" s="233">
        <f>MAX(0,IF(ISNUMBER(N154),ROUNDUP((H$1/36500)*N154*' Amount Details'!K148,0)," "))</f>
        <v>0</v>
      </c>
      <c r="P154" s="232" t="str">
        <f>IF(Actual_Paid!N149=""," ",Actual_Paid!N149)</f>
        <v xml:space="preserve"> </v>
      </c>
      <c r="Q154" s="233">
        <f t="shared" si="14"/>
        <v>0</v>
      </c>
      <c r="R154" s="233">
        <f>MAX(0,IF(ISNUMBER(Q154),ROUNDUP((H$1/36500)*Q154*' Amount Details'!L148,0)," "))</f>
        <v>0</v>
      </c>
    </row>
    <row r="155" spans="3:18">
      <c r="C155" s="72" t="str">
        <f>Actual_Paid!C150</f>
        <v>C-404</v>
      </c>
      <c r="D155" s="232" t="str">
        <f>IF(' Amount Details'!P149=0,Interest_Calculation!B$1,IF(Actual_Paid!E150="",IF(Actual_Paid!H150="",IF(Actual_Paid!K150="",IF(Actual_Paid!N150=""," ",Actual_Paid!N150),Actual_Paid!K150),Actual_Paid!H150),Actual_Paid!E150))</f>
        <v xml:space="preserve"> </v>
      </c>
      <c r="E155" s="249">
        <f t="shared" si="10"/>
        <v>9</v>
      </c>
      <c r="F155" s="233">
        <f>MAX(0,IF(ISNUMBER(E155),ROUNDUP((H$1/36500)*E155*' Amount Details'!P149,0)," "))</f>
        <v>4</v>
      </c>
      <c r="G155" s="232" t="str">
        <f>IF(Actual_Paid!E150="",IF(Actual_Paid!H150="",IF(Actual_Paid!K150="",IF(Actual_Paid!N150=""," ",Actual_Paid!N150),Actual_Paid!K150),Actual_Paid!H150),Actual_Paid!E150)</f>
        <v xml:space="preserve"> </v>
      </c>
      <c r="H155" s="234">
        <f t="shared" si="11"/>
        <v>0</v>
      </c>
      <c r="I155" s="233">
        <f>MAX(0,IF(ISNUMBER(H155),ROUNDUP((H$1/36500)*H155*' Amount Details'!I149,0)," "))</f>
        <v>0</v>
      </c>
      <c r="J155" s="232" t="str">
        <f>IF(Actual_Paid!H150="",IF(Actual_Paid!K150="",IF(Actual_Paid!N150=""," ",Actual_Paid!N150),Actual_Paid!K150),Actual_Paid!H150)</f>
        <v xml:space="preserve"> </v>
      </c>
      <c r="K155" s="234">
        <f t="shared" si="12"/>
        <v>0</v>
      </c>
      <c r="L155" s="233">
        <f>MAX(0,IF(ISNUMBER(K155),ROUNDUP((H$1/36500)*K155*' Amount Details'!J149,0)," "))</f>
        <v>0</v>
      </c>
      <c r="M155" s="232" t="str">
        <f>IF(Actual_Paid!K150="",IF(Actual_Paid!N150=""," ",Actual_Paid!N150),Actual_Paid!K150)</f>
        <v xml:space="preserve"> </v>
      </c>
      <c r="N155" s="234">
        <f t="shared" si="13"/>
        <v>0</v>
      </c>
      <c r="O155" s="233">
        <f>MAX(0,IF(ISNUMBER(N155),ROUNDUP((H$1/36500)*N155*' Amount Details'!K149,0)," "))</f>
        <v>0</v>
      </c>
      <c r="P155" s="232" t="str">
        <f>IF(Actual_Paid!N150=""," ",Actual_Paid!N150)</f>
        <v xml:space="preserve"> </v>
      </c>
      <c r="Q155" s="233">
        <f t="shared" si="14"/>
        <v>0</v>
      </c>
      <c r="R155" s="233">
        <f>MAX(0,IF(ISNUMBER(Q155),ROUNDUP((H$1/36500)*Q155*' Amount Details'!L149,0)," "))</f>
        <v>0</v>
      </c>
    </row>
    <row r="156" spans="3:18">
      <c r="C156" s="72" t="str">
        <f>Actual_Paid!C151</f>
        <v>C-501</v>
      </c>
      <c r="D156" s="232">
        <f>IF(' Amount Details'!P150=0,Interest_Calculation!B$1,IF(Actual_Paid!E151="",IF(Actual_Paid!H151="",IF(Actual_Paid!K151="",IF(Actual_Paid!N151=""," ",Actual_Paid!N151),Actual_Paid!K151),Actual_Paid!H151),Actual_Paid!E151))</f>
        <v>42844</v>
      </c>
      <c r="E156" s="249">
        <f t="shared" si="10"/>
        <v>9</v>
      </c>
      <c r="F156" s="233">
        <f>MAX(0,IF(ISNUMBER(E156),ROUNDUP((H$1/36500)*E156*' Amount Details'!P150,0)," "))</f>
        <v>0</v>
      </c>
      <c r="G156" s="232" t="str">
        <f>IF(Actual_Paid!E151="",IF(Actual_Paid!H151="",IF(Actual_Paid!K151="",IF(Actual_Paid!N151=""," ",Actual_Paid!N151),Actual_Paid!K151),Actual_Paid!H151),Actual_Paid!E151)</f>
        <v xml:space="preserve"> </v>
      </c>
      <c r="H156" s="234">
        <f t="shared" si="11"/>
        <v>0</v>
      </c>
      <c r="I156" s="233">
        <f>MAX(0,IF(ISNUMBER(H156),ROUNDUP((H$1/36500)*H156*' Amount Details'!I150,0)," "))</f>
        <v>0</v>
      </c>
      <c r="J156" s="232" t="str">
        <f>IF(Actual_Paid!H151="",IF(Actual_Paid!K151="",IF(Actual_Paid!N151=""," ",Actual_Paid!N151),Actual_Paid!K151),Actual_Paid!H151)</f>
        <v xml:space="preserve"> </v>
      </c>
      <c r="K156" s="234">
        <f t="shared" si="12"/>
        <v>0</v>
      </c>
      <c r="L156" s="233">
        <f>MAX(0,IF(ISNUMBER(K156),ROUNDUP((H$1/36500)*K156*' Amount Details'!J150,0)," "))</f>
        <v>0</v>
      </c>
      <c r="M156" s="232" t="str">
        <f>IF(Actual_Paid!K151="",IF(Actual_Paid!N151=""," ",Actual_Paid!N151),Actual_Paid!K151)</f>
        <v xml:space="preserve"> </v>
      </c>
      <c r="N156" s="234">
        <f t="shared" si="13"/>
        <v>0</v>
      </c>
      <c r="O156" s="233">
        <f>MAX(0,IF(ISNUMBER(N156),ROUNDUP((H$1/36500)*N156*' Amount Details'!K150,0)," "))</f>
        <v>0</v>
      </c>
      <c r="P156" s="232" t="str">
        <f>IF(Actual_Paid!N151=""," ",Actual_Paid!N151)</f>
        <v xml:space="preserve"> </v>
      </c>
      <c r="Q156" s="233">
        <f t="shared" si="14"/>
        <v>0</v>
      </c>
      <c r="R156" s="233">
        <f>MAX(0,IF(ISNUMBER(Q156),ROUNDUP((H$1/36500)*Q156*' Amount Details'!L150,0)," "))</f>
        <v>0</v>
      </c>
    </row>
    <row r="157" spans="3:18">
      <c r="C157" s="72" t="str">
        <f>Actual_Paid!C152</f>
        <v>C-502</v>
      </c>
      <c r="D157" s="232">
        <f>IF(' Amount Details'!P151=0,Interest_Calculation!B$1,IF(Actual_Paid!E152="",IF(Actual_Paid!H152="",IF(Actual_Paid!K152="",IF(Actual_Paid!N152=""," ",Actual_Paid!N152),Actual_Paid!K152),Actual_Paid!H152),Actual_Paid!E152))</f>
        <v>42844</v>
      </c>
      <c r="E157" s="249">
        <f t="shared" si="10"/>
        <v>9</v>
      </c>
      <c r="F157" s="233">
        <f>MAX(0,IF(ISNUMBER(E157),ROUNDUP((H$1/36500)*E157*' Amount Details'!P151,0)," "))</f>
        <v>0</v>
      </c>
      <c r="G157" s="232">
        <f>IF(Actual_Paid!E152="",IF(Actual_Paid!H152="",IF(Actual_Paid!K152="",IF(Actual_Paid!N152=""," ",Actual_Paid!N152),Actual_Paid!K152),Actual_Paid!H152),Actual_Paid!E152)</f>
        <v>42832</v>
      </c>
      <c r="H157" s="234">
        <f t="shared" si="11"/>
        <v>0</v>
      </c>
      <c r="I157" s="233">
        <f>MAX(0,IF(ISNUMBER(H157),ROUNDUP((H$1/36500)*H157*' Amount Details'!I151,0)," "))</f>
        <v>0</v>
      </c>
      <c r="J157" s="232" t="str">
        <f>IF(Actual_Paid!H152="",IF(Actual_Paid!K152="",IF(Actual_Paid!N152=""," ",Actual_Paid!N152),Actual_Paid!K152),Actual_Paid!H152)</f>
        <v xml:space="preserve"> </v>
      </c>
      <c r="K157" s="234">
        <f t="shared" si="12"/>
        <v>0</v>
      </c>
      <c r="L157" s="233">
        <f>MAX(0,IF(ISNUMBER(K157),ROUNDUP((H$1/36500)*K157*' Amount Details'!J151,0)," "))</f>
        <v>0</v>
      </c>
      <c r="M157" s="232" t="str">
        <f>IF(Actual_Paid!K152="",IF(Actual_Paid!N152=""," ",Actual_Paid!N152),Actual_Paid!K152)</f>
        <v xml:space="preserve"> </v>
      </c>
      <c r="N157" s="234">
        <f t="shared" si="13"/>
        <v>0</v>
      </c>
      <c r="O157" s="233">
        <f>MAX(0,IF(ISNUMBER(N157),ROUNDUP((H$1/36500)*N157*' Amount Details'!K151,0)," "))</f>
        <v>0</v>
      </c>
      <c r="P157" s="232" t="str">
        <f>IF(Actual_Paid!N152=""," ",Actual_Paid!N152)</f>
        <v xml:space="preserve"> </v>
      </c>
      <c r="Q157" s="233">
        <f t="shared" si="14"/>
        <v>0</v>
      </c>
      <c r="R157" s="233">
        <f>MAX(0,IF(ISNUMBER(Q157),ROUNDUP((H$1/36500)*Q157*' Amount Details'!L151,0)," "))</f>
        <v>0</v>
      </c>
    </row>
    <row r="158" spans="3:18">
      <c r="C158" s="72" t="str">
        <f>Actual_Paid!C153</f>
        <v>C-503</v>
      </c>
      <c r="D158" s="232" t="str">
        <f>IF(' Amount Details'!P152=0,Interest_Calculation!B$1,IF(Actual_Paid!E153="",IF(Actual_Paid!H153="",IF(Actual_Paid!K153="",IF(Actual_Paid!N153=""," ",Actual_Paid!N153),Actual_Paid!K153),Actual_Paid!H153),Actual_Paid!E153))</f>
        <v xml:space="preserve"> </v>
      </c>
      <c r="E158" s="249">
        <f t="shared" si="10"/>
        <v>9</v>
      </c>
      <c r="F158" s="233">
        <f>MAX(0,IF(ISNUMBER(E158),ROUNDUP((H$1/36500)*E158*' Amount Details'!P152,0)," "))</f>
        <v>151</v>
      </c>
      <c r="G158" s="232" t="str">
        <f>IF(Actual_Paid!E153="",IF(Actual_Paid!H153="",IF(Actual_Paid!K153="",IF(Actual_Paid!N153=""," ",Actual_Paid!N153),Actual_Paid!K153),Actual_Paid!H153),Actual_Paid!E153)</f>
        <v xml:space="preserve"> </v>
      </c>
      <c r="H158" s="234">
        <f t="shared" si="11"/>
        <v>0</v>
      </c>
      <c r="I158" s="233">
        <f>MAX(0,IF(ISNUMBER(H158),ROUNDUP((H$1/36500)*H158*' Amount Details'!I152,0)," "))</f>
        <v>0</v>
      </c>
      <c r="J158" s="232" t="str">
        <f>IF(Actual_Paid!H153="",IF(Actual_Paid!K153="",IF(Actual_Paid!N153=""," ",Actual_Paid!N153),Actual_Paid!K153),Actual_Paid!H153)</f>
        <v xml:space="preserve"> </v>
      </c>
      <c r="K158" s="234">
        <f t="shared" si="12"/>
        <v>0</v>
      </c>
      <c r="L158" s="233">
        <f>MAX(0,IF(ISNUMBER(K158),ROUNDUP((H$1/36500)*K158*' Amount Details'!J152,0)," "))</f>
        <v>0</v>
      </c>
      <c r="M158" s="232" t="str">
        <f>IF(Actual_Paid!K153="",IF(Actual_Paid!N153=""," ",Actual_Paid!N153),Actual_Paid!K153)</f>
        <v xml:space="preserve"> </v>
      </c>
      <c r="N158" s="234">
        <f t="shared" si="13"/>
        <v>0</v>
      </c>
      <c r="O158" s="233">
        <f>MAX(0,IF(ISNUMBER(N158),ROUNDUP((H$1/36500)*N158*' Amount Details'!K152,0)," "))</f>
        <v>0</v>
      </c>
      <c r="P158" s="232" t="str">
        <f>IF(Actual_Paid!N153=""," ",Actual_Paid!N153)</f>
        <v xml:space="preserve"> </v>
      </c>
      <c r="Q158" s="233">
        <f t="shared" si="14"/>
        <v>0</v>
      </c>
      <c r="R158" s="233">
        <f>MAX(0,IF(ISNUMBER(Q158),ROUNDUP((H$1/36500)*Q158*' Amount Details'!L152,0)," "))</f>
        <v>0</v>
      </c>
    </row>
    <row r="159" spans="3:18">
      <c r="C159" s="72" t="str">
        <f>Actual_Paid!C154</f>
        <v>C-504</v>
      </c>
      <c r="D159" s="232" t="str">
        <f>IF(' Amount Details'!P153=0,Interest_Calculation!B$1,IF(Actual_Paid!E154="",IF(Actual_Paid!H154="",IF(Actual_Paid!K154="",IF(Actual_Paid!N154=""," ",Actual_Paid!N154),Actual_Paid!K154),Actual_Paid!H154),Actual_Paid!E154))</f>
        <v xml:space="preserve"> </v>
      </c>
      <c r="E159" s="249">
        <f t="shared" si="10"/>
        <v>9</v>
      </c>
      <c r="F159" s="233">
        <f>MAX(0,IF(ISNUMBER(E159),ROUNDUP((H$1/36500)*E159*' Amount Details'!P153,0)," "))</f>
        <v>11</v>
      </c>
      <c r="G159" s="232" t="str">
        <f>IF(Actual_Paid!E154="",IF(Actual_Paid!H154="",IF(Actual_Paid!K154="",IF(Actual_Paid!N154=""," ",Actual_Paid!N154),Actual_Paid!K154),Actual_Paid!H154),Actual_Paid!E154)</f>
        <v xml:space="preserve"> </v>
      </c>
      <c r="H159" s="234">
        <f t="shared" si="11"/>
        <v>0</v>
      </c>
      <c r="I159" s="233">
        <f>MAX(0,IF(ISNUMBER(H159),ROUNDUP((H$1/36500)*H159*' Amount Details'!I153,0)," "))</f>
        <v>0</v>
      </c>
      <c r="J159" s="232" t="str">
        <f>IF(Actual_Paid!H154="",IF(Actual_Paid!K154="",IF(Actual_Paid!N154=""," ",Actual_Paid!N154),Actual_Paid!K154),Actual_Paid!H154)</f>
        <v xml:space="preserve"> </v>
      </c>
      <c r="K159" s="234">
        <f t="shared" si="12"/>
        <v>0</v>
      </c>
      <c r="L159" s="233">
        <f>MAX(0,IF(ISNUMBER(K159),ROUNDUP((H$1/36500)*K159*' Amount Details'!J153,0)," "))</f>
        <v>0</v>
      </c>
      <c r="M159" s="232" t="str">
        <f>IF(Actual_Paid!K154="",IF(Actual_Paid!N154=""," ",Actual_Paid!N154),Actual_Paid!K154)</f>
        <v xml:space="preserve"> </v>
      </c>
      <c r="N159" s="234">
        <f t="shared" si="13"/>
        <v>0</v>
      </c>
      <c r="O159" s="233">
        <f>MAX(0,IF(ISNUMBER(N159),ROUNDUP((H$1/36500)*N159*' Amount Details'!K153,0)," "))</f>
        <v>0</v>
      </c>
      <c r="P159" s="232" t="str">
        <f>IF(Actual_Paid!N154=""," ",Actual_Paid!N154)</f>
        <v xml:space="preserve"> </v>
      </c>
      <c r="Q159" s="233">
        <f t="shared" si="14"/>
        <v>0</v>
      </c>
      <c r="R159" s="233">
        <f>MAX(0,IF(ISNUMBER(Q159),ROUNDUP((H$1/36500)*Q159*' Amount Details'!L153,0)," "))</f>
        <v>0</v>
      </c>
    </row>
    <row r="160" spans="3:18">
      <c r="C160" s="72" t="str">
        <f>Actual_Paid!C155</f>
        <v>C-601</v>
      </c>
      <c r="D160" s="232">
        <f>IF(' Amount Details'!P154=0,Interest_Calculation!B$1,IF(Actual_Paid!E155="",IF(Actual_Paid!H155="",IF(Actual_Paid!K155="",IF(Actual_Paid!N155=""," ",Actual_Paid!N155),Actual_Paid!K155),Actual_Paid!H155),Actual_Paid!E155))</f>
        <v>42844</v>
      </c>
      <c r="E160" s="249">
        <f t="shared" si="10"/>
        <v>9</v>
      </c>
      <c r="F160" s="233">
        <f>MAX(0,IF(ISNUMBER(E160),ROUNDUP((H$1/36500)*E160*' Amount Details'!P154,0)," "))</f>
        <v>0</v>
      </c>
      <c r="G160" s="232" t="str">
        <f>IF(Actual_Paid!E155="",IF(Actual_Paid!H155="",IF(Actual_Paid!K155="",IF(Actual_Paid!N155=""," ",Actual_Paid!N155),Actual_Paid!K155),Actual_Paid!H155),Actual_Paid!E155)</f>
        <v xml:space="preserve"> </v>
      </c>
      <c r="H160" s="234">
        <f t="shared" si="11"/>
        <v>0</v>
      </c>
      <c r="I160" s="233">
        <f>MAX(0,IF(ISNUMBER(H160),ROUNDUP((H$1/36500)*H160*' Amount Details'!I154,0)," "))</f>
        <v>0</v>
      </c>
      <c r="J160" s="232" t="str">
        <f>IF(Actual_Paid!H155="",IF(Actual_Paid!K155="",IF(Actual_Paid!N155=""," ",Actual_Paid!N155),Actual_Paid!K155),Actual_Paid!H155)</f>
        <v xml:space="preserve"> </v>
      </c>
      <c r="K160" s="234">
        <f t="shared" si="12"/>
        <v>0</v>
      </c>
      <c r="L160" s="233">
        <f>MAX(0,IF(ISNUMBER(K160),ROUNDUP((H$1/36500)*K160*' Amount Details'!J154,0)," "))</f>
        <v>0</v>
      </c>
      <c r="M160" s="232" t="str">
        <f>IF(Actual_Paid!K155="",IF(Actual_Paid!N155=""," ",Actual_Paid!N155),Actual_Paid!K155)</f>
        <v xml:space="preserve"> </v>
      </c>
      <c r="N160" s="234">
        <f t="shared" si="13"/>
        <v>0</v>
      </c>
      <c r="O160" s="233">
        <f>MAX(0,IF(ISNUMBER(N160),ROUNDUP((H$1/36500)*N160*' Amount Details'!K154,0)," "))</f>
        <v>0</v>
      </c>
      <c r="P160" s="232" t="str">
        <f>IF(Actual_Paid!N155=""," ",Actual_Paid!N155)</f>
        <v xml:space="preserve"> </v>
      </c>
      <c r="Q160" s="233">
        <f t="shared" si="14"/>
        <v>0</v>
      </c>
      <c r="R160" s="233">
        <f>MAX(0,IF(ISNUMBER(Q160),ROUNDUP((H$1/36500)*Q160*' Amount Details'!L154,0)," "))</f>
        <v>0</v>
      </c>
    </row>
    <row r="161" spans="3:18">
      <c r="C161" s="72" t="str">
        <f>Actual_Paid!C156</f>
        <v>C-602</v>
      </c>
      <c r="D161" s="232">
        <f>IF(' Amount Details'!P155=0,Interest_Calculation!B$1,IF(Actual_Paid!E156="",IF(Actual_Paid!H156="",IF(Actual_Paid!K156="",IF(Actual_Paid!N156=""," ",Actual_Paid!N156),Actual_Paid!K156),Actual_Paid!H156),Actual_Paid!E156))</f>
        <v>42824</v>
      </c>
      <c r="E161" s="249">
        <f t="shared" si="10"/>
        <v>0</v>
      </c>
      <c r="F161" s="233">
        <f>MAX(0,IF(ISNUMBER(E161),ROUNDUP((H$1/36500)*E161*' Amount Details'!P155,0)," "))</f>
        <v>0</v>
      </c>
      <c r="G161" s="232">
        <f>IF(Actual_Paid!E156="",IF(Actual_Paid!H156="",IF(Actual_Paid!K156="",IF(Actual_Paid!N156=""," ",Actual_Paid!N156),Actual_Paid!K156),Actual_Paid!H156),Actual_Paid!E156)</f>
        <v>42824</v>
      </c>
      <c r="H161" s="234">
        <f t="shared" si="11"/>
        <v>0</v>
      </c>
      <c r="I161" s="233">
        <f>MAX(0,IF(ISNUMBER(H161),ROUNDUP((H$1/36500)*H161*' Amount Details'!I155,0)," "))</f>
        <v>0</v>
      </c>
      <c r="J161" s="232" t="str">
        <f>IF(Actual_Paid!H156="",IF(Actual_Paid!K156="",IF(Actual_Paid!N156=""," ",Actual_Paid!N156),Actual_Paid!K156),Actual_Paid!H156)</f>
        <v xml:space="preserve"> </v>
      </c>
      <c r="K161" s="234">
        <f t="shared" si="12"/>
        <v>0</v>
      </c>
      <c r="L161" s="233">
        <f>MAX(0,IF(ISNUMBER(K161),ROUNDUP((H$1/36500)*K161*' Amount Details'!J155,0)," "))</f>
        <v>0</v>
      </c>
      <c r="M161" s="232" t="str">
        <f>IF(Actual_Paid!K156="",IF(Actual_Paid!N156=""," ",Actual_Paid!N156),Actual_Paid!K156)</f>
        <v xml:space="preserve"> </v>
      </c>
      <c r="N161" s="234">
        <f t="shared" si="13"/>
        <v>0</v>
      </c>
      <c r="O161" s="233">
        <f>MAX(0,IF(ISNUMBER(N161),ROUNDUP((H$1/36500)*N161*' Amount Details'!K155,0)," "))</f>
        <v>0</v>
      </c>
      <c r="P161" s="232" t="str">
        <f>IF(Actual_Paid!N156=""," ",Actual_Paid!N156)</f>
        <v xml:space="preserve"> </v>
      </c>
      <c r="Q161" s="233">
        <f t="shared" si="14"/>
        <v>0</v>
      </c>
      <c r="R161" s="233">
        <f>MAX(0,IF(ISNUMBER(Q161),ROUNDUP((H$1/36500)*Q161*' Amount Details'!L155,0)," "))</f>
        <v>0</v>
      </c>
    </row>
    <row r="162" spans="3:18">
      <c r="C162" s="72" t="str">
        <f>Actual_Paid!C157</f>
        <v>C-603</v>
      </c>
      <c r="D162" s="232">
        <f>IF(' Amount Details'!P156=0,Interest_Calculation!B$1,IF(Actual_Paid!E157="",IF(Actual_Paid!H157="",IF(Actual_Paid!K157="",IF(Actual_Paid!N157=""," ",Actual_Paid!N157),Actual_Paid!K157),Actual_Paid!H157),Actual_Paid!E157))</f>
        <v>42844</v>
      </c>
      <c r="E162" s="249">
        <f t="shared" si="10"/>
        <v>9</v>
      </c>
      <c r="F162" s="233">
        <f>MAX(0,IF(ISNUMBER(E162),ROUNDUP((H$1/36500)*E162*' Amount Details'!P156,0)," "))</f>
        <v>0</v>
      </c>
      <c r="G162" s="232" t="str">
        <f>IF(Actual_Paid!E157="",IF(Actual_Paid!H157="",IF(Actual_Paid!K157="",IF(Actual_Paid!N157=""," ",Actual_Paid!N157),Actual_Paid!K157),Actual_Paid!H157),Actual_Paid!E157)</f>
        <v xml:space="preserve"> </v>
      </c>
      <c r="H162" s="234">
        <f t="shared" si="11"/>
        <v>0</v>
      </c>
      <c r="I162" s="233">
        <f>MAX(0,IF(ISNUMBER(H162),ROUNDUP((H$1/36500)*H162*' Amount Details'!I156,0)," "))</f>
        <v>0</v>
      </c>
      <c r="J162" s="232" t="str">
        <f>IF(Actual_Paid!H157="",IF(Actual_Paid!K157="",IF(Actual_Paid!N157=""," ",Actual_Paid!N157),Actual_Paid!K157),Actual_Paid!H157)</f>
        <v xml:space="preserve"> </v>
      </c>
      <c r="K162" s="234">
        <f t="shared" si="12"/>
        <v>0</v>
      </c>
      <c r="L162" s="233">
        <f>MAX(0,IF(ISNUMBER(K162),ROUNDUP((H$1/36500)*K162*' Amount Details'!J156,0)," "))</f>
        <v>0</v>
      </c>
      <c r="M162" s="232" t="str">
        <f>IF(Actual_Paid!K157="",IF(Actual_Paid!N157=""," ",Actual_Paid!N157),Actual_Paid!K157)</f>
        <v xml:space="preserve"> </v>
      </c>
      <c r="N162" s="234">
        <f t="shared" si="13"/>
        <v>0</v>
      </c>
      <c r="O162" s="233">
        <f>MAX(0,IF(ISNUMBER(N162),ROUNDUP((H$1/36500)*N162*' Amount Details'!K156,0)," "))</f>
        <v>0</v>
      </c>
      <c r="P162" s="232" t="str">
        <f>IF(Actual_Paid!N157=""," ",Actual_Paid!N157)</f>
        <v xml:space="preserve"> </v>
      </c>
      <c r="Q162" s="233">
        <f t="shared" si="14"/>
        <v>0</v>
      </c>
      <c r="R162" s="233">
        <f>MAX(0,IF(ISNUMBER(Q162),ROUNDUP((H$1/36500)*Q162*' Amount Details'!L156,0)," "))</f>
        <v>0</v>
      </c>
    </row>
    <row r="163" spans="3:18">
      <c r="C163" s="72" t="str">
        <f>Actual_Paid!C158</f>
        <v>C-604</v>
      </c>
      <c r="D163" s="232" t="str">
        <f>IF(' Amount Details'!P157=0,Interest_Calculation!B$1,IF(Actual_Paid!E158="",IF(Actual_Paid!H158="",IF(Actual_Paid!K158="",IF(Actual_Paid!N158=""," ",Actual_Paid!N158),Actual_Paid!K158),Actual_Paid!H158),Actual_Paid!E158))</f>
        <v xml:space="preserve"> </v>
      </c>
      <c r="E163" s="249">
        <f t="shared" si="10"/>
        <v>9</v>
      </c>
      <c r="F163" s="233">
        <f>MAX(0,IF(ISNUMBER(E163),ROUNDUP((H$1/36500)*E163*' Amount Details'!P157,0)," "))</f>
        <v>7</v>
      </c>
      <c r="G163" s="232" t="str">
        <f>IF(Actual_Paid!E158="",IF(Actual_Paid!H158="",IF(Actual_Paid!K158="",IF(Actual_Paid!N158=""," ",Actual_Paid!N158),Actual_Paid!K158),Actual_Paid!H158),Actual_Paid!E158)</f>
        <v xml:space="preserve"> </v>
      </c>
      <c r="H163" s="234">
        <f t="shared" si="11"/>
        <v>0</v>
      </c>
      <c r="I163" s="233">
        <f>MAX(0,IF(ISNUMBER(H163),ROUNDUP((H$1/36500)*H163*' Amount Details'!I157,0)," "))</f>
        <v>0</v>
      </c>
      <c r="J163" s="232" t="str">
        <f>IF(Actual_Paid!H158="",IF(Actual_Paid!K158="",IF(Actual_Paid!N158=""," ",Actual_Paid!N158),Actual_Paid!K158),Actual_Paid!H158)</f>
        <v xml:space="preserve"> </v>
      </c>
      <c r="K163" s="234">
        <f t="shared" si="12"/>
        <v>0</v>
      </c>
      <c r="L163" s="233">
        <f>MAX(0,IF(ISNUMBER(K163),ROUNDUP((H$1/36500)*K163*' Amount Details'!J157,0)," "))</f>
        <v>0</v>
      </c>
      <c r="M163" s="232" t="str">
        <f>IF(Actual_Paid!K158="",IF(Actual_Paid!N158=""," ",Actual_Paid!N158),Actual_Paid!K158)</f>
        <v xml:space="preserve"> </v>
      </c>
      <c r="N163" s="234">
        <f t="shared" si="13"/>
        <v>0</v>
      </c>
      <c r="O163" s="233">
        <f>MAX(0,IF(ISNUMBER(N163),ROUNDUP((H$1/36500)*N163*' Amount Details'!K157,0)," "))</f>
        <v>0</v>
      </c>
      <c r="P163" s="232" t="str">
        <f>IF(Actual_Paid!N158=""," ",Actual_Paid!N158)</f>
        <v xml:space="preserve"> </v>
      </c>
      <c r="Q163" s="233">
        <f t="shared" si="14"/>
        <v>0</v>
      </c>
      <c r="R163" s="233">
        <f>MAX(0,IF(ISNUMBER(Q163),ROUNDUP((H$1/36500)*Q163*' Amount Details'!L157,0)," "))</f>
        <v>0</v>
      </c>
    </row>
    <row r="164" spans="3:18">
      <c r="C164" s="72" t="str">
        <f>Actual_Paid!C159</f>
        <v>C-701</v>
      </c>
      <c r="D164" s="232">
        <f>IF(' Amount Details'!P158=0,Interest_Calculation!B$1,IF(Actual_Paid!E159="",IF(Actual_Paid!H159="",IF(Actual_Paid!K159="",IF(Actual_Paid!N159=""," ",Actual_Paid!N159),Actual_Paid!K159),Actual_Paid!H159),Actual_Paid!E159))</f>
        <v>42844</v>
      </c>
      <c r="E164" s="249">
        <f t="shared" si="10"/>
        <v>9</v>
      </c>
      <c r="F164" s="233">
        <f>MAX(0,IF(ISNUMBER(E164),ROUNDUP((H$1/36500)*E164*' Amount Details'!P158,0)," "))</f>
        <v>0</v>
      </c>
      <c r="G164" s="232">
        <f>IF(Actual_Paid!E159="",IF(Actual_Paid!H159="",IF(Actual_Paid!K159="",IF(Actual_Paid!N159=""," ",Actual_Paid!N159),Actual_Paid!K159),Actual_Paid!H159),Actual_Paid!E159)</f>
        <v>42837</v>
      </c>
      <c r="H164" s="234">
        <f t="shared" si="11"/>
        <v>0</v>
      </c>
      <c r="I164" s="233">
        <f>MAX(0,IF(ISNUMBER(H164),ROUNDUP((H$1/36500)*H164*' Amount Details'!I158,0)," "))</f>
        <v>0</v>
      </c>
      <c r="J164" s="232" t="str">
        <f>IF(Actual_Paid!H159="",IF(Actual_Paid!K159="",IF(Actual_Paid!N159=""," ",Actual_Paid!N159),Actual_Paid!K159),Actual_Paid!H159)</f>
        <v xml:space="preserve"> </v>
      </c>
      <c r="K164" s="234">
        <f t="shared" si="12"/>
        <v>0</v>
      </c>
      <c r="L164" s="233">
        <f>MAX(0,IF(ISNUMBER(K164),ROUNDUP((H$1/36500)*K164*' Amount Details'!J158,0)," "))</f>
        <v>0</v>
      </c>
      <c r="M164" s="232" t="str">
        <f>IF(Actual_Paid!K159="",IF(Actual_Paid!N159=""," ",Actual_Paid!N159),Actual_Paid!K159)</f>
        <v xml:space="preserve"> </v>
      </c>
      <c r="N164" s="234">
        <f t="shared" si="13"/>
        <v>0</v>
      </c>
      <c r="O164" s="233">
        <f>MAX(0,IF(ISNUMBER(N164),ROUNDUP((H$1/36500)*N164*' Amount Details'!K158,0)," "))</f>
        <v>0</v>
      </c>
      <c r="P164" s="232" t="str">
        <f>IF(Actual_Paid!N159=""," ",Actual_Paid!N159)</f>
        <v xml:space="preserve"> </v>
      </c>
      <c r="Q164" s="233">
        <f t="shared" si="14"/>
        <v>0</v>
      </c>
      <c r="R164" s="233">
        <f>MAX(0,IF(ISNUMBER(Q164),ROUNDUP((H$1/36500)*Q164*' Amount Details'!L158,0)," "))</f>
        <v>0</v>
      </c>
    </row>
    <row r="165" spans="3:18">
      <c r="C165" s="72" t="str">
        <f>Actual_Paid!C160</f>
        <v>C-702</v>
      </c>
      <c r="D165" s="232">
        <f>IF(' Amount Details'!P159=0,Interest_Calculation!B$1,IF(Actual_Paid!E160="",IF(Actual_Paid!H160="",IF(Actual_Paid!K160="",IF(Actual_Paid!N160=""," ",Actual_Paid!N160),Actual_Paid!K160),Actual_Paid!H160),Actual_Paid!E160))</f>
        <v>42844</v>
      </c>
      <c r="E165" s="249">
        <f t="shared" si="10"/>
        <v>9</v>
      </c>
      <c r="F165" s="233">
        <f>MAX(0,IF(ISNUMBER(E165),ROUNDUP((H$1/36500)*E165*' Amount Details'!P159,0)," "))</f>
        <v>0</v>
      </c>
      <c r="G165" s="232" t="str">
        <f>IF(Actual_Paid!E160="",IF(Actual_Paid!H160="",IF(Actual_Paid!K160="",IF(Actual_Paid!N160=""," ",Actual_Paid!N160),Actual_Paid!K160),Actual_Paid!H160),Actual_Paid!E160)</f>
        <v xml:space="preserve"> </v>
      </c>
      <c r="H165" s="234">
        <f t="shared" si="11"/>
        <v>0</v>
      </c>
      <c r="I165" s="233">
        <f>MAX(0,IF(ISNUMBER(H165),ROUNDUP((H$1/36500)*H165*' Amount Details'!I159,0)," "))</f>
        <v>0</v>
      </c>
      <c r="J165" s="232" t="str">
        <f>IF(Actual_Paid!H160="",IF(Actual_Paid!K160="",IF(Actual_Paid!N160=""," ",Actual_Paid!N160),Actual_Paid!K160),Actual_Paid!H160)</f>
        <v xml:space="preserve"> </v>
      </c>
      <c r="K165" s="234">
        <f t="shared" si="12"/>
        <v>0</v>
      </c>
      <c r="L165" s="233">
        <f>MAX(0,IF(ISNUMBER(K165),ROUNDUP((H$1/36500)*K165*' Amount Details'!J159,0)," "))</f>
        <v>0</v>
      </c>
      <c r="M165" s="232" t="str">
        <f>IF(Actual_Paid!K160="",IF(Actual_Paid!N160=""," ",Actual_Paid!N160),Actual_Paid!K160)</f>
        <v xml:space="preserve"> </v>
      </c>
      <c r="N165" s="234">
        <f t="shared" si="13"/>
        <v>0</v>
      </c>
      <c r="O165" s="233">
        <f>MAX(0,IF(ISNUMBER(N165),ROUNDUP((H$1/36500)*N165*' Amount Details'!K159,0)," "))</f>
        <v>0</v>
      </c>
      <c r="P165" s="232" t="str">
        <f>IF(Actual_Paid!N160=""," ",Actual_Paid!N160)</f>
        <v xml:space="preserve"> </v>
      </c>
      <c r="Q165" s="233">
        <f t="shared" si="14"/>
        <v>0</v>
      </c>
      <c r="R165" s="233">
        <f>MAX(0,IF(ISNUMBER(Q165),ROUNDUP((H$1/36500)*Q165*' Amount Details'!L159,0)," "))</f>
        <v>0</v>
      </c>
    </row>
    <row r="166" spans="3:18">
      <c r="C166" s="72" t="str">
        <f>Actual_Paid!C161</f>
        <v>C-703</v>
      </c>
      <c r="D166" s="232" t="str">
        <f>IF(' Amount Details'!P160=0,Interest_Calculation!B$1,IF(Actual_Paid!E161="",IF(Actual_Paid!H161="",IF(Actual_Paid!K161="",IF(Actual_Paid!N161=""," ",Actual_Paid!N161),Actual_Paid!K161),Actual_Paid!H161),Actual_Paid!E161))</f>
        <v xml:space="preserve"> </v>
      </c>
      <c r="E166" s="249">
        <f t="shared" si="10"/>
        <v>9</v>
      </c>
      <c r="F166" s="233">
        <f>MAX(0,IF(ISNUMBER(E166),ROUNDUP((H$1/36500)*E166*' Amount Details'!P160,0)," "))</f>
        <v>2</v>
      </c>
      <c r="G166" s="232" t="str">
        <f>IF(Actual_Paid!E161="",IF(Actual_Paid!H161="",IF(Actual_Paid!K161="",IF(Actual_Paid!N161=""," ",Actual_Paid!N161),Actual_Paid!K161),Actual_Paid!H161),Actual_Paid!E161)</f>
        <v xml:space="preserve"> </v>
      </c>
      <c r="H166" s="234">
        <f t="shared" si="11"/>
        <v>0</v>
      </c>
      <c r="I166" s="233">
        <f>MAX(0,IF(ISNUMBER(H166),ROUNDUP((H$1/36500)*H166*' Amount Details'!I160,0)," "))</f>
        <v>0</v>
      </c>
      <c r="J166" s="232" t="str">
        <f>IF(Actual_Paid!H161="",IF(Actual_Paid!K161="",IF(Actual_Paid!N161=""," ",Actual_Paid!N161),Actual_Paid!K161),Actual_Paid!H161)</f>
        <v xml:space="preserve"> </v>
      </c>
      <c r="K166" s="234">
        <f t="shared" si="12"/>
        <v>0</v>
      </c>
      <c r="L166" s="233">
        <f>MAX(0,IF(ISNUMBER(K166),ROUNDUP((H$1/36500)*K166*' Amount Details'!J160,0)," "))</f>
        <v>0</v>
      </c>
      <c r="M166" s="232" t="str">
        <f>IF(Actual_Paid!K161="",IF(Actual_Paid!N161=""," ",Actual_Paid!N161),Actual_Paid!K161)</f>
        <v xml:space="preserve"> </v>
      </c>
      <c r="N166" s="234">
        <f t="shared" si="13"/>
        <v>0</v>
      </c>
      <c r="O166" s="233">
        <f>MAX(0,IF(ISNUMBER(N166),ROUNDUP((H$1/36500)*N166*' Amount Details'!K160,0)," "))</f>
        <v>0</v>
      </c>
      <c r="P166" s="232" t="str">
        <f>IF(Actual_Paid!N161=""," ",Actual_Paid!N161)</f>
        <v xml:space="preserve"> </v>
      </c>
      <c r="Q166" s="233">
        <f t="shared" si="14"/>
        <v>0</v>
      </c>
      <c r="R166" s="233">
        <f>MAX(0,IF(ISNUMBER(Q166),ROUNDUP((H$1/36500)*Q166*' Amount Details'!L160,0)," "))</f>
        <v>0</v>
      </c>
    </row>
    <row r="167" spans="3:18">
      <c r="C167" s="72" t="str">
        <f>Actual_Paid!C162</f>
        <v>C-704</v>
      </c>
      <c r="D167" s="232" t="str">
        <f>IF(' Amount Details'!P161=0,Interest_Calculation!B$1,IF(Actual_Paid!E162="",IF(Actual_Paid!H162="",IF(Actual_Paid!K162="",IF(Actual_Paid!N162=""," ",Actual_Paid!N162),Actual_Paid!K162),Actual_Paid!H162),Actual_Paid!E162))</f>
        <v xml:space="preserve"> </v>
      </c>
      <c r="E167" s="249">
        <f t="shared" si="10"/>
        <v>9</v>
      </c>
      <c r="F167" s="233">
        <f>MAX(0,IF(ISNUMBER(E167),ROUNDUP((H$1/36500)*E167*' Amount Details'!P161,0)," "))</f>
        <v>0</v>
      </c>
      <c r="G167" s="232" t="str">
        <f>IF(Actual_Paid!E162="",IF(Actual_Paid!H162="",IF(Actual_Paid!K162="",IF(Actual_Paid!N162=""," ",Actual_Paid!N162),Actual_Paid!K162),Actual_Paid!H162),Actual_Paid!E162)</f>
        <v xml:space="preserve"> </v>
      </c>
      <c r="H167" s="234">
        <f t="shared" si="11"/>
        <v>0</v>
      </c>
      <c r="I167" s="233">
        <f>MAX(0,IF(ISNUMBER(H167),ROUNDUP((H$1/36500)*H167*' Amount Details'!I161,0)," "))</f>
        <v>0</v>
      </c>
      <c r="J167" s="232" t="str">
        <f>IF(Actual_Paid!H162="",IF(Actual_Paid!K162="",IF(Actual_Paid!N162=""," ",Actual_Paid!N162),Actual_Paid!K162),Actual_Paid!H162)</f>
        <v xml:space="preserve"> </v>
      </c>
      <c r="K167" s="234">
        <f t="shared" si="12"/>
        <v>0</v>
      </c>
      <c r="L167" s="233">
        <f>MAX(0,IF(ISNUMBER(K167),ROUNDUP((H$1/36500)*K167*' Amount Details'!J161,0)," "))</f>
        <v>0</v>
      </c>
      <c r="M167" s="232" t="str">
        <f>IF(Actual_Paid!K162="",IF(Actual_Paid!N162=""," ",Actual_Paid!N162),Actual_Paid!K162)</f>
        <v xml:space="preserve"> </v>
      </c>
      <c r="N167" s="234">
        <f t="shared" si="13"/>
        <v>0</v>
      </c>
      <c r="O167" s="233">
        <f>MAX(0,IF(ISNUMBER(N167),ROUNDUP((H$1/36500)*N167*' Amount Details'!K161,0)," "))</f>
        <v>0</v>
      </c>
      <c r="P167" s="232" t="str">
        <f>IF(Actual_Paid!N162=""," ",Actual_Paid!N162)</f>
        <v xml:space="preserve"> </v>
      </c>
      <c r="Q167" s="233">
        <f t="shared" si="14"/>
        <v>0</v>
      </c>
      <c r="R167" s="233">
        <f>MAX(0,IF(ISNUMBER(Q167),ROUNDUP((H$1/36500)*Q167*' Amount Details'!L161,0)," "))</f>
        <v>0</v>
      </c>
    </row>
    <row r="168" spans="3:18">
      <c r="C168" s="72" t="str">
        <f>Actual_Paid!C163</f>
        <v>C-801</v>
      </c>
      <c r="D168" s="232">
        <f>IF(' Amount Details'!P162=0,Interest_Calculation!B$1,IF(Actual_Paid!E163="",IF(Actual_Paid!H163="",IF(Actual_Paid!K163="",IF(Actual_Paid!N163=""," ",Actual_Paid!N163),Actual_Paid!K163),Actual_Paid!H163),Actual_Paid!E163))</f>
        <v>42844</v>
      </c>
      <c r="E168" s="249">
        <f t="shared" si="10"/>
        <v>9</v>
      </c>
      <c r="F168" s="233">
        <f>MAX(0,IF(ISNUMBER(E168),ROUNDUP((H$1/36500)*E168*' Amount Details'!P162,0)," "))</f>
        <v>0</v>
      </c>
      <c r="G168" s="232" t="str">
        <f>IF(Actual_Paid!E163="",IF(Actual_Paid!H163="",IF(Actual_Paid!K163="",IF(Actual_Paid!N163=""," ",Actual_Paid!N163),Actual_Paid!K163),Actual_Paid!H163),Actual_Paid!E163)</f>
        <v xml:space="preserve"> </v>
      </c>
      <c r="H168" s="234">
        <f t="shared" si="11"/>
        <v>0</v>
      </c>
      <c r="I168" s="233">
        <f>MAX(0,IF(ISNUMBER(H168),ROUNDUP((H$1/36500)*H168*' Amount Details'!I162,0)," "))</f>
        <v>0</v>
      </c>
      <c r="J168" s="232" t="str">
        <f>IF(Actual_Paid!H163="",IF(Actual_Paid!K163="",IF(Actual_Paid!N163=""," ",Actual_Paid!N163),Actual_Paid!K163),Actual_Paid!H163)</f>
        <v xml:space="preserve"> </v>
      </c>
      <c r="K168" s="234">
        <f t="shared" si="12"/>
        <v>0</v>
      </c>
      <c r="L168" s="233">
        <f>MAX(0,IF(ISNUMBER(K168),ROUNDUP((H$1/36500)*K168*' Amount Details'!J162,0)," "))</f>
        <v>0</v>
      </c>
      <c r="M168" s="232" t="str">
        <f>IF(Actual_Paid!K163="",IF(Actual_Paid!N163=""," ",Actual_Paid!N163),Actual_Paid!K163)</f>
        <v xml:space="preserve"> </v>
      </c>
      <c r="N168" s="234">
        <f t="shared" si="13"/>
        <v>0</v>
      </c>
      <c r="O168" s="233">
        <f>MAX(0,IF(ISNUMBER(N168),ROUNDUP((H$1/36500)*N168*' Amount Details'!K162,0)," "))</f>
        <v>0</v>
      </c>
      <c r="P168" s="232" t="str">
        <f>IF(Actual_Paid!N163=""," ",Actual_Paid!N163)</f>
        <v xml:space="preserve"> </v>
      </c>
      <c r="Q168" s="233">
        <f t="shared" si="14"/>
        <v>0</v>
      </c>
      <c r="R168" s="233">
        <f>MAX(0,IF(ISNUMBER(Q168),ROUNDUP((H$1/36500)*Q168*' Amount Details'!L162,0)," "))</f>
        <v>0</v>
      </c>
    </row>
    <row r="169" spans="3:18">
      <c r="C169" s="72" t="str">
        <f>Actual_Paid!C164</f>
        <v>C-802</v>
      </c>
      <c r="D169" s="232" t="str">
        <f>IF(' Amount Details'!P163=0,Interest_Calculation!B$1,IF(Actual_Paid!E164="",IF(Actual_Paid!H164="",IF(Actual_Paid!K164="",IF(Actual_Paid!N164=""," ",Actual_Paid!N164),Actual_Paid!K164),Actual_Paid!H164),Actual_Paid!E164))</f>
        <v xml:space="preserve"> </v>
      </c>
      <c r="E169" s="249">
        <f t="shared" si="10"/>
        <v>9</v>
      </c>
      <c r="F169" s="233">
        <f>MAX(0,IF(ISNUMBER(E169),ROUNDUP((H$1/36500)*E169*' Amount Details'!P163,0)," "))</f>
        <v>206</v>
      </c>
      <c r="G169" s="232" t="str">
        <f>IF(Actual_Paid!E164="",IF(Actual_Paid!H164="",IF(Actual_Paid!K164="",IF(Actual_Paid!N164=""," ",Actual_Paid!N164),Actual_Paid!K164),Actual_Paid!H164),Actual_Paid!E164)</f>
        <v xml:space="preserve"> </v>
      </c>
      <c r="H169" s="234">
        <f t="shared" si="11"/>
        <v>0</v>
      </c>
      <c r="I169" s="233">
        <f>MAX(0,IF(ISNUMBER(H169),ROUNDUP((H$1/36500)*H169*' Amount Details'!I163,0)," "))</f>
        <v>0</v>
      </c>
      <c r="J169" s="232" t="str">
        <f>IF(Actual_Paid!H164="",IF(Actual_Paid!K164="",IF(Actual_Paid!N164=""," ",Actual_Paid!N164),Actual_Paid!K164),Actual_Paid!H164)</f>
        <v xml:space="preserve"> </v>
      </c>
      <c r="K169" s="234">
        <f t="shared" si="12"/>
        <v>0</v>
      </c>
      <c r="L169" s="233">
        <f>MAX(0,IF(ISNUMBER(K169),ROUNDUP((H$1/36500)*K169*' Amount Details'!J163,0)," "))</f>
        <v>0</v>
      </c>
      <c r="M169" s="232" t="str">
        <f>IF(Actual_Paid!K164="",IF(Actual_Paid!N164=""," ",Actual_Paid!N164),Actual_Paid!K164)</f>
        <v xml:space="preserve"> </v>
      </c>
      <c r="N169" s="234">
        <f t="shared" si="13"/>
        <v>0</v>
      </c>
      <c r="O169" s="233">
        <f>MAX(0,IF(ISNUMBER(N169),ROUNDUP((H$1/36500)*N169*' Amount Details'!K163,0)," "))</f>
        <v>0</v>
      </c>
      <c r="P169" s="232" t="str">
        <f>IF(Actual_Paid!N164=""," ",Actual_Paid!N164)</f>
        <v xml:space="preserve"> </v>
      </c>
      <c r="Q169" s="233">
        <f t="shared" si="14"/>
        <v>0</v>
      </c>
      <c r="R169" s="233">
        <f>MAX(0,IF(ISNUMBER(Q169),ROUNDUP((H$1/36500)*Q169*' Amount Details'!L163,0)," "))</f>
        <v>0</v>
      </c>
    </row>
    <row r="170" spans="3:18">
      <c r="C170" s="72" t="str">
        <f>Actual_Paid!C165</f>
        <v>C-803</v>
      </c>
      <c r="D170" s="232">
        <f>IF(' Amount Details'!P164=0,Interest_Calculation!B$1,IF(Actual_Paid!E165="",IF(Actual_Paid!H165="",IF(Actual_Paid!K165="",IF(Actual_Paid!N165=""," ",Actual_Paid!N165),Actual_Paid!K165),Actual_Paid!H165),Actual_Paid!E165))</f>
        <v>42830</v>
      </c>
      <c r="E170" s="249">
        <f t="shared" si="10"/>
        <v>0</v>
      </c>
      <c r="F170" s="233">
        <f>MAX(0,IF(ISNUMBER(E170),ROUNDUP((H$1/36500)*E170*' Amount Details'!P164,0)," "))</f>
        <v>0</v>
      </c>
      <c r="G170" s="232">
        <f>IF(Actual_Paid!E165="",IF(Actual_Paid!H165="",IF(Actual_Paid!K165="",IF(Actual_Paid!N165=""," ",Actual_Paid!N165),Actual_Paid!K165),Actual_Paid!H165),Actual_Paid!E165)</f>
        <v>42830</v>
      </c>
      <c r="H170" s="234">
        <f t="shared" si="11"/>
        <v>0</v>
      </c>
      <c r="I170" s="233">
        <f>MAX(0,IF(ISNUMBER(H170),ROUNDUP((H$1/36500)*H170*' Amount Details'!I164,0)," "))</f>
        <v>0</v>
      </c>
      <c r="J170" s="232" t="str">
        <f>IF(Actual_Paid!H165="",IF(Actual_Paid!K165="",IF(Actual_Paid!N165=""," ",Actual_Paid!N165),Actual_Paid!K165),Actual_Paid!H165)</f>
        <v xml:space="preserve"> </v>
      </c>
      <c r="K170" s="234">
        <f t="shared" si="12"/>
        <v>0</v>
      </c>
      <c r="L170" s="233">
        <f>MAX(0,IF(ISNUMBER(K170),ROUNDUP((H$1/36500)*K170*' Amount Details'!J164,0)," "))</f>
        <v>0</v>
      </c>
      <c r="M170" s="232" t="str">
        <f>IF(Actual_Paid!K165="",IF(Actual_Paid!N165=""," ",Actual_Paid!N165),Actual_Paid!K165)</f>
        <v xml:space="preserve"> </v>
      </c>
      <c r="N170" s="234">
        <f t="shared" si="13"/>
        <v>0</v>
      </c>
      <c r="O170" s="233">
        <f>MAX(0,IF(ISNUMBER(N170),ROUNDUP((H$1/36500)*N170*' Amount Details'!K164,0)," "))</f>
        <v>0</v>
      </c>
      <c r="P170" s="232" t="str">
        <f>IF(Actual_Paid!N165=""," ",Actual_Paid!N165)</f>
        <v xml:space="preserve"> </v>
      </c>
      <c r="Q170" s="233">
        <f t="shared" si="14"/>
        <v>0</v>
      </c>
      <c r="R170" s="233">
        <f>MAX(0,IF(ISNUMBER(Q170),ROUNDUP((H$1/36500)*Q170*' Amount Details'!L164,0)," "))</f>
        <v>0</v>
      </c>
    </row>
    <row r="171" spans="3:18">
      <c r="C171" s="72" t="str">
        <f>Actual_Paid!C166</f>
        <v>C-804</v>
      </c>
      <c r="D171" s="232" t="str">
        <f>IF(' Amount Details'!P165=0,Interest_Calculation!B$1,IF(Actual_Paid!E166="",IF(Actual_Paid!H166="",IF(Actual_Paid!K166="",IF(Actual_Paid!N166=""," ",Actual_Paid!N166),Actual_Paid!K166),Actual_Paid!H166),Actual_Paid!E166))</f>
        <v xml:space="preserve"> </v>
      </c>
      <c r="E171" s="249">
        <f t="shared" si="10"/>
        <v>9</v>
      </c>
      <c r="F171" s="233">
        <f>MAX(0,IF(ISNUMBER(E171),ROUNDUP((H$1/36500)*E171*' Amount Details'!P165,0)," "))</f>
        <v>1</v>
      </c>
      <c r="G171" s="232" t="str">
        <f>IF(Actual_Paid!E166="",IF(Actual_Paid!H166="",IF(Actual_Paid!K166="",IF(Actual_Paid!N166=""," ",Actual_Paid!N166),Actual_Paid!K166),Actual_Paid!H166),Actual_Paid!E166)</f>
        <v xml:space="preserve"> </v>
      </c>
      <c r="H171" s="234">
        <f t="shared" si="11"/>
        <v>0</v>
      </c>
      <c r="I171" s="233">
        <f>MAX(0,IF(ISNUMBER(H171),ROUNDUP((H$1/36500)*H171*' Amount Details'!I165,0)," "))</f>
        <v>0</v>
      </c>
      <c r="J171" s="232" t="str">
        <f>IF(Actual_Paid!H166="",IF(Actual_Paid!K166="",IF(Actual_Paid!N166=""," ",Actual_Paid!N166),Actual_Paid!K166),Actual_Paid!H166)</f>
        <v xml:space="preserve"> </v>
      </c>
      <c r="K171" s="234">
        <f t="shared" si="12"/>
        <v>0</v>
      </c>
      <c r="L171" s="233">
        <f>MAX(0,IF(ISNUMBER(K171),ROUNDUP((H$1/36500)*K171*' Amount Details'!J165,0)," "))</f>
        <v>0</v>
      </c>
      <c r="M171" s="232" t="str">
        <f>IF(Actual_Paid!K166="",IF(Actual_Paid!N166=""," ",Actual_Paid!N166),Actual_Paid!K166)</f>
        <v xml:space="preserve"> </v>
      </c>
      <c r="N171" s="234">
        <f t="shared" si="13"/>
        <v>0</v>
      </c>
      <c r="O171" s="233">
        <f>MAX(0,IF(ISNUMBER(N171),ROUNDUP((H$1/36500)*N171*' Amount Details'!K165,0)," "))</f>
        <v>0</v>
      </c>
      <c r="P171" s="232" t="str">
        <f>IF(Actual_Paid!N166=""," ",Actual_Paid!N166)</f>
        <v xml:space="preserve"> </v>
      </c>
      <c r="Q171" s="233">
        <f t="shared" si="14"/>
        <v>0</v>
      </c>
      <c r="R171" s="233">
        <f>MAX(0,IF(ISNUMBER(Q171),ROUNDUP((H$1/36500)*Q171*' Amount Details'!L165,0)," "))</f>
        <v>0</v>
      </c>
    </row>
    <row r="172" spans="3:18">
      <c r="C172" s="72" t="str">
        <f>Actual_Paid!C167</f>
        <v>C-901</v>
      </c>
      <c r="D172" s="232" t="str">
        <f>IF(' Amount Details'!P166=0,Interest_Calculation!B$1,IF(Actual_Paid!E167="",IF(Actual_Paid!H167="",IF(Actual_Paid!K167="",IF(Actual_Paid!N167=""," ",Actual_Paid!N167),Actual_Paid!K167),Actual_Paid!H167),Actual_Paid!E167))</f>
        <v xml:space="preserve"> </v>
      </c>
      <c r="E172" s="249">
        <f t="shared" si="10"/>
        <v>9</v>
      </c>
      <c r="F172" s="233">
        <f>MAX(0,IF(ISNUMBER(E172),ROUNDUP((H$1/36500)*E172*' Amount Details'!P166,0)," "))</f>
        <v>6</v>
      </c>
      <c r="G172" s="232" t="str">
        <f>IF(Actual_Paid!E167="",IF(Actual_Paid!H167="",IF(Actual_Paid!K167="",IF(Actual_Paid!N167=""," ",Actual_Paid!N167),Actual_Paid!K167),Actual_Paid!H167),Actual_Paid!E167)</f>
        <v xml:space="preserve"> </v>
      </c>
      <c r="H172" s="234">
        <f t="shared" si="11"/>
        <v>0</v>
      </c>
      <c r="I172" s="233">
        <f>MAX(0,IF(ISNUMBER(H172),ROUNDUP((H$1/36500)*H172*' Amount Details'!I166,0)," "))</f>
        <v>0</v>
      </c>
      <c r="J172" s="232" t="str">
        <f>IF(Actual_Paid!H167="",IF(Actual_Paid!K167="",IF(Actual_Paid!N167=""," ",Actual_Paid!N167),Actual_Paid!K167),Actual_Paid!H167)</f>
        <v xml:space="preserve"> </v>
      </c>
      <c r="K172" s="234">
        <f t="shared" si="12"/>
        <v>0</v>
      </c>
      <c r="L172" s="233">
        <f>MAX(0,IF(ISNUMBER(K172),ROUNDUP((H$1/36500)*K172*' Amount Details'!J166,0)," "))</f>
        <v>0</v>
      </c>
      <c r="M172" s="232" t="str">
        <f>IF(Actual_Paid!K167="",IF(Actual_Paid!N167=""," ",Actual_Paid!N167),Actual_Paid!K167)</f>
        <v xml:space="preserve"> </v>
      </c>
      <c r="N172" s="234">
        <f t="shared" si="13"/>
        <v>0</v>
      </c>
      <c r="O172" s="233">
        <f>MAX(0,IF(ISNUMBER(N172),ROUNDUP((H$1/36500)*N172*' Amount Details'!K166,0)," "))</f>
        <v>0</v>
      </c>
      <c r="P172" s="232" t="str">
        <f>IF(Actual_Paid!N167=""," ",Actual_Paid!N167)</f>
        <v xml:space="preserve"> </v>
      </c>
      <c r="Q172" s="233">
        <f t="shared" si="14"/>
        <v>0</v>
      </c>
      <c r="R172" s="233">
        <f>MAX(0,IF(ISNUMBER(Q172),ROUNDUP((H$1/36500)*Q172*' Amount Details'!L166,0)," "))</f>
        <v>0</v>
      </c>
    </row>
    <row r="173" spans="3:18">
      <c r="C173" s="72" t="str">
        <f>Actual_Paid!C168</f>
        <v>C-902</v>
      </c>
      <c r="D173" s="232" t="str">
        <f>IF(' Amount Details'!P167=0,Interest_Calculation!B$1,IF(Actual_Paid!E168="",IF(Actual_Paid!H168="",IF(Actual_Paid!K168="",IF(Actual_Paid!N168=""," ",Actual_Paid!N168),Actual_Paid!K168),Actual_Paid!H168),Actual_Paid!E168))</f>
        <v xml:space="preserve"> </v>
      </c>
      <c r="E173" s="249">
        <f t="shared" si="10"/>
        <v>9</v>
      </c>
      <c r="F173" s="233">
        <f>MAX(0,IF(ISNUMBER(E173),ROUNDUP((H$1/36500)*E173*' Amount Details'!P167,0)," "))</f>
        <v>2</v>
      </c>
      <c r="G173" s="232" t="str">
        <f>IF(Actual_Paid!E168="",IF(Actual_Paid!H168="",IF(Actual_Paid!K168="",IF(Actual_Paid!N168=""," ",Actual_Paid!N168),Actual_Paid!K168),Actual_Paid!H168),Actual_Paid!E168)</f>
        <v xml:space="preserve"> </v>
      </c>
      <c r="H173" s="234">
        <f t="shared" si="11"/>
        <v>0</v>
      </c>
      <c r="I173" s="233">
        <f>MAX(0,IF(ISNUMBER(H173),ROUNDUP((H$1/36500)*H173*' Amount Details'!I167,0)," "))</f>
        <v>0</v>
      </c>
      <c r="J173" s="232" t="str">
        <f>IF(Actual_Paid!H168="",IF(Actual_Paid!K168="",IF(Actual_Paid!N168=""," ",Actual_Paid!N168),Actual_Paid!K168),Actual_Paid!H168)</f>
        <v xml:space="preserve"> </v>
      </c>
      <c r="K173" s="234">
        <f t="shared" si="12"/>
        <v>0</v>
      </c>
      <c r="L173" s="233">
        <f>MAX(0,IF(ISNUMBER(K173),ROUNDUP((H$1/36500)*K173*' Amount Details'!J167,0)," "))</f>
        <v>0</v>
      </c>
      <c r="M173" s="232" t="str">
        <f>IF(Actual_Paid!K168="",IF(Actual_Paid!N168=""," ",Actual_Paid!N168),Actual_Paid!K168)</f>
        <v xml:space="preserve"> </v>
      </c>
      <c r="N173" s="234">
        <f t="shared" si="13"/>
        <v>0</v>
      </c>
      <c r="O173" s="233">
        <f>MAX(0,IF(ISNUMBER(N173),ROUNDUP((H$1/36500)*N173*' Amount Details'!K167,0)," "))</f>
        <v>0</v>
      </c>
      <c r="P173" s="232" t="str">
        <f>IF(Actual_Paid!N168=""," ",Actual_Paid!N168)</f>
        <v xml:space="preserve"> </v>
      </c>
      <c r="Q173" s="233">
        <f t="shared" si="14"/>
        <v>0</v>
      </c>
      <c r="R173" s="233">
        <f>MAX(0,IF(ISNUMBER(Q173),ROUNDUP((H$1/36500)*Q173*' Amount Details'!L167,0)," "))</f>
        <v>0</v>
      </c>
    </row>
    <row r="174" spans="3:18">
      <c r="C174" s="72" t="str">
        <f>Actual_Paid!C169</f>
        <v>C-903</v>
      </c>
      <c r="D174" s="232">
        <f>IF(' Amount Details'!P168=0,Interest_Calculation!B$1,IF(Actual_Paid!E169="",IF(Actual_Paid!H169="",IF(Actual_Paid!K169="",IF(Actual_Paid!N169=""," ",Actual_Paid!N169),Actual_Paid!K169),Actual_Paid!H169),Actual_Paid!E169))</f>
        <v>42844</v>
      </c>
      <c r="E174" s="249">
        <f t="shared" si="10"/>
        <v>9</v>
      </c>
      <c r="F174" s="233">
        <f>MAX(0,IF(ISNUMBER(E174),ROUNDUP((H$1/36500)*E174*' Amount Details'!P168,0)," "))</f>
        <v>0</v>
      </c>
      <c r="G174" s="232" t="str">
        <f>IF(Actual_Paid!E169="",IF(Actual_Paid!H169="",IF(Actual_Paid!K169="",IF(Actual_Paid!N169=""," ",Actual_Paid!N169),Actual_Paid!K169),Actual_Paid!H169),Actual_Paid!E169)</f>
        <v xml:space="preserve"> </v>
      </c>
      <c r="H174" s="234">
        <f t="shared" si="11"/>
        <v>0</v>
      </c>
      <c r="I174" s="233">
        <f>MAX(0,IF(ISNUMBER(H174),ROUNDUP((H$1/36500)*H174*' Amount Details'!I168,0)," "))</f>
        <v>0</v>
      </c>
      <c r="J174" s="232" t="str">
        <f>IF(Actual_Paid!H169="",IF(Actual_Paid!K169="",IF(Actual_Paid!N169=""," ",Actual_Paid!N169),Actual_Paid!K169),Actual_Paid!H169)</f>
        <v xml:space="preserve"> </v>
      </c>
      <c r="K174" s="234">
        <f t="shared" si="12"/>
        <v>0</v>
      </c>
      <c r="L174" s="233">
        <f>MAX(0,IF(ISNUMBER(K174),ROUNDUP((H$1/36500)*K174*' Amount Details'!J168,0)," "))</f>
        <v>0</v>
      </c>
      <c r="M174" s="232" t="str">
        <f>IF(Actual_Paid!K169="",IF(Actual_Paid!N169=""," ",Actual_Paid!N169),Actual_Paid!K169)</f>
        <v xml:space="preserve"> </v>
      </c>
      <c r="N174" s="234">
        <f t="shared" si="13"/>
        <v>0</v>
      </c>
      <c r="O174" s="233">
        <f>MAX(0,IF(ISNUMBER(N174),ROUNDUP((H$1/36500)*N174*' Amount Details'!K168,0)," "))</f>
        <v>0</v>
      </c>
      <c r="P174" s="232" t="str">
        <f>IF(Actual_Paid!N169=""," ",Actual_Paid!N169)</f>
        <v xml:space="preserve"> </v>
      </c>
      <c r="Q174" s="233">
        <f t="shared" si="14"/>
        <v>0</v>
      </c>
      <c r="R174" s="233">
        <f>MAX(0,IF(ISNUMBER(Q174),ROUNDUP((H$1/36500)*Q174*' Amount Details'!L168,0)," "))</f>
        <v>0</v>
      </c>
    </row>
    <row r="175" spans="3:18">
      <c r="C175" s="72" t="str">
        <f>Actual_Paid!C170</f>
        <v>C-904</v>
      </c>
      <c r="D175" s="232" t="str">
        <f>IF(' Amount Details'!P169=0,Interest_Calculation!B$1,IF(Actual_Paid!E170="",IF(Actual_Paid!H170="",IF(Actual_Paid!K170="",IF(Actual_Paid!N170=""," ",Actual_Paid!N170),Actual_Paid!K170),Actual_Paid!H170),Actual_Paid!E170))</f>
        <v xml:space="preserve"> </v>
      </c>
      <c r="E175" s="249">
        <f t="shared" si="10"/>
        <v>9</v>
      </c>
      <c r="F175" s="233">
        <f>MAX(0,IF(ISNUMBER(E175),ROUNDUP((H$1/36500)*E175*' Amount Details'!P169,0)," "))</f>
        <v>100</v>
      </c>
      <c r="G175" s="232" t="str">
        <f>IF(Actual_Paid!E170="",IF(Actual_Paid!H170="",IF(Actual_Paid!K170="",IF(Actual_Paid!N170=""," ",Actual_Paid!N170),Actual_Paid!K170),Actual_Paid!H170),Actual_Paid!E170)</f>
        <v xml:space="preserve"> </v>
      </c>
      <c r="H175" s="234">
        <f t="shared" si="11"/>
        <v>0</v>
      </c>
      <c r="I175" s="233">
        <f>MAX(0,IF(ISNUMBER(H175),ROUNDUP((H$1/36500)*H175*' Amount Details'!I169,0)," "))</f>
        <v>0</v>
      </c>
      <c r="J175" s="232" t="str">
        <f>IF(Actual_Paid!H170="",IF(Actual_Paid!K170="",IF(Actual_Paid!N170=""," ",Actual_Paid!N170),Actual_Paid!K170),Actual_Paid!H170)</f>
        <v xml:space="preserve"> </v>
      </c>
      <c r="K175" s="234">
        <f t="shared" si="12"/>
        <v>0</v>
      </c>
      <c r="L175" s="233">
        <f>MAX(0,IF(ISNUMBER(K175),ROUNDUP((H$1/36500)*K175*' Amount Details'!J169,0)," "))</f>
        <v>0</v>
      </c>
      <c r="M175" s="232" t="str">
        <f>IF(Actual_Paid!K170="",IF(Actual_Paid!N170=""," ",Actual_Paid!N170),Actual_Paid!K170)</f>
        <v xml:space="preserve"> </v>
      </c>
      <c r="N175" s="234">
        <f t="shared" si="13"/>
        <v>0</v>
      </c>
      <c r="O175" s="233">
        <f>MAX(0,IF(ISNUMBER(N175),ROUNDUP((H$1/36500)*N175*' Amount Details'!K169,0)," "))</f>
        <v>0</v>
      </c>
      <c r="P175" s="232" t="str">
        <f>IF(Actual_Paid!N170=""," ",Actual_Paid!N170)</f>
        <v xml:space="preserve"> </v>
      </c>
      <c r="Q175" s="233">
        <f t="shared" si="14"/>
        <v>0</v>
      </c>
      <c r="R175" s="233">
        <f>MAX(0,IF(ISNUMBER(Q175),ROUNDUP((H$1/36500)*Q175*' Amount Details'!L169,0)," "))</f>
        <v>0</v>
      </c>
    </row>
    <row r="176" spans="3:18">
      <c r="C176" s="72" t="str">
        <f>Actual_Paid!C171</f>
        <v>C-1001</v>
      </c>
      <c r="D176" s="232" t="str">
        <f>IF(' Amount Details'!P170=0,Interest_Calculation!B$1,IF(Actual_Paid!E171="",IF(Actual_Paid!H171="",IF(Actual_Paid!K171="",IF(Actual_Paid!N171=""," ",Actual_Paid!N171),Actual_Paid!K171),Actual_Paid!H171),Actual_Paid!E171))</f>
        <v xml:space="preserve"> </v>
      </c>
      <c r="E176" s="249">
        <f t="shared" si="10"/>
        <v>9</v>
      </c>
      <c r="F176" s="233">
        <f>MAX(0,IF(ISNUMBER(E176),ROUNDUP((H$1/36500)*E176*' Amount Details'!P170,0)," "))</f>
        <v>2</v>
      </c>
      <c r="G176" s="232" t="str">
        <f>IF(Actual_Paid!E171="",IF(Actual_Paid!H171="",IF(Actual_Paid!K171="",IF(Actual_Paid!N171=""," ",Actual_Paid!N171),Actual_Paid!K171),Actual_Paid!H171),Actual_Paid!E171)</f>
        <v xml:space="preserve"> </v>
      </c>
      <c r="H176" s="234">
        <f t="shared" si="11"/>
        <v>0</v>
      </c>
      <c r="I176" s="233">
        <f>MAX(0,IF(ISNUMBER(H176),ROUNDUP((H$1/36500)*H176*' Amount Details'!I170,0)," "))</f>
        <v>0</v>
      </c>
      <c r="J176" s="232" t="str">
        <f>IF(Actual_Paid!H171="",IF(Actual_Paid!K171="",IF(Actual_Paid!N171=""," ",Actual_Paid!N171),Actual_Paid!K171),Actual_Paid!H171)</f>
        <v xml:space="preserve"> </v>
      </c>
      <c r="K176" s="234">
        <f t="shared" si="12"/>
        <v>0</v>
      </c>
      <c r="L176" s="233">
        <f>MAX(0,IF(ISNUMBER(K176),ROUNDUP((H$1/36500)*K176*' Amount Details'!J170,0)," "))</f>
        <v>0</v>
      </c>
      <c r="M176" s="232" t="str">
        <f>IF(Actual_Paid!K171="",IF(Actual_Paid!N171=""," ",Actual_Paid!N171),Actual_Paid!K171)</f>
        <v xml:space="preserve"> </v>
      </c>
      <c r="N176" s="234">
        <f t="shared" si="13"/>
        <v>0</v>
      </c>
      <c r="O176" s="233">
        <f>MAX(0,IF(ISNUMBER(N176),ROUNDUP((H$1/36500)*N176*' Amount Details'!K170,0)," "))</f>
        <v>0</v>
      </c>
      <c r="P176" s="232" t="str">
        <f>IF(Actual_Paid!N171=""," ",Actual_Paid!N171)</f>
        <v xml:space="preserve"> </v>
      </c>
      <c r="Q176" s="233">
        <f t="shared" si="14"/>
        <v>0</v>
      </c>
      <c r="R176" s="233">
        <f>MAX(0,IF(ISNUMBER(Q176),ROUNDUP((H$1/36500)*Q176*' Amount Details'!L170,0)," "))</f>
        <v>0</v>
      </c>
    </row>
    <row r="177" spans="3:18">
      <c r="C177" s="72" t="str">
        <f>Actual_Paid!C172</f>
        <v>C-1002</v>
      </c>
      <c r="D177" s="232" t="str">
        <f>IF(' Amount Details'!P171=0,Interest_Calculation!B$1,IF(Actual_Paid!E172="",IF(Actual_Paid!H172="",IF(Actual_Paid!K172="",IF(Actual_Paid!N172=""," ",Actual_Paid!N172),Actual_Paid!K172),Actual_Paid!H172),Actual_Paid!E172))</f>
        <v xml:space="preserve"> </v>
      </c>
      <c r="E177" s="249">
        <f t="shared" si="10"/>
        <v>9</v>
      </c>
      <c r="F177" s="233">
        <f>MAX(0,IF(ISNUMBER(E177),ROUNDUP((H$1/36500)*E177*' Amount Details'!P171,0)," "))</f>
        <v>2</v>
      </c>
      <c r="G177" s="232" t="str">
        <f>IF(Actual_Paid!E172="",IF(Actual_Paid!H172="",IF(Actual_Paid!K172="",IF(Actual_Paid!N172=""," ",Actual_Paid!N172),Actual_Paid!K172),Actual_Paid!H172),Actual_Paid!E172)</f>
        <v xml:space="preserve"> </v>
      </c>
      <c r="H177" s="234">
        <f t="shared" si="11"/>
        <v>0</v>
      </c>
      <c r="I177" s="233">
        <f>MAX(0,IF(ISNUMBER(H177),ROUNDUP((H$1/36500)*H177*' Amount Details'!I171,0)," "))</f>
        <v>0</v>
      </c>
      <c r="J177" s="232" t="str">
        <f>IF(Actual_Paid!H172="",IF(Actual_Paid!K172="",IF(Actual_Paid!N172=""," ",Actual_Paid!N172),Actual_Paid!K172),Actual_Paid!H172)</f>
        <v xml:space="preserve"> </v>
      </c>
      <c r="K177" s="234">
        <f t="shared" si="12"/>
        <v>0</v>
      </c>
      <c r="L177" s="233">
        <f>MAX(0,IF(ISNUMBER(K177),ROUNDUP((H$1/36500)*K177*' Amount Details'!J171,0)," "))</f>
        <v>0</v>
      </c>
      <c r="M177" s="232" t="str">
        <f>IF(Actual_Paid!K172="",IF(Actual_Paid!N172=""," ",Actual_Paid!N172),Actual_Paid!K172)</f>
        <v xml:space="preserve"> </v>
      </c>
      <c r="N177" s="234">
        <f t="shared" si="13"/>
        <v>0</v>
      </c>
      <c r="O177" s="233">
        <f>MAX(0,IF(ISNUMBER(N177),ROUNDUP((H$1/36500)*N177*' Amount Details'!K171,0)," "))</f>
        <v>0</v>
      </c>
      <c r="P177" s="232" t="str">
        <f>IF(Actual_Paid!N172=""," ",Actual_Paid!N172)</f>
        <v xml:space="preserve"> </v>
      </c>
      <c r="Q177" s="233">
        <f t="shared" si="14"/>
        <v>0</v>
      </c>
      <c r="R177" s="233">
        <f>MAX(0,IF(ISNUMBER(Q177),ROUNDUP((H$1/36500)*Q177*' Amount Details'!L171,0)," "))</f>
        <v>0</v>
      </c>
    </row>
    <row r="178" spans="3:18">
      <c r="C178" s="72" t="str">
        <f>Actual_Paid!C173</f>
        <v>C-1003</v>
      </c>
      <c r="D178" s="232" t="str">
        <f>IF(' Amount Details'!P172=0,Interest_Calculation!B$1,IF(Actual_Paid!E173="",IF(Actual_Paid!H173="",IF(Actual_Paid!K173="",IF(Actual_Paid!N173=""," ",Actual_Paid!N173),Actual_Paid!K173),Actual_Paid!H173),Actual_Paid!E173))</f>
        <v xml:space="preserve"> </v>
      </c>
      <c r="E178" s="249">
        <f t="shared" si="10"/>
        <v>9</v>
      </c>
      <c r="F178" s="233">
        <f>MAX(0,IF(ISNUMBER(E178),ROUNDUP((H$1/36500)*E178*' Amount Details'!P172,0)," "))</f>
        <v>99</v>
      </c>
      <c r="G178" s="232" t="str">
        <f>IF(Actual_Paid!E173="",IF(Actual_Paid!H173="",IF(Actual_Paid!K173="",IF(Actual_Paid!N173=""," ",Actual_Paid!N173),Actual_Paid!K173),Actual_Paid!H173),Actual_Paid!E173)</f>
        <v xml:space="preserve"> </v>
      </c>
      <c r="H178" s="234">
        <f t="shared" si="11"/>
        <v>0</v>
      </c>
      <c r="I178" s="233">
        <f>MAX(0,IF(ISNUMBER(H178),ROUNDUP((H$1/36500)*H178*' Amount Details'!I172,0)," "))</f>
        <v>0</v>
      </c>
      <c r="J178" s="232" t="str">
        <f>IF(Actual_Paid!H173="",IF(Actual_Paid!K173="",IF(Actual_Paid!N173=""," ",Actual_Paid!N173),Actual_Paid!K173),Actual_Paid!H173)</f>
        <v xml:space="preserve"> </v>
      </c>
      <c r="K178" s="234">
        <f t="shared" si="12"/>
        <v>0</v>
      </c>
      <c r="L178" s="233">
        <f>MAX(0,IF(ISNUMBER(K178),ROUNDUP((H$1/36500)*K178*' Amount Details'!J172,0)," "))</f>
        <v>0</v>
      </c>
      <c r="M178" s="232" t="str">
        <f>IF(Actual_Paid!K173="",IF(Actual_Paid!N173=""," ",Actual_Paid!N173),Actual_Paid!K173)</f>
        <v xml:space="preserve"> </v>
      </c>
      <c r="N178" s="234">
        <f t="shared" si="13"/>
        <v>0</v>
      </c>
      <c r="O178" s="233">
        <f>MAX(0,IF(ISNUMBER(N178),ROUNDUP((H$1/36500)*N178*' Amount Details'!K172,0)," "))</f>
        <v>0</v>
      </c>
      <c r="P178" s="232" t="str">
        <f>IF(Actual_Paid!N173=""," ",Actual_Paid!N173)</f>
        <v xml:space="preserve"> </v>
      </c>
      <c r="Q178" s="233">
        <f t="shared" si="14"/>
        <v>0</v>
      </c>
      <c r="R178" s="233">
        <f>MAX(0,IF(ISNUMBER(Q178),ROUNDUP((H$1/36500)*Q178*' Amount Details'!L172,0)," "))</f>
        <v>0</v>
      </c>
    </row>
    <row r="179" spans="3:18">
      <c r="C179" s="72" t="str">
        <f>Actual_Paid!C174</f>
        <v>C-1004</v>
      </c>
      <c r="D179" s="232">
        <f>IF(' Amount Details'!P173=0,Interest_Calculation!B$1,IF(Actual_Paid!E174="",IF(Actual_Paid!H174="",IF(Actual_Paid!K174="",IF(Actual_Paid!N174=""," ",Actual_Paid!N174),Actual_Paid!K174),Actual_Paid!H174),Actual_Paid!E174))</f>
        <v>42844</v>
      </c>
      <c r="E179" s="249">
        <f t="shared" si="10"/>
        <v>9</v>
      </c>
      <c r="F179" s="233">
        <f>MAX(0,IF(ISNUMBER(E179),ROUNDUP((H$1/36500)*E179*' Amount Details'!P173,0)," "))</f>
        <v>0</v>
      </c>
      <c r="G179" s="232" t="str">
        <f>IF(Actual_Paid!E174="",IF(Actual_Paid!H174="",IF(Actual_Paid!K174="",IF(Actual_Paid!N174=""," ",Actual_Paid!N174),Actual_Paid!K174),Actual_Paid!H174),Actual_Paid!E174)</f>
        <v xml:space="preserve"> </v>
      </c>
      <c r="H179" s="234">
        <f t="shared" si="11"/>
        <v>0</v>
      </c>
      <c r="I179" s="233">
        <f>MAX(0,IF(ISNUMBER(H179),ROUNDUP((H$1/36500)*H179*' Amount Details'!I173,0)," "))</f>
        <v>0</v>
      </c>
      <c r="J179" s="232" t="str">
        <f>IF(Actual_Paid!H174="",IF(Actual_Paid!K174="",IF(Actual_Paid!N174=""," ",Actual_Paid!N174),Actual_Paid!K174),Actual_Paid!H174)</f>
        <v xml:space="preserve"> </v>
      </c>
      <c r="K179" s="234">
        <f t="shared" si="12"/>
        <v>0</v>
      </c>
      <c r="L179" s="233">
        <f>MAX(0,IF(ISNUMBER(K179),ROUNDUP((H$1/36500)*K179*' Amount Details'!J173,0)," "))</f>
        <v>0</v>
      </c>
      <c r="M179" s="232" t="str">
        <f>IF(Actual_Paid!K174="",IF(Actual_Paid!N174=""," ",Actual_Paid!N174),Actual_Paid!K174)</f>
        <v xml:space="preserve"> </v>
      </c>
      <c r="N179" s="234">
        <f t="shared" si="13"/>
        <v>0</v>
      </c>
      <c r="O179" s="233">
        <f>MAX(0,IF(ISNUMBER(N179),ROUNDUP((H$1/36500)*N179*' Amount Details'!K173,0)," "))</f>
        <v>0</v>
      </c>
      <c r="P179" s="232" t="str">
        <f>IF(Actual_Paid!N174=""," ",Actual_Paid!N174)</f>
        <v xml:space="preserve"> </v>
      </c>
      <c r="Q179" s="233">
        <f t="shared" si="14"/>
        <v>0</v>
      </c>
      <c r="R179" s="233">
        <f>MAX(0,IF(ISNUMBER(Q179),ROUNDUP((H$1/36500)*Q179*' Amount Details'!L173,0)," "))</f>
        <v>0</v>
      </c>
    </row>
    <row r="180" spans="3:18">
      <c r="C180" s="72" t="str">
        <f>Actual_Paid!C175</f>
        <v>C-1101</v>
      </c>
      <c r="D180" s="232">
        <f>IF(' Amount Details'!P174=0,Interest_Calculation!B$1,IF(Actual_Paid!E175="",IF(Actual_Paid!H175="",IF(Actual_Paid!K175="",IF(Actual_Paid!N175=""," ",Actual_Paid!N175),Actual_Paid!K175),Actual_Paid!H175),Actual_Paid!E175))</f>
        <v>42844</v>
      </c>
      <c r="E180" s="249">
        <f t="shared" si="10"/>
        <v>9</v>
      </c>
      <c r="F180" s="233">
        <f>MAX(0,IF(ISNUMBER(E180),ROUNDUP((H$1/36500)*E180*' Amount Details'!P174,0)," "))</f>
        <v>0</v>
      </c>
      <c r="G180" s="232" t="str">
        <f>IF(Actual_Paid!E175="",IF(Actual_Paid!H175="",IF(Actual_Paid!K175="",IF(Actual_Paid!N175=""," ",Actual_Paid!N175),Actual_Paid!K175),Actual_Paid!H175),Actual_Paid!E175)</f>
        <v xml:space="preserve"> </v>
      </c>
      <c r="H180" s="234">
        <f t="shared" si="11"/>
        <v>0</v>
      </c>
      <c r="I180" s="233">
        <f>MAX(0,IF(ISNUMBER(H180),ROUNDUP((H$1/36500)*H180*' Amount Details'!I174,0)," "))</f>
        <v>0</v>
      </c>
      <c r="J180" s="232" t="str">
        <f>IF(Actual_Paid!H175="",IF(Actual_Paid!K175="",IF(Actual_Paid!N175=""," ",Actual_Paid!N175),Actual_Paid!K175),Actual_Paid!H175)</f>
        <v xml:space="preserve"> </v>
      </c>
      <c r="K180" s="234">
        <f t="shared" si="12"/>
        <v>0</v>
      </c>
      <c r="L180" s="233">
        <f>MAX(0,IF(ISNUMBER(K180),ROUNDUP((H$1/36500)*K180*' Amount Details'!J174,0)," "))</f>
        <v>0</v>
      </c>
      <c r="M180" s="232" t="str">
        <f>IF(Actual_Paid!K175="",IF(Actual_Paid!N175=""," ",Actual_Paid!N175),Actual_Paid!K175)</f>
        <v xml:space="preserve"> </v>
      </c>
      <c r="N180" s="234">
        <f t="shared" si="13"/>
        <v>0</v>
      </c>
      <c r="O180" s="233">
        <f>MAX(0,IF(ISNUMBER(N180),ROUNDUP((H$1/36500)*N180*' Amount Details'!K174,0)," "))</f>
        <v>0</v>
      </c>
      <c r="P180" s="232" t="str">
        <f>IF(Actual_Paid!N175=""," ",Actual_Paid!N175)</f>
        <v xml:space="preserve"> </v>
      </c>
      <c r="Q180" s="233">
        <f t="shared" si="14"/>
        <v>0</v>
      </c>
      <c r="R180" s="233">
        <f>MAX(0,IF(ISNUMBER(Q180),ROUNDUP((H$1/36500)*Q180*' Amount Details'!L174,0)," "))</f>
        <v>0</v>
      </c>
    </row>
    <row r="181" spans="3:18">
      <c r="C181" s="72" t="str">
        <f>Actual_Paid!C176</f>
        <v>C-1102</v>
      </c>
      <c r="D181" s="232" t="str">
        <f>IF(' Amount Details'!P175=0,Interest_Calculation!B$1,IF(Actual_Paid!E176="",IF(Actual_Paid!H176="",IF(Actual_Paid!K176="",IF(Actual_Paid!N176=""," ",Actual_Paid!N176),Actual_Paid!K176),Actual_Paid!H176),Actual_Paid!E176))</f>
        <v xml:space="preserve"> </v>
      </c>
      <c r="E181" s="249">
        <f t="shared" si="10"/>
        <v>9</v>
      </c>
      <c r="F181" s="233">
        <f>MAX(0,IF(ISNUMBER(E181),ROUNDUP((H$1/36500)*E181*' Amount Details'!P175,0)," "))</f>
        <v>3</v>
      </c>
      <c r="G181" s="232" t="str">
        <f>IF(Actual_Paid!E176="",IF(Actual_Paid!H176="",IF(Actual_Paid!K176="",IF(Actual_Paid!N176=""," ",Actual_Paid!N176),Actual_Paid!K176),Actual_Paid!H176),Actual_Paid!E176)</f>
        <v xml:space="preserve"> </v>
      </c>
      <c r="H181" s="234">
        <f t="shared" si="11"/>
        <v>0</v>
      </c>
      <c r="I181" s="233">
        <f>MAX(0,IF(ISNUMBER(H181),ROUNDUP((H$1/36500)*H181*' Amount Details'!I175,0)," "))</f>
        <v>0</v>
      </c>
      <c r="J181" s="232" t="str">
        <f>IF(Actual_Paid!H176="",IF(Actual_Paid!K176="",IF(Actual_Paid!N176=""," ",Actual_Paid!N176),Actual_Paid!K176),Actual_Paid!H176)</f>
        <v xml:space="preserve"> </v>
      </c>
      <c r="K181" s="234">
        <f t="shared" si="12"/>
        <v>0</v>
      </c>
      <c r="L181" s="233">
        <f>MAX(0,IF(ISNUMBER(K181),ROUNDUP((H$1/36500)*K181*' Amount Details'!J175,0)," "))</f>
        <v>0</v>
      </c>
      <c r="M181" s="232" t="str">
        <f>IF(Actual_Paid!K176="",IF(Actual_Paid!N176=""," ",Actual_Paid!N176),Actual_Paid!K176)</f>
        <v xml:space="preserve"> </v>
      </c>
      <c r="N181" s="234">
        <f t="shared" si="13"/>
        <v>0</v>
      </c>
      <c r="O181" s="233">
        <f>MAX(0,IF(ISNUMBER(N181),ROUNDUP((H$1/36500)*N181*' Amount Details'!K175,0)," "))</f>
        <v>0</v>
      </c>
      <c r="P181" s="232" t="str">
        <f>IF(Actual_Paid!N176=""," ",Actual_Paid!N176)</f>
        <v xml:space="preserve"> </v>
      </c>
      <c r="Q181" s="233">
        <f t="shared" si="14"/>
        <v>0</v>
      </c>
      <c r="R181" s="233">
        <f>MAX(0,IF(ISNUMBER(Q181),ROUNDUP((H$1/36500)*Q181*' Amount Details'!L175,0)," "))</f>
        <v>0</v>
      </c>
    </row>
    <row r="182" spans="3:18">
      <c r="C182" s="72" t="str">
        <f>Actual_Paid!C177</f>
        <v>C-1103</v>
      </c>
      <c r="D182" s="232" t="str">
        <f>IF(' Amount Details'!P176=0,Interest_Calculation!B$1,IF(Actual_Paid!E177="",IF(Actual_Paid!H177="",IF(Actual_Paid!K177="",IF(Actual_Paid!N177=""," ",Actual_Paid!N177),Actual_Paid!K177),Actual_Paid!H177),Actual_Paid!E177))</f>
        <v xml:space="preserve"> </v>
      </c>
      <c r="E182" s="249">
        <f t="shared" si="10"/>
        <v>9</v>
      </c>
      <c r="F182" s="233">
        <f>MAX(0,IF(ISNUMBER(E182),ROUNDUP((H$1/36500)*E182*' Amount Details'!P176,0)," "))</f>
        <v>190</v>
      </c>
      <c r="G182" s="232" t="str">
        <f>IF(Actual_Paid!E177="",IF(Actual_Paid!H177="",IF(Actual_Paid!K177="",IF(Actual_Paid!N177=""," ",Actual_Paid!N177),Actual_Paid!K177),Actual_Paid!H177),Actual_Paid!E177)</f>
        <v xml:space="preserve"> </v>
      </c>
      <c r="H182" s="234">
        <f t="shared" si="11"/>
        <v>0</v>
      </c>
      <c r="I182" s="233">
        <f>MAX(0,IF(ISNUMBER(H182),ROUNDUP((H$1/36500)*H182*' Amount Details'!I176,0)," "))</f>
        <v>0</v>
      </c>
      <c r="J182" s="232" t="str">
        <f>IF(Actual_Paid!H177="",IF(Actual_Paid!K177="",IF(Actual_Paid!N177=""," ",Actual_Paid!N177),Actual_Paid!K177),Actual_Paid!H177)</f>
        <v xml:space="preserve"> </v>
      </c>
      <c r="K182" s="234">
        <f t="shared" si="12"/>
        <v>0</v>
      </c>
      <c r="L182" s="233">
        <f>MAX(0,IF(ISNUMBER(K182),ROUNDUP((H$1/36500)*K182*' Amount Details'!J176,0)," "))</f>
        <v>0</v>
      </c>
      <c r="M182" s="232" t="str">
        <f>IF(Actual_Paid!K177="",IF(Actual_Paid!N177=""," ",Actual_Paid!N177),Actual_Paid!K177)</f>
        <v xml:space="preserve"> </v>
      </c>
      <c r="N182" s="234">
        <f t="shared" si="13"/>
        <v>0</v>
      </c>
      <c r="O182" s="233">
        <f>MAX(0,IF(ISNUMBER(N182),ROUNDUP((H$1/36500)*N182*' Amount Details'!K176,0)," "))</f>
        <v>0</v>
      </c>
      <c r="P182" s="232" t="str">
        <f>IF(Actual_Paid!N177=""," ",Actual_Paid!N177)</f>
        <v xml:space="preserve"> </v>
      </c>
      <c r="Q182" s="233">
        <f t="shared" si="14"/>
        <v>0</v>
      </c>
      <c r="R182" s="233">
        <f>MAX(0,IF(ISNUMBER(Q182),ROUNDUP((H$1/36500)*Q182*' Amount Details'!L176,0)," "))</f>
        <v>0</v>
      </c>
    </row>
    <row r="183" spans="3:18">
      <c r="C183" s="72" t="str">
        <f>Actual_Paid!C178</f>
        <v>C-1104</v>
      </c>
      <c r="D183" s="232" t="str">
        <f>IF(' Amount Details'!P177=0,Interest_Calculation!B$1,IF(Actual_Paid!E178="",IF(Actual_Paid!H178="",IF(Actual_Paid!K178="",IF(Actual_Paid!N178=""," ",Actual_Paid!N178),Actual_Paid!K178),Actual_Paid!H178),Actual_Paid!E178))</f>
        <v xml:space="preserve"> </v>
      </c>
      <c r="E183" s="249">
        <f t="shared" si="10"/>
        <v>9</v>
      </c>
      <c r="F183" s="233">
        <f>MAX(0,IF(ISNUMBER(E183),ROUNDUP((H$1/36500)*E183*' Amount Details'!P177,0)," "))</f>
        <v>3</v>
      </c>
      <c r="G183" s="232" t="str">
        <f>IF(Actual_Paid!E178="",IF(Actual_Paid!H178="",IF(Actual_Paid!K178="",IF(Actual_Paid!N178=""," ",Actual_Paid!N178),Actual_Paid!K178),Actual_Paid!H178),Actual_Paid!E178)</f>
        <v xml:space="preserve"> </v>
      </c>
      <c r="H183" s="234">
        <f t="shared" si="11"/>
        <v>0</v>
      </c>
      <c r="I183" s="233">
        <f>MAX(0,IF(ISNUMBER(H183),ROUNDUP((H$1/36500)*H183*' Amount Details'!I177,0)," "))</f>
        <v>0</v>
      </c>
      <c r="J183" s="232" t="str">
        <f>IF(Actual_Paid!H178="",IF(Actual_Paid!K178="",IF(Actual_Paid!N178=""," ",Actual_Paid!N178),Actual_Paid!K178),Actual_Paid!H178)</f>
        <v xml:space="preserve"> </v>
      </c>
      <c r="K183" s="234">
        <f t="shared" si="12"/>
        <v>0</v>
      </c>
      <c r="L183" s="233">
        <f>MAX(0,IF(ISNUMBER(K183),ROUNDUP((H$1/36500)*K183*' Amount Details'!J177,0)," "))</f>
        <v>0</v>
      </c>
      <c r="M183" s="232" t="str">
        <f>IF(Actual_Paid!K178="",IF(Actual_Paid!N178=""," ",Actual_Paid!N178),Actual_Paid!K178)</f>
        <v xml:space="preserve"> </v>
      </c>
      <c r="N183" s="234">
        <f t="shared" si="13"/>
        <v>0</v>
      </c>
      <c r="O183" s="233">
        <f>MAX(0,IF(ISNUMBER(N183),ROUNDUP((H$1/36500)*N183*' Amount Details'!K177,0)," "))</f>
        <v>0</v>
      </c>
      <c r="P183" s="232" t="str">
        <f>IF(Actual_Paid!N178=""," ",Actual_Paid!N178)</f>
        <v xml:space="preserve"> </v>
      </c>
      <c r="Q183" s="233">
        <f t="shared" si="14"/>
        <v>0</v>
      </c>
      <c r="R183" s="233">
        <f>MAX(0,IF(ISNUMBER(Q183),ROUNDUP((H$1/36500)*Q183*' Amount Details'!L177,0)," "))</f>
        <v>0</v>
      </c>
    </row>
    <row r="184" spans="3:18">
      <c r="C184" s="72" t="str">
        <f>Actual_Paid!C179</f>
        <v>D-101</v>
      </c>
      <c r="D184" s="232">
        <f>IF(' Amount Details'!P178=0,Interest_Calculation!B$1,IF(Actual_Paid!E179="",IF(Actual_Paid!H179="",IF(Actual_Paid!K179="",IF(Actual_Paid!N179=""," ",Actual_Paid!N179),Actual_Paid!K179),Actual_Paid!H179),Actual_Paid!E179))</f>
        <v>42844</v>
      </c>
      <c r="E184" s="249">
        <f t="shared" si="10"/>
        <v>9</v>
      </c>
      <c r="F184" s="233">
        <f>MAX(0,IF(ISNUMBER(E184),ROUNDUP((H$1/36500)*E184*' Amount Details'!P178,0)," "))</f>
        <v>0</v>
      </c>
      <c r="G184" s="232" t="str">
        <f>IF(Actual_Paid!E179="",IF(Actual_Paid!H179="",IF(Actual_Paid!K179="",IF(Actual_Paid!N179=""," ",Actual_Paid!N179),Actual_Paid!K179),Actual_Paid!H179),Actual_Paid!E179)</f>
        <v xml:space="preserve"> </v>
      </c>
      <c r="H184" s="234">
        <f t="shared" si="11"/>
        <v>0</v>
      </c>
      <c r="I184" s="233">
        <f>MAX(0,IF(ISNUMBER(H184),ROUNDUP((H$1/36500)*H184*' Amount Details'!I178,0)," "))</f>
        <v>0</v>
      </c>
      <c r="J184" s="232" t="str">
        <f>IF(Actual_Paid!H179="",IF(Actual_Paid!K179="",IF(Actual_Paid!N179=""," ",Actual_Paid!N179),Actual_Paid!K179),Actual_Paid!H179)</f>
        <v xml:space="preserve"> </v>
      </c>
      <c r="K184" s="234">
        <f t="shared" si="12"/>
        <v>0</v>
      </c>
      <c r="L184" s="233">
        <f>MAX(0,IF(ISNUMBER(K184),ROUNDUP((H$1/36500)*K184*' Amount Details'!J178,0)," "))</f>
        <v>0</v>
      </c>
      <c r="M184" s="232" t="str">
        <f>IF(Actual_Paid!K179="",IF(Actual_Paid!N179=""," ",Actual_Paid!N179),Actual_Paid!K179)</f>
        <v xml:space="preserve"> </v>
      </c>
      <c r="N184" s="234">
        <f t="shared" si="13"/>
        <v>0</v>
      </c>
      <c r="O184" s="233">
        <f>MAX(0,IF(ISNUMBER(N184),ROUNDUP((H$1/36500)*N184*' Amount Details'!K178,0)," "))</f>
        <v>0</v>
      </c>
      <c r="P184" s="232" t="str">
        <f>IF(Actual_Paid!N179=""," ",Actual_Paid!N179)</f>
        <v xml:space="preserve"> </v>
      </c>
      <c r="Q184" s="233">
        <f t="shared" si="14"/>
        <v>0</v>
      </c>
      <c r="R184" s="233">
        <f>MAX(0,IF(ISNUMBER(Q184),ROUNDUP((H$1/36500)*Q184*' Amount Details'!L178,0)," "))</f>
        <v>0</v>
      </c>
    </row>
    <row r="185" spans="3:18">
      <c r="C185" s="72" t="str">
        <f>Actual_Paid!C180</f>
        <v>D-102</v>
      </c>
      <c r="D185" s="232" t="str">
        <f>IF(' Amount Details'!P179=0,Interest_Calculation!B$1,IF(Actual_Paid!E180="",IF(Actual_Paid!H180="",IF(Actual_Paid!K180="",IF(Actual_Paid!N180=""," ",Actual_Paid!N180),Actual_Paid!K180),Actual_Paid!H180),Actual_Paid!E180))</f>
        <v xml:space="preserve"> </v>
      </c>
      <c r="E185" s="249">
        <f t="shared" si="10"/>
        <v>9</v>
      </c>
      <c r="F185" s="233">
        <f>MAX(0,IF(ISNUMBER(E185),ROUNDUP((H$1/36500)*E185*' Amount Details'!P179,0)," "))</f>
        <v>188</v>
      </c>
      <c r="G185" s="232" t="str">
        <f>IF(Actual_Paid!E180="",IF(Actual_Paid!H180="",IF(Actual_Paid!K180="",IF(Actual_Paid!N180=""," ",Actual_Paid!N180),Actual_Paid!K180),Actual_Paid!H180),Actual_Paid!E180)</f>
        <v xml:space="preserve"> </v>
      </c>
      <c r="H185" s="234">
        <f t="shared" si="11"/>
        <v>0</v>
      </c>
      <c r="I185" s="233">
        <f>MAX(0,IF(ISNUMBER(H185),ROUNDUP((H$1/36500)*H185*' Amount Details'!I179,0)," "))</f>
        <v>0</v>
      </c>
      <c r="J185" s="232" t="str">
        <f>IF(Actual_Paid!H180="",IF(Actual_Paid!K180="",IF(Actual_Paid!N180=""," ",Actual_Paid!N180),Actual_Paid!K180),Actual_Paid!H180)</f>
        <v xml:space="preserve"> </v>
      </c>
      <c r="K185" s="234">
        <f t="shared" si="12"/>
        <v>0</v>
      </c>
      <c r="L185" s="233">
        <f>MAX(0,IF(ISNUMBER(K185),ROUNDUP((H$1/36500)*K185*' Amount Details'!J179,0)," "))</f>
        <v>0</v>
      </c>
      <c r="M185" s="232" t="str">
        <f>IF(Actual_Paid!K180="",IF(Actual_Paid!N180=""," ",Actual_Paid!N180),Actual_Paid!K180)</f>
        <v xml:space="preserve"> </v>
      </c>
      <c r="N185" s="234">
        <f t="shared" si="13"/>
        <v>0</v>
      </c>
      <c r="O185" s="233">
        <f>MAX(0,IF(ISNUMBER(N185),ROUNDUP((H$1/36500)*N185*' Amount Details'!K179,0)," "))</f>
        <v>0</v>
      </c>
      <c r="P185" s="232" t="str">
        <f>IF(Actual_Paid!N180=""," ",Actual_Paid!N180)</f>
        <v xml:space="preserve"> </v>
      </c>
      <c r="Q185" s="233">
        <f t="shared" si="14"/>
        <v>0</v>
      </c>
      <c r="R185" s="233">
        <f>MAX(0,IF(ISNUMBER(Q185),ROUNDUP((H$1/36500)*Q185*' Amount Details'!L179,0)," "))</f>
        <v>0</v>
      </c>
    </row>
    <row r="186" spans="3:18">
      <c r="C186" s="72" t="str">
        <f>Actual_Paid!C181</f>
        <v>D-103</v>
      </c>
      <c r="D186" s="232">
        <f>IF(' Amount Details'!P180=0,Interest_Calculation!B$1,IF(Actual_Paid!E181="",IF(Actual_Paid!H181="",IF(Actual_Paid!K181="",IF(Actual_Paid!N181=""," ",Actual_Paid!N181),Actual_Paid!K181),Actual_Paid!H181),Actual_Paid!E181))</f>
        <v>42844</v>
      </c>
      <c r="E186" s="249">
        <f t="shared" si="10"/>
        <v>9</v>
      </c>
      <c r="F186" s="233">
        <f>MAX(0,IF(ISNUMBER(E186),ROUNDUP((H$1/36500)*E186*' Amount Details'!P180,0)," "))</f>
        <v>0</v>
      </c>
      <c r="G186" s="232" t="str">
        <f>IF(Actual_Paid!E181="",IF(Actual_Paid!H181="",IF(Actual_Paid!K181="",IF(Actual_Paid!N181=""," ",Actual_Paid!N181),Actual_Paid!K181),Actual_Paid!H181),Actual_Paid!E181)</f>
        <v xml:space="preserve"> </v>
      </c>
      <c r="H186" s="234">
        <f t="shared" si="11"/>
        <v>0</v>
      </c>
      <c r="I186" s="233">
        <f>MAX(0,IF(ISNUMBER(H186),ROUNDUP((H$1/36500)*H186*' Amount Details'!I180,0)," "))</f>
        <v>0</v>
      </c>
      <c r="J186" s="232" t="str">
        <f>IF(Actual_Paid!H181="",IF(Actual_Paid!K181="",IF(Actual_Paid!N181=""," ",Actual_Paid!N181),Actual_Paid!K181),Actual_Paid!H181)</f>
        <v xml:space="preserve"> </v>
      </c>
      <c r="K186" s="234">
        <f t="shared" si="12"/>
        <v>0</v>
      </c>
      <c r="L186" s="233">
        <f>MAX(0,IF(ISNUMBER(K186),ROUNDUP((H$1/36500)*K186*' Amount Details'!J180,0)," "))</f>
        <v>0</v>
      </c>
      <c r="M186" s="232" t="str">
        <f>IF(Actual_Paid!K181="",IF(Actual_Paid!N181=""," ",Actual_Paid!N181),Actual_Paid!K181)</f>
        <v xml:space="preserve"> </v>
      </c>
      <c r="N186" s="234">
        <f t="shared" si="13"/>
        <v>0</v>
      </c>
      <c r="O186" s="233">
        <f>MAX(0,IF(ISNUMBER(N186),ROUNDUP((H$1/36500)*N186*' Amount Details'!K180,0)," "))</f>
        <v>0</v>
      </c>
      <c r="P186" s="232" t="str">
        <f>IF(Actual_Paid!N181=""," ",Actual_Paid!N181)</f>
        <v xml:space="preserve"> </v>
      </c>
      <c r="Q186" s="233">
        <f t="shared" si="14"/>
        <v>0</v>
      </c>
      <c r="R186" s="233">
        <f>MAX(0,IF(ISNUMBER(Q186),ROUNDUP((H$1/36500)*Q186*' Amount Details'!L180,0)," "))</f>
        <v>0</v>
      </c>
    </row>
    <row r="187" spans="3:18">
      <c r="C187" s="72" t="str">
        <f>Actual_Paid!C182</f>
        <v>D-104</v>
      </c>
      <c r="D187" s="232" t="str">
        <f>IF(' Amount Details'!P181=0,Interest_Calculation!B$1,IF(Actual_Paid!E182="",IF(Actual_Paid!H182="",IF(Actual_Paid!K182="",IF(Actual_Paid!N182=""," ",Actual_Paid!N182),Actual_Paid!K182),Actual_Paid!H182),Actual_Paid!E182))</f>
        <v xml:space="preserve"> </v>
      </c>
      <c r="E187" s="249">
        <f t="shared" si="10"/>
        <v>9</v>
      </c>
      <c r="F187" s="233">
        <f>MAX(0,IF(ISNUMBER(E187),ROUNDUP((H$1/36500)*E187*' Amount Details'!P181,0)," "))</f>
        <v>3</v>
      </c>
      <c r="G187" s="232" t="str">
        <f>IF(Actual_Paid!E182="",IF(Actual_Paid!H182="",IF(Actual_Paid!K182="",IF(Actual_Paid!N182=""," ",Actual_Paid!N182),Actual_Paid!K182),Actual_Paid!H182),Actual_Paid!E182)</f>
        <v xml:space="preserve"> </v>
      </c>
      <c r="H187" s="234">
        <f t="shared" si="11"/>
        <v>0</v>
      </c>
      <c r="I187" s="233">
        <f>MAX(0,IF(ISNUMBER(H187),ROUNDUP((H$1/36500)*H187*' Amount Details'!I181,0)," "))</f>
        <v>0</v>
      </c>
      <c r="J187" s="232" t="str">
        <f>IF(Actual_Paid!H182="",IF(Actual_Paid!K182="",IF(Actual_Paid!N182=""," ",Actual_Paid!N182),Actual_Paid!K182),Actual_Paid!H182)</f>
        <v xml:space="preserve"> </v>
      </c>
      <c r="K187" s="234">
        <f t="shared" si="12"/>
        <v>0</v>
      </c>
      <c r="L187" s="233">
        <f>MAX(0,IF(ISNUMBER(K187),ROUNDUP((H$1/36500)*K187*' Amount Details'!J181,0)," "))</f>
        <v>0</v>
      </c>
      <c r="M187" s="232" t="str">
        <f>IF(Actual_Paid!K182="",IF(Actual_Paid!N182=""," ",Actual_Paid!N182),Actual_Paid!K182)</f>
        <v xml:space="preserve"> </v>
      </c>
      <c r="N187" s="234">
        <f t="shared" si="13"/>
        <v>0</v>
      </c>
      <c r="O187" s="233">
        <f>MAX(0,IF(ISNUMBER(N187),ROUNDUP((H$1/36500)*N187*' Amount Details'!K181,0)," "))</f>
        <v>0</v>
      </c>
      <c r="P187" s="232" t="str">
        <f>IF(Actual_Paid!N182=""," ",Actual_Paid!N182)</f>
        <v xml:space="preserve"> </v>
      </c>
      <c r="Q187" s="233">
        <f t="shared" si="14"/>
        <v>0</v>
      </c>
      <c r="R187" s="233">
        <f>MAX(0,IF(ISNUMBER(Q187),ROUNDUP((H$1/36500)*Q187*' Amount Details'!L181,0)," "))</f>
        <v>0</v>
      </c>
    </row>
    <row r="188" spans="3:18">
      <c r="C188" s="72" t="str">
        <f>Actual_Paid!C183</f>
        <v>D-201</v>
      </c>
      <c r="D188" s="232" t="str">
        <f>IF(' Amount Details'!P182=0,Interest_Calculation!B$1,IF(Actual_Paid!E183="",IF(Actual_Paid!H183="",IF(Actual_Paid!K183="",IF(Actual_Paid!N183=""," ",Actual_Paid!N183),Actual_Paid!K183),Actual_Paid!H183),Actual_Paid!E183))</f>
        <v xml:space="preserve"> </v>
      </c>
      <c r="E188" s="249">
        <f t="shared" si="10"/>
        <v>9</v>
      </c>
      <c r="F188" s="233">
        <f>MAX(0,IF(ISNUMBER(E188),ROUNDUP((H$1/36500)*E188*' Amount Details'!P182,0)," "))</f>
        <v>2</v>
      </c>
      <c r="G188" s="232" t="str">
        <f>IF(Actual_Paid!E183="",IF(Actual_Paid!H183="",IF(Actual_Paid!K183="",IF(Actual_Paid!N183=""," ",Actual_Paid!N183),Actual_Paid!K183),Actual_Paid!H183),Actual_Paid!E183)</f>
        <v xml:space="preserve"> </v>
      </c>
      <c r="H188" s="234">
        <f t="shared" si="11"/>
        <v>0</v>
      </c>
      <c r="I188" s="233">
        <f>MAX(0,IF(ISNUMBER(H188),ROUNDUP((H$1/36500)*H188*' Amount Details'!I182,0)," "))</f>
        <v>0</v>
      </c>
      <c r="J188" s="232" t="str">
        <f>IF(Actual_Paid!H183="",IF(Actual_Paid!K183="",IF(Actual_Paid!N183=""," ",Actual_Paid!N183),Actual_Paid!K183),Actual_Paid!H183)</f>
        <v xml:space="preserve"> </v>
      </c>
      <c r="K188" s="234">
        <f t="shared" si="12"/>
        <v>0</v>
      </c>
      <c r="L188" s="233">
        <f>MAX(0,IF(ISNUMBER(K188),ROUNDUP((H$1/36500)*K188*' Amount Details'!J182,0)," "))</f>
        <v>0</v>
      </c>
      <c r="M188" s="232" t="str">
        <f>IF(Actual_Paid!K183="",IF(Actual_Paid!N183=""," ",Actual_Paid!N183),Actual_Paid!K183)</f>
        <v xml:space="preserve"> </v>
      </c>
      <c r="N188" s="234">
        <f t="shared" si="13"/>
        <v>0</v>
      </c>
      <c r="O188" s="233">
        <f>MAX(0,IF(ISNUMBER(N188),ROUNDUP((H$1/36500)*N188*' Amount Details'!K182,0)," "))</f>
        <v>0</v>
      </c>
      <c r="P188" s="232" t="str">
        <f>IF(Actual_Paid!N183=""," ",Actual_Paid!N183)</f>
        <v xml:space="preserve"> </v>
      </c>
      <c r="Q188" s="233">
        <f t="shared" si="14"/>
        <v>0</v>
      </c>
      <c r="R188" s="233">
        <f>MAX(0,IF(ISNUMBER(Q188),ROUNDUP((H$1/36500)*Q188*' Amount Details'!L182,0)," "))</f>
        <v>0</v>
      </c>
    </row>
    <row r="189" spans="3:18">
      <c r="C189" s="72" t="str">
        <f>Actual_Paid!C184</f>
        <v>D-202</v>
      </c>
      <c r="D189" s="232" t="str">
        <f>IF(' Amount Details'!P183=0,Interest_Calculation!B$1,IF(Actual_Paid!E184="",IF(Actual_Paid!H184="",IF(Actual_Paid!K184="",IF(Actual_Paid!N184=""," ",Actual_Paid!N184),Actual_Paid!K184),Actual_Paid!H184),Actual_Paid!E184))</f>
        <v xml:space="preserve"> </v>
      </c>
      <c r="E189" s="249">
        <f t="shared" si="10"/>
        <v>9</v>
      </c>
      <c r="F189" s="233">
        <f>MAX(0,IF(ISNUMBER(E189),ROUNDUP((H$1/36500)*E189*' Amount Details'!P183,0)," "))</f>
        <v>5</v>
      </c>
      <c r="G189" s="232" t="str">
        <f>IF(Actual_Paid!E184="",IF(Actual_Paid!H184="",IF(Actual_Paid!K184="",IF(Actual_Paid!N184=""," ",Actual_Paid!N184),Actual_Paid!K184),Actual_Paid!H184),Actual_Paid!E184)</f>
        <v xml:space="preserve"> </v>
      </c>
      <c r="H189" s="234">
        <f t="shared" si="11"/>
        <v>0</v>
      </c>
      <c r="I189" s="233">
        <f>MAX(0,IF(ISNUMBER(H189),ROUNDUP((H$1/36500)*H189*' Amount Details'!I183,0)," "))</f>
        <v>0</v>
      </c>
      <c r="J189" s="232" t="str">
        <f>IF(Actual_Paid!H184="",IF(Actual_Paid!K184="",IF(Actual_Paid!N184=""," ",Actual_Paid!N184),Actual_Paid!K184),Actual_Paid!H184)</f>
        <v xml:space="preserve"> </v>
      </c>
      <c r="K189" s="234">
        <f t="shared" si="12"/>
        <v>0</v>
      </c>
      <c r="L189" s="233">
        <f>MAX(0,IF(ISNUMBER(K189),ROUNDUP((H$1/36500)*K189*' Amount Details'!J183,0)," "))</f>
        <v>0</v>
      </c>
      <c r="M189" s="232" t="str">
        <f>IF(Actual_Paid!K184="",IF(Actual_Paid!N184=""," ",Actual_Paid!N184),Actual_Paid!K184)</f>
        <v xml:space="preserve"> </v>
      </c>
      <c r="N189" s="234">
        <f t="shared" si="13"/>
        <v>0</v>
      </c>
      <c r="O189" s="233">
        <f>MAX(0,IF(ISNUMBER(N189),ROUNDUP((H$1/36500)*N189*' Amount Details'!K183,0)," "))</f>
        <v>0</v>
      </c>
      <c r="P189" s="232" t="str">
        <f>IF(Actual_Paid!N184=""," ",Actual_Paid!N184)</f>
        <v xml:space="preserve"> </v>
      </c>
      <c r="Q189" s="233">
        <f t="shared" si="14"/>
        <v>0</v>
      </c>
      <c r="R189" s="233">
        <f>MAX(0,IF(ISNUMBER(Q189),ROUNDUP((H$1/36500)*Q189*' Amount Details'!L183,0)," "))</f>
        <v>0</v>
      </c>
    </row>
    <row r="190" spans="3:18">
      <c r="C190" s="72" t="str">
        <f>Actual_Paid!C185</f>
        <v>D-203</v>
      </c>
      <c r="D190" s="232" t="str">
        <f>IF(' Amount Details'!P184=0,Interest_Calculation!B$1,IF(Actual_Paid!E185="",IF(Actual_Paid!H185="",IF(Actual_Paid!K185="",IF(Actual_Paid!N185=""," ",Actual_Paid!N185),Actual_Paid!K185),Actual_Paid!H185),Actual_Paid!E185))</f>
        <v xml:space="preserve"> </v>
      </c>
      <c r="E190" s="249">
        <f t="shared" si="10"/>
        <v>9</v>
      </c>
      <c r="F190" s="233">
        <f>MAX(0,IF(ISNUMBER(E190),ROUNDUP((H$1/36500)*E190*' Amount Details'!P184,0)," "))</f>
        <v>139</v>
      </c>
      <c r="G190" s="232" t="str">
        <f>IF(Actual_Paid!E185="",IF(Actual_Paid!H185="",IF(Actual_Paid!K185="",IF(Actual_Paid!N185=""," ",Actual_Paid!N185),Actual_Paid!K185),Actual_Paid!H185),Actual_Paid!E185)</f>
        <v xml:space="preserve"> </v>
      </c>
      <c r="H190" s="234">
        <f t="shared" si="11"/>
        <v>0</v>
      </c>
      <c r="I190" s="233">
        <f>MAX(0,IF(ISNUMBER(H190),ROUNDUP((H$1/36500)*H190*' Amount Details'!I184,0)," "))</f>
        <v>0</v>
      </c>
      <c r="J190" s="232" t="str">
        <f>IF(Actual_Paid!H185="",IF(Actual_Paid!K185="",IF(Actual_Paid!N185=""," ",Actual_Paid!N185),Actual_Paid!K185),Actual_Paid!H185)</f>
        <v xml:space="preserve"> </v>
      </c>
      <c r="K190" s="234">
        <f t="shared" si="12"/>
        <v>0</v>
      </c>
      <c r="L190" s="233">
        <f>MAX(0,IF(ISNUMBER(K190),ROUNDUP((H$1/36500)*K190*' Amount Details'!J184,0)," "))</f>
        <v>0</v>
      </c>
      <c r="M190" s="232" t="str">
        <f>IF(Actual_Paid!K185="",IF(Actual_Paid!N185=""," ",Actual_Paid!N185),Actual_Paid!K185)</f>
        <v xml:space="preserve"> </v>
      </c>
      <c r="N190" s="234">
        <f t="shared" si="13"/>
        <v>0</v>
      </c>
      <c r="O190" s="233">
        <f>MAX(0,IF(ISNUMBER(N190),ROUNDUP((H$1/36500)*N190*' Amount Details'!K184,0)," "))</f>
        <v>0</v>
      </c>
      <c r="P190" s="232" t="str">
        <f>IF(Actual_Paid!N185=""," ",Actual_Paid!N185)</f>
        <v xml:space="preserve"> </v>
      </c>
      <c r="Q190" s="233">
        <f t="shared" si="14"/>
        <v>0</v>
      </c>
      <c r="R190" s="233">
        <f>MAX(0,IF(ISNUMBER(Q190),ROUNDUP((H$1/36500)*Q190*' Amount Details'!L184,0)," "))</f>
        <v>0</v>
      </c>
    </row>
    <row r="191" spans="3:18">
      <c r="C191" s="72" t="str">
        <f>Actual_Paid!C186</f>
        <v>D-204</v>
      </c>
      <c r="D191" s="232" t="str">
        <f>IF(' Amount Details'!P185=0,Interest_Calculation!B$1,IF(Actual_Paid!E186="",IF(Actual_Paid!H186="",IF(Actual_Paid!K186="",IF(Actual_Paid!N186=""," ",Actual_Paid!N186),Actual_Paid!K186),Actual_Paid!H186),Actual_Paid!E186))</f>
        <v xml:space="preserve"> </v>
      </c>
      <c r="E191" s="249">
        <f t="shared" si="10"/>
        <v>9</v>
      </c>
      <c r="F191" s="233">
        <f>MAX(0,IF(ISNUMBER(E191),ROUNDUP((H$1/36500)*E191*' Amount Details'!P185,0)," "))</f>
        <v>3</v>
      </c>
      <c r="G191" s="232" t="str">
        <f>IF(Actual_Paid!E186="",IF(Actual_Paid!H186="",IF(Actual_Paid!K186="",IF(Actual_Paid!N186=""," ",Actual_Paid!N186),Actual_Paid!K186),Actual_Paid!H186),Actual_Paid!E186)</f>
        <v xml:space="preserve"> </v>
      </c>
      <c r="H191" s="234">
        <f t="shared" si="11"/>
        <v>0</v>
      </c>
      <c r="I191" s="233">
        <f>MAX(0,IF(ISNUMBER(H191),ROUNDUP((H$1/36500)*H191*' Amount Details'!I185,0)," "))</f>
        <v>0</v>
      </c>
      <c r="J191" s="232" t="str">
        <f>IF(Actual_Paid!H186="",IF(Actual_Paid!K186="",IF(Actual_Paid!N186=""," ",Actual_Paid!N186),Actual_Paid!K186),Actual_Paid!H186)</f>
        <v xml:space="preserve"> </v>
      </c>
      <c r="K191" s="234">
        <f t="shared" si="12"/>
        <v>0</v>
      </c>
      <c r="L191" s="233">
        <f>MAX(0,IF(ISNUMBER(K191),ROUNDUP((H$1/36500)*K191*' Amount Details'!J185,0)," "))</f>
        <v>0</v>
      </c>
      <c r="M191" s="232" t="str">
        <f>IF(Actual_Paid!K186="",IF(Actual_Paid!N186=""," ",Actual_Paid!N186),Actual_Paid!K186)</f>
        <v xml:space="preserve"> </v>
      </c>
      <c r="N191" s="234">
        <f t="shared" si="13"/>
        <v>0</v>
      </c>
      <c r="O191" s="233">
        <f>MAX(0,IF(ISNUMBER(N191),ROUNDUP((H$1/36500)*N191*' Amount Details'!K185,0)," "))</f>
        <v>0</v>
      </c>
      <c r="P191" s="232" t="str">
        <f>IF(Actual_Paid!N186=""," ",Actual_Paid!N186)</f>
        <v xml:space="preserve"> </v>
      </c>
      <c r="Q191" s="233">
        <f t="shared" si="14"/>
        <v>0</v>
      </c>
      <c r="R191" s="233">
        <f>MAX(0,IF(ISNUMBER(Q191),ROUNDUP((H$1/36500)*Q191*' Amount Details'!L185,0)," "))</f>
        <v>0</v>
      </c>
    </row>
    <row r="192" spans="3:18">
      <c r="C192" s="72" t="str">
        <f>Actual_Paid!C187</f>
        <v>D-301</v>
      </c>
      <c r="D192" s="232" t="str">
        <f>IF(' Amount Details'!P186=0,Interest_Calculation!B$1,IF(Actual_Paid!E187="",IF(Actual_Paid!H187="",IF(Actual_Paid!K187="",IF(Actual_Paid!N187=""," ",Actual_Paid!N187),Actual_Paid!K187),Actual_Paid!H187),Actual_Paid!E187))</f>
        <v xml:space="preserve"> </v>
      </c>
      <c r="E192" s="249">
        <f t="shared" si="10"/>
        <v>9</v>
      </c>
      <c r="F192" s="233">
        <f>MAX(0,IF(ISNUMBER(E192),ROUNDUP((H$1/36500)*E192*' Amount Details'!P186,0)," "))</f>
        <v>1</v>
      </c>
      <c r="G192" s="232" t="str">
        <f>IF(Actual_Paid!E187="",IF(Actual_Paid!H187="",IF(Actual_Paid!K187="",IF(Actual_Paid!N187=""," ",Actual_Paid!N187),Actual_Paid!K187),Actual_Paid!H187),Actual_Paid!E187)</f>
        <v xml:space="preserve"> </v>
      </c>
      <c r="H192" s="234">
        <f t="shared" si="11"/>
        <v>0</v>
      </c>
      <c r="I192" s="233">
        <f>MAX(0,IF(ISNUMBER(H192),ROUNDUP((H$1/36500)*H192*' Amount Details'!I186,0)," "))</f>
        <v>0</v>
      </c>
      <c r="J192" s="232" t="str">
        <f>IF(Actual_Paid!H187="",IF(Actual_Paid!K187="",IF(Actual_Paid!N187=""," ",Actual_Paid!N187),Actual_Paid!K187),Actual_Paid!H187)</f>
        <v xml:space="preserve"> </v>
      </c>
      <c r="K192" s="234">
        <f t="shared" si="12"/>
        <v>0</v>
      </c>
      <c r="L192" s="233">
        <f>MAX(0,IF(ISNUMBER(K192),ROUNDUP((H$1/36500)*K192*' Amount Details'!J186,0)," "))</f>
        <v>0</v>
      </c>
      <c r="M192" s="232" t="str">
        <f>IF(Actual_Paid!K187="",IF(Actual_Paid!N187=""," ",Actual_Paid!N187),Actual_Paid!K187)</f>
        <v xml:space="preserve"> </v>
      </c>
      <c r="N192" s="234">
        <f t="shared" si="13"/>
        <v>0</v>
      </c>
      <c r="O192" s="233">
        <f>MAX(0,IF(ISNUMBER(N192),ROUNDUP((H$1/36500)*N192*' Amount Details'!K186,0)," "))</f>
        <v>0</v>
      </c>
      <c r="P192" s="232" t="str">
        <f>IF(Actual_Paid!N187=""," ",Actual_Paid!N187)</f>
        <v xml:space="preserve"> </v>
      </c>
      <c r="Q192" s="233">
        <f t="shared" si="14"/>
        <v>0</v>
      </c>
      <c r="R192" s="233">
        <f>MAX(0,IF(ISNUMBER(Q192),ROUNDUP((H$1/36500)*Q192*' Amount Details'!L186,0)," "))</f>
        <v>0</v>
      </c>
    </row>
    <row r="193" spans="3:18">
      <c r="C193" s="72" t="str">
        <f>Actual_Paid!C188</f>
        <v>D-302</v>
      </c>
      <c r="D193" s="232">
        <f>IF(' Amount Details'!P187=0,Interest_Calculation!B$1,IF(Actual_Paid!E188="",IF(Actual_Paid!H188="",IF(Actual_Paid!K188="",IF(Actual_Paid!N188=""," ",Actual_Paid!N188),Actual_Paid!K188),Actual_Paid!H188),Actual_Paid!E188))</f>
        <v>42844</v>
      </c>
      <c r="E193" s="249">
        <f t="shared" si="10"/>
        <v>9</v>
      </c>
      <c r="F193" s="233">
        <f>MAX(0,IF(ISNUMBER(E193),ROUNDUP((H$1/36500)*E193*' Amount Details'!P187,0)," "))</f>
        <v>0</v>
      </c>
      <c r="G193" s="232" t="str">
        <f>IF(Actual_Paid!E188="",IF(Actual_Paid!H188="",IF(Actual_Paid!K188="",IF(Actual_Paid!N188=""," ",Actual_Paid!N188),Actual_Paid!K188),Actual_Paid!H188),Actual_Paid!E188)</f>
        <v xml:space="preserve"> </v>
      </c>
      <c r="H193" s="234">
        <f t="shared" si="11"/>
        <v>0</v>
      </c>
      <c r="I193" s="233">
        <f>MAX(0,IF(ISNUMBER(H193),ROUNDUP((H$1/36500)*H193*' Amount Details'!I187,0)," "))</f>
        <v>0</v>
      </c>
      <c r="J193" s="232" t="str">
        <f>IF(Actual_Paid!H188="",IF(Actual_Paid!K188="",IF(Actual_Paid!N188=""," ",Actual_Paid!N188),Actual_Paid!K188),Actual_Paid!H188)</f>
        <v xml:space="preserve"> </v>
      </c>
      <c r="K193" s="234">
        <f t="shared" si="12"/>
        <v>0</v>
      </c>
      <c r="L193" s="233">
        <f>MAX(0,IF(ISNUMBER(K193),ROUNDUP((H$1/36500)*K193*' Amount Details'!J187,0)," "))</f>
        <v>0</v>
      </c>
      <c r="M193" s="232" t="str">
        <f>IF(Actual_Paid!K188="",IF(Actual_Paid!N188=""," ",Actual_Paid!N188),Actual_Paid!K188)</f>
        <v xml:space="preserve"> </v>
      </c>
      <c r="N193" s="234">
        <f t="shared" si="13"/>
        <v>0</v>
      </c>
      <c r="O193" s="233">
        <f>MAX(0,IF(ISNUMBER(N193),ROUNDUP((H$1/36500)*N193*' Amount Details'!K187,0)," "))</f>
        <v>0</v>
      </c>
      <c r="P193" s="232" t="str">
        <f>IF(Actual_Paid!N188=""," ",Actual_Paid!N188)</f>
        <v xml:space="preserve"> </v>
      </c>
      <c r="Q193" s="233">
        <f t="shared" si="14"/>
        <v>0</v>
      </c>
      <c r="R193" s="233">
        <f>MAX(0,IF(ISNUMBER(Q193),ROUNDUP((H$1/36500)*Q193*' Amount Details'!L187,0)," "))</f>
        <v>0</v>
      </c>
    </row>
    <row r="194" spans="3:18">
      <c r="C194" s="72" t="str">
        <f>Actual_Paid!C189</f>
        <v>D-303</v>
      </c>
      <c r="D194" s="232" t="str">
        <f>IF(' Amount Details'!P188=0,Interest_Calculation!B$1,IF(Actual_Paid!E189="",IF(Actual_Paid!H189="",IF(Actual_Paid!K189="",IF(Actual_Paid!N189=""," ",Actual_Paid!N189),Actual_Paid!K189),Actual_Paid!H189),Actual_Paid!E189))</f>
        <v xml:space="preserve"> </v>
      </c>
      <c r="E194" s="249">
        <f t="shared" si="10"/>
        <v>9</v>
      </c>
      <c r="F194" s="233">
        <f>MAX(0,IF(ISNUMBER(E194),ROUNDUP((H$1/36500)*E194*' Amount Details'!P188,0)," "))</f>
        <v>48</v>
      </c>
      <c r="G194" s="232" t="str">
        <f>IF(Actual_Paid!E189="",IF(Actual_Paid!H189="",IF(Actual_Paid!K189="",IF(Actual_Paid!N189=""," ",Actual_Paid!N189),Actual_Paid!K189),Actual_Paid!H189),Actual_Paid!E189)</f>
        <v xml:space="preserve"> </v>
      </c>
      <c r="H194" s="234">
        <f t="shared" si="11"/>
        <v>0</v>
      </c>
      <c r="I194" s="233">
        <f>MAX(0,IF(ISNUMBER(H194),ROUNDUP((H$1/36500)*H194*' Amount Details'!I188,0)," "))</f>
        <v>0</v>
      </c>
      <c r="J194" s="232" t="str">
        <f>IF(Actual_Paid!H189="",IF(Actual_Paid!K189="",IF(Actual_Paid!N189=""," ",Actual_Paid!N189),Actual_Paid!K189),Actual_Paid!H189)</f>
        <v xml:space="preserve"> </v>
      </c>
      <c r="K194" s="234">
        <f t="shared" si="12"/>
        <v>0</v>
      </c>
      <c r="L194" s="233">
        <f>MAX(0,IF(ISNUMBER(K194),ROUNDUP((H$1/36500)*K194*' Amount Details'!J188,0)," "))</f>
        <v>0</v>
      </c>
      <c r="M194" s="232" t="str">
        <f>IF(Actual_Paid!K189="",IF(Actual_Paid!N189=""," ",Actual_Paid!N189),Actual_Paid!K189)</f>
        <v xml:space="preserve"> </v>
      </c>
      <c r="N194" s="234">
        <f t="shared" si="13"/>
        <v>0</v>
      </c>
      <c r="O194" s="233">
        <f>MAX(0,IF(ISNUMBER(N194),ROUNDUP((H$1/36500)*N194*' Amount Details'!K188,0)," "))</f>
        <v>0</v>
      </c>
      <c r="P194" s="232" t="str">
        <f>IF(Actual_Paid!N189=""," ",Actual_Paid!N189)</f>
        <v xml:space="preserve"> </v>
      </c>
      <c r="Q194" s="233">
        <f t="shared" si="14"/>
        <v>0</v>
      </c>
      <c r="R194" s="233">
        <f>MAX(0,IF(ISNUMBER(Q194),ROUNDUP((H$1/36500)*Q194*' Amount Details'!L188,0)," "))</f>
        <v>0</v>
      </c>
    </row>
    <row r="195" spans="3:18">
      <c r="C195" s="72" t="str">
        <f>Actual_Paid!C190</f>
        <v>D-304</v>
      </c>
      <c r="D195" s="232">
        <f>IF(' Amount Details'!P189=0,Interest_Calculation!B$1,IF(Actual_Paid!E190="",IF(Actual_Paid!H190="",IF(Actual_Paid!K190="",IF(Actual_Paid!N190=""," ",Actual_Paid!N190),Actual_Paid!K190),Actual_Paid!H190),Actual_Paid!E190))</f>
        <v>42844</v>
      </c>
      <c r="E195" s="249">
        <f t="shared" si="10"/>
        <v>9</v>
      </c>
      <c r="F195" s="233">
        <f>MAX(0,IF(ISNUMBER(E195),ROUNDUP((H$1/36500)*E195*' Amount Details'!P189,0)," "))</f>
        <v>0</v>
      </c>
      <c r="G195" s="232" t="str">
        <f>IF(Actual_Paid!E190="",IF(Actual_Paid!H190="",IF(Actual_Paid!K190="",IF(Actual_Paid!N190=""," ",Actual_Paid!N190),Actual_Paid!K190),Actual_Paid!H190),Actual_Paid!E190)</f>
        <v xml:space="preserve"> </v>
      </c>
      <c r="H195" s="234">
        <f t="shared" si="11"/>
        <v>0</v>
      </c>
      <c r="I195" s="233">
        <f>MAX(0,IF(ISNUMBER(H195),ROUNDUP((H$1/36500)*H195*' Amount Details'!I189,0)," "))</f>
        <v>0</v>
      </c>
      <c r="J195" s="232" t="str">
        <f>IF(Actual_Paid!H190="",IF(Actual_Paid!K190="",IF(Actual_Paid!N190=""," ",Actual_Paid!N190),Actual_Paid!K190),Actual_Paid!H190)</f>
        <v xml:space="preserve"> </v>
      </c>
      <c r="K195" s="234">
        <f t="shared" si="12"/>
        <v>0</v>
      </c>
      <c r="L195" s="233">
        <f>MAX(0,IF(ISNUMBER(K195),ROUNDUP((H$1/36500)*K195*' Amount Details'!J189,0)," "))</f>
        <v>0</v>
      </c>
      <c r="M195" s="232" t="str">
        <f>IF(Actual_Paid!K190="",IF(Actual_Paid!N190=""," ",Actual_Paid!N190),Actual_Paid!K190)</f>
        <v xml:space="preserve"> </v>
      </c>
      <c r="N195" s="234">
        <f t="shared" si="13"/>
        <v>0</v>
      </c>
      <c r="O195" s="233">
        <f>MAX(0,IF(ISNUMBER(N195),ROUNDUP((H$1/36500)*N195*' Amount Details'!K189,0)," "))</f>
        <v>0</v>
      </c>
      <c r="P195" s="232" t="str">
        <f>IF(Actual_Paid!N190=""," ",Actual_Paid!N190)</f>
        <v xml:space="preserve"> </v>
      </c>
      <c r="Q195" s="233">
        <f t="shared" si="14"/>
        <v>0</v>
      </c>
      <c r="R195" s="233">
        <f>MAX(0,IF(ISNUMBER(Q195),ROUNDUP((H$1/36500)*Q195*' Amount Details'!L189,0)," "))</f>
        <v>0</v>
      </c>
    </row>
    <row r="196" spans="3:18">
      <c r="C196" s="72" t="str">
        <f>Actual_Paid!C191</f>
        <v>D-401</v>
      </c>
      <c r="D196" s="232" t="str">
        <f>IF(' Amount Details'!P190=0,Interest_Calculation!B$1,IF(Actual_Paid!E191="",IF(Actual_Paid!H191="",IF(Actual_Paid!K191="",IF(Actual_Paid!N191=""," ",Actual_Paid!N191),Actual_Paid!K191),Actual_Paid!H191),Actual_Paid!E191))</f>
        <v xml:space="preserve"> </v>
      </c>
      <c r="E196" s="249">
        <f t="shared" si="10"/>
        <v>9</v>
      </c>
      <c r="F196" s="233">
        <f>MAX(0,IF(ISNUMBER(E196),ROUNDUP((H$1/36500)*E196*' Amount Details'!P190,0)," "))</f>
        <v>4</v>
      </c>
      <c r="G196" s="232" t="str">
        <f>IF(Actual_Paid!E191="",IF(Actual_Paid!H191="",IF(Actual_Paid!K191="",IF(Actual_Paid!N191=""," ",Actual_Paid!N191),Actual_Paid!K191),Actual_Paid!H191),Actual_Paid!E191)</f>
        <v xml:space="preserve"> </v>
      </c>
      <c r="H196" s="234">
        <f t="shared" si="11"/>
        <v>0</v>
      </c>
      <c r="I196" s="233">
        <f>MAX(0,IF(ISNUMBER(H196),ROUNDUP((H$1/36500)*H196*' Amount Details'!I190,0)," "))</f>
        <v>0</v>
      </c>
      <c r="J196" s="232" t="str">
        <f>IF(Actual_Paid!H191="",IF(Actual_Paid!K191="",IF(Actual_Paid!N191=""," ",Actual_Paid!N191),Actual_Paid!K191),Actual_Paid!H191)</f>
        <v xml:space="preserve"> </v>
      </c>
      <c r="K196" s="234">
        <f t="shared" si="12"/>
        <v>0</v>
      </c>
      <c r="L196" s="233">
        <f>MAX(0,IF(ISNUMBER(K196),ROUNDUP((H$1/36500)*K196*' Amount Details'!J190,0)," "))</f>
        <v>0</v>
      </c>
      <c r="M196" s="232" t="str">
        <f>IF(Actual_Paid!K191="",IF(Actual_Paid!N191=""," ",Actual_Paid!N191),Actual_Paid!K191)</f>
        <v xml:space="preserve"> </v>
      </c>
      <c r="N196" s="234">
        <f t="shared" si="13"/>
        <v>0</v>
      </c>
      <c r="O196" s="233">
        <f>MAX(0,IF(ISNUMBER(N196),ROUNDUP((H$1/36500)*N196*' Amount Details'!K190,0)," "))</f>
        <v>0</v>
      </c>
      <c r="P196" s="232" t="str">
        <f>IF(Actual_Paid!N191=""," ",Actual_Paid!N191)</f>
        <v xml:space="preserve"> </v>
      </c>
      <c r="Q196" s="233">
        <f t="shared" si="14"/>
        <v>0</v>
      </c>
      <c r="R196" s="233">
        <f>MAX(0,IF(ISNUMBER(Q196),ROUNDUP((H$1/36500)*Q196*' Amount Details'!L190,0)," "))</f>
        <v>0</v>
      </c>
    </row>
    <row r="197" spans="3:18">
      <c r="C197" s="72" t="str">
        <f>Actual_Paid!C192</f>
        <v>D-402</v>
      </c>
      <c r="D197" s="232">
        <f>IF(' Amount Details'!P191=0,Interest_Calculation!B$1,IF(Actual_Paid!E192="",IF(Actual_Paid!H192="",IF(Actual_Paid!K192="",IF(Actual_Paid!N192=""," ",Actual_Paid!N192),Actual_Paid!K192),Actual_Paid!H192),Actual_Paid!E192))</f>
        <v>42844</v>
      </c>
      <c r="E197" s="249">
        <f t="shared" si="10"/>
        <v>9</v>
      </c>
      <c r="F197" s="233">
        <f>MAX(0,IF(ISNUMBER(E197),ROUNDUP((H$1/36500)*E197*' Amount Details'!P191,0)," "))</f>
        <v>0</v>
      </c>
      <c r="G197" s="232">
        <f>IF(Actual_Paid!E192="",IF(Actual_Paid!H192="",IF(Actual_Paid!K192="",IF(Actual_Paid!N192=""," ",Actual_Paid!N192),Actual_Paid!K192),Actual_Paid!H192),Actual_Paid!E192)</f>
        <v>42840</v>
      </c>
      <c r="H197" s="234">
        <f t="shared" si="11"/>
        <v>0</v>
      </c>
      <c r="I197" s="233">
        <f>MAX(0,IF(ISNUMBER(H197),ROUNDUP((H$1/36500)*H197*' Amount Details'!I191,0)," "))</f>
        <v>0</v>
      </c>
      <c r="J197" s="232" t="str">
        <f>IF(Actual_Paid!H192="",IF(Actual_Paid!K192="",IF(Actual_Paid!N192=""," ",Actual_Paid!N192),Actual_Paid!K192),Actual_Paid!H192)</f>
        <v xml:space="preserve"> </v>
      </c>
      <c r="K197" s="234">
        <f t="shared" si="12"/>
        <v>0</v>
      </c>
      <c r="L197" s="233">
        <f>MAX(0,IF(ISNUMBER(K197),ROUNDUP((H$1/36500)*K197*' Amount Details'!J191,0)," "))</f>
        <v>0</v>
      </c>
      <c r="M197" s="232" t="str">
        <f>IF(Actual_Paid!K192="",IF(Actual_Paid!N192=""," ",Actual_Paid!N192),Actual_Paid!K192)</f>
        <v xml:space="preserve"> </v>
      </c>
      <c r="N197" s="234">
        <f t="shared" si="13"/>
        <v>0</v>
      </c>
      <c r="O197" s="233">
        <f>MAX(0,IF(ISNUMBER(N197),ROUNDUP((H$1/36500)*N197*' Amount Details'!K191,0)," "))</f>
        <v>0</v>
      </c>
      <c r="P197" s="232" t="str">
        <f>IF(Actual_Paid!N192=""," ",Actual_Paid!N192)</f>
        <v xml:space="preserve"> </v>
      </c>
      <c r="Q197" s="233">
        <f t="shared" si="14"/>
        <v>0</v>
      </c>
      <c r="R197" s="233">
        <f>MAX(0,IF(ISNUMBER(Q197),ROUNDUP((H$1/36500)*Q197*' Amount Details'!L191,0)," "))</f>
        <v>0</v>
      </c>
    </row>
    <row r="198" spans="3:18">
      <c r="C198" s="72" t="str">
        <f>Actual_Paid!C193</f>
        <v>D-403</v>
      </c>
      <c r="D198" s="232" t="str">
        <f>IF(' Amount Details'!P192=0,Interest_Calculation!B$1,IF(Actual_Paid!E193="",IF(Actual_Paid!H193="",IF(Actual_Paid!K193="",IF(Actual_Paid!N193=""," ",Actual_Paid!N193),Actual_Paid!K193),Actual_Paid!H193),Actual_Paid!E193))</f>
        <v xml:space="preserve"> </v>
      </c>
      <c r="E198" s="249">
        <f t="shared" si="10"/>
        <v>9</v>
      </c>
      <c r="F198" s="233">
        <f>MAX(0,IF(ISNUMBER(E198),ROUNDUP((H$1/36500)*E198*' Amount Details'!P192,0)," "))</f>
        <v>3</v>
      </c>
      <c r="G198" s="232" t="str">
        <f>IF(Actual_Paid!E193="",IF(Actual_Paid!H193="",IF(Actual_Paid!K193="",IF(Actual_Paid!N193=""," ",Actual_Paid!N193),Actual_Paid!K193),Actual_Paid!H193),Actual_Paid!E193)</f>
        <v xml:space="preserve"> </v>
      </c>
      <c r="H198" s="234">
        <f t="shared" si="11"/>
        <v>0</v>
      </c>
      <c r="I198" s="233">
        <f>MAX(0,IF(ISNUMBER(H198),ROUNDUP((H$1/36500)*H198*' Amount Details'!I192,0)," "))</f>
        <v>0</v>
      </c>
      <c r="J198" s="232" t="str">
        <f>IF(Actual_Paid!H193="",IF(Actual_Paid!K193="",IF(Actual_Paid!N193=""," ",Actual_Paid!N193),Actual_Paid!K193),Actual_Paid!H193)</f>
        <v xml:space="preserve"> </v>
      </c>
      <c r="K198" s="234">
        <f t="shared" si="12"/>
        <v>0</v>
      </c>
      <c r="L198" s="233">
        <f>MAX(0,IF(ISNUMBER(K198),ROUNDUP((H$1/36500)*K198*' Amount Details'!J192,0)," "))</f>
        <v>0</v>
      </c>
      <c r="M198" s="232" t="str">
        <f>IF(Actual_Paid!K193="",IF(Actual_Paid!N193=""," ",Actual_Paid!N193),Actual_Paid!K193)</f>
        <v xml:space="preserve"> </v>
      </c>
      <c r="N198" s="234">
        <f t="shared" si="13"/>
        <v>0</v>
      </c>
      <c r="O198" s="233">
        <f>MAX(0,IF(ISNUMBER(N198),ROUNDUP((H$1/36500)*N198*' Amount Details'!K192,0)," "))</f>
        <v>0</v>
      </c>
      <c r="P198" s="232" t="str">
        <f>IF(Actual_Paid!N193=""," ",Actual_Paid!N193)</f>
        <v xml:space="preserve"> </v>
      </c>
      <c r="Q198" s="233">
        <f t="shared" si="14"/>
        <v>0</v>
      </c>
      <c r="R198" s="233">
        <f>MAX(0,IF(ISNUMBER(Q198),ROUNDUP((H$1/36500)*Q198*' Amount Details'!L192,0)," "))</f>
        <v>0</v>
      </c>
    </row>
    <row r="199" spans="3:18">
      <c r="C199" s="72" t="str">
        <f>Actual_Paid!C194</f>
        <v>D-404</v>
      </c>
      <c r="D199" s="232" t="str">
        <f>IF(' Amount Details'!P193=0,Interest_Calculation!B$1,IF(Actual_Paid!E194="",IF(Actual_Paid!H194="",IF(Actual_Paid!K194="",IF(Actual_Paid!N194=""," ",Actual_Paid!N194),Actual_Paid!K194),Actual_Paid!H194),Actual_Paid!E194))</f>
        <v xml:space="preserve"> </v>
      </c>
      <c r="E199" s="249">
        <f t="shared" si="10"/>
        <v>9</v>
      </c>
      <c r="F199" s="233">
        <f>MAX(0,IF(ISNUMBER(E199),ROUNDUP((H$1/36500)*E199*' Amount Details'!P193,0)," "))</f>
        <v>6</v>
      </c>
      <c r="G199" s="232" t="str">
        <f>IF(Actual_Paid!E194="",IF(Actual_Paid!H194="",IF(Actual_Paid!K194="",IF(Actual_Paid!N194=""," ",Actual_Paid!N194),Actual_Paid!K194),Actual_Paid!H194),Actual_Paid!E194)</f>
        <v xml:space="preserve"> </v>
      </c>
      <c r="H199" s="234">
        <f t="shared" si="11"/>
        <v>0</v>
      </c>
      <c r="I199" s="233">
        <f>MAX(0,IF(ISNUMBER(H199),ROUNDUP((H$1/36500)*H199*' Amount Details'!I193,0)," "))</f>
        <v>0</v>
      </c>
      <c r="J199" s="232" t="str">
        <f>IF(Actual_Paid!H194="",IF(Actual_Paid!K194="",IF(Actual_Paid!N194=""," ",Actual_Paid!N194),Actual_Paid!K194),Actual_Paid!H194)</f>
        <v xml:space="preserve"> </v>
      </c>
      <c r="K199" s="234">
        <f t="shared" si="12"/>
        <v>0</v>
      </c>
      <c r="L199" s="233">
        <f>MAX(0,IF(ISNUMBER(K199),ROUNDUP((H$1/36500)*K199*' Amount Details'!J193,0)," "))</f>
        <v>0</v>
      </c>
      <c r="M199" s="232" t="str">
        <f>IF(Actual_Paid!K194="",IF(Actual_Paid!N194=""," ",Actual_Paid!N194),Actual_Paid!K194)</f>
        <v xml:space="preserve"> </v>
      </c>
      <c r="N199" s="234">
        <f t="shared" si="13"/>
        <v>0</v>
      </c>
      <c r="O199" s="233">
        <f>MAX(0,IF(ISNUMBER(N199),ROUNDUP((H$1/36500)*N199*' Amount Details'!K193,0)," "))</f>
        <v>0</v>
      </c>
      <c r="P199" s="232" t="str">
        <f>IF(Actual_Paid!N194=""," ",Actual_Paid!N194)</f>
        <v xml:space="preserve"> </v>
      </c>
      <c r="Q199" s="233">
        <f t="shared" si="14"/>
        <v>0</v>
      </c>
      <c r="R199" s="233">
        <f>MAX(0,IF(ISNUMBER(Q199),ROUNDUP((H$1/36500)*Q199*' Amount Details'!L193,0)," "))</f>
        <v>0</v>
      </c>
    </row>
    <row r="200" spans="3:18">
      <c r="C200" s="72" t="str">
        <f>Actual_Paid!C195</f>
        <v>D-501</v>
      </c>
      <c r="D200" s="232" t="str">
        <f>IF(' Amount Details'!P194=0,Interest_Calculation!B$1,IF(Actual_Paid!E195="",IF(Actual_Paid!H195="",IF(Actual_Paid!K195="",IF(Actual_Paid!N195=""," ",Actual_Paid!N195),Actual_Paid!K195),Actual_Paid!H195),Actual_Paid!E195))</f>
        <v xml:space="preserve"> </v>
      </c>
      <c r="E200" s="249">
        <f t="shared" si="10"/>
        <v>9</v>
      </c>
      <c r="F200" s="233">
        <f>MAX(0,IF(ISNUMBER(E200),ROUNDUP((H$1/36500)*E200*' Amount Details'!P194,0)," "))</f>
        <v>52</v>
      </c>
      <c r="G200" s="232" t="str">
        <f>IF(Actual_Paid!E195="",IF(Actual_Paid!H195="",IF(Actual_Paid!K195="",IF(Actual_Paid!N195=""," ",Actual_Paid!N195),Actual_Paid!K195),Actual_Paid!H195),Actual_Paid!E195)</f>
        <v xml:space="preserve"> </v>
      </c>
      <c r="H200" s="234">
        <f t="shared" si="11"/>
        <v>0</v>
      </c>
      <c r="I200" s="233">
        <f>MAX(0,IF(ISNUMBER(H200),ROUNDUP((H$1/36500)*H200*' Amount Details'!I194,0)," "))</f>
        <v>0</v>
      </c>
      <c r="J200" s="232" t="str">
        <f>IF(Actual_Paid!H195="",IF(Actual_Paid!K195="",IF(Actual_Paid!N195=""," ",Actual_Paid!N195),Actual_Paid!K195),Actual_Paid!H195)</f>
        <v xml:space="preserve"> </v>
      </c>
      <c r="K200" s="234">
        <f t="shared" si="12"/>
        <v>0</v>
      </c>
      <c r="L200" s="233">
        <f>MAX(0,IF(ISNUMBER(K200),ROUNDUP((H$1/36500)*K200*' Amount Details'!J194,0)," "))</f>
        <v>0</v>
      </c>
      <c r="M200" s="232" t="str">
        <f>IF(Actual_Paid!K195="",IF(Actual_Paid!N195=""," ",Actual_Paid!N195),Actual_Paid!K195)</f>
        <v xml:space="preserve"> </v>
      </c>
      <c r="N200" s="234">
        <f t="shared" si="13"/>
        <v>0</v>
      </c>
      <c r="O200" s="233">
        <f>MAX(0,IF(ISNUMBER(N200),ROUNDUP((H$1/36500)*N200*' Amount Details'!K194,0)," "))</f>
        <v>0</v>
      </c>
      <c r="P200" s="232" t="str">
        <f>IF(Actual_Paid!N195=""," ",Actual_Paid!N195)</f>
        <v xml:space="preserve"> </v>
      </c>
      <c r="Q200" s="233">
        <f t="shared" si="14"/>
        <v>0</v>
      </c>
      <c r="R200" s="233">
        <f>MAX(0,IF(ISNUMBER(Q200),ROUNDUP((H$1/36500)*Q200*' Amount Details'!L194,0)," "))</f>
        <v>0</v>
      </c>
    </row>
    <row r="201" spans="3:18">
      <c r="C201" s="72" t="str">
        <f>Actual_Paid!C196</f>
        <v>D-502</v>
      </c>
      <c r="D201" s="232" t="str">
        <f>IF(' Amount Details'!P195=0,Interest_Calculation!B$1,IF(Actual_Paid!E196="",IF(Actual_Paid!H196="",IF(Actual_Paid!K196="",IF(Actual_Paid!N196=""," ",Actual_Paid!N196),Actual_Paid!K196),Actual_Paid!H196),Actual_Paid!E196))</f>
        <v xml:space="preserve"> </v>
      </c>
      <c r="E201" s="249">
        <f t="shared" si="10"/>
        <v>9</v>
      </c>
      <c r="F201" s="233">
        <f>MAX(0,IF(ISNUMBER(E201),ROUNDUP((H$1/36500)*E201*' Amount Details'!P195,0)," "))</f>
        <v>60</v>
      </c>
      <c r="G201" s="232" t="str">
        <f>IF(Actual_Paid!E196="",IF(Actual_Paid!H196="",IF(Actual_Paid!K196="",IF(Actual_Paid!N196=""," ",Actual_Paid!N196),Actual_Paid!K196),Actual_Paid!H196),Actual_Paid!E196)</f>
        <v xml:space="preserve"> </v>
      </c>
      <c r="H201" s="234">
        <f t="shared" si="11"/>
        <v>0</v>
      </c>
      <c r="I201" s="233">
        <f>MAX(0,IF(ISNUMBER(H201),ROUNDUP((H$1/36500)*H201*' Amount Details'!I195,0)," "))</f>
        <v>0</v>
      </c>
      <c r="J201" s="232" t="str">
        <f>IF(Actual_Paid!H196="",IF(Actual_Paid!K196="",IF(Actual_Paid!N196=""," ",Actual_Paid!N196),Actual_Paid!K196),Actual_Paid!H196)</f>
        <v xml:space="preserve"> </v>
      </c>
      <c r="K201" s="234">
        <f t="shared" si="12"/>
        <v>0</v>
      </c>
      <c r="L201" s="233">
        <f>MAX(0,IF(ISNUMBER(K201),ROUNDUP((H$1/36500)*K201*' Amount Details'!J195,0)," "))</f>
        <v>0</v>
      </c>
      <c r="M201" s="232" t="str">
        <f>IF(Actual_Paid!K196="",IF(Actual_Paid!N196=""," ",Actual_Paid!N196),Actual_Paid!K196)</f>
        <v xml:space="preserve"> </v>
      </c>
      <c r="N201" s="234">
        <f t="shared" si="13"/>
        <v>0</v>
      </c>
      <c r="O201" s="233">
        <f>MAX(0,IF(ISNUMBER(N201),ROUNDUP((H$1/36500)*N201*' Amount Details'!K195,0)," "))</f>
        <v>0</v>
      </c>
      <c r="P201" s="232" t="str">
        <f>IF(Actual_Paid!N196=""," ",Actual_Paid!N196)</f>
        <v xml:space="preserve"> </v>
      </c>
      <c r="Q201" s="233">
        <f t="shared" si="14"/>
        <v>0</v>
      </c>
      <c r="R201" s="233">
        <f>MAX(0,IF(ISNUMBER(Q201),ROUNDUP((H$1/36500)*Q201*' Amount Details'!L195,0)," "))</f>
        <v>0</v>
      </c>
    </row>
    <row r="202" spans="3:18">
      <c r="C202" s="72" t="str">
        <f>Actual_Paid!C197</f>
        <v>D-503</v>
      </c>
      <c r="D202" s="232" t="str">
        <f>IF(' Amount Details'!P196=0,Interest_Calculation!B$1,IF(Actual_Paid!E197="",IF(Actual_Paid!H197="",IF(Actual_Paid!K197="",IF(Actual_Paid!N197=""," ",Actual_Paid!N197),Actual_Paid!K197),Actual_Paid!H197),Actual_Paid!E197))</f>
        <v xml:space="preserve"> </v>
      </c>
      <c r="E202" s="249">
        <f t="shared" ref="E202:E227" si="15">IF( D202=" ",MAX(0,B$1-B$6), MAX(0,D202-B$6))</f>
        <v>9</v>
      </c>
      <c r="F202" s="233">
        <f>MAX(0,IF(ISNUMBER(E202),ROUNDUP((H$1/36500)*E202*' Amount Details'!P196,0)," "))</f>
        <v>4</v>
      </c>
      <c r="G202" s="232" t="str">
        <f>IF(Actual_Paid!E197="",IF(Actual_Paid!H197="",IF(Actual_Paid!K197="",IF(Actual_Paid!N197=""," ",Actual_Paid!N197),Actual_Paid!K197),Actual_Paid!H197),Actual_Paid!E197)</f>
        <v xml:space="preserve"> </v>
      </c>
      <c r="H202" s="234">
        <f t="shared" ref="H202:H227" si="16">IF( G202=" ",MAX(0,B$1-B$2), MAX(0,G202-B$2))</f>
        <v>0</v>
      </c>
      <c r="I202" s="233">
        <f>MAX(0,IF(ISNUMBER(H202),ROUNDUP((H$1/36500)*H202*' Amount Details'!I196,0)," "))</f>
        <v>0</v>
      </c>
      <c r="J202" s="232" t="str">
        <f>IF(Actual_Paid!H197="",IF(Actual_Paid!K197="",IF(Actual_Paid!N197=""," ",Actual_Paid!N197),Actual_Paid!K197),Actual_Paid!H197)</f>
        <v xml:space="preserve"> </v>
      </c>
      <c r="K202" s="234">
        <f t="shared" ref="K202:K227" si="17">IF( J202=" ",MAX(0,B$1-B$3), MAX(0,J202-B$3))</f>
        <v>0</v>
      </c>
      <c r="L202" s="233">
        <f>MAX(0,IF(ISNUMBER(K202),ROUNDUP((H$1/36500)*K202*' Amount Details'!J196,0)," "))</f>
        <v>0</v>
      </c>
      <c r="M202" s="232" t="str">
        <f>IF(Actual_Paid!K197="",IF(Actual_Paid!N197=""," ",Actual_Paid!N197),Actual_Paid!K197)</f>
        <v xml:space="preserve"> </v>
      </c>
      <c r="N202" s="234">
        <f t="shared" ref="N202:N227" si="18">IF( M202=" ",MAX(0,B$1-B$4), MAX(0,M202-B$4))</f>
        <v>0</v>
      </c>
      <c r="O202" s="233">
        <f>MAX(0,IF(ISNUMBER(N202),ROUNDUP((H$1/36500)*N202*' Amount Details'!K196,0)," "))</f>
        <v>0</v>
      </c>
      <c r="P202" s="232" t="str">
        <f>IF(Actual_Paid!N197=""," ",Actual_Paid!N197)</f>
        <v xml:space="preserve"> </v>
      </c>
      <c r="Q202" s="233">
        <f t="shared" ref="Q202:Q227" si="19">IF( P202=" ",MAX(0,B$1-B$5), MAX(0,P202-B$5))</f>
        <v>0</v>
      </c>
      <c r="R202" s="233">
        <f>MAX(0,IF(ISNUMBER(Q202),ROUNDUP((H$1/36500)*Q202*' Amount Details'!L196,0)," "))</f>
        <v>0</v>
      </c>
    </row>
    <row r="203" spans="3:18">
      <c r="C203" s="72" t="str">
        <f>Actual_Paid!C198</f>
        <v>D-504</v>
      </c>
      <c r="D203" s="232" t="str">
        <f>IF(' Amount Details'!P197=0,Interest_Calculation!B$1,IF(Actual_Paid!E198="",IF(Actual_Paid!H198="",IF(Actual_Paid!K198="",IF(Actual_Paid!N198=""," ",Actual_Paid!N198),Actual_Paid!K198),Actual_Paid!H198),Actual_Paid!E198))</f>
        <v xml:space="preserve"> </v>
      </c>
      <c r="E203" s="249">
        <f t="shared" si="15"/>
        <v>9</v>
      </c>
      <c r="F203" s="233">
        <f>MAX(0,IF(ISNUMBER(E203),ROUNDUP((H$1/36500)*E203*' Amount Details'!P197,0)," "))</f>
        <v>188</v>
      </c>
      <c r="G203" s="232" t="str">
        <f>IF(Actual_Paid!E198="",IF(Actual_Paid!H198="",IF(Actual_Paid!K198="",IF(Actual_Paid!N198=""," ",Actual_Paid!N198),Actual_Paid!K198),Actual_Paid!H198),Actual_Paid!E198)</f>
        <v xml:space="preserve"> </v>
      </c>
      <c r="H203" s="234">
        <f t="shared" si="16"/>
        <v>0</v>
      </c>
      <c r="I203" s="233">
        <f>MAX(0,IF(ISNUMBER(H203),ROUNDUP((H$1/36500)*H203*' Amount Details'!I197,0)," "))</f>
        <v>0</v>
      </c>
      <c r="J203" s="232" t="str">
        <f>IF(Actual_Paid!H198="",IF(Actual_Paid!K198="",IF(Actual_Paid!N198=""," ",Actual_Paid!N198),Actual_Paid!K198),Actual_Paid!H198)</f>
        <v xml:space="preserve"> </v>
      </c>
      <c r="K203" s="234">
        <f t="shared" si="17"/>
        <v>0</v>
      </c>
      <c r="L203" s="233">
        <f>MAX(0,IF(ISNUMBER(K203),ROUNDUP((H$1/36500)*K203*' Amount Details'!J197,0)," "))</f>
        <v>0</v>
      </c>
      <c r="M203" s="232" t="str">
        <f>IF(Actual_Paid!K198="",IF(Actual_Paid!N198=""," ",Actual_Paid!N198),Actual_Paid!K198)</f>
        <v xml:space="preserve"> </v>
      </c>
      <c r="N203" s="234">
        <f t="shared" si="18"/>
        <v>0</v>
      </c>
      <c r="O203" s="233">
        <f>MAX(0,IF(ISNUMBER(N203),ROUNDUP((H$1/36500)*N203*' Amount Details'!K197,0)," "))</f>
        <v>0</v>
      </c>
      <c r="P203" s="232" t="str">
        <f>IF(Actual_Paid!N198=""," ",Actual_Paid!N198)</f>
        <v xml:space="preserve"> </v>
      </c>
      <c r="Q203" s="233">
        <f t="shared" si="19"/>
        <v>0</v>
      </c>
      <c r="R203" s="233">
        <f>MAX(0,IF(ISNUMBER(Q203),ROUNDUP((H$1/36500)*Q203*' Amount Details'!L197,0)," "))</f>
        <v>0</v>
      </c>
    </row>
    <row r="204" spans="3:18">
      <c r="C204" s="72" t="str">
        <f>Actual_Paid!C199</f>
        <v>D-601</v>
      </c>
      <c r="D204" s="232" t="str">
        <f>IF(' Amount Details'!P198=0,Interest_Calculation!B$1,IF(Actual_Paid!E199="",IF(Actual_Paid!H199="",IF(Actual_Paid!K199="",IF(Actual_Paid!N199=""," ",Actual_Paid!N199),Actual_Paid!K199),Actual_Paid!H199),Actual_Paid!E199))</f>
        <v xml:space="preserve"> </v>
      </c>
      <c r="E204" s="249">
        <f t="shared" si="15"/>
        <v>9</v>
      </c>
      <c r="F204" s="233">
        <f>MAX(0,IF(ISNUMBER(E204),ROUNDUP((H$1/36500)*E204*' Amount Details'!P198,0)," "))</f>
        <v>2</v>
      </c>
      <c r="G204" s="232" t="str">
        <f>IF(Actual_Paid!E199="",IF(Actual_Paid!H199="",IF(Actual_Paid!K199="",IF(Actual_Paid!N199=""," ",Actual_Paid!N199),Actual_Paid!K199),Actual_Paid!H199),Actual_Paid!E199)</f>
        <v xml:space="preserve"> </v>
      </c>
      <c r="H204" s="234">
        <f t="shared" si="16"/>
        <v>0</v>
      </c>
      <c r="I204" s="233">
        <f>MAX(0,IF(ISNUMBER(H204),ROUNDUP((H$1/36500)*H204*' Amount Details'!I198,0)," "))</f>
        <v>0</v>
      </c>
      <c r="J204" s="232" t="str">
        <f>IF(Actual_Paid!H199="",IF(Actual_Paid!K199="",IF(Actual_Paid!N199=""," ",Actual_Paid!N199),Actual_Paid!K199),Actual_Paid!H199)</f>
        <v xml:space="preserve"> </v>
      </c>
      <c r="K204" s="234">
        <f t="shared" si="17"/>
        <v>0</v>
      </c>
      <c r="L204" s="233">
        <f>MAX(0,IF(ISNUMBER(K204),ROUNDUP((H$1/36500)*K204*' Amount Details'!J198,0)," "))</f>
        <v>0</v>
      </c>
      <c r="M204" s="232" t="str">
        <f>IF(Actual_Paid!K199="",IF(Actual_Paid!N199=""," ",Actual_Paid!N199),Actual_Paid!K199)</f>
        <v xml:space="preserve"> </v>
      </c>
      <c r="N204" s="234">
        <f t="shared" si="18"/>
        <v>0</v>
      </c>
      <c r="O204" s="233">
        <f>MAX(0,IF(ISNUMBER(N204),ROUNDUP((H$1/36500)*N204*' Amount Details'!K198,0)," "))</f>
        <v>0</v>
      </c>
      <c r="P204" s="232" t="str">
        <f>IF(Actual_Paid!N199=""," ",Actual_Paid!N199)</f>
        <v xml:space="preserve"> </v>
      </c>
      <c r="Q204" s="233">
        <f t="shared" si="19"/>
        <v>0</v>
      </c>
      <c r="R204" s="233">
        <f>MAX(0,IF(ISNUMBER(Q204),ROUNDUP((H$1/36500)*Q204*' Amount Details'!L198,0)," "))</f>
        <v>0</v>
      </c>
    </row>
    <row r="205" spans="3:18">
      <c r="C205" s="72" t="str">
        <f>Actual_Paid!C200</f>
        <v>D-602</v>
      </c>
      <c r="D205" s="232" t="str">
        <f>IF(' Amount Details'!P199=0,Interest_Calculation!B$1,IF(Actual_Paid!E200="",IF(Actual_Paid!H200="",IF(Actual_Paid!K200="",IF(Actual_Paid!N200=""," ",Actual_Paid!N200),Actual_Paid!K200),Actual_Paid!H200),Actual_Paid!E200))</f>
        <v xml:space="preserve"> </v>
      </c>
      <c r="E205" s="249">
        <f t="shared" si="15"/>
        <v>9</v>
      </c>
      <c r="F205" s="233">
        <f>MAX(0,IF(ISNUMBER(E205),ROUNDUP((H$1/36500)*E205*' Amount Details'!P199,0)," "))</f>
        <v>0</v>
      </c>
      <c r="G205" s="232" t="str">
        <f>IF(Actual_Paid!E200="",IF(Actual_Paid!H200="",IF(Actual_Paid!K200="",IF(Actual_Paid!N200=""," ",Actual_Paid!N200),Actual_Paid!K200),Actual_Paid!H200),Actual_Paid!E200)</f>
        <v xml:space="preserve"> </v>
      </c>
      <c r="H205" s="234">
        <f t="shared" si="16"/>
        <v>0</v>
      </c>
      <c r="I205" s="233">
        <f>MAX(0,IF(ISNUMBER(H205),ROUNDUP((H$1/36500)*H205*' Amount Details'!I199,0)," "))</f>
        <v>0</v>
      </c>
      <c r="J205" s="232" t="str">
        <f>IF(Actual_Paid!H200="",IF(Actual_Paid!K200="",IF(Actual_Paid!N200=""," ",Actual_Paid!N200),Actual_Paid!K200),Actual_Paid!H200)</f>
        <v xml:space="preserve"> </v>
      </c>
      <c r="K205" s="234">
        <f t="shared" si="17"/>
        <v>0</v>
      </c>
      <c r="L205" s="233">
        <f>MAX(0,IF(ISNUMBER(K205),ROUNDUP((H$1/36500)*K205*' Amount Details'!J199,0)," "))</f>
        <v>0</v>
      </c>
      <c r="M205" s="232" t="str">
        <f>IF(Actual_Paid!K200="",IF(Actual_Paid!N200=""," ",Actual_Paid!N200),Actual_Paid!K200)</f>
        <v xml:space="preserve"> </v>
      </c>
      <c r="N205" s="234">
        <f t="shared" si="18"/>
        <v>0</v>
      </c>
      <c r="O205" s="233">
        <f>MAX(0,IF(ISNUMBER(N205),ROUNDUP((H$1/36500)*N205*' Amount Details'!K199,0)," "))</f>
        <v>0</v>
      </c>
      <c r="P205" s="232" t="str">
        <f>IF(Actual_Paid!N200=""," ",Actual_Paid!N200)</f>
        <v xml:space="preserve"> </v>
      </c>
      <c r="Q205" s="233">
        <f t="shared" si="19"/>
        <v>0</v>
      </c>
      <c r="R205" s="233">
        <f>MAX(0,IF(ISNUMBER(Q205),ROUNDUP((H$1/36500)*Q205*' Amount Details'!L199,0)," "))</f>
        <v>0</v>
      </c>
    </row>
    <row r="206" spans="3:18">
      <c r="C206" s="72" t="str">
        <f>Actual_Paid!C201</f>
        <v>D-603</v>
      </c>
      <c r="D206" s="232" t="str">
        <f>IF(' Amount Details'!P200=0,Interest_Calculation!B$1,IF(Actual_Paid!E201="",IF(Actual_Paid!H201="",IF(Actual_Paid!K201="",IF(Actual_Paid!N201=""," ",Actual_Paid!N201),Actual_Paid!K201),Actual_Paid!H201),Actual_Paid!E201))</f>
        <v xml:space="preserve"> </v>
      </c>
      <c r="E206" s="249">
        <f t="shared" si="15"/>
        <v>9</v>
      </c>
      <c r="F206" s="233">
        <f>MAX(0,IF(ISNUMBER(E206),ROUNDUP((H$1/36500)*E206*' Amount Details'!P200,0)," "))</f>
        <v>60</v>
      </c>
      <c r="G206" s="232" t="str">
        <f>IF(Actual_Paid!E201="",IF(Actual_Paid!H201="",IF(Actual_Paid!K201="",IF(Actual_Paid!N201=""," ",Actual_Paid!N201),Actual_Paid!K201),Actual_Paid!H201),Actual_Paid!E201)</f>
        <v xml:space="preserve"> </v>
      </c>
      <c r="H206" s="234">
        <f t="shared" si="16"/>
        <v>0</v>
      </c>
      <c r="I206" s="233">
        <f>MAX(0,IF(ISNUMBER(H206),ROUNDUP((H$1/36500)*H206*' Amount Details'!I200,0)," "))</f>
        <v>0</v>
      </c>
      <c r="J206" s="232" t="str">
        <f>IF(Actual_Paid!H201="",IF(Actual_Paid!K201="",IF(Actual_Paid!N201=""," ",Actual_Paid!N201),Actual_Paid!K201),Actual_Paid!H201)</f>
        <v xml:space="preserve"> </v>
      </c>
      <c r="K206" s="234">
        <f t="shared" si="17"/>
        <v>0</v>
      </c>
      <c r="L206" s="233">
        <f>MAX(0,IF(ISNUMBER(K206),ROUNDUP((H$1/36500)*K206*' Amount Details'!J200,0)," "))</f>
        <v>0</v>
      </c>
      <c r="M206" s="232" t="str">
        <f>IF(Actual_Paid!K201="",IF(Actual_Paid!N201=""," ",Actual_Paid!N201),Actual_Paid!K201)</f>
        <v xml:space="preserve"> </v>
      </c>
      <c r="N206" s="234">
        <f t="shared" si="18"/>
        <v>0</v>
      </c>
      <c r="O206" s="233">
        <f>MAX(0,IF(ISNUMBER(N206),ROUNDUP((H$1/36500)*N206*' Amount Details'!K200,0)," "))</f>
        <v>0</v>
      </c>
      <c r="P206" s="232" t="str">
        <f>IF(Actual_Paid!N201=""," ",Actual_Paid!N201)</f>
        <v xml:space="preserve"> </v>
      </c>
      <c r="Q206" s="233">
        <f t="shared" si="19"/>
        <v>0</v>
      </c>
      <c r="R206" s="233">
        <f>MAX(0,IF(ISNUMBER(Q206),ROUNDUP((H$1/36500)*Q206*' Amount Details'!L200,0)," "))</f>
        <v>0</v>
      </c>
    </row>
    <row r="207" spans="3:18">
      <c r="C207" s="72" t="str">
        <f>Actual_Paid!C202</f>
        <v>D-604</v>
      </c>
      <c r="D207" s="232">
        <f>IF(' Amount Details'!P201=0,Interest_Calculation!B$1,IF(Actual_Paid!E202="",IF(Actual_Paid!H202="",IF(Actual_Paid!K202="",IF(Actual_Paid!N202=""," ",Actual_Paid!N202),Actual_Paid!K202),Actual_Paid!H202),Actual_Paid!E202))</f>
        <v>42844</v>
      </c>
      <c r="E207" s="249">
        <f t="shared" si="15"/>
        <v>9</v>
      </c>
      <c r="F207" s="233">
        <f>MAX(0,IF(ISNUMBER(E207),ROUNDUP((H$1/36500)*E207*' Amount Details'!P201,0)," "))</f>
        <v>0</v>
      </c>
      <c r="G207" s="232" t="str">
        <f>IF(Actual_Paid!E202="",IF(Actual_Paid!H202="",IF(Actual_Paid!K202="",IF(Actual_Paid!N202=""," ",Actual_Paid!N202),Actual_Paid!K202),Actual_Paid!H202),Actual_Paid!E202)</f>
        <v xml:space="preserve"> </v>
      </c>
      <c r="H207" s="234">
        <f t="shared" si="16"/>
        <v>0</v>
      </c>
      <c r="I207" s="233">
        <f>MAX(0,IF(ISNUMBER(H207),ROUNDUP((H$1/36500)*H207*' Amount Details'!I201,0)," "))</f>
        <v>0</v>
      </c>
      <c r="J207" s="232" t="str">
        <f>IF(Actual_Paid!H202="",IF(Actual_Paid!K202="",IF(Actual_Paid!N202=""," ",Actual_Paid!N202),Actual_Paid!K202),Actual_Paid!H202)</f>
        <v xml:space="preserve"> </v>
      </c>
      <c r="K207" s="234">
        <f t="shared" si="17"/>
        <v>0</v>
      </c>
      <c r="L207" s="233">
        <f>MAX(0,IF(ISNUMBER(K207),ROUNDUP((H$1/36500)*K207*' Amount Details'!J201,0)," "))</f>
        <v>0</v>
      </c>
      <c r="M207" s="232" t="str">
        <f>IF(Actual_Paid!K202="",IF(Actual_Paid!N202=""," ",Actual_Paid!N202),Actual_Paid!K202)</f>
        <v xml:space="preserve"> </v>
      </c>
      <c r="N207" s="234">
        <f t="shared" si="18"/>
        <v>0</v>
      </c>
      <c r="O207" s="233">
        <f>MAX(0,IF(ISNUMBER(N207),ROUNDUP((H$1/36500)*N207*' Amount Details'!K201,0)," "))</f>
        <v>0</v>
      </c>
      <c r="P207" s="232" t="str">
        <f>IF(Actual_Paid!N202=""," ",Actual_Paid!N202)</f>
        <v xml:space="preserve"> </v>
      </c>
      <c r="Q207" s="233">
        <f t="shared" si="19"/>
        <v>0</v>
      </c>
      <c r="R207" s="233">
        <f>MAX(0,IF(ISNUMBER(Q207),ROUNDUP((H$1/36500)*Q207*' Amount Details'!L201,0)," "))</f>
        <v>0</v>
      </c>
    </row>
    <row r="208" spans="3:18">
      <c r="C208" s="72" t="str">
        <f>Actual_Paid!C203</f>
        <v>D-701</v>
      </c>
      <c r="D208" s="232">
        <f>IF(' Amount Details'!P202=0,Interest_Calculation!B$1,IF(Actual_Paid!E203="",IF(Actual_Paid!H203="",IF(Actual_Paid!K203="",IF(Actual_Paid!N203=""," ",Actual_Paid!N203),Actual_Paid!K203),Actual_Paid!H203),Actual_Paid!E203))</f>
        <v>42844</v>
      </c>
      <c r="E208" s="249">
        <f t="shared" si="15"/>
        <v>9</v>
      </c>
      <c r="F208" s="233">
        <f>MAX(0,IF(ISNUMBER(E208),ROUNDUP((H$1/36500)*E208*' Amount Details'!P202,0)," "))</f>
        <v>0</v>
      </c>
      <c r="G208" s="232" t="str">
        <f>IF(Actual_Paid!E203="",IF(Actual_Paid!H203="",IF(Actual_Paid!K203="",IF(Actual_Paid!N203=""," ",Actual_Paid!N203),Actual_Paid!K203),Actual_Paid!H203),Actual_Paid!E203)</f>
        <v xml:space="preserve"> </v>
      </c>
      <c r="H208" s="234">
        <f t="shared" si="16"/>
        <v>0</v>
      </c>
      <c r="I208" s="233">
        <f>MAX(0,IF(ISNUMBER(H208),ROUNDUP((H$1/36500)*H208*' Amount Details'!I202,0)," "))</f>
        <v>0</v>
      </c>
      <c r="J208" s="232" t="str">
        <f>IF(Actual_Paid!H203="",IF(Actual_Paid!K203="",IF(Actual_Paid!N203=""," ",Actual_Paid!N203),Actual_Paid!K203),Actual_Paid!H203)</f>
        <v xml:space="preserve"> </v>
      </c>
      <c r="K208" s="234">
        <f t="shared" si="17"/>
        <v>0</v>
      </c>
      <c r="L208" s="233">
        <f>MAX(0,IF(ISNUMBER(K208),ROUNDUP((H$1/36500)*K208*' Amount Details'!J202,0)," "))</f>
        <v>0</v>
      </c>
      <c r="M208" s="232" t="str">
        <f>IF(Actual_Paid!K203="",IF(Actual_Paid!N203=""," ",Actual_Paid!N203),Actual_Paid!K203)</f>
        <v xml:space="preserve"> </v>
      </c>
      <c r="N208" s="234">
        <f t="shared" si="18"/>
        <v>0</v>
      </c>
      <c r="O208" s="233">
        <f>MAX(0,IF(ISNUMBER(N208),ROUNDUP((H$1/36500)*N208*' Amount Details'!K202,0)," "))</f>
        <v>0</v>
      </c>
      <c r="P208" s="232" t="str">
        <f>IF(Actual_Paid!N203=""," ",Actual_Paid!N203)</f>
        <v xml:space="preserve"> </v>
      </c>
      <c r="Q208" s="233">
        <f t="shared" si="19"/>
        <v>0</v>
      </c>
      <c r="R208" s="233">
        <f>MAX(0,IF(ISNUMBER(Q208),ROUNDUP((H$1/36500)*Q208*' Amount Details'!L202,0)," "))</f>
        <v>0</v>
      </c>
    </row>
    <row r="209" spans="3:18">
      <c r="C209" s="72" t="str">
        <f>Actual_Paid!C204</f>
        <v>D-702</v>
      </c>
      <c r="D209" s="232" t="str">
        <f>IF(' Amount Details'!P203=0,Interest_Calculation!B$1,IF(Actual_Paid!E204="",IF(Actual_Paid!H204="",IF(Actual_Paid!K204="",IF(Actual_Paid!N204=""," ",Actual_Paid!N204),Actual_Paid!K204),Actual_Paid!H204),Actual_Paid!E204))</f>
        <v xml:space="preserve"> </v>
      </c>
      <c r="E209" s="249">
        <f t="shared" si="15"/>
        <v>9</v>
      </c>
      <c r="F209" s="233">
        <f>MAX(0,IF(ISNUMBER(E209),ROUNDUP((H$1/36500)*E209*' Amount Details'!P203,0)," "))</f>
        <v>4</v>
      </c>
      <c r="G209" s="232" t="str">
        <f>IF(Actual_Paid!E204="",IF(Actual_Paid!H204="",IF(Actual_Paid!K204="",IF(Actual_Paid!N204=""," ",Actual_Paid!N204),Actual_Paid!K204),Actual_Paid!H204),Actual_Paid!E204)</f>
        <v xml:space="preserve"> </v>
      </c>
      <c r="H209" s="234">
        <f t="shared" si="16"/>
        <v>0</v>
      </c>
      <c r="I209" s="233">
        <f>MAX(0,IF(ISNUMBER(H209),ROUNDUP((H$1/36500)*H209*' Amount Details'!I203,0)," "))</f>
        <v>0</v>
      </c>
      <c r="J209" s="232" t="str">
        <f>IF(Actual_Paid!H204="",IF(Actual_Paid!K204="",IF(Actual_Paid!N204=""," ",Actual_Paid!N204),Actual_Paid!K204),Actual_Paid!H204)</f>
        <v xml:space="preserve"> </v>
      </c>
      <c r="K209" s="234">
        <f t="shared" si="17"/>
        <v>0</v>
      </c>
      <c r="L209" s="233">
        <f>MAX(0,IF(ISNUMBER(K209),ROUNDUP((H$1/36500)*K209*' Amount Details'!J203,0)," "))</f>
        <v>0</v>
      </c>
      <c r="M209" s="232" t="str">
        <f>IF(Actual_Paid!K204="",IF(Actual_Paid!N204=""," ",Actual_Paid!N204),Actual_Paid!K204)</f>
        <v xml:space="preserve"> </v>
      </c>
      <c r="N209" s="234">
        <f t="shared" si="18"/>
        <v>0</v>
      </c>
      <c r="O209" s="233">
        <f>MAX(0,IF(ISNUMBER(N209),ROUNDUP((H$1/36500)*N209*' Amount Details'!K203,0)," "))</f>
        <v>0</v>
      </c>
      <c r="P209" s="232" t="str">
        <f>IF(Actual_Paid!N204=""," ",Actual_Paid!N204)</f>
        <v xml:space="preserve"> </v>
      </c>
      <c r="Q209" s="233">
        <f t="shared" si="19"/>
        <v>0</v>
      </c>
      <c r="R209" s="233">
        <f>MAX(0,IF(ISNUMBER(Q209),ROUNDUP((H$1/36500)*Q209*' Amount Details'!L203,0)," "))</f>
        <v>0</v>
      </c>
    </row>
    <row r="210" spans="3:18">
      <c r="C210" s="72" t="str">
        <f>Actual_Paid!C205</f>
        <v>D-703</v>
      </c>
      <c r="D210" s="232">
        <f>IF(' Amount Details'!P204=0,Interest_Calculation!B$1,IF(Actual_Paid!E205="",IF(Actual_Paid!H205="",IF(Actual_Paid!K205="",IF(Actual_Paid!N205=""," ",Actual_Paid!N205),Actual_Paid!K205),Actual_Paid!H205),Actual_Paid!E205))</f>
        <v>42844</v>
      </c>
      <c r="E210" s="249">
        <f t="shared" si="15"/>
        <v>9</v>
      </c>
      <c r="F210" s="233">
        <f>MAX(0,IF(ISNUMBER(E210),ROUNDUP((H$1/36500)*E210*' Amount Details'!P204,0)," "))</f>
        <v>0</v>
      </c>
      <c r="G210" s="232" t="str">
        <f>IF(Actual_Paid!E205="",IF(Actual_Paid!H205="",IF(Actual_Paid!K205="",IF(Actual_Paid!N205=""," ",Actual_Paid!N205),Actual_Paid!K205),Actual_Paid!H205),Actual_Paid!E205)</f>
        <v xml:space="preserve"> </v>
      </c>
      <c r="H210" s="234">
        <f t="shared" si="16"/>
        <v>0</v>
      </c>
      <c r="I210" s="233">
        <f>MAX(0,IF(ISNUMBER(H210),ROUNDUP((H$1/36500)*H210*' Amount Details'!I204,0)," "))</f>
        <v>0</v>
      </c>
      <c r="J210" s="232" t="str">
        <f>IF(Actual_Paid!H205="",IF(Actual_Paid!K205="",IF(Actual_Paid!N205=""," ",Actual_Paid!N205),Actual_Paid!K205),Actual_Paid!H205)</f>
        <v xml:space="preserve"> </v>
      </c>
      <c r="K210" s="234">
        <f t="shared" si="17"/>
        <v>0</v>
      </c>
      <c r="L210" s="233">
        <f>MAX(0,IF(ISNUMBER(K210),ROUNDUP((H$1/36500)*K210*' Amount Details'!J204,0)," "))</f>
        <v>0</v>
      </c>
      <c r="M210" s="232" t="str">
        <f>IF(Actual_Paid!K205="",IF(Actual_Paid!N205=""," ",Actual_Paid!N205),Actual_Paid!K205)</f>
        <v xml:space="preserve"> </v>
      </c>
      <c r="N210" s="234">
        <f t="shared" si="18"/>
        <v>0</v>
      </c>
      <c r="O210" s="233">
        <f>MAX(0,IF(ISNUMBER(N210),ROUNDUP((H$1/36500)*N210*' Amount Details'!K204,0)," "))</f>
        <v>0</v>
      </c>
      <c r="P210" s="232" t="str">
        <f>IF(Actual_Paid!N205=""," ",Actual_Paid!N205)</f>
        <v xml:space="preserve"> </v>
      </c>
      <c r="Q210" s="233">
        <f t="shared" si="19"/>
        <v>0</v>
      </c>
      <c r="R210" s="233">
        <f>MAX(0,IF(ISNUMBER(Q210),ROUNDUP((H$1/36500)*Q210*' Amount Details'!L204,0)," "))</f>
        <v>0</v>
      </c>
    </row>
    <row r="211" spans="3:18">
      <c r="C211" s="72" t="str">
        <f>Actual_Paid!C206</f>
        <v>D-704</v>
      </c>
      <c r="D211" s="232" t="str">
        <f>IF(' Amount Details'!P205=0,Interest_Calculation!B$1,IF(Actual_Paid!E206="",IF(Actual_Paid!H206="",IF(Actual_Paid!K206="",IF(Actual_Paid!N206=""," ",Actual_Paid!N206),Actual_Paid!K206),Actual_Paid!H206),Actual_Paid!E206))</f>
        <v xml:space="preserve"> </v>
      </c>
      <c r="E211" s="249">
        <f t="shared" si="15"/>
        <v>9</v>
      </c>
      <c r="F211" s="233">
        <f>MAX(0,IF(ISNUMBER(E211),ROUNDUP((H$1/36500)*E211*' Amount Details'!P205,0)," "))</f>
        <v>31</v>
      </c>
      <c r="G211" s="232" t="str">
        <f>IF(Actual_Paid!E206="",IF(Actual_Paid!H206="",IF(Actual_Paid!K206="",IF(Actual_Paid!N206=""," ",Actual_Paid!N206),Actual_Paid!K206),Actual_Paid!H206),Actual_Paid!E206)</f>
        <v xml:space="preserve"> </v>
      </c>
      <c r="H211" s="234">
        <f t="shared" si="16"/>
        <v>0</v>
      </c>
      <c r="I211" s="233">
        <f>MAX(0,IF(ISNUMBER(H211),ROUNDUP((H$1/36500)*H211*' Amount Details'!I205,0)," "))</f>
        <v>0</v>
      </c>
      <c r="J211" s="232" t="str">
        <f>IF(Actual_Paid!H206="",IF(Actual_Paid!K206="",IF(Actual_Paid!N206=""," ",Actual_Paid!N206),Actual_Paid!K206),Actual_Paid!H206)</f>
        <v xml:space="preserve"> </v>
      </c>
      <c r="K211" s="234">
        <f t="shared" si="17"/>
        <v>0</v>
      </c>
      <c r="L211" s="233">
        <f>MAX(0,IF(ISNUMBER(K211),ROUNDUP((H$1/36500)*K211*' Amount Details'!J205,0)," "))</f>
        <v>0</v>
      </c>
      <c r="M211" s="232" t="str">
        <f>IF(Actual_Paid!K206="",IF(Actual_Paid!N206=""," ",Actual_Paid!N206),Actual_Paid!K206)</f>
        <v xml:space="preserve"> </v>
      </c>
      <c r="N211" s="234">
        <f t="shared" si="18"/>
        <v>0</v>
      </c>
      <c r="O211" s="233">
        <f>MAX(0,IF(ISNUMBER(N211),ROUNDUP((H$1/36500)*N211*' Amount Details'!K205,0)," "))</f>
        <v>0</v>
      </c>
      <c r="P211" s="232" t="str">
        <f>IF(Actual_Paid!N206=""," ",Actual_Paid!N206)</f>
        <v xml:space="preserve"> </v>
      </c>
      <c r="Q211" s="233">
        <f t="shared" si="19"/>
        <v>0</v>
      </c>
      <c r="R211" s="233">
        <f>MAX(0,IF(ISNUMBER(Q211),ROUNDUP((H$1/36500)*Q211*' Amount Details'!L205,0)," "))</f>
        <v>0</v>
      </c>
    </row>
    <row r="212" spans="3:18">
      <c r="C212" s="72" t="str">
        <f>Actual_Paid!C207</f>
        <v>D-801</v>
      </c>
      <c r="D212" s="232" t="str">
        <f>IF(' Amount Details'!P206=0,Interest_Calculation!B$1,IF(Actual_Paid!E207="",IF(Actual_Paid!H207="",IF(Actual_Paid!K207="",IF(Actual_Paid!N207=""," ",Actual_Paid!N207),Actual_Paid!K207),Actual_Paid!H207),Actual_Paid!E207))</f>
        <v xml:space="preserve"> </v>
      </c>
      <c r="E212" s="249">
        <f t="shared" si="15"/>
        <v>9</v>
      </c>
      <c r="F212" s="233">
        <f>MAX(0,IF(ISNUMBER(E212),ROUNDUP((H$1/36500)*E212*' Amount Details'!P206,0)," "))</f>
        <v>1</v>
      </c>
      <c r="G212" s="232" t="str">
        <f>IF(Actual_Paid!E207="",IF(Actual_Paid!H207="",IF(Actual_Paid!K207="",IF(Actual_Paid!N207=""," ",Actual_Paid!N207),Actual_Paid!K207),Actual_Paid!H207),Actual_Paid!E207)</f>
        <v xml:space="preserve"> </v>
      </c>
      <c r="H212" s="234">
        <f t="shared" si="16"/>
        <v>0</v>
      </c>
      <c r="I212" s="233">
        <f>MAX(0,IF(ISNUMBER(H212),ROUNDUP((H$1/36500)*H212*' Amount Details'!I206,0)," "))</f>
        <v>0</v>
      </c>
      <c r="J212" s="232" t="str">
        <f>IF(Actual_Paid!H207="",IF(Actual_Paid!K207="",IF(Actual_Paid!N207=""," ",Actual_Paid!N207),Actual_Paid!K207),Actual_Paid!H207)</f>
        <v xml:space="preserve"> </v>
      </c>
      <c r="K212" s="234">
        <f t="shared" si="17"/>
        <v>0</v>
      </c>
      <c r="L212" s="233">
        <f>MAX(0,IF(ISNUMBER(K212),ROUNDUP((H$1/36500)*K212*' Amount Details'!J206,0)," "))</f>
        <v>0</v>
      </c>
      <c r="M212" s="232" t="str">
        <f>IF(Actual_Paid!K207="",IF(Actual_Paid!N207=""," ",Actual_Paid!N207),Actual_Paid!K207)</f>
        <v xml:space="preserve"> </v>
      </c>
      <c r="N212" s="234">
        <f t="shared" si="18"/>
        <v>0</v>
      </c>
      <c r="O212" s="233">
        <f>MAX(0,IF(ISNUMBER(N212),ROUNDUP((H$1/36500)*N212*' Amount Details'!K206,0)," "))</f>
        <v>0</v>
      </c>
      <c r="P212" s="232" t="str">
        <f>IF(Actual_Paid!N207=""," ",Actual_Paid!N207)</f>
        <v xml:space="preserve"> </v>
      </c>
      <c r="Q212" s="233">
        <f t="shared" si="19"/>
        <v>0</v>
      </c>
      <c r="R212" s="233">
        <f>MAX(0,IF(ISNUMBER(Q212),ROUNDUP((H$1/36500)*Q212*' Amount Details'!L206,0)," "))</f>
        <v>0</v>
      </c>
    </row>
    <row r="213" spans="3:18">
      <c r="C213" s="72" t="str">
        <f>Actual_Paid!C208</f>
        <v>D-802</v>
      </c>
      <c r="D213" s="232" t="str">
        <f>IF(' Amount Details'!P207=0,Interest_Calculation!B$1,IF(Actual_Paid!E208="",IF(Actual_Paid!H208="",IF(Actual_Paid!K208="",IF(Actual_Paid!N208=""," ",Actual_Paid!N208),Actual_Paid!K208),Actual_Paid!H208),Actual_Paid!E208))</f>
        <v xml:space="preserve"> </v>
      </c>
      <c r="E213" s="249">
        <f t="shared" si="15"/>
        <v>9</v>
      </c>
      <c r="F213" s="233">
        <f>MAX(0,IF(ISNUMBER(E213),ROUNDUP((H$1/36500)*E213*' Amount Details'!P207,0)," "))</f>
        <v>0</v>
      </c>
      <c r="G213" s="232" t="str">
        <f>IF(Actual_Paid!E208="",IF(Actual_Paid!H208="",IF(Actual_Paid!K208="",IF(Actual_Paid!N208=""," ",Actual_Paid!N208),Actual_Paid!K208),Actual_Paid!H208),Actual_Paid!E208)</f>
        <v xml:space="preserve"> </v>
      </c>
      <c r="H213" s="234">
        <f t="shared" si="16"/>
        <v>0</v>
      </c>
      <c r="I213" s="233">
        <f>MAX(0,IF(ISNUMBER(H213),ROUNDUP((H$1/36500)*H213*' Amount Details'!I207,0)," "))</f>
        <v>0</v>
      </c>
      <c r="J213" s="232" t="str">
        <f>IF(Actual_Paid!H208="",IF(Actual_Paid!K208="",IF(Actual_Paid!N208=""," ",Actual_Paid!N208),Actual_Paid!K208),Actual_Paid!H208)</f>
        <v xml:space="preserve"> </v>
      </c>
      <c r="K213" s="234">
        <f t="shared" si="17"/>
        <v>0</v>
      </c>
      <c r="L213" s="233">
        <f>MAX(0,IF(ISNUMBER(K213),ROUNDUP((H$1/36500)*K213*' Amount Details'!J207,0)," "))</f>
        <v>0</v>
      </c>
      <c r="M213" s="232" t="str">
        <f>IF(Actual_Paid!K208="",IF(Actual_Paid!N208=""," ",Actual_Paid!N208),Actual_Paid!K208)</f>
        <v xml:space="preserve"> </v>
      </c>
      <c r="N213" s="234">
        <f t="shared" si="18"/>
        <v>0</v>
      </c>
      <c r="O213" s="233">
        <f>MAX(0,IF(ISNUMBER(N213),ROUNDUP((H$1/36500)*N213*' Amount Details'!K207,0)," "))</f>
        <v>0</v>
      </c>
      <c r="P213" s="232" t="str">
        <f>IF(Actual_Paid!N208=""," ",Actual_Paid!N208)</f>
        <v xml:space="preserve"> </v>
      </c>
      <c r="Q213" s="233">
        <f t="shared" si="19"/>
        <v>0</v>
      </c>
      <c r="R213" s="233">
        <f>MAX(0,IF(ISNUMBER(Q213),ROUNDUP((H$1/36500)*Q213*' Amount Details'!L207,0)," "))</f>
        <v>0</v>
      </c>
    </row>
    <row r="214" spans="3:18">
      <c r="C214" s="72" t="str">
        <f>Actual_Paid!C209</f>
        <v>D-803</v>
      </c>
      <c r="D214" s="232">
        <f>IF(' Amount Details'!P208=0,Interest_Calculation!B$1,IF(Actual_Paid!E209="",IF(Actual_Paid!H209="",IF(Actual_Paid!K209="",IF(Actual_Paid!N209=""," ",Actual_Paid!N209),Actual_Paid!K209),Actual_Paid!H209),Actual_Paid!E209))</f>
        <v>42844</v>
      </c>
      <c r="E214" s="249">
        <f t="shared" si="15"/>
        <v>9</v>
      </c>
      <c r="F214" s="233">
        <f>MAX(0,IF(ISNUMBER(E214),ROUNDUP((H$1/36500)*E214*' Amount Details'!P208,0)," "))</f>
        <v>0</v>
      </c>
      <c r="G214" s="232" t="str">
        <f>IF(Actual_Paid!E209="",IF(Actual_Paid!H209="",IF(Actual_Paid!K209="",IF(Actual_Paid!N209=""," ",Actual_Paid!N209),Actual_Paid!K209),Actual_Paid!H209),Actual_Paid!E209)</f>
        <v xml:space="preserve"> </v>
      </c>
      <c r="H214" s="234">
        <f t="shared" si="16"/>
        <v>0</v>
      </c>
      <c r="I214" s="233">
        <f>MAX(0,IF(ISNUMBER(H214),ROUNDUP((H$1/36500)*H214*' Amount Details'!I208,0)," "))</f>
        <v>0</v>
      </c>
      <c r="J214" s="232" t="str">
        <f>IF(Actual_Paid!H209="",IF(Actual_Paid!K209="",IF(Actual_Paid!N209=""," ",Actual_Paid!N209),Actual_Paid!K209),Actual_Paid!H209)</f>
        <v xml:space="preserve"> </v>
      </c>
      <c r="K214" s="234">
        <f t="shared" si="17"/>
        <v>0</v>
      </c>
      <c r="L214" s="233">
        <f>MAX(0,IF(ISNUMBER(K214),ROUNDUP((H$1/36500)*K214*' Amount Details'!J208,0)," "))</f>
        <v>0</v>
      </c>
      <c r="M214" s="232" t="str">
        <f>IF(Actual_Paid!K209="",IF(Actual_Paid!N209=""," ",Actual_Paid!N209),Actual_Paid!K209)</f>
        <v xml:space="preserve"> </v>
      </c>
      <c r="N214" s="234">
        <f t="shared" si="18"/>
        <v>0</v>
      </c>
      <c r="O214" s="233">
        <f>MAX(0,IF(ISNUMBER(N214),ROUNDUP((H$1/36500)*N214*' Amount Details'!K208,0)," "))</f>
        <v>0</v>
      </c>
      <c r="P214" s="232" t="str">
        <f>IF(Actual_Paid!N209=""," ",Actual_Paid!N209)</f>
        <v xml:space="preserve"> </v>
      </c>
      <c r="Q214" s="233">
        <f t="shared" si="19"/>
        <v>0</v>
      </c>
      <c r="R214" s="233">
        <f>MAX(0,IF(ISNUMBER(Q214),ROUNDUP((H$1/36500)*Q214*' Amount Details'!L208,0)," "))</f>
        <v>0</v>
      </c>
    </row>
    <row r="215" spans="3:18">
      <c r="C215" s="72" t="str">
        <f>Actual_Paid!C210</f>
        <v>D-804</v>
      </c>
      <c r="D215" s="232" t="str">
        <f>IF(' Amount Details'!P209=0,Interest_Calculation!B$1,IF(Actual_Paid!E210="",IF(Actual_Paid!H210="",IF(Actual_Paid!K210="",IF(Actual_Paid!N210=""," ",Actual_Paid!N210),Actual_Paid!K210),Actual_Paid!H210),Actual_Paid!E210))</f>
        <v xml:space="preserve"> </v>
      </c>
      <c r="E215" s="249">
        <f t="shared" si="15"/>
        <v>9</v>
      </c>
      <c r="F215" s="233">
        <f>MAX(0,IF(ISNUMBER(E215),ROUNDUP((H$1/36500)*E215*' Amount Details'!P209,0)," "))</f>
        <v>7</v>
      </c>
      <c r="G215" s="232" t="str">
        <f>IF(Actual_Paid!E210="",IF(Actual_Paid!H210="",IF(Actual_Paid!K210="",IF(Actual_Paid!N210=""," ",Actual_Paid!N210),Actual_Paid!K210),Actual_Paid!H210),Actual_Paid!E210)</f>
        <v xml:space="preserve"> </v>
      </c>
      <c r="H215" s="234">
        <f t="shared" si="16"/>
        <v>0</v>
      </c>
      <c r="I215" s="233">
        <f>MAX(0,IF(ISNUMBER(H215),ROUNDUP((H$1/36500)*H215*' Amount Details'!I209,0)," "))</f>
        <v>0</v>
      </c>
      <c r="J215" s="232" t="str">
        <f>IF(Actual_Paid!H210="",IF(Actual_Paid!K210="",IF(Actual_Paid!N210=""," ",Actual_Paid!N210),Actual_Paid!K210),Actual_Paid!H210)</f>
        <v xml:space="preserve"> </v>
      </c>
      <c r="K215" s="234">
        <f t="shared" si="17"/>
        <v>0</v>
      </c>
      <c r="L215" s="233">
        <f>MAX(0,IF(ISNUMBER(K215),ROUNDUP((H$1/36500)*K215*' Amount Details'!J209,0)," "))</f>
        <v>0</v>
      </c>
      <c r="M215" s="232" t="str">
        <f>IF(Actual_Paid!K210="",IF(Actual_Paid!N210=""," ",Actual_Paid!N210),Actual_Paid!K210)</f>
        <v xml:space="preserve"> </v>
      </c>
      <c r="N215" s="234">
        <f t="shared" si="18"/>
        <v>0</v>
      </c>
      <c r="O215" s="233">
        <f>MAX(0,IF(ISNUMBER(N215),ROUNDUP((H$1/36500)*N215*' Amount Details'!K209,0)," "))</f>
        <v>0</v>
      </c>
      <c r="P215" s="232" t="str">
        <f>IF(Actual_Paid!N210=""," ",Actual_Paid!N210)</f>
        <v xml:space="preserve"> </v>
      </c>
      <c r="Q215" s="233">
        <f t="shared" si="19"/>
        <v>0</v>
      </c>
      <c r="R215" s="233">
        <f>MAX(0,IF(ISNUMBER(Q215),ROUNDUP((H$1/36500)*Q215*' Amount Details'!L209,0)," "))</f>
        <v>0</v>
      </c>
    </row>
    <row r="216" spans="3:18">
      <c r="C216" s="72" t="str">
        <f>Actual_Paid!C211</f>
        <v>D-901</v>
      </c>
      <c r="D216" s="232" t="str">
        <f>IF(' Amount Details'!P210=0,Interest_Calculation!B$1,IF(Actual_Paid!E211="",IF(Actual_Paid!H211="",IF(Actual_Paid!K211="",IF(Actual_Paid!N211=""," ",Actual_Paid!N211),Actual_Paid!K211),Actual_Paid!H211),Actual_Paid!E211))</f>
        <v xml:space="preserve"> </v>
      </c>
      <c r="E216" s="249">
        <f t="shared" si="15"/>
        <v>9</v>
      </c>
      <c r="F216" s="233">
        <f>MAX(0,IF(ISNUMBER(E216),ROUNDUP((H$1/36500)*E216*' Amount Details'!P210,0)," "))</f>
        <v>172</v>
      </c>
      <c r="G216" s="232" t="str">
        <f>IF(Actual_Paid!E211="",IF(Actual_Paid!H211="",IF(Actual_Paid!K211="",IF(Actual_Paid!N211=""," ",Actual_Paid!N211),Actual_Paid!K211),Actual_Paid!H211),Actual_Paid!E211)</f>
        <v xml:space="preserve"> </v>
      </c>
      <c r="H216" s="234">
        <f t="shared" si="16"/>
        <v>0</v>
      </c>
      <c r="I216" s="233">
        <f>MAX(0,IF(ISNUMBER(H216),ROUNDUP((H$1/36500)*H216*' Amount Details'!I210,0)," "))</f>
        <v>0</v>
      </c>
      <c r="J216" s="232" t="str">
        <f>IF(Actual_Paid!H211="",IF(Actual_Paid!K211="",IF(Actual_Paid!N211=""," ",Actual_Paid!N211),Actual_Paid!K211),Actual_Paid!H211)</f>
        <v xml:space="preserve"> </v>
      </c>
      <c r="K216" s="234">
        <f t="shared" si="17"/>
        <v>0</v>
      </c>
      <c r="L216" s="233">
        <f>MAX(0,IF(ISNUMBER(K216),ROUNDUP((H$1/36500)*K216*' Amount Details'!J210,0)," "))</f>
        <v>0</v>
      </c>
      <c r="M216" s="232" t="str">
        <f>IF(Actual_Paid!K211="",IF(Actual_Paid!N211=""," ",Actual_Paid!N211),Actual_Paid!K211)</f>
        <v xml:space="preserve"> </v>
      </c>
      <c r="N216" s="234">
        <f t="shared" si="18"/>
        <v>0</v>
      </c>
      <c r="O216" s="233">
        <f>MAX(0,IF(ISNUMBER(N216),ROUNDUP((H$1/36500)*N216*' Amount Details'!K210,0)," "))</f>
        <v>0</v>
      </c>
      <c r="P216" s="232" t="str">
        <f>IF(Actual_Paid!N211=""," ",Actual_Paid!N211)</f>
        <v xml:space="preserve"> </v>
      </c>
      <c r="Q216" s="233">
        <f t="shared" si="19"/>
        <v>0</v>
      </c>
      <c r="R216" s="233">
        <f>MAX(0,IF(ISNUMBER(Q216),ROUNDUP((H$1/36500)*Q216*' Amount Details'!L210,0)," "))</f>
        <v>0</v>
      </c>
    </row>
    <row r="217" spans="3:18">
      <c r="C217" s="72" t="str">
        <f>Actual_Paid!C212</f>
        <v>D-902</v>
      </c>
      <c r="D217" s="232" t="str">
        <f>IF(' Amount Details'!P211=0,Interest_Calculation!B$1,IF(Actual_Paid!E212="",IF(Actual_Paid!H212="",IF(Actual_Paid!K212="",IF(Actual_Paid!N212=""," ",Actual_Paid!N212),Actual_Paid!K212),Actual_Paid!H212),Actual_Paid!E212))</f>
        <v xml:space="preserve"> </v>
      </c>
      <c r="E217" s="249">
        <f t="shared" si="15"/>
        <v>9</v>
      </c>
      <c r="F217" s="233">
        <f>MAX(0,IF(ISNUMBER(E217),ROUNDUP((H$1/36500)*E217*' Amount Details'!P211,0)," "))</f>
        <v>0</v>
      </c>
      <c r="G217" s="232" t="str">
        <f>IF(Actual_Paid!E212="",IF(Actual_Paid!H212="",IF(Actual_Paid!K212="",IF(Actual_Paid!N212=""," ",Actual_Paid!N212),Actual_Paid!K212),Actual_Paid!H212),Actual_Paid!E212)</f>
        <v xml:space="preserve"> </v>
      </c>
      <c r="H217" s="234">
        <f t="shared" si="16"/>
        <v>0</v>
      </c>
      <c r="I217" s="233">
        <f>MAX(0,IF(ISNUMBER(H217),ROUNDUP((H$1/36500)*H217*' Amount Details'!I211,0)," "))</f>
        <v>0</v>
      </c>
      <c r="J217" s="232" t="str">
        <f>IF(Actual_Paid!H212="",IF(Actual_Paid!K212="",IF(Actual_Paid!N212=""," ",Actual_Paid!N212),Actual_Paid!K212),Actual_Paid!H212)</f>
        <v xml:space="preserve"> </v>
      </c>
      <c r="K217" s="234">
        <f t="shared" si="17"/>
        <v>0</v>
      </c>
      <c r="L217" s="233">
        <f>MAX(0,IF(ISNUMBER(K217),ROUNDUP((H$1/36500)*K217*' Amount Details'!J211,0)," "))</f>
        <v>0</v>
      </c>
      <c r="M217" s="232" t="str">
        <f>IF(Actual_Paid!K212="",IF(Actual_Paid!N212=""," ",Actual_Paid!N212),Actual_Paid!K212)</f>
        <v xml:space="preserve"> </v>
      </c>
      <c r="N217" s="234">
        <f t="shared" si="18"/>
        <v>0</v>
      </c>
      <c r="O217" s="233">
        <f>MAX(0,IF(ISNUMBER(N217),ROUNDUP((H$1/36500)*N217*' Amount Details'!K211,0)," "))</f>
        <v>0</v>
      </c>
      <c r="P217" s="232" t="str">
        <f>IF(Actual_Paid!N212=""," ",Actual_Paid!N212)</f>
        <v xml:space="preserve"> </v>
      </c>
      <c r="Q217" s="233">
        <f t="shared" si="19"/>
        <v>0</v>
      </c>
      <c r="R217" s="233">
        <f>MAX(0,IF(ISNUMBER(Q217),ROUNDUP((H$1/36500)*Q217*' Amount Details'!L211,0)," "))</f>
        <v>0</v>
      </c>
    </row>
    <row r="218" spans="3:18">
      <c r="C218" s="72" t="str">
        <f>Actual_Paid!C213</f>
        <v>D-903</v>
      </c>
      <c r="D218" s="232">
        <f>IF(' Amount Details'!P212=0,Interest_Calculation!B$1,IF(Actual_Paid!E213="",IF(Actual_Paid!H213="",IF(Actual_Paid!K213="",IF(Actual_Paid!N213=""," ",Actual_Paid!N213),Actual_Paid!K213),Actual_Paid!H213),Actual_Paid!E213))</f>
        <v>42844</v>
      </c>
      <c r="E218" s="249">
        <f t="shared" si="15"/>
        <v>9</v>
      </c>
      <c r="F218" s="233">
        <f>MAX(0,IF(ISNUMBER(E218),ROUNDUP((H$1/36500)*E218*' Amount Details'!P212,0)," "))</f>
        <v>0</v>
      </c>
      <c r="G218" s="232" t="str">
        <f>IF(Actual_Paid!E213="",IF(Actual_Paid!H213="",IF(Actual_Paid!K213="",IF(Actual_Paid!N213=""," ",Actual_Paid!N213),Actual_Paid!K213),Actual_Paid!H213),Actual_Paid!E213)</f>
        <v xml:space="preserve"> </v>
      </c>
      <c r="H218" s="234">
        <f t="shared" si="16"/>
        <v>0</v>
      </c>
      <c r="I218" s="233">
        <f>MAX(0,IF(ISNUMBER(H218),ROUNDUP((H$1/36500)*H218*' Amount Details'!I212,0)," "))</f>
        <v>0</v>
      </c>
      <c r="J218" s="232" t="str">
        <f>IF(Actual_Paid!H213="",IF(Actual_Paid!K213="",IF(Actual_Paid!N213=""," ",Actual_Paid!N213),Actual_Paid!K213),Actual_Paid!H213)</f>
        <v xml:space="preserve"> </v>
      </c>
      <c r="K218" s="234">
        <f t="shared" si="17"/>
        <v>0</v>
      </c>
      <c r="L218" s="233">
        <f>MAX(0,IF(ISNUMBER(K218),ROUNDUP((H$1/36500)*K218*' Amount Details'!J212,0)," "))</f>
        <v>0</v>
      </c>
      <c r="M218" s="232" t="str">
        <f>IF(Actual_Paid!K213="",IF(Actual_Paid!N213=""," ",Actual_Paid!N213),Actual_Paid!K213)</f>
        <v xml:space="preserve"> </v>
      </c>
      <c r="N218" s="234">
        <f t="shared" si="18"/>
        <v>0</v>
      </c>
      <c r="O218" s="233">
        <f>MAX(0,IF(ISNUMBER(N218),ROUNDUP((H$1/36500)*N218*' Amount Details'!K212,0)," "))</f>
        <v>0</v>
      </c>
      <c r="P218" s="232" t="str">
        <f>IF(Actual_Paid!N213=""," ",Actual_Paid!N213)</f>
        <v xml:space="preserve"> </v>
      </c>
      <c r="Q218" s="233">
        <f t="shared" si="19"/>
        <v>0</v>
      </c>
      <c r="R218" s="233">
        <f>MAX(0,IF(ISNUMBER(Q218),ROUNDUP((H$1/36500)*Q218*' Amount Details'!L212,0)," "))</f>
        <v>0</v>
      </c>
    </row>
    <row r="219" spans="3:18">
      <c r="C219" s="72" t="str">
        <f>Actual_Paid!C214</f>
        <v>D-904</v>
      </c>
      <c r="D219" s="232" t="str">
        <f>IF(' Amount Details'!P213=0,Interest_Calculation!B$1,IF(Actual_Paid!E214="",IF(Actual_Paid!H214="",IF(Actual_Paid!K214="",IF(Actual_Paid!N214=""," ",Actual_Paid!N214),Actual_Paid!K214),Actual_Paid!H214),Actual_Paid!E214))</f>
        <v xml:space="preserve"> </v>
      </c>
      <c r="E219" s="249">
        <f t="shared" si="15"/>
        <v>9</v>
      </c>
      <c r="F219" s="233">
        <f>MAX(0,IF(ISNUMBER(E219),ROUNDUP((H$1/36500)*E219*' Amount Details'!P213,0)," "))</f>
        <v>34</v>
      </c>
      <c r="G219" s="232" t="str">
        <f>IF(Actual_Paid!E214="",IF(Actual_Paid!H214="",IF(Actual_Paid!K214="",IF(Actual_Paid!N214=""," ",Actual_Paid!N214),Actual_Paid!K214),Actual_Paid!H214),Actual_Paid!E214)</f>
        <v xml:space="preserve"> </v>
      </c>
      <c r="H219" s="234">
        <f t="shared" si="16"/>
        <v>0</v>
      </c>
      <c r="I219" s="233">
        <f>MAX(0,IF(ISNUMBER(H219),ROUNDUP((H$1/36500)*H219*' Amount Details'!I213,0)," "))</f>
        <v>0</v>
      </c>
      <c r="J219" s="232" t="str">
        <f>IF(Actual_Paid!H214="",IF(Actual_Paid!K214="",IF(Actual_Paid!N214=""," ",Actual_Paid!N214),Actual_Paid!K214),Actual_Paid!H214)</f>
        <v xml:space="preserve"> </v>
      </c>
      <c r="K219" s="234">
        <f t="shared" si="17"/>
        <v>0</v>
      </c>
      <c r="L219" s="233">
        <f>MAX(0,IF(ISNUMBER(K219),ROUNDUP((H$1/36500)*K219*' Amount Details'!J213,0)," "))</f>
        <v>0</v>
      </c>
      <c r="M219" s="232" t="str">
        <f>IF(Actual_Paid!K214="",IF(Actual_Paid!N214=""," ",Actual_Paid!N214),Actual_Paid!K214)</f>
        <v xml:space="preserve"> </v>
      </c>
      <c r="N219" s="234">
        <f t="shared" si="18"/>
        <v>0</v>
      </c>
      <c r="O219" s="233">
        <f>MAX(0,IF(ISNUMBER(N219),ROUNDUP((H$1/36500)*N219*' Amount Details'!K213,0)," "))</f>
        <v>0</v>
      </c>
      <c r="P219" s="232" t="str">
        <f>IF(Actual_Paid!N214=""," ",Actual_Paid!N214)</f>
        <v xml:space="preserve"> </v>
      </c>
      <c r="Q219" s="233">
        <f t="shared" si="19"/>
        <v>0</v>
      </c>
      <c r="R219" s="233">
        <f>MAX(0,IF(ISNUMBER(Q219),ROUNDUP((H$1/36500)*Q219*' Amount Details'!L213,0)," "))</f>
        <v>0</v>
      </c>
    </row>
    <row r="220" spans="3:18">
      <c r="C220" s="72" t="str">
        <f>Actual_Paid!C215</f>
        <v>D-1001</v>
      </c>
      <c r="D220" s="232" t="str">
        <f>IF(' Amount Details'!P214=0,Interest_Calculation!B$1,IF(Actual_Paid!E215="",IF(Actual_Paid!H215="",IF(Actual_Paid!K215="",IF(Actual_Paid!N215=""," ",Actual_Paid!N215),Actual_Paid!K215),Actual_Paid!H215),Actual_Paid!E215))</f>
        <v xml:space="preserve"> </v>
      </c>
      <c r="E220" s="249">
        <f t="shared" si="15"/>
        <v>9</v>
      </c>
      <c r="F220" s="233">
        <f>MAX(0,IF(ISNUMBER(E220),ROUNDUP((H$1/36500)*E220*' Amount Details'!P214,0)," "))</f>
        <v>3</v>
      </c>
      <c r="G220" s="232" t="str">
        <f>IF(Actual_Paid!E215="",IF(Actual_Paid!H215="",IF(Actual_Paid!K215="",IF(Actual_Paid!N215=""," ",Actual_Paid!N215),Actual_Paid!K215),Actual_Paid!H215),Actual_Paid!E215)</f>
        <v xml:space="preserve"> </v>
      </c>
      <c r="H220" s="234">
        <f t="shared" si="16"/>
        <v>0</v>
      </c>
      <c r="I220" s="233">
        <f>MAX(0,IF(ISNUMBER(H220),ROUNDUP((H$1/36500)*H220*' Amount Details'!I214,0)," "))</f>
        <v>0</v>
      </c>
      <c r="J220" s="232" t="str">
        <f>IF(Actual_Paid!H215="",IF(Actual_Paid!K215="",IF(Actual_Paid!N215=""," ",Actual_Paid!N215),Actual_Paid!K215),Actual_Paid!H215)</f>
        <v xml:space="preserve"> </v>
      </c>
      <c r="K220" s="234">
        <f t="shared" si="17"/>
        <v>0</v>
      </c>
      <c r="L220" s="233">
        <f>MAX(0,IF(ISNUMBER(K220),ROUNDUP((H$1/36500)*K220*' Amount Details'!J214,0)," "))</f>
        <v>0</v>
      </c>
      <c r="M220" s="232" t="str">
        <f>IF(Actual_Paid!K215="",IF(Actual_Paid!N215=""," ",Actual_Paid!N215),Actual_Paid!K215)</f>
        <v xml:space="preserve"> </v>
      </c>
      <c r="N220" s="234">
        <f t="shared" si="18"/>
        <v>0</v>
      </c>
      <c r="O220" s="233">
        <f>MAX(0,IF(ISNUMBER(N220),ROUNDUP((H$1/36500)*N220*' Amount Details'!K214,0)," "))</f>
        <v>0</v>
      </c>
      <c r="P220" s="232" t="str">
        <f>IF(Actual_Paid!N215=""," ",Actual_Paid!N215)</f>
        <v xml:space="preserve"> </v>
      </c>
      <c r="Q220" s="233">
        <f t="shared" si="19"/>
        <v>0</v>
      </c>
      <c r="R220" s="233">
        <f>MAX(0,IF(ISNUMBER(Q220),ROUNDUP((H$1/36500)*Q220*' Amount Details'!L214,0)," "))</f>
        <v>0</v>
      </c>
    </row>
    <row r="221" spans="3:18">
      <c r="C221" s="72" t="str">
        <f>Actual_Paid!C216</f>
        <v>D-1002</v>
      </c>
      <c r="D221" s="232" t="str">
        <f>IF(' Amount Details'!P215=0,Interest_Calculation!B$1,IF(Actual_Paid!E216="",IF(Actual_Paid!H216="",IF(Actual_Paid!K216="",IF(Actual_Paid!N216=""," ",Actual_Paid!N216),Actual_Paid!K216),Actual_Paid!H216),Actual_Paid!E216))</f>
        <v xml:space="preserve"> </v>
      </c>
      <c r="E221" s="249">
        <f t="shared" si="15"/>
        <v>9</v>
      </c>
      <c r="F221" s="233">
        <f>MAX(0,IF(ISNUMBER(E221),ROUNDUP((H$1/36500)*E221*' Amount Details'!P215,0)," "))</f>
        <v>112</v>
      </c>
      <c r="G221" s="232" t="str">
        <f>IF(Actual_Paid!E216="",IF(Actual_Paid!H216="",IF(Actual_Paid!K216="",IF(Actual_Paid!N216=""," ",Actual_Paid!N216),Actual_Paid!K216),Actual_Paid!H216),Actual_Paid!E216)</f>
        <v xml:space="preserve"> </v>
      </c>
      <c r="H221" s="234">
        <f t="shared" si="16"/>
        <v>0</v>
      </c>
      <c r="I221" s="233">
        <f>MAX(0,IF(ISNUMBER(H221),ROUNDUP((H$1/36500)*H221*' Amount Details'!I215,0)," "))</f>
        <v>0</v>
      </c>
      <c r="J221" s="232" t="str">
        <f>IF(Actual_Paid!H216="",IF(Actual_Paid!K216="",IF(Actual_Paid!N216=""," ",Actual_Paid!N216),Actual_Paid!K216),Actual_Paid!H216)</f>
        <v xml:space="preserve"> </v>
      </c>
      <c r="K221" s="234">
        <f t="shared" si="17"/>
        <v>0</v>
      </c>
      <c r="L221" s="233">
        <f>MAX(0,IF(ISNUMBER(K221),ROUNDUP((H$1/36500)*K221*' Amount Details'!J215,0)," "))</f>
        <v>0</v>
      </c>
      <c r="M221" s="232" t="str">
        <f>IF(Actual_Paid!K216="",IF(Actual_Paid!N216=""," ",Actual_Paid!N216),Actual_Paid!K216)</f>
        <v xml:space="preserve"> </v>
      </c>
      <c r="N221" s="234">
        <f t="shared" si="18"/>
        <v>0</v>
      </c>
      <c r="O221" s="233">
        <f>MAX(0,IF(ISNUMBER(N221),ROUNDUP((H$1/36500)*N221*' Amount Details'!K215,0)," "))</f>
        <v>0</v>
      </c>
      <c r="P221" s="232" t="str">
        <f>IF(Actual_Paid!N216=""," ",Actual_Paid!N216)</f>
        <v xml:space="preserve"> </v>
      </c>
      <c r="Q221" s="233">
        <f t="shared" si="19"/>
        <v>0</v>
      </c>
      <c r="R221" s="233">
        <f>MAX(0,IF(ISNUMBER(Q221),ROUNDUP((H$1/36500)*Q221*' Amount Details'!L215,0)," "))</f>
        <v>0</v>
      </c>
    </row>
    <row r="222" spans="3:18">
      <c r="C222" s="72" t="str">
        <f>Actual_Paid!C217</f>
        <v>D-1003</v>
      </c>
      <c r="D222" s="232" t="str">
        <f>IF(' Amount Details'!P216=0,Interest_Calculation!B$1,IF(Actual_Paid!E217="",IF(Actual_Paid!H217="",IF(Actual_Paid!K217="",IF(Actual_Paid!N217=""," ",Actual_Paid!N217),Actual_Paid!K217),Actual_Paid!H217),Actual_Paid!E217))</f>
        <v xml:space="preserve"> </v>
      </c>
      <c r="E222" s="249">
        <f t="shared" si="15"/>
        <v>9</v>
      </c>
      <c r="F222" s="233">
        <f>MAX(0,IF(ISNUMBER(E222),ROUNDUP((H$1/36500)*E222*' Amount Details'!P216,0)," "))</f>
        <v>0</v>
      </c>
      <c r="G222" s="232" t="str">
        <f>IF(Actual_Paid!E217="",IF(Actual_Paid!H217="",IF(Actual_Paid!K217="",IF(Actual_Paid!N217=""," ",Actual_Paid!N217),Actual_Paid!K217),Actual_Paid!H217),Actual_Paid!E217)</f>
        <v xml:space="preserve"> </v>
      </c>
      <c r="H222" s="234">
        <f t="shared" si="16"/>
        <v>0</v>
      </c>
      <c r="I222" s="233">
        <f>MAX(0,IF(ISNUMBER(H222),ROUNDUP((H$1/36500)*H222*' Amount Details'!I216,0)," "))</f>
        <v>0</v>
      </c>
      <c r="J222" s="232" t="str">
        <f>IF(Actual_Paid!H217="",IF(Actual_Paid!K217="",IF(Actual_Paid!N217=""," ",Actual_Paid!N217),Actual_Paid!K217),Actual_Paid!H217)</f>
        <v xml:space="preserve"> </v>
      </c>
      <c r="K222" s="234">
        <f t="shared" si="17"/>
        <v>0</v>
      </c>
      <c r="L222" s="233">
        <f>MAX(0,IF(ISNUMBER(K222),ROUNDUP((H$1/36500)*K222*' Amount Details'!J216,0)," "))</f>
        <v>0</v>
      </c>
      <c r="M222" s="232" t="str">
        <f>IF(Actual_Paid!K217="",IF(Actual_Paid!N217=""," ",Actual_Paid!N217),Actual_Paid!K217)</f>
        <v xml:space="preserve"> </v>
      </c>
      <c r="N222" s="234">
        <f t="shared" si="18"/>
        <v>0</v>
      </c>
      <c r="O222" s="233">
        <f>MAX(0,IF(ISNUMBER(N222),ROUNDUP((H$1/36500)*N222*' Amount Details'!K216,0)," "))</f>
        <v>0</v>
      </c>
      <c r="P222" s="232" t="str">
        <f>IF(Actual_Paid!N217=""," ",Actual_Paid!N217)</f>
        <v xml:space="preserve"> </v>
      </c>
      <c r="Q222" s="233">
        <f t="shared" si="19"/>
        <v>0</v>
      </c>
      <c r="R222" s="233">
        <f>MAX(0,IF(ISNUMBER(Q222),ROUNDUP((H$1/36500)*Q222*' Amount Details'!L216,0)," "))</f>
        <v>0</v>
      </c>
    </row>
    <row r="223" spans="3:18">
      <c r="C223" s="72" t="str">
        <f>Actual_Paid!C218</f>
        <v>D-1004</v>
      </c>
      <c r="D223" s="232" t="str">
        <f>IF(' Amount Details'!P217=0,Interest_Calculation!B$1,IF(Actual_Paid!E218="",IF(Actual_Paid!H218="",IF(Actual_Paid!K218="",IF(Actual_Paid!N218=""," ",Actual_Paid!N218),Actual_Paid!K218),Actual_Paid!H218),Actual_Paid!E218))</f>
        <v xml:space="preserve"> </v>
      </c>
      <c r="E223" s="249">
        <f t="shared" si="15"/>
        <v>9</v>
      </c>
      <c r="F223" s="233">
        <f>MAX(0,IF(ISNUMBER(E223),ROUNDUP((H$1/36500)*E223*' Amount Details'!P217,0)," "))</f>
        <v>95</v>
      </c>
      <c r="G223" s="232" t="str">
        <f>IF(Actual_Paid!E218="",IF(Actual_Paid!H218="",IF(Actual_Paid!K218="",IF(Actual_Paid!N218=""," ",Actual_Paid!N218),Actual_Paid!K218),Actual_Paid!H218),Actual_Paid!E218)</f>
        <v xml:space="preserve"> </v>
      </c>
      <c r="H223" s="234">
        <f t="shared" si="16"/>
        <v>0</v>
      </c>
      <c r="I223" s="233">
        <f>MAX(0,IF(ISNUMBER(H223),ROUNDUP((H$1/36500)*H223*' Amount Details'!I217,0)," "))</f>
        <v>0</v>
      </c>
      <c r="J223" s="232" t="str">
        <f>IF(Actual_Paid!H218="",IF(Actual_Paid!K218="",IF(Actual_Paid!N218=""," ",Actual_Paid!N218),Actual_Paid!K218),Actual_Paid!H218)</f>
        <v xml:space="preserve"> </v>
      </c>
      <c r="K223" s="234">
        <f t="shared" si="17"/>
        <v>0</v>
      </c>
      <c r="L223" s="233">
        <f>MAX(0,IF(ISNUMBER(K223),ROUNDUP((H$1/36500)*K223*' Amount Details'!J217,0)," "))</f>
        <v>0</v>
      </c>
      <c r="M223" s="232" t="str">
        <f>IF(Actual_Paid!K218="",IF(Actual_Paid!N218=""," ",Actual_Paid!N218),Actual_Paid!K218)</f>
        <v xml:space="preserve"> </v>
      </c>
      <c r="N223" s="234">
        <f t="shared" si="18"/>
        <v>0</v>
      </c>
      <c r="O223" s="233">
        <f>MAX(0,IF(ISNUMBER(N223),ROUNDUP((H$1/36500)*N223*' Amount Details'!K217,0)," "))</f>
        <v>0</v>
      </c>
      <c r="P223" s="232" t="str">
        <f>IF(Actual_Paid!N218=""," ",Actual_Paid!N218)</f>
        <v xml:space="preserve"> </v>
      </c>
      <c r="Q223" s="233">
        <f t="shared" si="19"/>
        <v>0</v>
      </c>
      <c r="R223" s="233">
        <f>MAX(0,IF(ISNUMBER(Q223),ROUNDUP((H$1/36500)*Q223*' Amount Details'!L217,0)," "))</f>
        <v>0</v>
      </c>
    </row>
    <row r="224" spans="3:18">
      <c r="C224" s="72" t="str">
        <f>Actual_Paid!C219</f>
        <v>D-1101</v>
      </c>
      <c r="D224" s="232" t="str">
        <f>IF(' Amount Details'!P218=0,Interest_Calculation!B$1,IF(Actual_Paid!E219="",IF(Actual_Paid!H219="",IF(Actual_Paid!K219="",IF(Actual_Paid!N219=""," ",Actual_Paid!N219),Actual_Paid!K219),Actual_Paid!H219),Actual_Paid!E219))</f>
        <v xml:space="preserve"> </v>
      </c>
      <c r="E224" s="249">
        <f t="shared" si="15"/>
        <v>9</v>
      </c>
      <c r="F224" s="233">
        <f>MAX(0,IF(ISNUMBER(E224),ROUNDUP((H$1/36500)*E224*' Amount Details'!P218,0)," "))</f>
        <v>191</v>
      </c>
      <c r="G224" s="232" t="str">
        <f>IF(Actual_Paid!E219="",IF(Actual_Paid!H219="",IF(Actual_Paid!K219="",IF(Actual_Paid!N219=""," ",Actual_Paid!N219),Actual_Paid!K219),Actual_Paid!H219),Actual_Paid!E219)</f>
        <v xml:space="preserve"> </v>
      </c>
      <c r="H224" s="234">
        <f t="shared" si="16"/>
        <v>0</v>
      </c>
      <c r="I224" s="233">
        <f>MAX(0,IF(ISNUMBER(H224),ROUNDUP((H$1/36500)*H224*' Amount Details'!I218,0)," "))</f>
        <v>0</v>
      </c>
      <c r="J224" s="232" t="str">
        <f>IF(Actual_Paid!H219="",IF(Actual_Paid!K219="",IF(Actual_Paid!N219=""," ",Actual_Paid!N219),Actual_Paid!K219),Actual_Paid!H219)</f>
        <v xml:space="preserve"> </v>
      </c>
      <c r="K224" s="234">
        <f t="shared" si="17"/>
        <v>0</v>
      </c>
      <c r="L224" s="233">
        <f>MAX(0,IF(ISNUMBER(K224),ROUNDUP((H$1/36500)*K224*' Amount Details'!J218,0)," "))</f>
        <v>0</v>
      </c>
      <c r="M224" s="232" t="str">
        <f>IF(Actual_Paid!K219="",IF(Actual_Paid!N219=""," ",Actual_Paid!N219),Actual_Paid!K219)</f>
        <v xml:space="preserve"> </v>
      </c>
      <c r="N224" s="234">
        <f t="shared" si="18"/>
        <v>0</v>
      </c>
      <c r="O224" s="233">
        <f>MAX(0,IF(ISNUMBER(N224),ROUNDUP((H$1/36500)*N224*' Amount Details'!K218,0)," "))</f>
        <v>0</v>
      </c>
      <c r="P224" s="232" t="str">
        <f>IF(Actual_Paid!N219=""," ",Actual_Paid!N219)</f>
        <v xml:space="preserve"> </v>
      </c>
      <c r="Q224" s="233">
        <f t="shared" si="19"/>
        <v>0</v>
      </c>
      <c r="R224" s="233">
        <f>MAX(0,IF(ISNUMBER(Q224),ROUNDUP((H$1/36500)*Q224*' Amount Details'!L218,0)," "))</f>
        <v>0</v>
      </c>
    </row>
    <row r="225" spans="3:18">
      <c r="C225" s="72" t="str">
        <f>Actual_Paid!C220</f>
        <v>D-1102</v>
      </c>
      <c r="D225" s="232" t="str">
        <f>IF(' Amount Details'!P219=0,Interest_Calculation!B$1,IF(Actual_Paid!E220="",IF(Actual_Paid!H220="",IF(Actual_Paid!K220="",IF(Actual_Paid!N220=""," ",Actual_Paid!N220),Actual_Paid!K220),Actual_Paid!H220),Actual_Paid!E220))</f>
        <v xml:space="preserve"> </v>
      </c>
      <c r="E225" s="249">
        <f t="shared" si="15"/>
        <v>9</v>
      </c>
      <c r="F225" s="233">
        <f>MAX(0,IF(ISNUMBER(E225),ROUNDUP((H$1/36500)*E225*' Amount Details'!P219,0)," "))</f>
        <v>53</v>
      </c>
      <c r="G225" s="232" t="str">
        <f>IF(Actual_Paid!E220="",IF(Actual_Paid!H220="",IF(Actual_Paid!K220="",IF(Actual_Paid!N220=""," ",Actual_Paid!N220),Actual_Paid!K220),Actual_Paid!H220),Actual_Paid!E220)</f>
        <v xml:space="preserve"> </v>
      </c>
      <c r="H225" s="234">
        <f t="shared" si="16"/>
        <v>0</v>
      </c>
      <c r="I225" s="233">
        <f>MAX(0,IF(ISNUMBER(H225),ROUNDUP((H$1/36500)*H225*' Amount Details'!I219,0)," "))</f>
        <v>0</v>
      </c>
      <c r="J225" s="232" t="str">
        <f>IF(Actual_Paid!H220="",IF(Actual_Paid!K220="",IF(Actual_Paid!N220=""," ",Actual_Paid!N220),Actual_Paid!K220),Actual_Paid!H220)</f>
        <v xml:space="preserve"> </v>
      </c>
      <c r="K225" s="234">
        <f t="shared" si="17"/>
        <v>0</v>
      </c>
      <c r="L225" s="233">
        <f>MAX(0,IF(ISNUMBER(K225),ROUNDUP((H$1/36500)*K225*' Amount Details'!J219,0)," "))</f>
        <v>0</v>
      </c>
      <c r="M225" s="232" t="str">
        <f>IF(Actual_Paid!K220="",IF(Actual_Paid!N220=""," ",Actual_Paid!N220),Actual_Paid!K220)</f>
        <v xml:space="preserve"> </v>
      </c>
      <c r="N225" s="234">
        <f t="shared" si="18"/>
        <v>0</v>
      </c>
      <c r="O225" s="233">
        <f>MAX(0,IF(ISNUMBER(N225),ROUNDUP((H$1/36500)*N225*' Amount Details'!K219,0)," "))</f>
        <v>0</v>
      </c>
      <c r="P225" s="232" t="str">
        <f>IF(Actual_Paid!N220=""," ",Actual_Paid!N220)</f>
        <v xml:space="preserve"> </v>
      </c>
      <c r="Q225" s="233">
        <f t="shared" si="19"/>
        <v>0</v>
      </c>
      <c r="R225" s="233">
        <f>MAX(0,IF(ISNUMBER(Q225),ROUNDUP((H$1/36500)*Q225*' Amount Details'!L219,0)," "))</f>
        <v>0</v>
      </c>
    </row>
    <row r="226" spans="3:18">
      <c r="C226" s="72" t="str">
        <f>Actual_Paid!C221</f>
        <v>D-1103</v>
      </c>
      <c r="D226" s="232">
        <f>IF(' Amount Details'!P220=0,Interest_Calculation!B$1,IF(Actual_Paid!E221="",IF(Actual_Paid!H221="",IF(Actual_Paid!K221="",IF(Actual_Paid!N221=""," ",Actual_Paid!N221),Actual_Paid!K221),Actual_Paid!H221),Actual_Paid!E221))</f>
        <v>42844</v>
      </c>
      <c r="E226" s="249">
        <f t="shared" si="15"/>
        <v>9</v>
      </c>
      <c r="F226" s="233">
        <f>MAX(0,IF(ISNUMBER(E226),ROUNDUP((H$1/36500)*E226*' Amount Details'!P220,0)," "))</f>
        <v>0</v>
      </c>
      <c r="G226" s="232">
        <f>IF(Actual_Paid!E221="",IF(Actual_Paid!H221="",IF(Actual_Paid!K221="",IF(Actual_Paid!N221=""," ",Actual_Paid!N221),Actual_Paid!K221),Actual_Paid!H221),Actual_Paid!E221)</f>
        <v>42837</v>
      </c>
      <c r="H226" s="234">
        <f t="shared" si="16"/>
        <v>0</v>
      </c>
      <c r="I226" s="233">
        <f>MAX(0,IF(ISNUMBER(H226),ROUNDUP((H$1/36500)*H226*' Amount Details'!I220,0)," "))</f>
        <v>0</v>
      </c>
      <c r="J226" s="232" t="str">
        <f>IF(Actual_Paid!H221="",IF(Actual_Paid!K221="",IF(Actual_Paid!N221=""," ",Actual_Paid!N221),Actual_Paid!K221),Actual_Paid!H221)</f>
        <v xml:space="preserve"> </v>
      </c>
      <c r="K226" s="234">
        <f t="shared" si="17"/>
        <v>0</v>
      </c>
      <c r="L226" s="233">
        <f>MAX(0,IF(ISNUMBER(K226),ROUNDUP((H$1/36500)*K226*' Amount Details'!J220,0)," "))</f>
        <v>0</v>
      </c>
      <c r="M226" s="232" t="str">
        <f>IF(Actual_Paid!K221="",IF(Actual_Paid!N221=""," ",Actual_Paid!N221),Actual_Paid!K221)</f>
        <v xml:space="preserve"> </v>
      </c>
      <c r="N226" s="234">
        <f t="shared" si="18"/>
        <v>0</v>
      </c>
      <c r="O226" s="233">
        <f>MAX(0,IF(ISNUMBER(N226),ROUNDUP((H$1/36500)*N226*' Amount Details'!K220,0)," "))</f>
        <v>0</v>
      </c>
      <c r="P226" s="232" t="str">
        <f>IF(Actual_Paid!N221=""," ",Actual_Paid!N221)</f>
        <v xml:space="preserve"> </v>
      </c>
      <c r="Q226" s="233">
        <f t="shared" si="19"/>
        <v>0</v>
      </c>
      <c r="R226" s="233">
        <f>MAX(0,IF(ISNUMBER(Q226),ROUNDUP((H$1/36500)*Q226*' Amount Details'!L220,0)," "))</f>
        <v>0</v>
      </c>
    </row>
    <row r="227" spans="3:18">
      <c r="C227" s="72" t="str">
        <f>Actual_Paid!C222</f>
        <v>D-1104</v>
      </c>
      <c r="D227" s="232">
        <f>IF(' Amount Details'!P221=0,Interest_Calculation!B$1,IF(Actual_Paid!E222="",IF(Actual_Paid!H222="",IF(Actual_Paid!K222="",IF(Actual_Paid!N222=""," ",Actual_Paid!N222),Actual_Paid!K222),Actual_Paid!H222),Actual_Paid!E222))</f>
        <v>42844</v>
      </c>
      <c r="E227" s="249">
        <f t="shared" si="15"/>
        <v>9</v>
      </c>
      <c r="F227" s="233">
        <f>MAX(0,IF(ISNUMBER(E227),ROUNDUP((H$1/36500)*E227*' Amount Details'!P221,0)," "))</f>
        <v>0</v>
      </c>
      <c r="G227" s="232" t="str">
        <f>IF(Actual_Paid!E222="",IF(Actual_Paid!H222="",IF(Actual_Paid!K222="",IF(Actual_Paid!N222=""," ",Actual_Paid!N222),Actual_Paid!K222),Actual_Paid!H222),Actual_Paid!E222)</f>
        <v xml:space="preserve"> </v>
      </c>
      <c r="H227" s="234">
        <f t="shared" si="16"/>
        <v>0</v>
      </c>
      <c r="I227" s="233">
        <f>MAX(0,IF(ISNUMBER(H227),ROUNDUP((H$1/36500)*H227*' Amount Details'!I221,0)," "))</f>
        <v>0</v>
      </c>
      <c r="J227" s="232" t="str">
        <f>IF(Actual_Paid!H222="",IF(Actual_Paid!K222="",IF(Actual_Paid!N222=""," ",Actual_Paid!N222),Actual_Paid!K222),Actual_Paid!H222)</f>
        <v xml:space="preserve"> </v>
      </c>
      <c r="K227" s="234">
        <f t="shared" si="17"/>
        <v>0</v>
      </c>
      <c r="L227" s="233">
        <f>MAX(0,IF(ISNUMBER(K227),ROUNDUP((H$1/36500)*K227*' Amount Details'!J221,0)," "))</f>
        <v>0</v>
      </c>
      <c r="M227" s="232" t="str">
        <f>IF(Actual_Paid!K222="",IF(Actual_Paid!N222=""," ",Actual_Paid!N222),Actual_Paid!K222)</f>
        <v xml:space="preserve"> </v>
      </c>
      <c r="N227" s="234">
        <f t="shared" si="18"/>
        <v>0</v>
      </c>
      <c r="O227" s="233">
        <f>MAX(0,IF(ISNUMBER(N227),ROUNDUP((H$1/36500)*N227*' Amount Details'!K221,0)," "))</f>
        <v>0</v>
      </c>
      <c r="P227" s="232" t="str">
        <f>IF(Actual_Paid!N222=""," ",Actual_Paid!N222)</f>
        <v xml:space="preserve"> </v>
      </c>
      <c r="Q227" s="233">
        <f t="shared" si="19"/>
        <v>0</v>
      </c>
      <c r="R227" s="233">
        <f>MAX(0,IF(ISNUMBER(Q227),ROUNDUP((H$1/36500)*Q227*' Amount Details'!L221,0)," "))</f>
        <v>0</v>
      </c>
    </row>
  </sheetData>
  <mergeCells count="7">
    <mergeCell ref="P7:R7"/>
    <mergeCell ref="J7:L7"/>
    <mergeCell ref="G1:G2"/>
    <mergeCell ref="H1:H2"/>
    <mergeCell ref="D7:F7"/>
    <mergeCell ref="G7:I7"/>
    <mergeCell ref="M7:O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"/>
  <sheetViews>
    <sheetView topLeftCell="A30" workbookViewId="0">
      <selection activeCell="C42" sqref="C42"/>
    </sheetView>
  </sheetViews>
  <sheetFormatPr defaultRowHeight="15"/>
  <cols>
    <col min="1" max="1" width="7.140625" bestFit="1" customWidth="1"/>
    <col min="2" max="2" width="7" bestFit="1" customWidth="1"/>
    <col min="3" max="3" width="44" customWidth="1"/>
    <col min="4" max="4" width="24.42578125" customWidth="1"/>
    <col min="5" max="5" width="39.140625" customWidth="1"/>
    <col min="6" max="6" width="11.5703125" bestFit="1" customWidth="1"/>
    <col min="7" max="7" width="15.85546875" customWidth="1"/>
    <col min="8" max="8" width="16.42578125" bestFit="1" customWidth="1"/>
    <col min="9" max="9" width="9.5703125" customWidth="1"/>
  </cols>
  <sheetData>
    <row r="1" spans="1:9">
      <c r="A1" s="104" t="s">
        <v>2</v>
      </c>
      <c r="B1" s="104" t="s">
        <v>17</v>
      </c>
      <c r="C1" s="75" t="s">
        <v>275</v>
      </c>
      <c r="D1" s="105" t="s">
        <v>276</v>
      </c>
      <c r="E1" s="75" t="s">
        <v>277</v>
      </c>
      <c r="F1" s="106" t="s">
        <v>278</v>
      </c>
      <c r="G1" s="107" t="s">
        <v>279</v>
      </c>
      <c r="H1" s="107" t="s">
        <v>280</v>
      </c>
      <c r="I1" s="108"/>
    </row>
    <row r="2" spans="1:9" ht="15.75">
      <c r="A2" s="109" t="s">
        <v>6</v>
      </c>
      <c r="B2" s="109">
        <v>101</v>
      </c>
      <c r="C2" s="110" t="s">
        <v>281</v>
      </c>
      <c r="D2" s="111">
        <v>9673003364</v>
      </c>
      <c r="E2" s="76"/>
      <c r="F2" s="112"/>
      <c r="G2" s="1"/>
      <c r="H2" s="1"/>
      <c r="I2" s="113"/>
    </row>
    <row r="3" spans="1:9" ht="15.75">
      <c r="A3" s="109" t="s">
        <v>6</v>
      </c>
      <c r="B3" s="109">
        <v>102</v>
      </c>
      <c r="C3" s="110" t="s">
        <v>282</v>
      </c>
      <c r="D3" s="1" t="s">
        <v>283</v>
      </c>
      <c r="E3" s="77" t="s">
        <v>284</v>
      </c>
      <c r="F3" s="112" t="s">
        <v>285</v>
      </c>
      <c r="G3" s="1"/>
      <c r="H3" s="1"/>
      <c r="I3" s="113"/>
    </row>
    <row r="4" spans="1:9" ht="15.75">
      <c r="A4" s="109" t="s">
        <v>6</v>
      </c>
      <c r="B4" s="109">
        <v>103</v>
      </c>
      <c r="C4" s="110" t="s">
        <v>286</v>
      </c>
      <c r="D4" s="111">
        <v>9503050040</v>
      </c>
      <c r="E4" s="76" t="s">
        <v>287</v>
      </c>
      <c r="F4" s="112"/>
      <c r="G4" s="1"/>
      <c r="H4" s="1"/>
      <c r="I4" s="113"/>
    </row>
    <row r="5" spans="1:9" ht="15.75">
      <c r="A5" s="109" t="s">
        <v>6</v>
      </c>
      <c r="B5" s="109">
        <v>104</v>
      </c>
      <c r="C5" s="110" t="s">
        <v>288</v>
      </c>
      <c r="D5" s="111">
        <v>9923193556</v>
      </c>
      <c r="E5" s="77" t="s">
        <v>289</v>
      </c>
      <c r="F5" s="112"/>
      <c r="G5" s="1"/>
      <c r="H5" s="1" t="s">
        <v>290</v>
      </c>
      <c r="I5" s="113"/>
    </row>
    <row r="6" spans="1:9" ht="15.75">
      <c r="A6" s="109" t="s">
        <v>6</v>
      </c>
      <c r="B6" s="109">
        <v>105</v>
      </c>
      <c r="C6" s="114" t="s">
        <v>291</v>
      </c>
      <c r="D6" s="78">
        <v>9923522072</v>
      </c>
      <c r="E6" s="76" t="s">
        <v>292</v>
      </c>
      <c r="F6" s="112" t="s">
        <v>293</v>
      </c>
      <c r="G6" s="1"/>
      <c r="H6" s="1" t="s">
        <v>290</v>
      </c>
      <c r="I6" s="113"/>
    </row>
    <row r="7" spans="1:9" ht="15.75">
      <c r="A7" s="109" t="s">
        <v>6</v>
      </c>
      <c r="B7" s="109">
        <v>106</v>
      </c>
      <c r="C7" s="110" t="s">
        <v>294</v>
      </c>
      <c r="D7" s="111">
        <v>9890748297</v>
      </c>
      <c r="E7" s="77" t="s">
        <v>295</v>
      </c>
      <c r="F7" s="112" t="s">
        <v>285</v>
      </c>
      <c r="G7" s="1"/>
      <c r="H7" s="1"/>
      <c r="I7" s="113"/>
    </row>
    <row r="8" spans="1:9" ht="15.75">
      <c r="A8" s="109" t="s">
        <v>6</v>
      </c>
      <c r="B8" s="109">
        <v>107</v>
      </c>
      <c r="C8" s="110" t="s">
        <v>296</v>
      </c>
      <c r="D8" s="111">
        <v>9096439377</v>
      </c>
      <c r="E8" s="76" t="s">
        <v>297</v>
      </c>
      <c r="F8" s="112" t="s">
        <v>285</v>
      </c>
      <c r="G8" s="1"/>
      <c r="H8" s="1"/>
      <c r="I8" s="113"/>
    </row>
    <row r="9" spans="1:9" ht="15.75">
      <c r="A9" s="109" t="s">
        <v>6</v>
      </c>
      <c r="B9" s="109">
        <v>108</v>
      </c>
      <c r="C9" s="110" t="s">
        <v>298</v>
      </c>
      <c r="D9" s="111">
        <v>9503278657</v>
      </c>
      <c r="E9" s="77" t="s">
        <v>299</v>
      </c>
      <c r="F9" s="112"/>
      <c r="G9" s="1"/>
      <c r="H9" s="1" t="s">
        <v>290</v>
      </c>
      <c r="I9" s="113"/>
    </row>
    <row r="10" spans="1:9" ht="15.75">
      <c r="A10" s="109" t="s">
        <v>6</v>
      </c>
      <c r="B10" s="109">
        <v>201</v>
      </c>
      <c r="C10" s="110" t="s">
        <v>300</v>
      </c>
      <c r="D10" s="111">
        <v>8422178182</v>
      </c>
      <c r="E10" s="76" t="s">
        <v>301</v>
      </c>
      <c r="F10" s="112" t="s">
        <v>285</v>
      </c>
      <c r="G10" s="1"/>
      <c r="H10" s="1"/>
      <c r="I10" s="113"/>
    </row>
    <row r="11" spans="1:9" ht="15.75">
      <c r="A11" s="109" t="s">
        <v>6</v>
      </c>
      <c r="B11" s="109">
        <v>202</v>
      </c>
      <c r="C11" s="110" t="s">
        <v>302</v>
      </c>
      <c r="D11" s="111">
        <v>8888855929</v>
      </c>
      <c r="E11" s="76" t="s">
        <v>303</v>
      </c>
      <c r="F11" s="112" t="s">
        <v>285</v>
      </c>
      <c r="G11" s="1"/>
      <c r="H11" s="1"/>
      <c r="I11" s="113"/>
    </row>
    <row r="12" spans="1:9" ht="15.75">
      <c r="A12" s="115" t="s">
        <v>6</v>
      </c>
      <c r="B12" s="115">
        <v>203</v>
      </c>
      <c r="C12" s="116" t="s">
        <v>304</v>
      </c>
      <c r="D12" s="117">
        <v>7875760690</v>
      </c>
      <c r="E12" s="79"/>
      <c r="F12" s="118" t="s">
        <v>285</v>
      </c>
      <c r="G12" s="80"/>
      <c r="H12" s="80"/>
      <c r="I12" s="113"/>
    </row>
    <row r="13" spans="1:9" ht="15.75">
      <c r="A13" s="109" t="s">
        <v>6</v>
      </c>
      <c r="B13" s="109">
        <v>204</v>
      </c>
      <c r="C13" s="110" t="s">
        <v>305</v>
      </c>
      <c r="D13" s="119">
        <v>9371011332</v>
      </c>
      <c r="E13" s="77" t="s">
        <v>306</v>
      </c>
      <c r="F13" s="120"/>
      <c r="G13" s="81"/>
      <c r="H13" s="81"/>
      <c r="I13" s="121"/>
    </row>
    <row r="14" spans="1:9" ht="15.75">
      <c r="A14" s="109" t="s">
        <v>6</v>
      </c>
      <c r="B14" s="109">
        <v>205</v>
      </c>
      <c r="C14" s="110" t="s">
        <v>307</v>
      </c>
      <c r="D14" s="111">
        <v>8888828478</v>
      </c>
      <c r="E14" s="76" t="s">
        <v>308</v>
      </c>
      <c r="F14" s="112" t="s">
        <v>293</v>
      </c>
      <c r="G14" s="1"/>
      <c r="H14" s="1"/>
      <c r="I14" s="113"/>
    </row>
    <row r="15" spans="1:9" ht="15.75">
      <c r="A15" s="109" t="s">
        <v>6</v>
      </c>
      <c r="B15" s="109">
        <v>206</v>
      </c>
      <c r="C15" s="110" t="s">
        <v>309</v>
      </c>
      <c r="D15" s="111">
        <v>9922930228</v>
      </c>
      <c r="E15" s="76" t="s">
        <v>310</v>
      </c>
      <c r="F15" s="112" t="s">
        <v>285</v>
      </c>
      <c r="G15" s="1"/>
      <c r="H15" s="1" t="s">
        <v>290</v>
      </c>
      <c r="I15" s="113"/>
    </row>
    <row r="16" spans="1:9" ht="15.75">
      <c r="A16" s="109" t="s">
        <v>6</v>
      </c>
      <c r="B16" s="109">
        <v>207</v>
      </c>
      <c r="C16" s="110" t="s">
        <v>311</v>
      </c>
      <c r="D16" s="111">
        <v>9420836644</v>
      </c>
      <c r="E16" s="76" t="s">
        <v>312</v>
      </c>
      <c r="F16" s="112" t="s">
        <v>285</v>
      </c>
      <c r="G16" s="1"/>
      <c r="H16" s="1"/>
      <c r="I16" s="113"/>
    </row>
    <row r="17" spans="1:9" ht="15.75">
      <c r="A17" s="109" t="s">
        <v>6</v>
      </c>
      <c r="B17" s="109">
        <v>208</v>
      </c>
      <c r="C17" s="110" t="s">
        <v>313</v>
      </c>
      <c r="D17" s="111" t="s">
        <v>314</v>
      </c>
      <c r="E17" s="76" t="s">
        <v>315</v>
      </c>
      <c r="F17" s="112" t="s">
        <v>285</v>
      </c>
      <c r="G17" s="1"/>
      <c r="H17" s="1"/>
      <c r="I17" s="113"/>
    </row>
    <row r="18" spans="1:9" ht="15.75">
      <c r="A18" s="109" t="s">
        <v>6</v>
      </c>
      <c r="B18" s="109">
        <v>301</v>
      </c>
      <c r="C18" s="110" t="s">
        <v>316</v>
      </c>
      <c r="D18" s="119">
        <v>9923756459</v>
      </c>
      <c r="E18" s="77" t="s">
        <v>317</v>
      </c>
      <c r="F18" s="120" t="s">
        <v>285</v>
      </c>
      <c r="G18" s="81"/>
      <c r="H18" s="81"/>
      <c r="I18" s="121"/>
    </row>
    <row r="19" spans="1:9" ht="15.75">
      <c r="A19" s="109" t="s">
        <v>6</v>
      </c>
      <c r="B19" s="109">
        <v>302</v>
      </c>
      <c r="C19" s="110" t="s">
        <v>318</v>
      </c>
      <c r="D19" s="76">
        <v>9881378556</v>
      </c>
      <c r="E19" s="76" t="s">
        <v>319</v>
      </c>
      <c r="F19" s="112"/>
      <c r="G19" s="1"/>
      <c r="H19" s="1"/>
      <c r="I19" s="113"/>
    </row>
    <row r="20" spans="1:9" ht="15.75">
      <c r="A20" s="109" t="s">
        <v>6</v>
      </c>
      <c r="B20" s="109">
        <v>303</v>
      </c>
      <c r="C20" s="110" t="s">
        <v>320</v>
      </c>
      <c r="D20" s="111">
        <v>9673037788</v>
      </c>
      <c r="E20" s="76" t="s">
        <v>321</v>
      </c>
      <c r="F20" s="112" t="s">
        <v>293</v>
      </c>
      <c r="G20" s="1"/>
      <c r="H20" s="1" t="s">
        <v>290</v>
      </c>
      <c r="I20" s="113"/>
    </row>
    <row r="21" spans="1:9" ht="15.75">
      <c r="A21" s="109" t="s">
        <v>6</v>
      </c>
      <c r="B21" s="109">
        <v>304</v>
      </c>
      <c r="C21" s="122" t="s">
        <v>322</v>
      </c>
      <c r="D21" s="111">
        <v>7722040222</v>
      </c>
      <c r="E21" s="76" t="s">
        <v>323</v>
      </c>
      <c r="F21" s="112" t="s">
        <v>324</v>
      </c>
      <c r="G21" s="1"/>
      <c r="H21" s="1"/>
      <c r="I21" s="113"/>
    </row>
    <row r="22" spans="1:9" ht="15.75">
      <c r="A22" s="109" t="s">
        <v>6</v>
      </c>
      <c r="B22" s="109">
        <v>305</v>
      </c>
      <c r="C22" s="110" t="s">
        <v>325</v>
      </c>
      <c r="D22" s="111">
        <v>8149439468</v>
      </c>
      <c r="E22" s="76" t="s">
        <v>326</v>
      </c>
      <c r="F22" s="112" t="s">
        <v>285</v>
      </c>
      <c r="G22" s="1"/>
      <c r="H22" s="1" t="s">
        <v>290</v>
      </c>
      <c r="I22" s="113"/>
    </row>
    <row r="23" spans="1:9" ht="15.75">
      <c r="A23" s="109" t="s">
        <v>6</v>
      </c>
      <c r="B23" s="109">
        <v>306</v>
      </c>
      <c r="C23" s="110" t="s">
        <v>327</v>
      </c>
      <c r="D23" s="111">
        <v>9923634019</v>
      </c>
      <c r="E23" s="76" t="s">
        <v>328</v>
      </c>
      <c r="F23" s="112" t="s">
        <v>293</v>
      </c>
      <c r="G23" s="1"/>
      <c r="H23" s="1" t="s">
        <v>290</v>
      </c>
      <c r="I23" s="113"/>
    </row>
    <row r="24" spans="1:9" ht="15.75">
      <c r="A24" s="109" t="s">
        <v>6</v>
      </c>
      <c r="B24" s="109">
        <v>307</v>
      </c>
      <c r="C24" s="110" t="s">
        <v>329</v>
      </c>
      <c r="D24" s="111">
        <v>8805331964</v>
      </c>
      <c r="E24" s="76" t="s">
        <v>330</v>
      </c>
      <c r="F24" s="112" t="s">
        <v>285</v>
      </c>
      <c r="G24" s="1"/>
      <c r="H24" s="1" t="s">
        <v>290</v>
      </c>
      <c r="I24" s="113"/>
    </row>
    <row r="25" spans="1:9" ht="15.75">
      <c r="A25" s="109" t="s">
        <v>6</v>
      </c>
      <c r="B25" s="109">
        <v>308</v>
      </c>
      <c r="C25" s="110" t="s">
        <v>331</v>
      </c>
      <c r="D25" s="111">
        <v>9820080081</v>
      </c>
      <c r="E25" s="76" t="s">
        <v>332</v>
      </c>
      <c r="F25" s="112" t="s">
        <v>285</v>
      </c>
      <c r="G25" s="1"/>
      <c r="H25" s="1" t="s">
        <v>290</v>
      </c>
      <c r="I25" s="113"/>
    </row>
    <row r="26" spans="1:9" ht="15.75">
      <c r="A26" s="109" t="s">
        <v>6</v>
      </c>
      <c r="B26" s="109">
        <v>401</v>
      </c>
      <c r="C26" s="110" t="s">
        <v>333</v>
      </c>
      <c r="D26" s="119">
        <v>9371886804</v>
      </c>
      <c r="E26" s="82" t="s">
        <v>334</v>
      </c>
      <c r="F26" s="120"/>
      <c r="G26" s="81"/>
      <c r="H26" s="81"/>
      <c r="I26" s="121"/>
    </row>
    <row r="27" spans="1:9" ht="15.75">
      <c r="A27" s="123" t="s">
        <v>6</v>
      </c>
      <c r="B27" s="123">
        <v>402</v>
      </c>
      <c r="C27" s="124" t="s">
        <v>335</v>
      </c>
      <c r="D27" s="125">
        <v>9923397700</v>
      </c>
      <c r="E27" s="83" t="s">
        <v>336</v>
      </c>
      <c r="F27" s="126"/>
      <c r="G27" s="84"/>
      <c r="H27" s="84"/>
      <c r="I27" s="113"/>
    </row>
    <row r="28" spans="1:9" ht="15.75">
      <c r="A28" s="109" t="s">
        <v>6</v>
      </c>
      <c r="B28" s="109">
        <v>403</v>
      </c>
      <c r="C28" s="110" t="s">
        <v>337</v>
      </c>
      <c r="D28" s="111">
        <v>9167082921</v>
      </c>
      <c r="E28" s="76" t="s">
        <v>338</v>
      </c>
      <c r="F28" s="112" t="s">
        <v>339</v>
      </c>
      <c r="G28" s="1"/>
      <c r="H28" s="1"/>
      <c r="I28" s="113"/>
    </row>
    <row r="29" spans="1:9" ht="15.75">
      <c r="A29" s="109" t="s">
        <v>6</v>
      </c>
      <c r="B29" s="109">
        <v>404</v>
      </c>
      <c r="C29" s="110" t="s">
        <v>340</v>
      </c>
      <c r="D29" s="111">
        <v>9850113611</v>
      </c>
      <c r="E29" s="77" t="s">
        <v>341</v>
      </c>
      <c r="F29" s="112"/>
      <c r="G29" s="1"/>
      <c r="H29" s="1" t="s">
        <v>290</v>
      </c>
      <c r="I29" s="113"/>
    </row>
    <row r="30" spans="1:9" ht="15.75">
      <c r="A30" s="109" t="s">
        <v>6</v>
      </c>
      <c r="B30" s="109">
        <v>405</v>
      </c>
      <c r="C30" s="110" t="s">
        <v>342</v>
      </c>
      <c r="D30" s="119">
        <v>9850557507</v>
      </c>
      <c r="E30" s="85" t="s">
        <v>343</v>
      </c>
      <c r="F30" s="86" t="s">
        <v>293</v>
      </c>
      <c r="G30" s="81"/>
      <c r="H30" s="81"/>
      <c r="I30" s="121"/>
    </row>
    <row r="31" spans="1:9" ht="15.75">
      <c r="A31" s="109" t="s">
        <v>6</v>
      </c>
      <c r="B31" s="109">
        <v>406</v>
      </c>
      <c r="C31" s="110" t="s">
        <v>344</v>
      </c>
      <c r="D31" s="111">
        <v>9850746969</v>
      </c>
      <c r="E31" s="77" t="s">
        <v>345</v>
      </c>
      <c r="F31" s="112" t="s">
        <v>285</v>
      </c>
      <c r="G31" s="1"/>
      <c r="H31" s="1"/>
      <c r="I31" s="113"/>
    </row>
    <row r="32" spans="1:9" ht="15.75">
      <c r="A32" s="115" t="s">
        <v>6</v>
      </c>
      <c r="B32" s="115">
        <v>407</v>
      </c>
      <c r="C32" s="116" t="s">
        <v>346</v>
      </c>
      <c r="D32" s="117">
        <v>9822543893</v>
      </c>
      <c r="E32" s="79"/>
      <c r="F32" s="118" t="s">
        <v>285</v>
      </c>
      <c r="G32" s="80"/>
      <c r="H32" s="80"/>
      <c r="I32" s="113"/>
    </row>
    <row r="33" spans="1:9" ht="15.75">
      <c r="A33" s="109" t="s">
        <v>6</v>
      </c>
      <c r="B33" s="109">
        <v>408</v>
      </c>
      <c r="C33" s="110" t="s">
        <v>347</v>
      </c>
      <c r="D33" s="119">
        <v>8291016580</v>
      </c>
      <c r="E33" s="82" t="s">
        <v>348</v>
      </c>
      <c r="F33" s="2"/>
      <c r="G33" s="1"/>
      <c r="H33" s="1"/>
      <c r="I33" s="121"/>
    </row>
    <row r="34" spans="1:9" ht="15.75">
      <c r="A34" s="109" t="s">
        <v>6</v>
      </c>
      <c r="B34" s="109">
        <v>501</v>
      </c>
      <c r="C34" s="110" t="s">
        <v>349</v>
      </c>
      <c r="D34" s="111">
        <v>9021929569</v>
      </c>
      <c r="E34" s="76" t="s">
        <v>350</v>
      </c>
      <c r="F34" s="112" t="s">
        <v>285</v>
      </c>
      <c r="G34" s="1"/>
      <c r="H34" s="1"/>
      <c r="I34" s="113"/>
    </row>
    <row r="35" spans="1:9" ht="15.75">
      <c r="A35" s="109" t="s">
        <v>6</v>
      </c>
      <c r="B35" s="109">
        <v>502</v>
      </c>
      <c r="C35" s="110" t="s">
        <v>351</v>
      </c>
      <c r="D35" s="111">
        <v>9403461757</v>
      </c>
      <c r="E35" s="77" t="s">
        <v>352</v>
      </c>
      <c r="F35" s="112" t="s">
        <v>293</v>
      </c>
      <c r="G35" s="1"/>
      <c r="H35" s="1"/>
      <c r="I35" s="113"/>
    </row>
    <row r="36" spans="1:9" ht="15.75">
      <c r="A36" s="109" t="s">
        <v>6</v>
      </c>
      <c r="B36" s="109">
        <v>503</v>
      </c>
      <c r="C36" s="110" t="s">
        <v>353</v>
      </c>
      <c r="D36" s="111">
        <v>8237005408</v>
      </c>
      <c r="E36" s="77" t="s">
        <v>354</v>
      </c>
      <c r="F36" s="112" t="s">
        <v>285</v>
      </c>
      <c r="G36" s="1"/>
      <c r="H36" s="1" t="s">
        <v>290</v>
      </c>
      <c r="I36" s="113"/>
    </row>
    <row r="37" spans="1:9" ht="15.75">
      <c r="A37" s="109" t="s">
        <v>6</v>
      </c>
      <c r="B37" s="109">
        <v>504</v>
      </c>
      <c r="C37" s="110" t="s">
        <v>355</v>
      </c>
      <c r="D37" s="111">
        <v>9096806222</v>
      </c>
      <c r="E37" s="87" t="s">
        <v>356</v>
      </c>
      <c r="F37" s="86"/>
      <c r="G37" s="81"/>
      <c r="H37" s="1"/>
      <c r="I37" s="113"/>
    </row>
    <row r="38" spans="1:9" ht="15.75">
      <c r="A38" s="109" t="s">
        <v>6</v>
      </c>
      <c r="B38" s="109">
        <v>505</v>
      </c>
      <c r="C38" s="110" t="s">
        <v>357</v>
      </c>
      <c r="D38" s="111">
        <v>971552544172</v>
      </c>
      <c r="E38" s="76" t="s">
        <v>358</v>
      </c>
      <c r="F38" s="112" t="s">
        <v>285</v>
      </c>
      <c r="G38" s="1"/>
      <c r="H38" s="1"/>
      <c r="I38" s="113"/>
    </row>
    <row r="39" spans="1:9" ht="15.75">
      <c r="A39" s="109" t="s">
        <v>6</v>
      </c>
      <c r="B39" s="109">
        <v>506</v>
      </c>
      <c r="C39" s="110" t="s">
        <v>359</v>
      </c>
      <c r="D39" s="111">
        <v>9975401272</v>
      </c>
      <c r="E39" s="76" t="s">
        <v>360</v>
      </c>
      <c r="F39" s="112" t="s">
        <v>361</v>
      </c>
      <c r="G39" s="1"/>
      <c r="H39" s="1" t="s">
        <v>290</v>
      </c>
      <c r="I39" s="113"/>
    </row>
    <row r="40" spans="1:9" ht="15.75">
      <c r="A40" s="109" t="s">
        <v>6</v>
      </c>
      <c r="B40" s="109">
        <v>507</v>
      </c>
      <c r="C40" s="110" t="s">
        <v>362</v>
      </c>
      <c r="D40" s="111">
        <v>9867562299</v>
      </c>
      <c r="E40" s="76" t="s">
        <v>363</v>
      </c>
      <c r="F40" s="112" t="s">
        <v>285</v>
      </c>
      <c r="G40" s="1"/>
      <c r="H40" s="1"/>
      <c r="I40" s="113"/>
    </row>
    <row r="41" spans="1:9" ht="15.75">
      <c r="A41" s="109" t="s">
        <v>6</v>
      </c>
      <c r="B41" s="109">
        <v>508</v>
      </c>
      <c r="C41" s="110" t="s">
        <v>364</v>
      </c>
      <c r="D41" s="111">
        <v>9545459436</v>
      </c>
      <c r="E41" s="76" t="s">
        <v>365</v>
      </c>
      <c r="F41" s="112" t="s">
        <v>285</v>
      </c>
      <c r="G41" s="1"/>
      <c r="H41" s="1"/>
      <c r="I41" s="113"/>
    </row>
    <row r="42" spans="1:9" ht="15.75">
      <c r="A42" s="115" t="s">
        <v>6</v>
      </c>
      <c r="B42" s="115">
        <v>601</v>
      </c>
      <c r="C42" s="116" t="s">
        <v>366</v>
      </c>
      <c r="D42" s="127">
        <v>9890206910</v>
      </c>
      <c r="E42" s="88"/>
      <c r="F42" s="128"/>
      <c r="G42" s="89"/>
      <c r="H42" s="89"/>
      <c r="I42" s="121"/>
    </row>
    <row r="43" spans="1:9" ht="15.75">
      <c r="A43" s="109" t="s">
        <v>6</v>
      </c>
      <c r="B43" s="109">
        <v>602</v>
      </c>
      <c r="C43" s="110" t="s">
        <v>367</v>
      </c>
      <c r="D43" s="111">
        <v>9860451118</v>
      </c>
      <c r="E43" s="76" t="s">
        <v>368</v>
      </c>
      <c r="F43" s="112" t="s">
        <v>285</v>
      </c>
      <c r="G43" s="1"/>
      <c r="H43" s="1" t="s">
        <v>290</v>
      </c>
      <c r="I43" s="113"/>
    </row>
    <row r="44" spans="1:9" ht="15.75">
      <c r="A44" s="109" t="s">
        <v>6</v>
      </c>
      <c r="B44" s="109">
        <v>603</v>
      </c>
      <c r="C44" s="110" t="s">
        <v>708</v>
      </c>
      <c r="D44" s="111" t="s">
        <v>369</v>
      </c>
      <c r="E44" s="87" t="s">
        <v>370</v>
      </c>
      <c r="F44" s="129" t="s">
        <v>371</v>
      </c>
      <c r="G44" s="1"/>
      <c r="H44" s="1"/>
      <c r="I44" s="113"/>
    </row>
    <row r="45" spans="1:9" ht="15.75">
      <c r="A45" s="109" t="s">
        <v>6</v>
      </c>
      <c r="B45" s="109">
        <v>604</v>
      </c>
      <c r="C45" s="110" t="s">
        <v>372</v>
      </c>
      <c r="D45" s="130">
        <v>9623447899</v>
      </c>
      <c r="E45" s="76" t="s">
        <v>373</v>
      </c>
      <c r="F45" s="131"/>
      <c r="G45" s="90"/>
      <c r="H45" s="90"/>
      <c r="I45" s="132"/>
    </row>
    <row r="46" spans="1:9" ht="15.75">
      <c r="A46" s="109" t="s">
        <v>6</v>
      </c>
      <c r="B46" s="109">
        <v>605</v>
      </c>
      <c r="C46" s="110" t="s">
        <v>374</v>
      </c>
      <c r="D46" s="111">
        <v>9923060217</v>
      </c>
      <c r="E46" s="76" t="s">
        <v>375</v>
      </c>
      <c r="F46" s="112"/>
      <c r="G46" s="1"/>
      <c r="H46" s="1" t="s">
        <v>290</v>
      </c>
      <c r="I46" s="113"/>
    </row>
    <row r="47" spans="1:9" ht="15.75">
      <c r="A47" s="109" t="s">
        <v>6</v>
      </c>
      <c r="B47" s="109">
        <v>606</v>
      </c>
      <c r="C47" s="110" t="s">
        <v>376</v>
      </c>
      <c r="D47" s="111">
        <v>8007416279</v>
      </c>
      <c r="E47" s="76" t="s">
        <v>377</v>
      </c>
      <c r="F47" s="112" t="s">
        <v>293</v>
      </c>
      <c r="G47" s="1"/>
      <c r="H47" s="1"/>
      <c r="I47" s="113"/>
    </row>
    <row r="48" spans="1:9" ht="15.75">
      <c r="A48" s="109" t="s">
        <v>6</v>
      </c>
      <c r="B48" s="109">
        <v>607</v>
      </c>
      <c r="C48" s="110" t="s">
        <v>378</v>
      </c>
      <c r="D48" s="111">
        <v>9325175557</v>
      </c>
      <c r="E48" s="77" t="s">
        <v>379</v>
      </c>
      <c r="F48" s="112"/>
      <c r="G48" s="1"/>
      <c r="H48" s="1"/>
      <c r="I48" s="113"/>
    </row>
    <row r="49" spans="1:9" ht="15.75">
      <c r="A49" s="109" t="s">
        <v>6</v>
      </c>
      <c r="B49" s="109">
        <v>608</v>
      </c>
      <c r="C49" s="110" t="s">
        <v>380</v>
      </c>
      <c r="D49" s="111">
        <v>9819924169</v>
      </c>
      <c r="E49" s="77" t="s">
        <v>381</v>
      </c>
      <c r="F49" s="112" t="s">
        <v>285</v>
      </c>
      <c r="G49" s="1"/>
      <c r="H49" s="1"/>
      <c r="I49" s="113"/>
    </row>
    <row r="50" spans="1:9" ht="15.75">
      <c r="A50" s="109" t="s">
        <v>6</v>
      </c>
      <c r="B50" s="109">
        <v>701</v>
      </c>
      <c r="C50" s="110" t="s">
        <v>382</v>
      </c>
      <c r="D50" s="111">
        <v>9326015789</v>
      </c>
      <c r="E50" s="76" t="s">
        <v>383</v>
      </c>
      <c r="F50" s="112" t="s">
        <v>285</v>
      </c>
      <c r="G50" s="1"/>
      <c r="H50" s="1" t="s">
        <v>290</v>
      </c>
      <c r="I50" s="113"/>
    </row>
    <row r="51" spans="1:9" ht="15.75">
      <c r="A51" s="115" t="s">
        <v>6</v>
      </c>
      <c r="B51" s="115">
        <v>702</v>
      </c>
      <c r="C51" s="116" t="s">
        <v>384</v>
      </c>
      <c r="D51" s="127" t="s">
        <v>385</v>
      </c>
      <c r="E51" s="91" t="s">
        <v>386</v>
      </c>
      <c r="F51" s="128"/>
      <c r="G51" s="89"/>
      <c r="H51" s="89"/>
      <c r="I51" s="121"/>
    </row>
    <row r="52" spans="1:9" ht="15.75">
      <c r="A52" s="115" t="s">
        <v>6</v>
      </c>
      <c r="B52" s="115">
        <v>703</v>
      </c>
      <c r="C52" s="116" t="s">
        <v>387</v>
      </c>
      <c r="D52" s="127">
        <v>9820460614</v>
      </c>
      <c r="E52" s="91" t="s">
        <v>388</v>
      </c>
      <c r="F52" s="128"/>
      <c r="G52" s="89"/>
      <c r="H52" s="89"/>
      <c r="I52" s="132"/>
    </row>
    <row r="53" spans="1:9" ht="15.75">
      <c r="A53" s="115" t="s">
        <v>6</v>
      </c>
      <c r="B53" s="115">
        <v>704</v>
      </c>
      <c r="C53" s="116" t="s">
        <v>389</v>
      </c>
      <c r="D53" s="117">
        <v>9850165709</v>
      </c>
      <c r="E53" s="79" t="s">
        <v>390</v>
      </c>
      <c r="F53" s="118"/>
      <c r="G53" s="80"/>
      <c r="H53" s="80"/>
      <c r="I53" s="113"/>
    </row>
    <row r="54" spans="1:9" ht="15.75">
      <c r="A54" s="109" t="s">
        <v>6</v>
      </c>
      <c r="B54" s="109">
        <v>705</v>
      </c>
      <c r="C54" s="110" t="s">
        <v>391</v>
      </c>
      <c r="D54" s="111">
        <v>9595156401</v>
      </c>
      <c r="E54" s="76" t="s">
        <v>392</v>
      </c>
      <c r="F54" s="112" t="s">
        <v>285</v>
      </c>
      <c r="G54" s="1"/>
      <c r="H54" s="1"/>
      <c r="I54" s="113"/>
    </row>
    <row r="55" spans="1:9" ht="15.75">
      <c r="A55" s="109" t="s">
        <v>6</v>
      </c>
      <c r="B55" s="109">
        <v>706</v>
      </c>
      <c r="C55" s="110" t="s">
        <v>393</v>
      </c>
      <c r="D55" s="111">
        <v>9820873670</v>
      </c>
      <c r="E55" s="76" t="s">
        <v>394</v>
      </c>
      <c r="F55" s="112" t="s">
        <v>293</v>
      </c>
      <c r="G55" s="1"/>
      <c r="H55" s="1"/>
      <c r="I55" s="113"/>
    </row>
    <row r="56" spans="1:9" ht="15.75">
      <c r="A56" s="109" t="s">
        <v>6</v>
      </c>
      <c r="B56" s="109">
        <v>707</v>
      </c>
      <c r="C56" s="110" t="s">
        <v>395</v>
      </c>
      <c r="D56" s="111" t="s">
        <v>396</v>
      </c>
      <c r="E56" s="76" t="s">
        <v>397</v>
      </c>
      <c r="F56" s="112"/>
      <c r="G56" s="1"/>
      <c r="H56" s="1"/>
      <c r="I56" s="113"/>
    </row>
    <row r="57" spans="1:9" ht="15.75">
      <c r="A57" s="109" t="s">
        <v>6</v>
      </c>
      <c r="B57" s="109">
        <v>708</v>
      </c>
      <c r="C57" s="110" t="s">
        <v>395</v>
      </c>
      <c r="D57" s="111" t="s">
        <v>396</v>
      </c>
      <c r="E57" s="76" t="s">
        <v>398</v>
      </c>
      <c r="F57" s="112"/>
      <c r="G57" s="1"/>
      <c r="H57" s="1"/>
      <c r="I57" s="113"/>
    </row>
    <row r="58" spans="1:9" ht="15.75">
      <c r="A58" s="109" t="s">
        <v>6</v>
      </c>
      <c r="B58" s="109">
        <v>801</v>
      </c>
      <c r="C58" s="110" t="s">
        <v>399</v>
      </c>
      <c r="D58" s="111">
        <v>9920831615</v>
      </c>
      <c r="E58" s="76" t="s">
        <v>400</v>
      </c>
      <c r="F58" s="112" t="s">
        <v>401</v>
      </c>
      <c r="G58" s="1"/>
      <c r="H58" s="1"/>
      <c r="I58" s="113"/>
    </row>
    <row r="59" spans="1:9" ht="15.75">
      <c r="A59" s="109" t="s">
        <v>6</v>
      </c>
      <c r="B59" s="109">
        <v>802</v>
      </c>
      <c r="C59" s="110" t="s">
        <v>402</v>
      </c>
      <c r="D59" s="111">
        <v>9657309029</v>
      </c>
      <c r="E59" s="76" t="s">
        <v>403</v>
      </c>
      <c r="F59" s="112"/>
      <c r="G59" s="1"/>
      <c r="H59" s="1"/>
      <c r="I59" s="113"/>
    </row>
    <row r="60" spans="1:9" ht="15.75">
      <c r="A60" s="115" t="s">
        <v>6</v>
      </c>
      <c r="B60" s="115">
        <v>803</v>
      </c>
      <c r="C60" s="116" t="s">
        <v>404</v>
      </c>
      <c r="D60" s="117">
        <v>9922443358</v>
      </c>
      <c r="E60" s="91" t="s">
        <v>405</v>
      </c>
      <c r="F60" s="118" t="s">
        <v>285</v>
      </c>
      <c r="G60" s="80"/>
      <c r="H60" s="80" t="s">
        <v>290</v>
      </c>
      <c r="I60" s="113"/>
    </row>
    <row r="61" spans="1:9" ht="15.75">
      <c r="A61" s="109" t="s">
        <v>6</v>
      </c>
      <c r="B61" s="109">
        <v>805</v>
      </c>
      <c r="C61" s="110" t="s">
        <v>406</v>
      </c>
      <c r="D61" s="111">
        <v>9325334833</v>
      </c>
      <c r="E61" s="76" t="s">
        <v>407</v>
      </c>
      <c r="F61" s="112" t="s">
        <v>285</v>
      </c>
      <c r="G61" s="1"/>
      <c r="H61" s="1"/>
      <c r="I61" s="113"/>
    </row>
    <row r="62" spans="1:9" ht="15.75">
      <c r="A62" s="109" t="s">
        <v>6</v>
      </c>
      <c r="B62" s="109">
        <v>806</v>
      </c>
      <c r="C62" s="110" t="s">
        <v>408</v>
      </c>
      <c r="D62" s="111" t="s">
        <v>409</v>
      </c>
      <c r="E62" s="76" t="s">
        <v>410</v>
      </c>
      <c r="F62" s="112" t="s">
        <v>285</v>
      </c>
      <c r="G62" s="1"/>
      <c r="H62" s="1" t="s">
        <v>290</v>
      </c>
      <c r="I62" s="113"/>
    </row>
    <row r="63" spans="1:9" ht="15.75">
      <c r="A63" s="109" t="s">
        <v>6</v>
      </c>
      <c r="B63" s="109">
        <v>807</v>
      </c>
      <c r="C63" s="110" t="s">
        <v>411</v>
      </c>
      <c r="D63" s="111">
        <v>9960891029</v>
      </c>
      <c r="E63" s="76" t="s">
        <v>412</v>
      </c>
      <c r="F63" s="112" t="s">
        <v>285</v>
      </c>
      <c r="G63" s="1"/>
      <c r="H63" s="1"/>
      <c r="I63" s="113"/>
    </row>
    <row r="64" spans="1:9" ht="15.75">
      <c r="A64" s="109" t="s">
        <v>6</v>
      </c>
      <c r="B64" s="109">
        <v>808</v>
      </c>
      <c r="C64" s="110" t="s">
        <v>413</v>
      </c>
      <c r="D64" s="111">
        <v>9766712559</v>
      </c>
      <c r="E64" s="77" t="s">
        <v>414</v>
      </c>
      <c r="F64" s="112" t="s">
        <v>293</v>
      </c>
      <c r="G64" s="1"/>
      <c r="H64" s="1" t="s">
        <v>290</v>
      </c>
      <c r="I64" s="113"/>
    </row>
    <row r="65" spans="1:9" ht="15.75">
      <c r="A65" s="109" t="s">
        <v>6</v>
      </c>
      <c r="B65" s="109">
        <v>901</v>
      </c>
      <c r="C65" s="110" t="s">
        <v>709</v>
      </c>
      <c r="D65" s="111">
        <v>8605008600</v>
      </c>
      <c r="E65" s="76" t="s">
        <v>415</v>
      </c>
      <c r="F65" s="112" t="s">
        <v>285</v>
      </c>
      <c r="G65" s="1"/>
      <c r="H65" s="1"/>
      <c r="I65" s="113"/>
    </row>
    <row r="66" spans="1:9" ht="15.75">
      <c r="A66" s="115" t="s">
        <v>6</v>
      </c>
      <c r="B66" s="115">
        <v>902</v>
      </c>
      <c r="C66" s="116" t="s">
        <v>416</v>
      </c>
      <c r="D66" s="117">
        <v>9833861615</v>
      </c>
      <c r="E66" s="80"/>
      <c r="F66" s="118" t="s">
        <v>285</v>
      </c>
      <c r="G66" s="80"/>
      <c r="H66" s="80"/>
      <c r="I66" s="113"/>
    </row>
    <row r="67" spans="1:9" ht="15.75">
      <c r="A67" s="109" t="s">
        <v>6</v>
      </c>
      <c r="B67" s="109">
        <v>903</v>
      </c>
      <c r="C67" s="110" t="s">
        <v>417</v>
      </c>
      <c r="D67" s="111">
        <v>8308102636</v>
      </c>
      <c r="E67" s="77" t="s">
        <v>418</v>
      </c>
      <c r="F67" s="112" t="s">
        <v>293</v>
      </c>
      <c r="G67" s="1"/>
      <c r="H67" s="1"/>
      <c r="I67" s="113"/>
    </row>
    <row r="68" spans="1:9" ht="15.75">
      <c r="A68" s="109" t="s">
        <v>6</v>
      </c>
      <c r="B68" s="109">
        <v>904</v>
      </c>
      <c r="C68" s="110" t="s">
        <v>419</v>
      </c>
      <c r="D68" s="111">
        <v>9769882578</v>
      </c>
      <c r="E68" s="77" t="s">
        <v>420</v>
      </c>
      <c r="F68" s="112" t="s">
        <v>293</v>
      </c>
      <c r="G68" s="1"/>
      <c r="H68" s="1"/>
      <c r="I68" s="113"/>
    </row>
    <row r="69" spans="1:9" ht="15.75">
      <c r="A69" s="109" t="s">
        <v>6</v>
      </c>
      <c r="B69" s="109">
        <v>905</v>
      </c>
      <c r="C69" s="110" t="s">
        <v>421</v>
      </c>
      <c r="D69" s="119">
        <v>9822401010</v>
      </c>
      <c r="E69" s="77" t="s">
        <v>422</v>
      </c>
      <c r="F69" s="120"/>
      <c r="G69" s="81"/>
      <c r="H69" s="81"/>
      <c r="I69" s="121"/>
    </row>
    <row r="70" spans="1:9" ht="15.75">
      <c r="A70" s="109" t="s">
        <v>6</v>
      </c>
      <c r="B70" s="109">
        <v>906</v>
      </c>
      <c r="C70" s="110" t="s">
        <v>423</v>
      </c>
      <c r="D70" s="111" t="s">
        <v>424</v>
      </c>
      <c r="E70" s="76" t="s">
        <v>425</v>
      </c>
      <c r="F70" s="112" t="s">
        <v>426</v>
      </c>
      <c r="G70" s="1"/>
      <c r="H70" s="1"/>
      <c r="I70" s="113"/>
    </row>
    <row r="71" spans="1:9" ht="15.75">
      <c r="A71" s="109" t="s">
        <v>6</v>
      </c>
      <c r="B71" s="109">
        <v>907</v>
      </c>
      <c r="C71" s="110" t="s">
        <v>427</v>
      </c>
      <c r="D71" s="111">
        <v>9820874828</v>
      </c>
      <c r="E71" s="76" t="s">
        <v>428</v>
      </c>
      <c r="F71" s="112" t="s">
        <v>285</v>
      </c>
      <c r="G71" s="1"/>
      <c r="H71" s="1"/>
      <c r="I71" s="113"/>
    </row>
    <row r="72" spans="1:9" ht="15.75">
      <c r="A72" s="109" t="s">
        <v>6</v>
      </c>
      <c r="B72" s="109">
        <v>908</v>
      </c>
      <c r="C72" s="110" t="s">
        <v>429</v>
      </c>
      <c r="D72" s="111">
        <v>9820304965</v>
      </c>
      <c r="E72" s="77" t="s">
        <v>430</v>
      </c>
      <c r="F72" s="112" t="s">
        <v>285</v>
      </c>
      <c r="G72" s="1"/>
      <c r="H72" s="1"/>
      <c r="I72" s="113"/>
    </row>
    <row r="73" spans="1:9" ht="15.75">
      <c r="A73" s="109" t="s">
        <v>6</v>
      </c>
      <c r="B73" s="109">
        <v>1001</v>
      </c>
      <c r="C73" s="110" t="s">
        <v>431</v>
      </c>
      <c r="D73" s="111" t="s">
        <v>432</v>
      </c>
      <c r="E73" s="76" t="s">
        <v>433</v>
      </c>
      <c r="F73" s="112"/>
      <c r="G73" s="1"/>
      <c r="H73" s="1"/>
      <c r="I73" s="113"/>
    </row>
    <row r="74" spans="1:9" ht="15.75">
      <c r="A74" s="109" t="s">
        <v>6</v>
      </c>
      <c r="B74" s="109">
        <v>1002</v>
      </c>
      <c r="C74" s="110" t="s">
        <v>434</v>
      </c>
      <c r="D74" s="111">
        <v>9320299938</v>
      </c>
      <c r="E74" s="76"/>
      <c r="F74" s="112"/>
      <c r="G74" s="1"/>
      <c r="H74" s="1"/>
      <c r="I74" s="113"/>
    </row>
    <row r="75" spans="1:9" ht="15.75">
      <c r="A75" s="109" t="s">
        <v>6</v>
      </c>
      <c r="B75" s="109">
        <v>1003</v>
      </c>
      <c r="C75" s="110" t="s">
        <v>435</v>
      </c>
      <c r="D75" s="111">
        <v>9819459159</v>
      </c>
      <c r="E75" s="77" t="s">
        <v>436</v>
      </c>
      <c r="F75" s="112" t="s">
        <v>285</v>
      </c>
      <c r="G75" s="1"/>
      <c r="H75" s="1"/>
      <c r="I75" s="113"/>
    </row>
    <row r="76" spans="1:9" ht="15.75">
      <c r="A76" s="109" t="s">
        <v>6</v>
      </c>
      <c r="B76" s="109">
        <v>1004</v>
      </c>
      <c r="C76" s="110" t="s">
        <v>437</v>
      </c>
      <c r="D76" s="92">
        <v>8087106221</v>
      </c>
      <c r="E76" s="76" t="s">
        <v>438</v>
      </c>
      <c r="F76" s="112" t="s">
        <v>439</v>
      </c>
      <c r="G76" s="1"/>
      <c r="H76" s="1"/>
      <c r="I76" s="113"/>
    </row>
    <row r="77" spans="1:9" ht="15.75">
      <c r="A77" s="109" t="s">
        <v>6</v>
      </c>
      <c r="B77" s="109">
        <v>1005</v>
      </c>
      <c r="C77" s="110" t="s">
        <v>710</v>
      </c>
      <c r="D77" s="111">
        <v>9820736245</v>
      </c>
      <c r="E77" s="76" t="s">
        <v>440</v>
      </c>
      <c r="F77" s="112"/>
      <c r="G77" s="1"/>
      <c r="H77" s="1"/>
      <c r="I77" s="113"/>
    </row>
    <row r="78" spans="1:9" ht="15.75">
      <c r="A78" s="109" t="s">
        <v>6</v>
      </c>
      <c r="B78" s="109">
        <v>1006</v>
      </c>
      <c r="C78" s="110" t="s">
        <v>711</v>
      </c>
      <c r="D78" s="111">
        <v>9819553288</v>
      </c>
      <c r="E78" s="77" t="s">
        <v>441</v>
      </c>
      <c r="F78" s="112" t="s">
        <v>285</v>
      </c>
      <c r="G78" s="1"/>
      <c r="H78" s="1"/>
      <c r="I78" s="113"/>
    </row>
    <row r="79" spans="1:9" ht="15.75">
      <c r="A79" s="109" t="s">
        <v>6</v>
      </c>
      <c r="B79" s="109">
        <v>1007</v>
      </c>
      <c r="C79" s="110" t="s">
        <v>442</v>
      </c>
      <c r="D79" s="111">
        <v>9850060337</v>
      </c>
      <c r="E79" s="76" t="s">
        <v>443</v>
      </c>
      <c r="F79" s="112" t="s">
        <v>293</v>
      </c>
      <c r="G79" s="1"/>
      <c r="H79" s="1"/>
      <c r="I79" s="113"/>
    </row>
    <row r="80" spans="1:9" ht="15.75">
      <c r="A80" s="109" t="s">
        <v>6</v>
      </c>
      <c r="B80" s="109">
        <v>1008</v>
      </c>
      <c r="C80" s="110" t="s">
        <v>444</v>
      </c>
      <c r="D80" s="111">
        <v>7767946060</v>
      </c>
      <c r="E80" s="76" t="s">
        <v>445</v>
      </c>
      <c r="F80" s="112" t="s">
        <v>293</v>
      </c>
      <c r="G80" s="1"/>
      <c r="H80" s="1"/>
      <c r="I80" s="113"/>
    </row>
    <row r="81" spans="1:9" ht="15.75">
      <c r="A81" s="109" t="s">
        <v>6</v>
      </c>
      <c r="B81" s="109">
        <v>1101</v>
      </c>
      <c r="C81" s="110" t="s">
        <v>712</v>
      </c>
      <c r="D81" s="111">
        <v>9820022171</v>
      </c>
      <c r="E81" s="76" t="s">
        <v>446</v>
      </c>
      <c r="F81" s="112" t="s">
        <v>285</v>
      </c>
      <c r="G81" s="1"/>
      <c r="H81" s="1"/>
      <c r="I81" s="113"/>
    </row>
    <row r="82" spans="1:9" ht="15.75">
      <c r="A82" s="109" t="s">
        <v>6</v>
      </c>
      <c r="B82" s="109">
        <v>1102</v>
      </c>
      <c r="C82" s="110" t="s">
        <v>447</v>
      </c>
      <c r="D82" s="111">
        <v>9922412080</v>
      </c>
      <c r="E82" s="76" t="s">
        <v>448</v>
      </c>
      <c r="F82" s="112"/>
      <c r="G82" s="1"/>
      <c r="H82" s="1"/>
      <c r="I82" s="113"/>
    </row>
    <row r="83" spans="1:9" ht="15.75">
      <c r="A83" s="133" t="s">
        <v>6</v>
      </c>
      <c r="B83" s="133">
        <v>1103</v>
      </c>
      <c r="C83" s="134" t="s">
        <v>449</v>
      </c>
      <c r="D83" s="135" t="s">
        <v>728</v>
      </c>
      <c r="E83" s="156" t="s">
        <v>729</v>
      </c>
      <c r="F83" s="136"/>
      <c r="G83" s="94"/>
      <c r="H83" s="94"/>
      <c r="I83" s="121"/>
    </row>
    <row r="84" spans="1:9" ht="15.75">
      <c r="A84" s="109" t="s">
        <v>6</v>
      </c>
      <c r="B84" s="109">
        <v>1104</v>
      </c>
      <c r="C84" s="110" t="s">
        <v>450</v>
      </c>
      <c r="D84" s="119" t="s">
        <v>451</v>
      </c>
      <c r="E84" s="77" t="s">
        <v>452</v>
      </c>
      <c r="F84" s="120"/>
      <c r="G84" s="81"/>
      <c r="H84" s="81"/>
      <c r="I84" s="121"/>
    </row>
    <row r="85" spans="1:9" ht="15.75">
      <c r="A85" s="109" t="s">
        <v>6</v>
      </c>
      <c r="B85" s="109">
        <v>1105</v>
      </c>
      <c r="C85" s="110" t="s">
        <v>453</v>
      </c>
      <c r="D85" s="111">
        <v>9820700225</v>
      </c>
      <c r="E85" s="76" t="s">
        <v>454</v>
      </c>
      <c r="F85" s="112" t="s">
        <v>324</v>
      </c>
      <c r="G85" s="1"/>
      <c r="H85" s="1"/>
      <c r="I85" s="113"/>
    </row>
    <row r="86" spans="1:9" ht="15.75">
      <c r="A86" s="137" t="s">
        <v>6</v>
      </c>
      <c r="B86" s="137">
        <v>1106</v>
      </c>
      <c r="C86" s="138" t="s">
        <v>455</v>
      </c>
      <c r="D86" s="139" t="s">
        <v>456</v>
      </c>
      <c r="E86" s="95"/>
      <c r="F86" s="140"/>
      <c r="G86" s="96"/>
      <c r="H86" s="96"/>
      <c r="I86" s="113"/>
    </row>
    <row r="87" spans="1:9" ht="15.75">
      <c r="A87" s="109" t="s">
        <v>6</v>
      </c>
      <c r="B87" s="109">
        <v>1107</v>
      </c>
      <c r="C87" s="110" t="s">
        <v>457</v>
      </c>
      <c r="D87" s="111">
        <v>9321186184</v>
      </c>
      <c r="E87" s="76" t="s">
        <v>458</v>
      </c>
      <c r="F87" s="112" t="s">
        <v>285</v>
      </c>
      <c r="G87" s="1"/>
      <c r="H87" s="1"/>
      <c r="I87" s="113"/>
    </row>
    <row r="88" spans="1:9" ht="15.75">
      <c r="A88" s="109" t="s">
        <v>6</v>
      </c>
      <c r="B88" s="109">
        <v>1108</v>
      </c>
      <c r="C88" s="110" t="s">
        <v>459</v>
      </c>
      <c r="D88" s="111">
        <v>9822506019</v>
      </c>
      <c r="E88" s="76" t="s">
        <v>460</v>
      </c>
      <c r="F88" s="112" t="s">
        <v>285</v>
      </c>
      <c r="G88" s="1"/>
      <c r="H88" s="1"/>
      <c r="I88" s="113"/>
    </row>
    <row r="89" spans="1:9" ht="15.75">
      <c r="A89" s="109" t="s">
        <v>7</v>
      </c>
      <c r="B89" s="109">
        <v>101</v>
      </c>
      <c r="C89" s="110" t="s">
        <v>461</v>
      </c>
      <c r="D89" s="111">
        <v>9822602935</v>
      </c>
      <c r="E89" s="76" t="s">
        <v>462</v>
      </c>
      <c r="F89" s="112"/>
      <c r="G89" s="1"/>
      <c r="H89" s="1"/>
      <c r="I89" s="113"/>
    </row>
    <row r="90" spans="1:9" ht="15.75">
      <c r="A90" s="109" t="s">
        <v>7</v>
      </c>
      <c r="B90" s="109">
        <v>102</v>
      </c>
      <c r="C90" s="110" t="s">
        <v>713</v>
      </c>
      <c r="D90" s="111">
        <v>9930737498</v>
      </c>
      <c r="E90" s="76" t="s">
        <v>463</v>
      </c>
      <c r="F90" s="112" t="s">
        <v>293</v>
      </c>
      <c r="G90" s="1"/>
      <c r="H90" s="1"/>
      <c r="I90" s="113"/>
    </row>
    <row r="91" spans="1:9" ht="15.75">
      <c r="A91" s="109" t="s">
        <v>7</v>
      </c>
      <c r="B91" s="109">
        <v>103</v>
      </c>
      <c r="C91" s="110" t="s">
        <v>464</v>
      </c>
      <c r="D91" s="111">
        <v>8805571899</v>
      </c>
      <c r="E91" s="76" t="s">
        <v>465</v>
      </c>
      <c r="F91" s="112" t="s">
        <v>293</v>
      </c>
      <c r="G91" s="1"/>
      <c r="H91" s="1"/>
      <c r="I91" s="113"/>
    </row>
    <row r="92" spans="1:9" ht="15.75">
      <c r="A92" s="109" t="s">
        <v>7</v>
      </c>
      <c r="B92" s="109">
        <v>104</v>
      </c>
      <c r="C92" s="110" t="s">
        <v>714</v>
      </c>
      <c r="D92" s="111">
        <v>9881156991</v>
      </c>
      <c r="E92" s="76" t="s">
        <v>466</v>
      </c>
      <c r="F92" s="112" t="s">
        <v>293</v>
      </c>
      <c r="G92" s="1"/>
      <c r="H92" s="1"/>
      <c r="I92" s="113"/>
    </row>
    <row r="93" spans="1:9" ht="15.75">
      <c r="A93" s="109" t="s">
        <v>7</v>
      </c>
      <c r="B93" s="109">
        <v>201</v>
      </c>
      <c r="C93" s="110" t="s">
        <v>467</v>
      </c>
      <c r="D93" s="111">
        <v>9881156991</v>
      </c>
      <c r="E93" s="77" t="s">
        <v>468</v>
      </c>
      <c r="F93" s="112" t="s">
        <v>285</v>
      </c>
      <c r="G93" s="1"/>
      <c r="H93" s="1"/>
      <c r="I93" s="113"/>
    </row>
    <row r="94" spans="1:9" ht="15.75">
      <c r="A94" s="109" t="s">
        <v>7</v>
      </c>
      <c r="B94" s="109">
        <v>202</v>
      </c>
      <c r="C94" s="110" t="s">
        <v>469</v>
      </c>
      <c r="D94" s="111">
        <v>9527005964</v>
      </c>
      <c r="E94" s="76" t="s">
        <v>470</v>
      </c>
      <c r="F94" s="112" t="s">
        <v>293</v>
      </c>
      <c r="G94" s="1"/>
      <c r="H94" s="1"/>
      <c r="I94" s="113"/>
    </row>
    <row r="95" spans="1:9" ht="15.75">
      <c r="A95" s="109" t="s">
        <v>7</v>
      </c>
      <c r="B95" s="109">
        <v>203</v>
      </c>
      <c r="C95" s="110" t="s">
        <v>715</v>
      </c>
      <c r="D95" s="111">
        <v>9890364702</v>
      </c>
      <c r="E95" s="77" t="s">
        <v>471</v>
      </c>
      <c r="F95" s="112" t="s">
        <v>293</v>
      </c>
      <c r="G95" s="1"/>
      <c r="H95" s="1"/>
      <c r="I95" s="113"/>
    </row>
    <row r="96" spans="1:9" ht="15.75">
      <c r="A96" s="109" t="s">
        <v>7</v>
      </c>
      <c r="B96" s="109">
        <v>204</v>
      </c>
      <c r="C96" s="110" t="s">
        <v>472</v>
      </c>
      <c r="D96" s="111">
        <v>9004067302</v>
      </c>
      <c r="E96" s="76" t="s">
        <v>473</v>
      </c>
      <c r="F96" s="112" t="s">
        <v>293</v>
      </c>
      <c r="G96" s="1"/>
      <c r="H96" s="1"/>
      <c r="I96" s="113"/>
    </row>
    <row r="97" spans="1:9" ht="15.75">
      <c r="A97" s="109" t="s">
        <v>7</v>
      </c>
      <c r="B97" s="109">
        <v>301</v>
      </c>
      <c r="C97" s="110" t="s">
        <v>474</v>
      </c>
      <c r="D97" s="111">
        <v>9920474755</v>
      </c>
      <c r="E97" s="76" t="s">
        <v>475</v>
      </c>
      <c r="F97" s="112" t="s">
        <v>285</v>
      </c>
      <c r="G97" s="1"/>
      <c r="H97" s="1"/>
      <c r="I97" s="113"/>
    </row>
    <row r="98" spans="1:9" ht="15.75">
      <c r="A98" s="115" t="s">
        <v>7</v>
      </c>
      <c r="B98" s="115">
        <v>302</v>
      </c>
      <c r="C98" s="116" t="s">
        <v>716</v>
      </c>
      <c r="D98" s="117"/>
      <c r="E98" s="79" t="s">
        <v>476</v>
      </c>
      <c r="F98" s="118"/>
      <c r="G98" s="80"/>
      <c r="H98" s="80"/>
      <c r="I98" s="113"/>
    </row>
    <row r="99" spans="1:9" ht="15.75">
      <c r="A99" s="109" t="s">
        <v>7</v>
      </c>
      <c r="B99" s="109">
        <v>303</v>
      </c>
      <c r="C99" s="110" t="s">
        <v>477</v>
      </c>
      <c r="D99" s="119">
        <v>9821411440</v>
      </c>
      <c r="E99" s="77" t="s">
        <v>478</v>
      </c>
      <c r="F99" s="120" t="s">
        <v>479</v>
      </c>
      <c r="G99" s="81" t="s">
        <v>480</v>
      </c>
      <c r="H99" s="81"/>
      <c r="I99" s="121"/>
    </row>
    <row r="100" spans="1:9" ht="15.75">
      <c r="A100" s="109" t="s">
        <v>7</v>
      </c>
      <c r="B100" s="109">
        <v>304</v>
      </c>
      <c r="C100" s="110" t="s">
        <v>481</v>
      </c>
      <c r="D100" s="97">
        <v>9422542476</v>
      </c>
      <c r="E100" s="76" t="s">
        <v>482</v>
      </c>
      <c r="F100" s="112" t="s">
        <v>285</v>
      </c>
      <c r="G100" s="1"/>
      <c r="H100" s="1"/>
      <c r="I100" s="113"/>
    </row>
    <row r="101" spans="1:9" ht="15.75">
      <c r="A101" s="115" t="s">
        <v>7</v>
      </c>
      <c r="B101" s="115">
        <v>401</v>
      </c>
      <c r="C101" s="116" t="s">
        <v>483</v>
      </c>
      <c r="D101" s="127" t="s">
        <v>484</v>
      </c>
      <c r="E101" s="91" t="s">
        <v>485</v>
      </c>
      <c r="F101" s="128"/>
      <c r="G101" s="89"/>
      <c r="H101" s="89"/>
      <c r="I101" s="121">
        <v>9324946262</v>
      </c>
    </row>
    <row r="102" spans="1:9" ht="15.75">
      <c r="A102" s="109" t="s">
        <v>7</v>
      </c>
      <c r="B102" s="109">
        <v>402</v>
      </c>
      <c r="C102" s="110" t="s">
        <v>486</v>
      </c>
      <c r="D102" s="119">
        <v>9821411440</v>
      </c>
      <c r="E102" s="77" t="s">
        <v>478</v>
      </c>
      <c r="F102" s="120" t="s">
        <v>479</v>
      </c>
      <c r="G102" s="81" t="s">
        <v>480</v>
      </c>
      <c r="H102" s="81"/>
      <c r="I102" s="121"/>
    </row>
    <row r="103" spans="1:9" ht="15.75">
      <c r="A103" s="133" t="s">
        <v>7</v>
      </c>
      <c r="B103" s="133">
        <v>403</v>
      </c>
      <c r="C103" s="134" t="s">
        <v>487</v>
      </c>
      <c r="D103" s="135"/>
      <c r="E103" s="93"/>
      <c r="F103" s="136" t="s">
        <v>285</v>
      </c>
      <c r="G103" s="94"/>
      <c r="H103" s="94"/>
      <c r="I103" s="121"/>
    </row>
    <row r="104" spans="1:9" ht="15.75">
      <c r="A104" s="115" t="s">
        <v>7</v>
      </c>
      <c r="B104" s="115">
        <v>404</v>
      </c>
      <c r="C104" s="116" t="s">
        <v>488</v>
      </c>
      <c r="D104" s="117">
        <v>9325478073</v>
      </c>
      <c r="E104" s="79"/>
      <c r="F104" s="118" t="s">
        <v>285</v>
      </c>
      <c r="G104" s="80"/>
      <c r="H104" s="80"/>
      <c r="I104" s="113"/>
    </row>
    <row r="105" spans="1:9" ht="15.75">
      <c r="A105" s="109" t="s">
        <v>7</v>
      </c>
      <c r="B105" s="109">
        <v>501</v>
      </c>
      <c r="C105" s="110" t="s">
        <v>489</v>
      </c>
      <c r="D105" s="111">
        <v>9372464728</v>
      </c>
      <c r="E105" s="76" t="s">
        <v>490</v>
      </c>
      <c r="F105" s="112"/>
      <c r="G105" s="1"/>
      <c r="H105" s="1"/>
      <c r="I105" s="113"/>
    </row>
    <row r="106" spans="1:9" ht="15.75">
      <c r="A106" s="109" t="s">
        <v>7</v>
      </c>
      <c r="B106" s="109">
        <v>502</v>
      </c>
      <c r="C106" s="141" t="s">
        <v>491</v>
      </c>
      <c r="D106" s="111">
        <v>7709531081</v>
      </c>
      <c r="E106" s="77" t="s">
        <v>492</v>
      </c>
      <c r="F106" s="112" t="s">
        <v>285</v>
      </c>
      <c r="G106" s="1"/>
      <c r="H106" s="1"/>
      <c r="I106" s="113"/>
    </row>
    <row r="107" spans="1:9" ht="15.75">
      <c r="A107" s="115" t="s">
        <v>7</v>
      </c>
      <c r="B107" s="115">
        <v>503</v>
      </c>
      <c r="C107" s="116" t="s">
        <v>493</v>
      </c>
      <c r="D107" s="117">
        <v>9819016216</v>
      </c>
      <c r="E107" s="79"/>
      <c r="F107" s="118"/>
      <c r="G107" s="80"/>
      <c r="H107" s="80"/>
      <c r="I107" s="113"/>
    </row>
    <row r="108" spans="1:9" ht="15.75">
      <c r="A108" s="109" t="s">
        <v>7</v>
      </c>
      <c r="B108" s="109">
        <v>504</v>
      </c>
      <c r="C108" s="110" t="s">
        <v>717</v>
      </c>
      <c r="D108" s="111">
        <v>9757409796</v>
      </c>
      <c r="E108" s="76" t="s">
        <v>494</v>
      </c>
      <c r="F108" s="112"/>
      <c r="G108" s="1"/>
      <c r="H108" s="1"/>
      <c r="I108" s="113"/>
    </row>
    <row r="109" spans="1:9" ht="15.75">
      <c r="A109" s="109" t="s">
        <v>7</v>
      </c>
      <c r="B109" s="109">
        <v>601</v>
      </c>
      <c r="C109" s="110" t="s">
        <v>495</v>
      </c>
      <c r="D109" s="119">
        <v>9922738387</v>
      </c>
      <c r="E109" s="77" t="s">
        <v>496</v>
      </c>
      <c r="F109" s="120"/>
      <c r="G109" s="81"/>
      <c r="H109" s="81"/>
      <c r="I109" s="121"/>
    </row>
    <row r="110" spans="1:9" ht="15.75">
      <c r="A110" s="109" t="s">
        <v>7</v>
      </c>
      <c r="B110" s="109">
        <v>602</v>
      </c>
      <c r="C110" s="110" t="s">
        <v>497</v>
      </c>
      <c r="D110" s="111" t="s">
        <v>498</v>
      </c>
      <c r="E110" s="77" t="s">
        <v>499</v>
      </c>
      <c r="F110" s="112" t="s">
        <v>285</v>
      </c>
      <c r="G110" s="1"/>
      <c r="H110" s="1"/>
      <c r="I110" s="113"/>
    </row>
    <row r="111" spans="1:9" ht="15.75">
      <c r="A111" s="109" t="s">
        <v>7</v>
      </c>
      <c r="B111" s="109">
        <v>603</v>
      </c>
      <c r="C111" s="110" t="s">
        <v>718</v>
      </c>
      <c r="D111" s="111">
        <v>9890178170</v>
      </c>
      <c r="E111" s="76" t="s">
        <v>500</v>
      </c>
      <c r="F111" s="112" t="s">
        <v>285</v>
      </c>
      <c r="G111" s="1"/>
      <c r="H111" s="1"/>
      <c r="I111" s="113"/>
    </row>
    <row r="112" spans="1:9" ht="15.75">
      <c r="A112" s="109" t="s">
        <v>7</v>
      </c>
      <c r="B112" s="109">
        <v>604</v>
      </c>
      <c r="C112" s="110" t="s">
        <v>501</v>
      </c>
      <c r="D112" s="111" t="s">
        <v>502</v>
      </c>
      <c r="E112" s="76" t="s">
        <v>503</v>
      </c>
      <c r="F112" s="112" t="s">
        <v>285</v>
      </c>
      <c r="G112" s="1"/>
      <c r="H112" s="1"/>
      <c r="I112" s="113"/>
    </row>
    <row r="113" spans="1:9" ht="15.75">
      <c r="A113" s="109" t="s">
        <v>7</v>
      </c>
      <c r="B113" s="109">
        <v>701</v>
      </c>
      <c r="C113" s="110" t="s">
        <v>504</v>
      </c>
      <c r="D113" s="111">
        <v>7722001292</v>
      </c>
      <c r="E113" s="77" t="s">
        <v>505</v>
      </c>
      <c r="F113" s="112"/>
      <c r="G113" s="1"/>
      <c r="H113" s="1"/>
      <c r="I113" s="113"/>
    </row>
    <row r="114" spans="1:9" ht="15.75">
      <c r="A114" s="109" t="s">
        <v>7</v>
      </c>
      <c r="B114" s="109">
        <v>702</v>
      </c>
      <c r="C114" s="110" t="s">
        <v>506</v>
      </c>
      <c r="D114" s="111">
        <v>9822101448</v>
      </c>
      <c r="E114" s="76" t="s">
        <v>507</v>
      </c>
      <c r="F114" s="112" t="s">
        <v>339</v>
      </c>
      <c r="G114" s="1"/>
      <c r="H114" s="1"/>
      <c r="I114" s="113"/>
    </row>
    <row r="115" spans="1:9" ht="15.75">
      <c r="A115" s="109" t="s">
        <v>7</v>
      </c>
      <c r="B115" s="109">
        <v>703</v>
      </c>
      <c r="C115" s="110" t="s">
        <v>508</v>
      </c>
      <c r="D115" s="111">
        <v>8983217350</v>
      </c>
      <c r="E115" s="76" t="s">
        <v>509</v>
      </c>
      <c r="F115" s="112"/>
      <c r="G115" s="1"/>
      <c r="H115" s="1"/>
      <c r="I115" s="113"/>
    </row>
    <row r="116" spans="1:9" ht="15.75">
      <c r="A116" s="115" t="s">
        <v>7</v>
      </c>
      <c r="B116" s="115">
        <v>704</v>
      </c>
      <c r="C116" s="142" t="s">
        <v>510</v>
      </c>
      <c r="D116" s="117"/>
      <c r="E116" s="79" t="s">
        <v>505</v>
      </c>
      <c r="F116" s="118"/>
      <c r="G116" s="80"/>
      <c r="H116" s="80"/>
      <c r="I116" s="113"/>
    </row>
    <row r="117" spans="1:9" ht="15.75">
      <c r="A117" s="109" t="s">
        <v>7</v>
      </c>
      <c r="B117" s="109">
        <v>801</v>
      </c>
      <c r="C117" s="110" t="s">
        <v>719</v>
      </c>
      <c r="D117" s="111">
        <v>9820307010</v>
      </c>
      <c r="E117" s="76" t="s">
        <v>511</v>
      </c>
      <c r="F117" s="112" t="s">
        <v>285</v>
      </c>
      <c r="G117" s="1"/>
      <c r="H117" s="1"/>
      <c r="I117" s="113"/>
    </row>
    <row r="118" spans="1:9" ht="15.75">
      <c r="A118" s="109" t="s">
        <v>7</v>
      </c>
      <c r="B118" s="109">
        <v>802</v>
      </c>
      <c r="C118" s="110" t="s">
        <v>512</v>
      </c>
      <c r="D118" s="111">
        <v>9860650544</v>
      </c>
      <c r="E118" s="76" t="s">
        <v>513</v>
      </c>
      <c r="F118" s="112" t="s">
        <v>293</v>
      </c>
      <c r="G118" s="1"/>
      <c r="H118" s="1"/>
      <c r="I118" s="113"/>
    </row>
    <row r="119" spans="1:9" ht="15.75">
      <c r="A119" s="109" t="s">
        <v>7</v>
      </c>
      <c r="B119" s="109">
        <v>803</v>
      </c>
      <c r="C119" s="110" t="s">
        <v>514</v>
      </c>
      <c r="D119" s="111">
        <v>7588513537</v>
      </c>
      <c r="E119" s="76" t="s">
        <v>515</v>
      </c>
      <c r="F119" s="112" t="s">
        <v>285</v>
      </c>
      <c r="G119" s="1"/>
      <c r="H119" s="1"/>
      <c r="I119" s="113"/>
    </row>
    <row r="120" spans="1:9" ht="15.75">
      <c r="A120" s="109" t="s">
        <v>7</v>
      </c>
      <c r="B120" s="109">
        <v>804</v>
      </c>
      <c r="C120" s="110" t="s">
        <v>720</v>
      </c>
      <c r="D120" s="111">
        <v>9923515490</v>
      </c>
      <c r="E120" s="76" t="s">
        <v>516</v>
      </c>
      <c r="F120" s="112" t="s">
        <v>293</v>
      </c>
      <c r="G120" s="1"/>
      <c r="H120" s="1"/>
      <c r="I120" s="113"/>
    </row>
    <row r="121" spans="1:9" ht="15.75">
      <c r="A121" s="115" t="s">
        <v>7</v>
      </c>
      <c r="B121" s="115">
        <v>901</v>
      </c>
      <c r="C121" s="116" t="s">
        <v>721</v>
      </c>
      <c r="D121" s="127">
        <v>9819440109</v>
      </c>
      <c r="E121" s="88"/>
      <c r="F121" s="128"/>
      <c r="G121" s="89"/>
      <c r="H121" s="89"/>
      <c r="I121" s="121"/>
    </row>
    <row r="122" spans="1:9" ht="15.75">
      <c r="A122" s="109" t="s">
        <v>7</v>
      </c>
      <c r="B122" s="109">
        <v>902</v>
      </c>
      <c r="C122" s="122" t="s">
        <v>517</v>
      </c>
      <c r="D122" s="111">
        <v>9323552892</v>
      </c>
      <c r="E122" s="76" t="s">
        <v>505</v>
      </c>
      <c r="F122" s="112"/>
      <c r="G122" s="1"/>
      <c r="H122" s="1"/>
      <c r="I122" s="113"/>
    </row>
    <row r="123" spans="1:9" ht="15.75">
      <c r="A123" s="109" t="s">
        <v>7</v>
      </c>
      <c r="B123" s="109">
        <v>903</v>
      </c>
      <c r="C123" s="110" t="s">
        <v>518</v>
      </c>
      <c r="D123" s="119">
        <v>9821411440</v>
      </c>
      <c r="E123" s="77" t="s">
        <v>478</v>
      </c>
      <c r="F123" s="120" t="s">
        <v>479</v>
      </c>
      <c r="G123" s="81" t="s">
        <v>480</v>
      </c>
      <c r="H123" s="81"/>
      <c r="I123" s="121"/>
    </row>
    <row r="124" spans="1:9" ht="15.75">
      <c r="A124" s="109" t="s">
        <v>7</v>
      </c>
      <c r="B124" s="109">
        <v>904</v>
      </c>
      <c r="C124" s="110" t="s">
        <v>519</v>
      </c>
      <c r="D124" s="119">
        <v>9821411440</v>
      </c>
      <c r="E124" s="77" t="s">
        <v>478</v>
      </c>
      <c r="F124" s="120" t="s">
        <v>479</v>
      </c>
      <c r="G124" s="81" t="s">
        <v>480</v>
      </c>
      <c r="H124" s="81"/>
      <c r="I124" s="121"/>
    </row>
    <row r="125" spans="1:9" ht="15.75">
      <c r="A125" s="109" t="s">
        <v>7</v>
      </c>
      <c r="B125" s="109">
        <v>1001</v>
      </c>
      <c r="C125" s="110" t="s">
        <v>520</v>
      </c>
      <c r="D125" s="111">
        <v>9975613906</v>
      </c>
      <c r="E125" s="77" t="s">
        <v>521</v>
      </c>
      <c r="F125" s="112" t="s">
        <v>293</v>
      </c>
      <c r="G125" s="1"/>
      <c r="H125" s="1"/>
      <c r="I125" s="113"/>
    </row>
    <row r="126" spans="1:9" ht="15.75">
      <c r="A126" s="109" t="s">
        <v>7</v>
      </c>
      <c r="B126" s="109">
        <v>1002</v>
      </c>
      <c r="C126" s="110" t="s">
        <v>722</v>
      </c>
      <c r="D126" s="111">
        <v>8600280004</v>
      </c>
      <c r="E126" s="76" t="s">
        <v>522</v>
      </c>
      <c r="F126" s="112" t="s">
        <v>523</v>
      </c>
      <c r="G126" s="1"/>
      <c r="H126" s="1"/>
      <c r="I126" s="113"/>
    </row>
    <row r="127" spans="1:9" ht="15.75">
      <c r="A127" s="133" t="s">
        <v>7</v>
      </c>
      <c r="B127" s="133">
        <v>1003</v>
      </c>
      <c r="C127" s="134" t="s">
        <v>524</v>
      </c>
      <c r="D127" s="135"/>
      <c r="E127" s="93"/>
      <c r="F127" s="136"/>
      <c r="G127" s="94"/>
      <c r="H127" s="94"/>
      <c r="I127" s="121"/>
    </row>
    <row r="128" spans="1:9" ht="15.75">
      <c r="A128" s="109" t="s">
        <v>7</v>
      </c>
      <c r="B128" s="109">
        <v>1004</v>
      </c>
      <c r="C128" s="110" t="s">
        <v>525</v>
      </c>
      <c r="D128" s="111">
        <v>9702479797</v>
      </c>
      <c r="E128" s="76" t="s">
        <v>526</v>
      </c>
      <c r="F128" s="112" t="s">
        <v>285</v>
      </c>
      <c r="G128" s="1"/>
      <c r="H128" s="1"/>
      <c r="I128" s="113"/>
    </row>
    <row r="129" spans="1:9" ht="15.75">
      <c r="A129" s="115" t="s">
        <v>7</v>
      </c>
      <c r="B129" s="115">
        <v>1101</v>
      </c>
      <c r="C129" s="116" t="s">
        <v>527</v>
      </c>
      <c r="D129" s="117" t="s">
        <v>528</v>
      </c>
      <c r="E129" s="91" t="s">
        <v>529</v>
      </c>
      <c r="F129" s="118" t="s">
        <v>285</v>
      </c>
      <c r="G129" s="80"/>
      <c r="H129" s="80"/>
      <c r="I129" s="113"/>
    </row>
    <row r="130" spans="1:9" ht="15.75">
      <c r="A130" s="115" t="s">
        <v>7</v>
      </c>
      <c r="B130" s="115">
        <v>1102</v>
      </c>
      <c r="C130" s="116" t="s">
        <v>530</v>
      </c>
      <c r="D130" s="117">
        <v>8305392880</v>
      </c>
      <c r="E130" s="79"/>
      <c r="F130" s="118" t="s">
        <v>285</v>
      </c>
      <c r="G130" s="80"/>
      <c r="H130" s="80"/>
      <c r="I130" s="113"/>
    </row>
    <row r="131" spans="1:9" ht="15.75">
      <c r="A131" s="109" t="s">
        <v>7</v>
      </c>
      <c r="B131" s="109">
        <v>1103</v>
      </c>
      <c r="C131" s="110" t="s">
        <v>531</v>
      </c>
      <c r="D131" s="111">
        <v>9599678005</v>
      </c>
      <c r="E131" s="77" t="s">
        <v>532</v>
      </c>
      <c r="F131" s="112" t="s">
        <v>523</v>
      </c>
      <c r="G131" s="1"/>
      <c r="H131" s="1"/>
      <c r="I131" s="113"/>
    </row>
    <row r="132" spans="1:9" ht="15.75">
      <c r="A132" s="109" t="s">
        <v>7</v>
      </c>
      <c r="B132" s="109">
        <v>1104</v>
      </c>
      <c r="C132" s="110" t="s">
        <v>533</v>
      </c>
      <c r="D132" s="111">
        <v>9850265465</v>
      </c>
      <c r="E132" s="77" t="s">
        <v>534</v>
      </c>
      <c r="F132" s="112" t="s">
        <v>324</v>
      </c>
      <c r="G132" s="1"/>
      <c r="H132" s="1"/>
      <c r="I132" s="113"/>
    </row>
    <row r="133" spans="1:9" ht="15.75">
      <c r="A133" s="109" t="s">
        <v>8</v>
      </c>
      <c r="B133" s="109">
        <v>101</v>
      </c>
      <c r="C133" s="110" t="s">
        <v>535</v>
      </c>
      <c r="D133" s="111">
        <v>9850378183</v>
      </c>
      <c r="E133" s="76" t="s">
        <v>536</v>
      </c>
      <c r="F133" s="112" t="s">
        <v>479</v>
      </c>
      <c r="G133" s="1"/>
      <c r="H133" s="1"/>
      <c r="I133" s="113"/>
    </row>
    <row r="134" spans="1:9" ht="15.75">
      <c r="A134" s="109" t="s">
        <v>8</v>
      </c>
      <c r="B134" s="109">
        <v>102</v>
      </c>
      <c r="C134" s="110" t="s">
        <v>537</v>
      </c>
      <c r="D134" s="111">
        <v>9970120375</v>
      </c>
      <c r="E134" s="76" t="s">
        <v>538</v>
      </c>
      <c r="F134" s="112" t="s">
        <v>324</v>
      </c>
      <c r="G134" s="1"/>
      <c r="H134" s="1"/>
      <c r="I134" s="113"/>
    </row>
    <row r="135" spans="1:9" ht="15.75">
      <c r="A135" s="109" t="s">
        <v>8</v>
      </c>
      <c r="B135" s="109">
        <v>103</v>
      </c>
      <c r="C135" s="110" t="s">
        <v>539</v>
      </c>
      <c r="D135" s="111">
        <v>9406826585</v>
      </c>
      <c r="E135" s="76" t="s">
        <v>540</v>
      </c>
      <c r="F135" s="112"/>
      <c r="G135" s="1"/>
      <c r="H135" s="1"/>
      <c r="I135" s="113"/>
    </row>
    <row r="136" spans="1:9" ht="15.75">
      <c r="A136" s="109" t="s">
        <v>8</v>
      </c>
      <c r="B136" s="109">
        <v>104</v>
      </c>
      <c r="C136" s="110" t="s">
        <v>723</v>
      </c>
      <c r="D136" s="111">
        <v>9730986379</v>
      </c>
      <c r="E136" s="76" t="s">
        <v>541</v>
      </c>
      <c r="F136" s="112" t="s">
        <v>285</v>
      </c>
      <c r="G136" s="1"/>
      <c r="H136" s="1"/>
      <c r="I136" s="113"/>
    </row>
    <row r="137" spans="1:9" ht="15.75">
      <c r="A137" s="109" t="s">
        <v>8</v>
      </c>
      <c r="B137" s="109">
        <v>201</v>
      </c>
      <c r="C137" s="110" t="s">
        <v>724</v>
      </c>
      <c r="D137" s="111">
        <v>9860486135</v>
      </c>
      <c r="E137" s="77" t="s">
        <v>542</v>
      </c>
      <c r="F137" s="112" t="s">
        <v>293</v>
      </c>
      <c r="G137" s="1"/>
      <c r="H137" s="1"/>
      <c r="I137" s="113"/>
    </row>
    <row r="138" spans="1:9" ht="15.75">
      <c r="A138" s="109" t="s">
        <v>8</v>
      </c>
      <c r="B138" s="109">
        <v>202</v>
      </c>
      <c r="C138" s="110" t="s">
        <v>543</v>
      </c>
      <c r="D138" s="111">
        <v>9322081888</v>
      </c>
      <c r="E138" s="76" t="s">
        <v>544</v>
      </c>
      <c r="F138" s="112" t="s">
        <v>293</v>
      </c>
      <c r="G138" s="1"/>
      <c r="H138" s="1"/>
      <c r="I138" s="113"/>
    </row>
    <row r="139" spans="1:9" ht="15.75">
      <c r="A139" s="109" t="s">
        <v>8</v>
      </c>
      <c r="B139" s="109">
        <v>203</v>
      </c>
      <c r="C139" s="110" t="s">
        <v>545</v>
      </c>
      <c r="D139" s="119">
        <v>7875559209</v>
      </c>
      <c r="E139" s="77" t="s">
        <v>546</v>
      </c>
      <c r="F139" s="120"/>
      <c r="G139" s="81"/>
      <c r="H139" s="81"/>
      <c r="I139" s="121"/>
    </row>
    <row r="140" spans="1:9" ht="15.75">
      <c r="A140" s="109" t="s">
        <v>8</v>
      </c>
      <c r="B140" s="109">
        <v>204</v>
      </c>
      <c r="C140" s="110" t="s">
        <v>547</v>
      </c>
      <c r="D140" s="111">
        <v>8447749943</v>
      </c>
      <c r="E140" s="77" t="s">
        <v>548</v>
      </c>
      <c r="F140" s="112" t="s">
        <v>285</v>
      </c>
      <c r="G140" s="1"/>
      <c r="H140" s="1"/>
      <c r="I140" s="113"/>
    </row>
    <row r="141" spans="1:9" ht="15.75">
      <c r="A141" s="109" t="s">
        <v>8</v>
      </c>
      <c r="B141" s="109">
        <v>301</v>
      </c>
      <c r="C141" s="110" t="s">
        <v>549</v>
      </c>
      <c r="D141" s="111">
        <v>8805988762</v>
      </c>
      <c r="E141" s="76" t="s">
        <v>550</v>
      </c>
      <c r="F141" s="112" t="s">
        <v>285</v>
      </c>
      <c r="G141" s="1"/>
      <c r="H141" s="1"/>
      <c r="I141" s="113"/>
    </row>
    <row r="142" spans="1:9" ht="15.75">
      <c r="A142" s="109" t="s">
        <v>8</v>
      </c>
      <c r="B142" s="109">
        <v>302</v>
      </c>
      <c r="C142" s="110" t="s">
        <v>551</v>
      </c>
      <c r="D142" s="111">
        <v>9822684593</v>
      </c>
      <c r="E142" s="76" t="s">
        <v>552</v>
      </c>
      <c r="F142" s="112" t="s">
        <v>293</v>
      </c>
      <c r="G142" s="1"/>
      <c r="H142" s="1"/>
      <c r="I142" s="113"/>
    </row>
    <row r="143" spans="1:9" ht="15.75">
      <c r="A143" s="109" t="s">
        <v>8</v>
      </c>
      <c r="B143" s="109">
        <v>303</v>
      </c>
      <c r="C143" s="110" t="s">
        <v>553</v>
      </c>
      <c r="D143" s="111">
        <v>9910047689</v>
      </c>
      <c r="E143" s="76" t="s">
        <v>554</v>
      </c>
      <c r="F143" s="112" t="s">
        <v>285</v>
      </c>
      <c r="G143" s="1"/>
      <c r="H143" s="1"/>
      <c r="I143" s="113"/>
    </row>
    <row r="144" spans="1:9" ht="15.75">
      <c r="A144" s="109" t="s">
        <v>8</v>
      </c>
      <c r="B144" s="109">
        <v>304</v>
      </c>
      <c r="C144" s="110" t="s">
        <v>555</v>
      </c>
      <c r="D144" s="92">
        <v>9325223433</v>
      </c>
      <c r="E144" s="76" t="s">
        <v>556</v>
      </c>
      <c r="F144" s="112" t="s">
        <v>293</v>
      </c>
      <c r="G144" s="1"/>
      <c r="H144" s="1"/>
      <c r="I144" s="113"/>
    </row>
    <row r="145" spans="1:9" ht="15.75">
      <c r="A145" s="109" t="s">
        <v>8</v>
      </c>
      <c r="B145" s="109">
        <v>401</v>
      </c>
      <c r="C145" s="110" t="s">
        <v>557</v>
      </c>
      <c r="D145" s="111" t="s">
        <v>558</v>
      </c>
      <c r="E145" s="76" t="s">
        <v>559</v>
      </c>
      <c r="F145" s="112" t="s">
        <v>285</v>
      </c>
      <c r="G145" s="1"/>
      <c r="H145" s="1"/>
      <c r="I145" s="113"/>
    </row>
    <row r="146" spans="1:9" ht="15.75">
      <c r="A146" s="109" t="s">
        <v>8</v>
      </c>
      <c r="B146" s="109">
        <v>402</v>
      </c>
      <c r="C146" s="110" t="s">
        <v>560</v>
      </c>
      <c r="D146" s="130">
        <v>9890877479</v>
      </c>
      <c r="E146" s="77" t="s">
        <v>561</v>
      </c>
      <c r="F146" s="120"/>
      <c r="G146" s="81"/>
      <c r="H146" s="81"/>
      <c r="I146" s="132"/>
    </row>
    <row r="147" spans="1:9" ht="15.75">
      <c r="A147" s="109" t="s">
        <v>8</v>
      </c>
      <c r="B147" s="109">
        <v>403</v>
      </c>
      <c r="C147" s="110" t="s">
        <v>562</v>
      </c>
      <c r="D147" s="111">
        <v>4915171379897</v>
      </c>
      <c r="E147" s="76" t="s">
        <v>563</v>
      </c>
      <c r="F147" s="112" t="s">
        <v>293</v>
      </c>
      <c r="G147" s="1"/>
      <c r="H147" s="1"/>
      <c r="I147" s="113"/>
    </row>
    <row r="148" spans="1:9" ht="15.75">
      <c r="A148" s="109" t="s">
        <v>8</v>
      </c>
      <c r="B148" s="109">
        <v>404</v>
      </c>
      <c r="C148" s="110" t="s">
        <v>564</v>
      </c>
      <c r="D148" s="111">
        <v>9890877479</v>
      </c>
      <c r="E148" s="77" t="s">
        <v>542</v>
      </c>
      <c r="F148" s="112"/>
      <c r="G148" s="1"/>
      <c r="H148" s="1"/>
      <c r="I148" s="113"/>
    </row>
    <row r="149" spans="1:9" ht="15.75">
      <c r="A149" s="109" t="s">
        <v>8</v>
      </c>
      <c r="B149" s="109">
        <v>501</v>
      </c>
      <c r="C149" s="110" t="s">
        <v>565</v>
      </c>
      <c r="D149" s="111">
        <v>9850860635</v>
      </c>
      <c r="E149" s="76" t="s">
        <v>566</v>
      </c>
      <c r="F149" s="112" t="s">
        <v>293</v>
      </c>
      <c r="G149" s="1"/>
      <c r="H149" s="1"/>
      <c r="I149" s="113"/>
    </row>
    <row r="150" spans="1:9" ht="15.75">
      <c r="A150" s="109" t="s">
        <v>8</v>
      </c>
      <c r="B150" s="109">
        <v>502</v>
      </c>
      <c r="C150" s="110" t="s">
        <v>567</v>
      </c>
      <c r="D150" s="111" t="s">
        <v>568</v>
      </c>
      <c r="E150" s="76" t="s">
        <v>569</v>
      </c>
      <c r="F150" s="112" t="s">
        <v>293</v>
      </c>
      <c r="G150" s="1"/>
      <c r="H150" s="1"/>
      <c r="I150" s="113"/>
    </row>
    <row r="151" spans="1:9" ht="15.75">
      <c r="A151" s="109" t="s">
        <v>8</v>
      </c>
      <c r="B151" s="109">
        <v>503</v>
      </c>
      <c r="C151" s="110" t="s">
        <v>570</v>
      </c>
      <c r="D151" s="111">
        <v>9021295965</v>
      </c>
      <c r="E151" s="76" t="s">
        <v>571</v>
      </c>
      <c r="F151" s="112" t="s">
        <v>285</v>
      </c>
      <c r="G151" s="1"/>
      <c r="H151" s="1"/>
      <c r="I151" s="113"/>
    </row>
    <row r="152" spans="1:9" ht="15.75">
      <c r="A152" s="109" t="s">
        <v>8</v>
      </c>
      <c r="B152" s="109">
        <v>504</v>
      </c>
      <c r="C152" s="110" t="s">
        <v>572</v>
      </c>
      <c r="D152" s="111">
        <v>9223581857</v>
      </c>
      <c r="E152" s="76" t="s">
        <v>573</v>
      </c>
      <c r="F152" s="112" t="s">
        <v>324</v>
      </c>
      <c r="G152" s="1"/>
      <c r="H152" s="1"/>
      <c r="I152" s="113"/>
    </row>
    <row r="153" spans="1:9" ht="15.75">
      <c r="A153" s="109" t="s">
        <v>8</v>
      </c>
      <c r="B153" s="109">
        <v>601</v>
      </c>
      <c r="C153" s="110" t="s">
        <v>574</v>
      </c>
      <c r="D153" s="111">
        <v>8049563066</v>
      </c>
      <c r="E153" s="76" t="s">
        <v>575</v>
      </c>
      <c r="F153" s="112" t="s">
        <v>285</v>
      </c>
      <c r="G153" s="1"/>
      <c r="H153" s="1"/>
      <c r="I153" s="113"/>
    </row>
    <row r="154" spans="1:9" ht="15.75">
      <c r="A154" s="115" t="s">
        <v>8</v>
      </c>
      <c r="B154" s="115">
        <v>602</v>
      </c>
      <c r="C154" s="116" t="s">
        <v>725</v>
      </c>
      <c r="D154" s="117">
        <v>9552523438</v>
      </c>
      <c r="E154" s="91" t="s">
        <v>726</v>
      </c>
      <c r="F154" s="118"/>
      <c r="G154" s="80"/>
      <c r="H154" s="80"/>
      <c r="I154" s="113"/>
    </row>
    <row r="155" spans="1:9" ht="15.75">
      <c r="A155" s="109" t="s">
        <v>8</v>
      </c>
      <c r="B155" s="109">
        <v>603</v>
      </c>
      <c r="C155" s="110" t="s">
        <v>576</v>
      </c>
      <c r="D155" s="111">
        <v>8149923259</v>
      </c>
      <c r="E155" s="76" t="s">
        <v>577</v>
      </c>
      <c r="F155" s="112" t="s">
        <v>285</v>
      </c>
      <c r="G155" s="1"/>
      <c r="H155" s="1"/>
      <c r="I155" s="113"/>
    </row>
    <row r="156" spans="1:9" ht="15.75">
      <c r="A156" s="109" t="s">
        <v>8</v>
      </c>
      <c r="B156" s="109">
        <v>604</v>
      </c>
      <c r="C156" s="110" t="s">
        <v>578</v>
      </c>
      <c r="D156" s="111">
        <v>9970165068</v>
      </c>
      <c r="E156" s="77" t="s">
        <v>579</v>
      </c>
      <c r="F156" s="112"/>
      <c r="G156" s="1"/>
      <c r="H156" s="1"/>
      <c r="I156" s="113"/>
    </row>
    <row r="157" spans="1:9" ht="15.75">
      <c r="A157" s="115" t="s">
        <v>8</v>
      </c>
      <c r="B157" s="115">
        <v>701</v>
      </c>
      <c r="C157" s="116" t="s">
        <v>580</v>
      </c>
      <c r="D157" s="127"/>
      <c r="E157" s="98" t="s">
        <v>581</v>
      </c>
      <c r="F157" s="99"/>
      <c r="G157" s="80"/>
      <c r="H157" s="89"/>
      <c r="I157" s="132"/>
    </row>
    <row r="158" spans="1:9" ht="15.75">
      <c r="A158" s="109" t="s">
        <v>8</v>
      </c>
      <c r="B158" s="109">
        <v>702</v>
      </c>
      <c r="C158" s="110" t="s">
        <v>582</v>
      </c>
      <c r="D158" s="111">
        <v>7769985544</v>
      </c>
      <c r="E158" s="77" t="s">
        <v>583</v>
      </c>
      <c r="F158" s="112" t="s">
        <v>285</v>
      </c>
      <c r="G158" s="1"/>
      <c r="H158" s="1"/>
      <c r="I158" s="113"/>
    </row>
    <row r="159" spans="1:9" ht="15.75">
      <c r="A159" s="115" t="s">
        <v>8</v>
      </c>
      <c r="B159" s="115">
        <v>703</v>
      </c>
      <c r="C159" s="116" t="s">
        <v>584</v>
      </c>
      <c r="D159" s="117"/>
      <c r="E159" s="79" t="s">
        <v>585</v>
      </c>
      <c r="F159" s="118"/>
      <c r="G159" s="80"/>
      <c r="H159" s="80"/>
      <c r="I159" s="113"/>
    </row>
    <row r="160" spans="1:9" ht="15.75">
      <c r="A160" s="109" t="s">
        <v>8</v>
      </c>
      <c r="B160" s="109">
        <v>704</v>
      </c>
      <c r="C160" s="110" t="s">
        <v>586</v>
      </c>
      <c r="D160" s="111" t="s">
        <v>587</v>
      </c>
      <c r="E160" s="76" t="s">
        <v>588</v>
      </c>
      <c r="F160" s="112"/>
      <c r="G160" s="1"/>
      <c r="H160" s="1"/>
      <c r="I160" s="113"/>
    </row>
    <row r="161" spans="1:9" ht="15.75">
      <c r="A161" s="109" t="s">
        <v>8</v>
      </c>
      <c r="B161" s="109">
        <v>801</v>
      </c>
      <c r="C161" s="110" t="s">
        <v>589</v>
      </c>
      <c r="D161" s="111">
        <v>9552524486</v>
      </c>
      <c r="E161" s="77" t="s">
        <v>590</v>
      </c>
      <c r="F161" s="112" t="s">
        <v>293</v>
      </c>
      <c r="G161" s="1"/>
      <c r="H161" s="1"/>
      <c r="I161" s="113"/>
    </row>
    <row r="162" spans="1:9" ht="15.75">
      <c r="A162" s="109" t="s">
        <v>8</v>
      </c>
      <c r="B162" s="109">
        <v>802</v>
      </c>
      <c r="C162" s="110" t="s">
        <v>591</v>
      </c>
      <c r="D162" s="111">
        <v>8871783000</v>
      </c>
      <c r="E162" s="76"/>
      <c r="F162" s="112" t="s">
        <v>285</v>
      </c>
      <c r="G162" s="1"/>
      <c r="H162" s="1"/>
      <c r="I162" s="113"/>
    </row>
    <row r="163" spans="1:9" ht="15.75">
      <c r="A163" s="109" t="s">
        <v>8</v>
      </c>
      <c r="B163" s="109">
        <v>803</v>
      </c>
      <c r="C163" s="110" t="s">
        <v>592</v>
      </c>
      <c r="D163" s="111" t="s">
        <v>593</v>
      </c>
      <c r="E163" s="76" t="s">
        <v>594</v>
      </c>
      <c r="F163" s="112" t="s">
        <v>285</v>
      </c>
      <c r="G163" s="1"/>
      <c r="H163" s="1"/>
      <c r="I163" s="113"/>
    </row>
    <row r="164" spans="1:9" ht="15.75">
      <c r="A164" s="109" t="s">
        <v>8</v>
      </c>
      <c r="B164" s="109">
        <v>804</v>
      </c>
      <c r="C164" s="110" t="s">
        <v>595</v>
      </c>
      <c r="D164" s="76">
        <v>9552959362</v>
      </c>
      <c r="E164" s="76" t="s">
        <v>596</v>
      </c>
      <c r="F164" s="112" t="s">
        <v>597</v>
      </c>
      <c r="G164" s="1"/>
      <c r="H164" s="1"/>
      <c r="I164" s="113"/>
    </row>
    <row r="165" spans="1:9" ht="15.75">
      <c r="A165" s="109" t="s">
        <v>8</v>
      </c>
      <c r="B165" s="109">
        <v>901</v>
      </c>
      <c r="C165" s="110" t="s">
        <v>598</v>
      </c>
      <c r="D165" s="111">
        <v>9552122122</v>
      </c>
      <c r="E165" s="76" t="s">
        <v>599</v>
      </c>
      <c r="F165" s="112" t="s">
        <v>285</v>
      </c>
      <c r="G165" s="1"/>
      <c r="H165" s="1"/>
      <c r="I165" s="113"/>
    </row>
    <row r="166" spans="1:9" ht="15.75">
      <c r="A166" s="115" t="s">
        <v>8</v>
      </c>
      <c r="B166" s="115">
        <v>902</v>
      </c>
      <c r="C166" s="116" t="s">
        <v>600</v>
      </c>
      <c r="D166" s="117"/>
      <c r="E166" s="79" t="s">
        <v>601</v>
      </c>
      <c r="F166" s="118"/>
      <c r="G166" s="80"/>
      <c r="H166" s="80"/>
      <c r="I166" s="113"/>
    </row>
    <row r="167" spans="1:9" ht="15.75">
      <c r="A167" s="115" t="s">
        <v>8</v>
      </c>
      <c r="B167" s="115">
        <v>903</v>
      </c>
      <c r="C167" s="116" t="s">
        <v>602</v>
      </c>
      <c r="D167" s="127"/>
      <c r="E167" s="98" t="s">
        <v>603</v>
      </c>
      <c r="F167" s="99"/>
      <c r="G167" s="80"/>
      <c r="H167" s="80"/>
      <c r="I167" s="132"/>
    </row>
    <row r="168" spans="1:9" ht="15.75">
      <c r="A168" s="109" t="s">
        <v>8</v>
      </c>
      <c r="B168" s="109">
        <v>904</v>
      </c>
      <c r="C168" s="110" t="s">
        <v>604</v>
      </c>
      <c r="D168" s="111">
        <v>9870505736</v>
      </c>
      <c r="E168" s="76" t="s">
        <v>605</v>
      </c>
      <c r="F168" s="112"/>
      <c r="G168" s="1"/>
      <c r="H168" s="1"/>
      <c r="I168" s="113"/>
    </row>
    <row r="169" spans="1:9" ht="15.75">
      <c r="A169" s="109" t="s">
        <v>8</v>
      </c>
      <c r="B169" s="109">
        <v>1001</v>
      </c>
      <c r="C169" s="110" t="s">
        <v>606</v>
      </c>
      <c r="D169" s="111">
        <v>9819866216</v>
      </c>
      <c r="E169" s="77" t="s">
        <v>607</v>
      </c>
      <c r="F169" s="112"/>
      <c r="G169" s="1"/>
      <c r="H169" s="1"/>
      <c r="I169" s="113"/>
    </row>
    <row r="170" spans="1:9" ht="15.75">
      <c r="A170" s="109" t="s">
        <v>8</v>
      </c>
      <c r="B170" s="109">
        <v>1002</v>
      </c>
      <c r="C170" s="110" t="s">
        <v>608</v>
      </c>
      <c r="D170" s="130">
        <v>9820590765</v>
      </c>
      <c r="E170" s="100" t="s">
        <v>609</v>
      </c>
      <c r="F170" s="131"/>
      <c r="G170" s="90"/>
      <c r="H170" s="90"/>
      <c r="I170" s="132"/>
    </row>
    <row r="171" spans="1:9" ht="15.75">
      <c r="A171" s="109" t="s">
        <v>8</v>
      </c>
      <c r="B171" s="109">
        <v>1003</v>
      </c>
      <c r="C171" s="110" t="s">
        <v>610</v>
      </c>
      <c r="D171" s="119">
        <v>9860318411</v>
      </c>
      <c r="E171" s="87" t="s">
        <v>611</v>
      </c>
      <c r="F171" s="2"/>
      <c r="G171" s="1"/>
      <c r="H171" s="1"/>
      <c r="I171" s="132"/>
    </row>
    <row r="172" spans="1:9" ht="15.75">
      <c r="A172" s="109" t="s">
        <v>8</v>
      </c>
      <c r="B172" s="109">
        <v>1004</v>
      </c>
      <c r="C172" s="110" t="s">
        <v>612</v>
      </c>
      <c r="D172" s="111">
        <v>9324479628</v>
      </c>
      <c r="E172" s="76" t="s">
        <v>613</v>
      </c>
      <c r="F172" s="112" t="s">
        <v>285</v>
      </c>
      <c r="G172" s="1"/>
      <c r="H172" s="1"/>
      <c r="I172" s="113"/>
    </row>
    <row r="173" spans="1:9" ht="15.75">
      <c r="A173" s="109" t="s">
        <v>8</v>
      </c>
      <c r="B173" s="109">
        <v>1101</v>
      </c>
      <c r="C173" s="110" t="s">
        <v>614</v>
      </c>
      <c r="D173" s="111">
        <v>9271566481</v>
      </c>
      <c r="E173" s="76" t="s">
        <v>615</v>
      </c>
      <c r="F173" s="112" t="s">
        <v>293</v>
      </c>
      <c r="G173" s="1"/>
      <c r="H173" s="1"/>
      <c r="I173" s="113"/>
    </row>
    <row r="174" spans="1:9" ht="15.75">
      <c r="A174" s="109" t="s">
        <v>8</v>
      </c>
      <c r="B174" s="109">
        <v>1102</v>
      </c>
      <c r="C174" s="110" t="s">
        <v>616</v>
      </c>
      <c r="D174" s="111">
        <v>9762031549</v>
      </c>
      <c r="E174" s="76" t="s">
        <v>617</v>
      </c>
      <c r="F174" s="112" t="s">
        <v>293</v>
      </c>
      <c r="G174" s="1"/>
      <c r="H174" s="1"/>
      <c r="I174" s="113"/>
    </row>
    <row r="175" spans="1:9" ht="15.75">
      <c r="A175" s="109" t="s">
        <v>8</v>
      </c>
      <c r="B175" s="109">
        <v>1103</v>
      </c>
      <c r="C175" s="110" t="s">
        <v>618</v>
      </c>
      <c r="D175" s="111">
        <v>9820259055</v>
      </c>
      <c r="E175" s="76" t="s">
        <v>619</v>
      </c>
      <c r="F175" s="112"/>
      <c r="G175" s="1"/>
      <c r="H175" s="1"/>
      <c r="I175" s="113"/>
    </row>
    <row r="176" spans="1:9" ht="15.75">
      <c r="A176" s="109" t="s">
        <v>8</v>
      </c>
      <c r="B176" s="109">
        <v>1104</v>
      </c>
      <c r="C176" s="110" t="s">
        <v>620</v>
      </c>
      <c r="D176" s="111">
        <v>9821047112</v>
      </c>
      <c r="E176" s="76" t="s">
        <v>621</v>
      </c>
      <c r="F176" s="112" t="s">
        <v>293</v>
      </c>
      <c r="G176" s="1"/>
      <c r="H176" s="1"/>
      <c r="I176" s="113"/>
    </row>
    <row r="177" spans="1:10" ht="15.75">
      <c r="A177" s="109" t="s">
        <v>9</v>
      </c>
      <c r="B177" s="109">
        <v>101</v>
      </c>
      <c r="C177" s="110" t="s">
        <v>622</v>
      </c>
      <c r="D177" s="111">
        <v>9403571476</v>
      </c>
      <c r="E177" s="77" t="s">
        <v>623</v>
      </c>
      <c r="F177" s="112" t="s">
        <v>523</v>
      </c>
      <c r="G177" s="1"/>
      <c r="H177" s="1"/>
      <c r="I177" s="113"/>
    </row>
    <row r="178" spans="1:10" ht="15.75">
      <c r="A178" s="109" t="s">
        <v>9</v>
      </c>
      <c r="B178" s="109">
        <v>102</v>
      </c>
      <c r="C178" s="110" t="s">
        <v>624</v>
      </c>
      <c r="D178" s="92">
        <v>7387822200</v>
      </c>
      <c r="E178" s="76" t="s">
        <v>625</v>
      </c>
      <c r="F178" s="112" t="s">
        <v>324</v>
      </c>
      <c r="G178" s="1"/>
      <c r="H178" s="1"/>
      <c r="I178" s="113"/>
    </row>
    <row r="179" spans="1:10" ht="15.75">
      <c r="A179" s="109" t="s">
        <v>9</v>
      </c>
      <c r="B179" s="109">
        <v>103</v>
      </c>
      <c r="C179" s="110" t="s">
        <v>626</v>
      </c>
      <c r="D179" s="111">
        <v>9823830288</v>
      </c>
      <c r="E179" s="77" t="s">
        <v>627</v>
      </c>
      <c r="F179" s="112" t="s">
        <v>293</v>
      </c>
      <c r="G179" s="1"/>
      <c r="H179" s="1"/>
      <c r="I179" s="113"/>
    </row>
    <row r="180" spans="1:10" ht="15.75">
      <c r="A180" s="109" t="s">
        <v>9</v>
      </c>
      <c r="B180" s="109">
        <v>104</v>
      </c>
      <c r="C180" s="110" t="s">
        <v>628</v>
      </c>
      <c r="D180" s="111">
        <v>9552508027</v>
      </c>
      <c r="E180" s="155" t="s">
        <v>727</v>
      </c>
      <c r="F180" s="129" t="s">
        <v>293</v>
      </c>
      <c r="H180" s="1"/>
      <c r="I180" s="113"/>
    </row>
    <row r="181" spans="1:10" ht="15.75">
      <c r="A181" s="109" t="s">
        <v>9</v>
      </c>
      <c r="B181" s="109">
        <v>201</v>
      </c>
      <c r="C181" s="110" t="s">
        <v>629</v>
      </c>
      <c r="D181" s="111">
        <v>9881494188</v>
      </c>
      <c r="E181" s="154"/>
      <c r="F181" s="112" t="s">
        <v>293</v>
      </c>
      <c r="G181" s="1"/>
      <c r="H181" s="1"/>
      <c r="I181" s="113"/>
      <c r="J181" s="155"/>
    </row>
    <row r="182" spans="1:10" ht="15.75">
      <c r="A182" s="109" t="s">
        <v>9</v>
      </c>
      <c r="B182" s="109">
        <v>202</v>
      </c>
      <c r="C182" s="110" t="s">
        <v>630</v>
      </c>
      <c r="D182" s="111" t="s">
        <v>631</v>
      </c>
      <c r="E182" s="77" t="s">
        <v>632</v>
      </c>
      <c r="F182" s="112" t="s">
        <v>523</v>
      </c>
      <c r="G182" s="1"/>
      <c r="H182" s="1"/>
      <c r="I182" s="113"/>
    </row>
    <row r="183" spans="1:10" ht="15.75">
      <c r="A183" s="109" t="s">
        <v>9</v>
      </c>
      <c r="B183" s="109">
        <v>203</v>
      </c>
      <c r="C183" s="110" t="s">
        <v>633</v>
      </c>
      <c r="D183" s="111">
        <v>7387778453</v>
      </c>
      <c r="E183" s="76" t="s">
        <v>634</v>
      </c>
      <c r="F183" s="112" t="s">
        <v>293</v>
      </c>
      <c r="G183" s="1"/>
      <c r="H183" s="1"/>
      <c r="I183" s="113"/>
    </row>
    <row r="184" spans="1:10" ht="15.75">
      <c r="A184" s="109" t="s">
        <v>9</v>
      </c>
      <c r="B184" s="109">
        <v>204</v>
      </c>
      <c r="C184" s="110" t="s">
        <v>635</v>
      </c>
      <c r="D184" s="111">
        <v>9822269297</v>
      </c>
      <c r="E184" s="76" t="s">
        <v>636</v>
      </c>
      <c r="F184" s="112"/>
      <c r="G184" s="1"/>
      <c r="H184" s="1"/>
      <c r="I184" s="113"/>
    </row>
    <row r="185" spans="1:10" ht="15.75">
      <c r="A185" s="115" t="s">
        <v>9</v>
      </c>
      <c r="B185" s="115">
        <v>301</v>
      </c>
      <c r="C185" s="116" t="s">
        <v>637</v>
      </c>
      <c r="D185" s="127"/>
      <c r="E185" s="98" t="s">
        <v>638</v>
      </c>
      <c r="F185" s="99"/>
      <c r="G185" s="80"/>
      <c r="H185" s="89"/>
      <c r="I185" s="132"/>
    </row>
    <row r="186" spans="1:10" ht="15.75">
      <c r="A186" s="109" t="s">
        <v>9</v>
      </c>
      <c r="B186" s="109">
        <v>302</v>
      </c>
      <c r="C186" s="110" t="s">
        <v>639</v>
      </c>
      <c r="D186" s="111">
        <v>9099008179</v>
      </c>
      <c r="E186" s="76" t="s">
        <v>640</v>
      </c>
      <c r="F186" s="112"/>
      <c r="G186" s="1"/>
      <c r="H186" s="1"/>
      <c r="I186" s="113"/>
    </row>
    <row r="187" spans="1:10" ht="15.75">
      <c r="A187" s="109" t="s">
        <v>9</v>
      </c>
      <c r="B187" s="109">
        <v>303</v>
      </c>
      <c r="C187" s="110" t="s">
        <v>641</v>
      </c>
      <c r="D187" s="101" t="s">
        <v>642</v>
      </c>
      <c r="E187" s="76" t="s">
        <v>643</v>
      </c>
      <c r="F187" s="112" t="s">
        <v>285</v>
      </c>
      <c r="G187" s="1">
        <v>7774049493</v>
      </c>
      <c r="H187" s="1"/>
      <c r="I187" s="113"/>
    </row>
    <row r="188" spans="1:10" ht="15.75">
      <c r="A188" s="109" t="s">
        <v>9</v>
      </c>
      <c r="B188" s="109">
        <v>304</v>
      </c>
      <c r="C188" s="110" t="s">
        <v>644</v>
      </c>
      <c r="D188" s="111">
        <v>8108530655</v>
      </c>
      <c r="E188" s="76" t="s">
        <v>645</v>
      </c>
      <c r="F188" s="112" t="s">
        <v>293</v>
      </c>
      <c r="G188" s="1"/>
      <c r="H188" s="1"/>
      <c r="I188" s="113"/>
    </row>
    <row r="189" spans="1:10" ht="15.75">
      <c r="A189" s="109" t="s">
        <v>9</v>
      </c>
      <c r="B189" s="109">
        <v>401</v>
      </c>
      <c r="C189" s="110" t="s">
        <v>646</v>
      </c>
      <c r="D189" s="111">
        <v>9970980814</v>
      </c>
      <c r="E189" s="76" t="s">
        <v>588</v>
      </c>
      <c r="F189" s="112"/>
      <c r="G189" s="1"/>
      <c r="H189" s="1"/>
      <c r="I189" s="113"/>
    </row>
    <row r="190" spans="1:10" ht="15.75">
      <c r="A190" s="109" t="s">
        <v>9</v>
      </c>
      <c r="B190" s="109">
        <v>402</v>
      </c>
      <c r="C190" s="110" t="s">
        <v>647</v>
      </c>
      <c r="D190" s="111">
        <v>9975519334</v>
      </c>
      <c r="E190" s="76" t="s">
        <v>648</v>
      </c>
      <c r="F190" s="112" t="s">
        <v>293</v>
      </c>
      <c r="G190" s="1"/>
      <c r="H190" s="1"/>
      <c r="I190" s="113"/>
    </row>
    <row r="191" spans="1:10" ht="15.75">
      <c r="A191" s="109" t="s">
        <v>9</v>
      </c>
      <c r="B191" s="109">
        <v>403</v>
      </c>
      <c r="C191" s="110" t="s">
        <v>649</v>
      </c>
      <c r="D191" s="111">
        <v>7768937755</v>
      </c>
      <c r="E191" s="76" t="s">
        <v>650</v>
      </c>
      <c r="F191" s="112"/>
      <c r="G191" s="1"/>
      <c r="H191" s="1"/>
      <c r="I191" s="113"/>
    </row>
    <row r="192" spans="1:10" ht="15.75">
      <c r="A192" s="109" t="s">
        <v>9</v>
      </c>
      <c r="B192" s="109">
        <v>404</v>
      </c>
      <c r="C192" s="110" t="s">
        <v>651</v>
      </c>
      <c r="D192" s="111">
        <v>9923139403</v>
      </c>
      <c r="E192" s="77" t="s">
        <v>652</v>
      </c>
      <c r="F192" s="112" t="s">
        <v>285</v>
      </c>
      <c r="G192" s="1"/>
      <c r="H192" s="1"/>
      <c r="I192" s="113"/>
    </row>
    <row r="193" spans="1:9" ht="15.75">
      <c r="A193" s="109" t="s">
        <v>9</v>
      </c>
      <c r="B193" s="109">
        <v>501</v>
      </c>
      <c r="C193" s="110" t="s">
        <v>653</v>
      </c>
      <c r="D193" s="111">
        <v>9769183583</v>
      </c>
      <c r="E193" s="77" t="s">
        <v>654</v>
      </c>
      <c r="F193" s="112" t="s">
        <v>285</v>
      </c>
      <c r="G193" s="1"/>
      <c r="H193" s="1"/>
      <c r="I193" s="113"/>
    </row>
    <row r="194" spans="1:9" ht="15.75">
      <c r="A194" s="133" t="s">
        <v>9</v>
      </c>
      <c r="B194" s="133">
        <v>502</v>
      </c>
      <c r="C194" s="134" t="s">
        <v>655</v>
      </c>
      <c r="D194" s="135"/>
      <c r="E194" s="154" t="s">
        <v>730</v>
      </c>
      <c r="H194" s="94"/>
    </row>
    <row r="195" spans="1:9" ht="15.75">
      <c r="A195" s="109" t="s">
        <v>9</v>
      </c>
      <c r="B195" s="109">
        <v>503</v>
      </c>
      <c r="C195" s="110" t="s">
        <v>656</v>
      </c>
      <c r="D195" s="111">
        <v>9822276365</v>
      </c>
      <c r="E195" s="77" t="s">
        <v>657</v>
      </c>
      <c r="F195" s="112" t="s">
        <v>285</v>
      </c>
      <c r="G195" s="1"/>
      <c r="H195" s="1"/>
      <c r="I195" s="154"/>
    </row>
    <row r="196" spans="1:9" ht="15.75">
      <c r="A196" s="133" t="s">
        <v>9</v>
      </c>
      <c r="B196" s="133">
        <v>504</v>
      </c>
      <c r="C196" s="134" t="s">
        <v>658</v>
      </c>
      <c r="D196" s="157">
        <v>9673176765</v>
      </c>
      <c r="E196" s="156" t="s">
        <v>731</v>
      </c>
      <c r="F196" s="136"/>
      <c r="G196" s="94"/>
      <c r="H196" s="94"/>
      <c r="I196" s="121"/>
    </row>
    <row r="197" spans="1:9" ht="15.75">
      <c r="A197" s="109" t="s">
        <v>9</v>
      </c>
      <c r="B197" s="109">
        <v>601</v>
      </c>
      <c r="C197" s="110" t="s">
        <v>659</v>
      </c>
      <c r="D197" s="111" t="s">
        <v>660</v>
      </c>
      <c r="E197" s="76" t="s">
        <v>661</v>
      </c>
      <c r="F197" s="112" t="s">
        <v>285</v>
      </c>
      <c r="G197" s="1"/>
      <c r="H197" s="1"/>
      <c r="I197" s="113"/>
    </row>
    <row r="198" spans="1:9" ht="15.75">
      <c r="A198" s="109" t="s">
        <v>9</v>
      </c>
      <c r="B198" s="109">
        <v>602</v>
      </c>
      <c r="C198" s="110" t="s">
        <v>662</v>
      </c>
      <c r="D198" s="119">
        <v>9619655641</v>
      </c>
      <c r="E198" s="77" t="s">
        <v>663</v>
      </c>
      <c r="F198" s="120"/>
      <c r="G198" s="81"/>
      <c r="H198" s="81"/>
      <c r="I198" s="121"/>
    </row>
    <row r="199" spans="1:9" ht="15.75">
      <c r="A199" s="115" t="s">
        <v>9</v>
      </c>
      <c r="B199" s="115">
        <v>603</v>
      </c>
      <c r="C199" s="116" t="s">
        <v>664</v>
      </c>
      <c r="D199" s="127" t="s">
        <v>665</v>
      </c>
      <c r="E199" s="88"/>
      <c r="F199" s="128"/>
      <c r="G199" s="89"/>
      <c r="H199" s="89"/>
      <c r="I199" s="143"/>
    </row>
    <row r="200" spans="1:9" ht="15.75">
      <c r="A200" s="109" t="s">
        <v>9</v>
      </c>
      <c r="B200" s="109">
        <v>604</v>
      </c>
      <c r="C200" s="110" t="s">
        <v>666</v>
      </c>
      <c r="D200" s="111">
        <v>9822012062</v>
      </c>
      <c r="E200" s="77" t="s">
        <v>667</v>
      </c>
      <c r="F200" s="112" t="s">
        <v>285</v>
      </c>
      <c r="G200" s="1"/>
      <c r="H200" s="1"/>
      <c r="I200" s="113"/>
    </row>
    <row r="201" spans="1:9" ht="15.75">
      <c r="A201" s="144" t="s">
        <v>9</v>
      </c>
      <c r="B201" s="144">
        <v>701</v>
      </c>
      <c r="C201" s="114" t="s">
        <v>668</v>
      </c>
      <c r="D201" s="78">
        <v>9823426183</v>
      </c>
      <c r="E201" s="76" t="s">
        <v>669</v>
      </c>
      <c r="F201" s="145" t="s">
        <v>293</v>
      </c>
      <c r="G201" s="1"/>
      <c r="H201" s="1"/>
      <c r="I201" s="146"/>
    </row>
    <row r="202" spans="1:9" ht="15.75">
      <c r="A202" s="109" t="s">
        <v>9</v>
      </c>
      <c r="B202" s="109">
        <v>702</v>
      </c>
      <c r="C202" s="110" t="s">
        <v>670</v>
      </c>
      <c r="D202" s="111">
        <v>7798986674</v>
      </c>
      <c r="E202" s="77" t="s">
        <v>671</v>
      </c>
      <c r="F202" s="112" t="s">
        <v>523</v>
      </c>
      <c r="G202" s="1"/>
      <c r="H202" s="1"/>
      <c r="I202" s="113"/>
    </row>
    <row r="203" spans="1:9" ht="15.75">
      <c r="A203" s="109" t="s">
        <v>9</v>
      </c>
      <c r="B203" s="109">
        <v>703</v>
      </c>
      <c r="C203" s="110" t="s">
        <v>672</v>
      </c>
      <c r="D203" s="111">
        <v>8149439468</v>
      </c>
      <c r="E203" s="77" t="s">
        <v>673</v>
      </c>
      <c r="F203" s="112" t="s">
        <v>293</v>
      </c>
      <c r="G203" s="1"/>
      <c r="H203" s="1"/>
      <c r="I203" s="113"/>
    </row>
    <row r="204" spans="1:9" ht="15.75">
      <c r="A204" s="109" t="s">
        <v>9</v>
      </c>
      <c r="B204" s="109">
        <v>704</v>
      </c>
      <c r="C204" s="110" t="s">
        <v>674</v>
      </c>
      <c r="D204" s="111">
        <v>9922921920</v>
      </c>
      <c r="E204" s="77" t="s">
        <v>675</v>
      </c>
      <c r="F204" s="112" t="s">
        <v>479</v>
      </c>
      <c r="G204" s="1"/>
      <c r="H204" s="1"/>
      <c r="I204" s="113"/>
    </row>
    <row r="205" spans="1:9" ht="15.75">
      <c r="A205" s="115" t="s">
        <v>9</v>
      </c>
      <c r="B205" s="115">
        <v>801</v>
      </c>
      <c r="C205" s="116" t="s">
        <v>676</v>
      </c>
      <c r="D205" s="127"/>
      <c r="E205" s="98" t="s">
        <v>677</v>
      </c>
      <c r="F205" s="99"/>
      <c r="G205" s="80"/>
      <c r="H205" s="89"/>
      <c r="I205" s="132"/>
    </row>
    <row r="206" spans="1:9" ht="15.75">
      <c r="A206" s="109" t="s">
        <v>9</v>
      </c>
      <c r="B206" s="109">
        <v>802</v>
      </c>
      <c r="C206" s="110" t="s">
        <v>678</v>
      </c>
      <c r="D206" s="119">
        <v>9823612124</v>
      </c>
      <c r="E206" s="77" t="s">
        <v>679</v>
      </c>
      <c r="F206" s="120"/>
      <c r="G206" s="81"/>
      <c r="H206" s="81"/>
      <c r="I206" s="121"/>
    </row>
    <row r="207" spans="1:9" ht="15.75">
      <c r="A207" s="109" t="s">
        <v>9</v>
      </c>
      <c r="B207" s="109">
        <v>803</v>
      </c>
      <c r="C207" s="110" t="s">
        <v>680</v>
      </c>
      <c r="D207" s="111">
        <v>9967585495</v>
      </c>
      <c r="E207" s="76" t="s">
        <v>681</v>
      </c>
      <c r="F207" s="112" t="s">
        <v>682</v>
      </c>
      <c r="G207" s="1"/>
      <c r="H207" s="1"/>
      <c r="I207" s="113"/>
    </row>
    <row r="208" spans="1:9" ht="15.75">
      <c r="A208" s="109" t="s">
        <v>9</v>
      </c>
      <c r="B208" s="109">
        <v>804</v>
      </c>
      <c r="C208" s="110" t="s">
        <v>683</v>
      </c>
      <c r="D208" s="111">
        <v>9312383405</v>
      </c>
      <c r="E208" s="76" t="s">
        <v>684</v>
      </c>
      <c r="F208" s="112" t="s">
        <v>523</v>
      </c>
      <c r="G208" s="1"/>
      <c r="H208" s="1"/>
      <c r="I208" s="113"/>
    </row>
    <row r="209" spans="1:9" ht="15.75">
      <c r="A209" s="133" t="s">
        <v>9</v>
      </c>
      <c r="B209" s="133">
        <v>901</v>
      </c>
      <c r="C209" s="134" t="s">
        <v>685</v>
      </c>
      <c r="D209" s="135"/>
      <c r="E209" s="93"/>
      <c r="F209" s="136"/>
      <c r="G209" s="94"/>
      <c r="H209" s="94"/>
      <c r="I209" s="121"/>
    </row>
    <row r="210" spans="1:9" ht="15.75">
      <c r="A210" s="109" t="s">
        <v>9</v>
      </c>
      <c r="B210" s="109">
        <v>902</v>
      </c>
      <c r="C210" s="110" t="s">
        <v>686</v>
      </c>
      <c r="D210" s="102">
        <v>9819634803</v>
      </c>
      <c r="E210" s="76" t="s">
        <v>687</v>
      </c>
      <c r="F210" s="112" t="s">
        <v>523</v>
      </c>
      <c r="G210" s="1"/>
      <c r="H210" s="1"/>
      <c r="I210" s="113"/>
    </row>
    <row r="211" spans="1:9" ht="15.75">
      <c r="A211" s="109" t="s">
        <v>9</v>
      </c>
      <c r="B211" s="109">
        <v>903</v>
      </c>
      <c r="C211" s="110" t="s">
        <v>688</v>
      </c>
      <c r="D211" s="111">
        <v>7799017526</v>
      </c>
      <c r="E211" s="76" t="s">
        <v>689</v>
      </c>
      <c r="F211" s="112" t="s">
        <v>285</v>
      </c>
      <c r="G211" s="1"/>
      <c r="H211" s="1"/>
      <c r="I211" s="113"/>
    </row>
    <row r="212" spans="1:9" ht="15.75">
      <c r="A212" s="109" t="s">
        <v>9</v>
      </c>
      <c r="B212" s="109">
        <v>904</v>
      </c>
      <c r="C212" s="110" t="s">
        <v>690</v>
      </c>
      <c r="D212" s="119">
        <v>9821411440</v>
      </c>
      <c r="E212" s="77" t="s">
        <v>478</v>
      </c>
      <c r="F212" s="120" t="s">
        <v>479</v>
      </c>
      <c r="G212" s="81" t="s">
        <v>480</v>
      </c>
      <c r="H212" s="81"/>
      <c r="I212" s="121"/>
    </row>
    <row r="213" spans="1:9" ht="15.75">
      <c r="A213" s="109" t="s">
        <v>9</v>
      </c>
      <c r="B213" s="109">
        <v>1001</v>
      </c>
      <c r="C213" s="110" t="s">
        <v>691</v>
      </c>
      <c r="D213" s="111">
        <v>9822682226</v>
      </c>
      <c r="E213" s="76" t="s">
        <v>692</v>
      </c>
      <c r="F213" s="112"/>
      <c r="G213" s="1"/>
      <c r="H213" s="1"/>
      <c r="I213" s="113"/>
    </row>
    <row r="214" spans="1:9" ht="15.75">
      <c r="A214" s="115" t="s">
        <v>9</v>
      </c>
      <c r="B214" s="115">
        <v>1002</v>
      </c>
      <c r="C214" s="116" t="s">
        <v>693</v>
      </c>
      <c r="D214" s="127">
        <v>9822009923</v>
      </c>
      <c r="E214" s="88"/>
      <c r="F214" s="128"/>
      <c r="G214" s="89"/>
      <c r="H214" s="89"/>
      <c r="I214" s="121"/>
    </row>
    <row r="215" spans="1:9" ht="15.75">
      <c r="A215" s="109" t="s">
        <v>9</v>
      </c>
      <c r="B215" s="109">
        <v>1003</v>
      </c>
      <c r="C215" s="110" t="s">
        <v>694</v>
      </c>
      <c r="D215" s="111">
        <v>9890904123</v>
      </c>
      <c r="E215" s="77" t="s">
        <v>695</v>
      </c>
      <c r="F215" s="112" t="s">
        <v>682</v>
      </c>
      <c r="G215" s="1"/>
      <c r="H215" s="1"/>
      <c r="I215" s="113"/>
    </row>
    <row r="216" spans="1:9" ht="15.75">
      <c r="A216" s="109" t="s">
        <v>9</v>
      </c>
      <c r="B216" s="109">
        <v>1004</v>
      </c>
      <c r="C216" s="110" t="s">
        <v>696</v>
      </c>
      <c r="D216" s="111">
        <v>9822830771</v>
      </c>
      <c r="E216" s="77" t="s">
        <v>697</v>
      </c>
      <c r="F216" s="112" t="s">
        <v>285</v>
      </c>
      <c r="G216" s="1"/>
      <c r="H216" s="1"/>
      <c r="I216" s="113"/>
    </row>
    <row r="217" spans="1:9" ht="15.75">
      <c r="A217" s="133" t="s">
        <v>9</v>
      </c>
      <c r="B217" s="133">
        <v>1101</v>
      </c>
      <c r="C217" s="134" t="s">
        <v>698</v>
      </c>
      <c r="D217" s="135"/>
      <c r="E217" s="93"/>
      <c r="F217" s="136"/>
      <c r="G217" s="94"/>
      <c r="H217" s="94"/>
      <c r="I217" s="121"/>
    </row>
    <row r="218" spans="1:9" ht="15.75">
      <c r="A218" s="109" t="s">
        <v>9</v>
      </c>
      <c r="B218" s="109">
        <v>1102</v>
      </c>
      <c r="C218" s="110" t="s">
        <v>699</v>
      </c>
      <c r="D218" s="111">
        <v>8451059585</v>
      </c>
      <c r="E218" s="76" t="s">
        <v>700</v>
      </c>
      <c r="F218" s="112" t="s">
        <v>701</v>
      </c>
      <c r="G218" s="1"/>
      <c r="H218" s="1"/>
      <c r="I218" s="113"/>
    </row>
    <row r="219" spans="1:9" ht="15.75">
      <c r="A219" s="115" t="s">
        <v>9</v>
      </c>
      <c r="B219" s="115">
        <v>1103</v>
      </c>
      <c r="C219" s="116" t="s">
        <v>702</v>
      </c>
      <c r="D219" s="117"/>
      <c r="E219" s="98" t="s">
        <v>703</v>
      </c>
      <c r="F219" s="99"/>
      <c r="G219" s="80"/>
      <c r="H219" s="80"/>
      <c r="I219" s="113"/>
    </row>
    <row r="220" spans="1:9" ht="15.75">
      <c r="A220" s="109" t="s">
        <v>9</v>
      </c>
      <c r="B220" s="109">
        <v>1104</v>
      </c>
      <c r="C220" s="110" t="s">
        <v>704</v>
      </c>
      <c r="D220" s="111">
        <v>9761793048</v>
      </c>
      <c r="E220" s="77" t="s">
        <v>705</v>
      </c>
      <c r="F220" s="112"/>
      <c r="G220" s="1"/>
      <c r="H220" s="1"/>
      <c r="I220" s="113"/>
    </row>
    <row r="221" spans="1:9">
      <c r="A221" s="147"/>
      <c r="B221" s="148"/>
      <c r="C221" s="149" t="s">
        <v>706</v>
      </c>
      <c r="D221" s="147"/>
      <c r="E221" s="150"/>
      <c r="F221" s="147"/>
      <c r="G221" s="1"/>
      <c r="H221" s="1"/>
      <c r="I221" s="103"/>
    </row>
    <row r="222" spans="1:9">
      <c r="A222" s="147"/>
      <c r="B222" s="151"/>
      <c r="C222" s="149" t="s">
        <v>707</v>
      </c>
      <c r="D222" s="147"/>
      <c r="E222" s="150"/>
      <c r="F222" s="147"/>
      <c r="G222" s="2"/>
      <c r="H222" s="103"/>
      <c r="I222" s="103"/>
    </row>
  </sheetData>
  <hyperlinks>
    <hyperlink ref="E5" r:id="rId1"/>
    <hyperlink ref="E7" r:id="rId2"/>
    <hyperlink ref="E9" r:id="rId3"/>
    <hyperlink ref="E35" r:id="rId4"/>
    <hyperlink ref="E48" r:id="rId5"/>
    <hyperlink ref="E49" r:id="rId6"/>
    <hyperlink ref="E64" r:id="rId7"/>
    <hyperlink ref="E67" r:id="rId8"/>
    <hyperlink ref="E75" r:id="rId9"/>
    <hyperlink ref="E78" r:id="rId10"/>
    <hyperlink ref="E95" r:id="rId11"/>
    <hyperlink ref="E106" r:id="rId12"/>
    <hyperlink ref="E125" r:id="rId13"/>
    <hyperlink ref="E131" r:id="rId14"/>
    <hyperlink ref="E132" r:id="rId15"/>
    <hyperlink ref="E137" r:id="rId16"/>
    <hyperlink ref="E140" r:id="rId17"/>
    <hyperlink ref="E148" r:id="rId18"/>
    <hyperlink ref="E156" r:id="rId19"/>
    <hyperlink ref="E158" r:id="rId20"/>
    <hyperlink ref="E161" r:id="rId21"/>
    <hyperlink ref="E177" r:id="rId22"/>
    <hyperlink ref="E179" r:id="rId23"/>
    <hyperlink ref="E192" r:id="rId24"/>
    <hyperlink ref="E202" r:id="rId25"/>
    <hyperlink ref="E204" r:id="rId26"/>
    <hyperlink ref="E216" r:id="rId27"/>
    <hyperlink ref="E220" r:id="rId28"/>
    <hyperlink ref="E36" r:id="rId29"/>
    <hyperlink ref="E146" r:id="rId30"/>
    <hyperlink ref="E93" r:id="rId31"/>
    <hyperlink ref="E170" r:id="rId32" display="vineetbubna@yahoo.com"/>
    <hyperlink ref="E182" r:id="rId33"/>
    <hyperlink ref="E69" r:id="rId34"/>
    <hyperlink ref="E18" r:id="rId35"/>
    <hyperlink ref="E198" r:id="rId36"/>
    <hyperlink ref="E124" r:id="rId37"/>
    <hyperlink ref="E123" r:id="rId38"/>
    <hyperlink ref="E99" r:id="rId39"/>
    <hyperlink ref="E102" r:id="rId40"/>
    <hyperlink ref="E212" r:id="rId41"/>
    <hyperlink ref="E13" r:id="rId42"/>
    <hyperlink ref="E3" r:id="rId43"/>
    <hyperlink ref="E31" r:id="rId44"/>
    <hyperlink ref="E195" r:id="rId45"/>
    <hyperlink ref="E84" r:id="rId46"/>
    <hyperlink ref="E110" r:id="rId47"/>
    <hyperlink ref="E200" r:id="rId48"/>
    <hyperlink ref="E193" r:id="rId49"/>
    <hyperlink ref="E206" r:id="rId50"/>
    <hyperlink ref="E169" r:id="rId51"/>
    <hyperlink ref="E139" r:id="rId52"/>
    <hyperlink ref="E30" r:id="rId53"/>
    <hyperlink ref="E109" r:id="rId54"/>
    <hyperlink ref="E60" r:id="rId55"/>
    <hyperlink ref="E101" r:id="rId56"/>
    <hyperlink ref="E52" r:id="rId57"/>
    <hyperlink ref="E51" r:id="rId58"/>
    <hyperlink ref="E129" r:id="rId59"/>
    <hyperlink ref="E27" r:id="rId60"/>
    <hyperlink ref="E29" r:id="rId61"/>
    <hyperlink ref="E72" r:id="rId62"/>
    <hyperlink ref="E68" r:id="rId63"/>
    <hyperlink ref="E215" r:id="rId64"/>
    <hyperlink ref="E113" r:id="rId65"/>
    <hyperlink ref="E203" r:id="rId66"/>
    <hyperlink ref="E154" r:id="rId67"/>
    <hyperlink ref="E83" r:id="rId68"/>
    <hyperlink ref="E196" r:id="rId69"/>
  </hyperlinks>
  <pageMargins left="0.7" right="0.7" top="0.75" bottom="0.75" header="0.3" footer="0.3"/>
  <drawing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Actual_Paid</vt:lpstr>
      <vt:lpstr>Outstanding</vt:lpstr>
      <vt:lpstr> Amount Details</vt:lpstr>
      <vt:lpstr>Interest_Calculation</vt:lpstr>
      <vt:lpstr>Owner name &amp;contact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parul singhai</cp:lastModifiedBy>
  <dcterms:created xsi:type="dcterms:W3CDTF">2007-03-28T18:34:25Z</dcterms:created>
  <dcterms:modified xsi:type="dcterms:W3CDTF">2017-04-19T10:07:03Z</dcterms:modified>
</cp:coreProperties>
</file>