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Grafik-Plots (24 Monate)" sheetId="1" r:id="rId1"/>
    <sheet name="Regression" sheetId="2" r:id="rId2"/>
    <sheet name="&gt;=24 Monate"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2" i="2" l="1"/>
  <c r="K62" i="2"/>
  <c r="H62" i="2"/>
  <c r="K43" i="2"/>
  <c r="L43" i="2" s="1"/>
  <c r="H43" i="2"/>
  <c r="I43" i="2" s="1"/>
  <c r="H27" i="2"/>
  <c r="K27" i="2" s="1"/>
  <c r="L27" i="2" s="1"/>
  <c r="H15" i="2"/>
  <c r="K15" i="2" s="1"/>
  <c r="L15" i="2" s="1"/>
</calcChain>
</file>

<file path=xl/comments1.xml><?xml version="1.0" encoding="utf-8"?>
<comments xmlns="http://schemas.openxmlformats.org/spreadsheetml/2006/main">
  <authors>
    <author>Autor</author>
  </authors>
  <commentList>
    <comment ref="A2" authorId="0" shapeId="0">
      <text>
        <r>
          <rPr>
            <b/>
            <sz val="9"/>
            <color indexed="81"/>
            <rFont val="Segoe UI"/>
            <family val="2"/>
          </rPr>
          <t>Autor:</t>
        </r>
        <r>
          <rPr>
            <sz val="9"/>
            <color indexed="81"/>
            <rFont val="Segoe UI"/>
            <family val="2"/>
          </rPr>
          <t xml:space="preserve">
Ich habe hier ein Modell mit vielen Variablen gerechnet (Normal nicht üblich). Einige Variablen sind sicherlich auch nicht notwendig oder sollten zumindest diskutiert werden. Ich werde daher in den kommenden Monaten noch einige weitere Modelle mit weniger Variablen/bzw. auch anderen Variablen rechnen und in Sciebo hochladen</t>
        </r>
      </text>
    </comment>
    <comment ref="G3" authorId="0" shapeId="0">
      <text>
        <r>
          <rPr>
            <b/>
            <sz val="9"/>
            <color indexed="81"/>
            <rFont val="Segoe UI"/>
            <family val="2"/>
          </rPr>
          <t>Autor:</t>
        </r>
        <r>
          <rPr>
            <sz val="9"/>
            <color indexed="81"/>
            <rFont val="Segoe UI"/>
            <family val="2"/>
          </rPr>
          <t xml:space="preserve">
Ich bitte vor allem um Rückmeldung der Interpretation der Ergebnisse. Zum einen ob diese 
1) fehlerhaft sind oder
2) unverständlich </t>
        </r>
      </text>
    </comment>
    <comment ref="G7" authorId="0" shapeId="0">
      <text>
        <r>
          <rPr>
            <b/>
            <sz val="9"/>
            <color indexed="81"/>
            <rFont val="Segoe UI"/>
            <family val="2"/>
          </rPr>
          <t>Autor:</t>
        </r>
        <r>
          <rPr>
            <sz val="9"/>
            <color indexed="81"/>
            <rFont val="Segoe UI"/>
            <family val="2"/>
          </rPr>
          <t xml:space="preserve">
Ich habe hier und im folgenden nur signifikante Ergebnisse interpretiert. </t>
        </r>
      </text>
    </comment>
    <comment ref="G8" authorId="0" shapeId="0">
      <text>
        <r>
          <rPr>
            <b/>
            <sz val="9"/>
            <color indexed="81"/>
            <rFont val="Segoe UI"/>
            <family val="2"/>
          </rPr>
          <t>Autor:</t>
        </r>
        <r>
          <rPr>
            <sz val="9"/>
            <color indexed="81"/>
            <rFont val="Segoe UI"/>
            <family val="2"/>
          </rPr>
          <t xml:space="preserve">
Log-Odds = Logit = logarithmiertes Odds-Ratio</t>
        </r>
      </text>
    </comment>
    <comment ref="G15" authorId="0" shapeId="0">
      <text>
        <r>
          <rPr>
            <b/>
            <sz val="9"/>
            <color indexed="81"/>
            <rFont val="Segoe UI"/>
            <family val="2"/>
          </rPr>
          <t>Autor:</t>
        </r>
        <r>
          <rPr>
            <sz val="9"/>
            <color indexed="81"/>
            <rFont val="Segoe UI"/>
            <family val="2"/>
          </rPr>
          <t xml:space="preserve">
Mit Stata ist es soweit ich weiß nicht möglich, ein multinominales Logit-Modell mit Odds-Ratios auszugeben. Ich weiß, dass dies bei einer einfachen binären logistischen Regression mit dem Befehl "logistic" anstatt "logit" möglich ist. Bei einer multinominalen logistischen Regression, also mit einer AV mit mehreren Ausprägungen, hat das nicht so einfach geklappt. Das muss ich mir noch mal genauer ansehen.</t>
        </r>
      </text>
    </comment>
    <comment ref="J15" authorId="0" shapeId="0">
      <text>
        <r>
          <rPr>
            <b/>
            <sz val="9"/>
            <color indexed="81"/>
            <rFont val="Segoe UI"/>
            <family val="2"/>
          </rPr>
          <t>Autor:</t>
        </r>
        <r>
          <rPr>
            <sz val="9"/>
            <color indexed="81"/>
            <rFont val="Segoe UI"/>
            <family val="2"/>
          </rPr>
          <t xml:space="preserve">
Kehrwertbildung dient bei Odds-Ratios &lt; 1 zur besseren Interpretation</t>
        </r>
      </text>
    </comment>
    <comment ref="L15" authorId="0" shapeId="0">
      <text>
        <r>
          <rPr>
            <b/>
            <sz val="9"/>
            <color indexed="81"/>
            <rFont val="Segoe UI"/>
            <family val="2"/>
          </rPr>
          <t>Autor:</t>
        </r>
        <r>
          <rPr>
            <sz val="9"/>
            <color indexed="81"/>
            <rFont val="Segoe UI"/>
            <family val="2"/>
          </rPr>
          <t xml:space="preserve">
Interpreation als Veränderung in Prozent
Relative Warhscheinlichkeit, dass Frauen und nicht Männer im Elternzeitcluster landen (Im Verhältnis zum AUT-Cluster) steigt um 3.626 % --&gt; In diesem Fall wäre die Interpration mit Prozent nicht sehrs schön, da das Verhältnis viel zu groß ist (vgl. UV = Kinder; AV = Elternzeitcluster --&gt; odds Ratio von 302,77)</t>
        </r>
      </text>
    </comment>
    <comment ref="H43" authorId="0" shapeId="0">
      <text>
        <r>
          <rPr>
            <b/>
            <sz val="9"/>
            <color indexed="81"/>
            <rFont val="Segoe UI"/>
            <family val="2"/>
          </rPr>
          <t>Autor:</t>
        </r>
        <r>
          <rPr>
            <sz val="9"/>
            <color indexed="81"/>
            <rFont val="Segoe UI"/>
            <family val="2"/>
          </rPr>
          <t xml:space="preserve">
Da odds-Ratio hier positiv ist, ist die Bildung des Kehrwerts nicht notwendig</t>
        </r>
      </text>
    </comment>
    <comment ref="J45" authorId="0" shapeId="0">
      <text>
        <r>
          <rPr>
            <b/>
            <sz val="9"/>
            <color indexed="81"/>
            <rFont val="Segoe UI"/>
            <family val="2"/>
          </rPr>
          <t>Autor:</t>
        </r>
        <r>
          <rPr>
            <sz val="9"/>
            <color indexed="81"/>
            <rFont val="Segoe UI"/>
            <family val="2"/>
          </rPr>
          <t xml:space="preserve">
Bei einer Zunahme von 2 Einheiten wären es dann 2,91*2,91=8,4681
</t>
        </r>
      </text>
    </comment>
    <comment ref="B63" authorId="0" shapeId="0">
      <text>
        <r>
          <rPr>
            <b/>
            <sz val="9"/>
            <color indexed="81"/>
            <rFont val="Segoe UI"/>
            <family val="2"/>
          </rPr>
          <t>Autor:</t>
        </r>
        <r>
          <rPr>
            <sz val="9"/>
            <color indexed="81"/>
            <rFont val="Segoe UI"/>
            <family val="2"/>
          </rPr>
          <t xml:space="preserve">
Knapp 20 % aufgeklärte Varianz</t>
        </r>
      </text>
    </comment>
    <comment ref="A70" authorId="0" shapeId="0">
      <text>
        <r>
          <rPr>
            <b/>
            <sz val="9"/>
            <color indexed="81"/>
            <rFont val="Segoe UI"/>
            <family val="2"/>
          </rPr>
          <t>Autor:</t>
        </r>
        <r>
          <rPr>
            <sz val="9"/>
            <color indexed="81"/>
            <rFont val="Segoe UI"/>
            <family val="2"/>
          </rPr>
          <t xml:space="preserve">
Vergleich Grafik-Plot in Zeile 8-29 auf erstem Blatt</t>
        </r>
      </text>
    </comment>
    <comment ref="A75" authorId="0" shapeId="0">
      <text>
        <r>
          <rPr>
            <b/>
            <sz val="9"/>
            <color indexed="81"/>
            <rFont val="Segoe UI"/>
            <family val="2"/>
          </rPr>
          <t>Autor:</t>
        </r>
        <r>
          <rPr>
            <sz val="9"/>
            <color indexed="81"/>
            <rFont val="Segoe UI"/>
            <family val="2"/>
          </rPr>
          <t xml:space="preserve">
Natürlich ist es möglich auch eine beliebig andere Referenzkategorie zu wählen</t>
        </r>
      </text>
    </comment>
  </commentList>
</comments>
</file>

<file path=xl/sharedStrings.xml><?xml version="1.0" encoding="utf-8"?>
<sst xmlns="http://schemas.openxmlformats.org/spreadsheetml/2006/main" count="492" uniqueCount="402">
  <si>
    <t>Anmerkungen zum Plot</t>
  </si>
  <si>
    <t>- Mir ist es nicht gelungen, über die Syntax zur Erstellung des Indexplots</t>
  </si>
  <si>
    <t xml:space="preserve">- Zur Berechnung der Personenzahl je Cluster habe ich daher folgenden Befehl verwendet: </t>
  </si>
  <si>
    <r>
      <rPr>
        <b/>
        <sz val="9"/>
        <color rgb="FFFF0000"/>
        <rFont val="Calibri"/>
        <family val="2"/>
        <scheme val="minor"/>
      </rPr>
      <t>drop if monthnum&gt;=2</t>
    </r>
    <r>
      <rPr>
        <b/>
        <sz val="9"/>
        <color rgb="FF000000"/>
        <rFont val="Calibri"/>
        <family val="2"/>
        <scheme val="minor"/>
      </rPr>
      <t xml:space="preserve">  (Variable monthnum= Anzahl der Monate von 1 - 24)</t>
    </r>
  </si>
  <si>
    <t xml:space="preserve"> 5-Cluster-Solution                      Häufigkeit    Prozent       Kummuliert</t>
  </si>
  <si>
    <t xml:space="preserve">  die Personenanzahl für die Cluster darzustellen</t>
  </si>
  <si>
    <r>
      <t xml:space="preserve">- Es müssten insgesamt </t>
    </r>
    <r>
      <rPr>
        <sz val="10"/>
        <color rgb="FFFF0000"/>
        <rFont val="Calibri"/>
        <family val="2"/>
        <scheme val="minor"/>
      </rPr>
      <t>3847</t>
    </r>
    <r>
      <rPr>
        <sz val="10"/>
        <color theme="1"/>
        <rFont val="Calibri"/>
        <family val="2"/>
        <scheme val="minor"/>
      </rPr>
      <t xml:space="preserve"> Personen für alle Cluster sein </t>
    </r>
  </si>
  <si>
    <t>Anzahl der Personen je Cluster</t>
  </si>
  <si>
    <r>
      <t xml:space="preserve">                               Academic           </t>
    </r>
    <r>
      <rPr>
        <sz val="10"/>
        <color rgb="FFFF0000"/>
        <rFont val="Calibri"/>
        <family val="2"/>
        <scheme val="minor"/>
      </rPr>
      <t xml:space="preserve">  636</t>
    </r>
    <r>
      <rPr>
        <sz val="10"/>
        <color theme="1"/>
        <rFont val="Calibri"/>
        <family val="2"/>
        <scheme val="minor"/>
      </rPr>
      <t xml:space="preserve">           16.53              16.53</t>
    </r>
  </si>
  <si>
    <r>
      <t xml:space="preserve">Transition into Employment             </t>
    </r>
    <r>
      <rPr>
        <sz val="10"/>
        <color rgb="FFFF0000"/>
        <rFont val="Calibri"/>
        <family val="2"/>
        <scheme val="minor"/>
      </rPr>
      <t xml:space="preserve">485 </t>
    </r>
    <r>
      <rPr>
        <sz val="10"/>
        <color theme="1"/>
        <rFont val="Calibri"/>
        <family val="2"/>
        <scheme val="minor"/>
      </rPr>
      <t xml:space="preserve">          12.61              29.14</t>
    </r>
  </si>
  <si>
    <r>
      <t xml:space="preserve">                        Informal Care             </t>
    </r>
    <r>
      <rPr>
        <sz val="10"/>
        <color rgb="FFFF0000"/>
        <rFont val="Calibri"/>
        <family val="2"/>
        <scheme val="minor"/>
      </rPr>
      <t xml:space="preserve">197 </t>
    </r>
    <r>
      <rPr>
        <sz val="10"/>
        <color theme="1"/>
        <rFont val="Calibri"/>
        <family val="2"/>
        <scheme val="minor"/>
      </rPr>
      <t xml:space="preserve">            5.12              34.26</t>
    </r>
  </si>
  <si>
    <r>
      <t xml:space="preserve">     Transition into Academic         </t>
    </r>
    <r>
      <rPr>
        <sz val="10"/>
        <color rgb="FFFF0000"/>
        <rFont val="Calibri"/>
        <family val="2"/>
        <scheme val="minor"/>
      </rPr>
      <t xml:space="preserve">    267</t>
    </r>
    <r>
      <rPr>
        <sz val="10"/>
        <color theme="1"/>
        <rFont val="Calibri"/>
        <family val="2"/>
        <scheme val="minor"/>
      </rPr>
      <t xml:space="preserve">             6.94               41.20</t>
    </r>
  </si>
  <si>
    <r>
      <t xml:space="preserve">                          Employment        </t>
    </r>
    <r>
      <rPr>
        <sz val="10"/>
        <color rgb="FFFF0000"/>
        <rFont val="Calibri"/>
        <family val="2"/>
        <scheme val="minor"/>
      </rPr>
      <t xml:space="preserve">   2262 </t>
    </r>
    <r>
      <rPr>
        <sz val="10"/>
        <color theme="1"/>
        <rFont val="Calibri"/>
        <family val="2"/>
        <scheme val="minor"/>
      </rPr>
      <t xml:space="preserve">          58.80            100.00</t>
    </r>
  </si>
  <si>
    <t xml:space="preserve">  außerhalb der Wissenschaft genommen </t>
  </si>
  <si>
    <t>- Relativ geringer Anteil an Personen im Elternzeit-Cluster. Auszeit wird hier von einer Beschäftigung</t>
  </si>
  <si>
    <t>- Befragte ohne Kinder wechseln von Arbeitslosigkeit in eine Tätigkeit außerhalb der Wissenschaft</t>
  </si>
  <si>
    <t>- Anteil von Personen mit Kindern in der Wissenschaft könnte etwas höher sein</t>
  </si>
  <si>
    <t>- Personen mit Kindern logischerweise häufiger in Elternzeit</t>
  </si>
  <si>
    <t>Während Promotion Berufspraxis gesammelt</t>
  </si>
  <si>
    <t>- Befragte, die während der Promotion bereits Berufspraxis gesammelt haben,</t>
  </si>
  <si>
    <t xml:space="preserve">  sind zu Beginn der Post-Doc-Phase seltener arbeitslos und sind zudem </t>
  </si>
  <si>
    <t xml:space="preserve">  häufiger in der Wissenschaft tätig bzw. wechseln auch eher in die Wissenschaft </t>
  </si>
  <si>
    <t>--&gt; Circa. 25 % in Monat 16-17</t>
  </si>
  <si>
    <t xml:space="preserve">  Status prop. Plot nach Bereitschaft zu Auslandsmobilität</t>
  </si>
  <si>
    <t>- Personen mit einer geringen Bereitschaf zur Auslandsmobilität, sind häufiger in Elternzeit</t>
  </si>
  <si>
    <t>- Personen mit einer hohen Bereitschaft zur Auslandsmobilität üben etwas häufiger</t>
  </si>
  <si>
    <t xml:space="preserve">   eine wissenschaftliche Tätigkeit aus</t>
  </si>
  <si>
    <t>- Die Bereitschaft zu Weiterbildugnsmaßnahmen ist für Personen mit geringer Bereitschaft</t>
  </si>
  <si>
    <t xml:space="preserve">  zur Auslandsmobilität etwas stärker ausgeprägt </t>
  </si>
  <si>
    <t xml:space="preserve">Variable Bereitschaft Auslandsmobilität: </t>
  </si>
  <si>
    <t>Forschungsaufenthalte im Ausland während Promotion</t>
  </si>
  <si>
    <t>Status prop. Plot nach Personen mit Kindern (0=nein; 1=ja)</t>
  </si>
  <si>
    <r>
      <t xml:space="preserve">     </t>
    </r>
    <r>
      <rPr>
        <b/>
        <sz val="11"/>
        <color theme="1"/>
        <rFont val="Calibri"/>
        <family val="2"/>
        <scheme val="minor"/>
      </rPr>
      <t xml:space="preserve">Status prop. Plot nach Personen mit Berufspraxis während Promotion </t>
    </r>
  </si>
  <si>
    <t>Habilitation geplant bzw. bereits begonnen</t>
  </si>
  <si>
    <t>Migrationshintergrund/Geburtsort in einem anderen Land</t>
  </si>
  <si>
    <t>Status prop. Plot nach Befristung</t>
  </si>
  <si>
    <t>Status prop. Plot nach Einkommensklassen (Bruttoverdienst)</t>
  </si>
  <si>
    <t>Alle weiteren Interpretationen (Vergleich oben)</t>
  </si>
  <si>
    <t>Absicht in Zukunft ins Ausland zu gehen</t>
  </si>
  <si>
    <t>Arbeitsplatzwechsel (AG-Wechsel) nach abgeschlossener Promotion</t>
  </si>
  <si>
    <t>Personen, die in der Wissenschaft tätig sind, wechseln häufiger den Arbeitsplatz</t>
  </si>
  <si>
    <t>- Personen, die in der Wissenschaft tätig sind, äußern häufiger die Absicht in Zukunft ins</t>
  </si>
  <si>
    <t xml:space="preserve">  Ausland gehen zu wollen</t>
  </si>
  <si>
    <t xml:space="preserve">  und sind seltener arbeitslos</t>
  </si>
  <si>
    <t>- Hier zeigt sich der deutlich höhere Anteil befristeter Stellen in der Wissenschaft</t>
  </si>
  <si>
    <t>- Der Anteil der Personen mit Migrationshintergrund, die zu Beginn der Post-Doc-Phase</t>
  </si>
  <si>
    <t xml:space="preserve">  arbeitslos sind, ist etwas höher als der Anteil der in Deutschland Geborenen</t>
  </si>
  <si>
    <t xml:space="preserve">bei gleichzeitigem Ortswechsel (Andere Universität) --&gt; 2-5 Ortswechsel </t>
  </si>
  <si>
    <t>- Habilitationsvorhaben bzw. gegenwärtig dabei zu habilititeren bei Personen aus</t>
  </si>
  <si>
    <t xml:space="preserve">  der Wissenschaft logischerweise am deutlichsten ausgeprägt</t>
  </si>
  <si>
    <t>Status prop. Plot nach Geschlecht</t>
  </si>
  <si>
    <t xml:space="preserve">- Männer üben häufiger eine Tätigkeit außerhalb der Wissenschaft und möglicherweise auch etwas </t>
  </si>
  <si>
    <t xml:space="preserve">  häufiger eine Tätigkeit innerhalb der Wissenschaft aus (Erst mit Regressionsanalyse kann hierzu </t>
  </si>
  <si>
    <t xml:space="preserve">  genaueres gesagt werden)</t>
  </si>
  <si>
    <t>- Man kann jedoch eindeutig festhalten, dass sich in in den allermeisten Fällen das Elternzeit-Cluster</t>
  </si>
  <si>
    <t xml:space="preserve">  von Frauen besetzt wird</t>
  </si>
  <si>
    <t>Anzahl der Publikationen mit Peer-Review-Verfahren</t>
  </si>
  <si>
    <t>- Personen, die aus der Wissenschaft kommen, publizieren deutlich mehr</t>
  </si>
  <si>
    <t>Seuquenzen = 24 Monate</t>
  </si>
  <si>
    <r>
      <rPr>
        <sz val="10"/>
        <color rgb="FFFF0000"/>
        <rFont val="Calibri"/>
        <family val="2"/>
        <scheme val="minor"/>
      </rPr>
      <t>Beispiel</t>
    </r>
    <r>
      <rPr>
        <sz val="10"/>
        <color theme="1"/>
        <rFont val="Calibri"/>
        <family val="2"/>
        <scheme val="minor"/>
      </rPr>
      <t xml:space="preserve"> </t>
    </r>
    <r>
      <rPr>
        <b/>
        <sz val="10"/>
        <color theme="1"/>
        <rFont val="Calibri"/>
        <family val="2"/>
        <scheme val="minor"/>
      </rPr>
      <t xml:space="preserve">Academic-Cluster </t>
    </r>
    <r>
      <rPr>
        <sz val="10"/>
        <color theme="1"/>
        <rFont val="Calibri"/>
        <family val="2"/>
        <scheme val="minor"/>
      </rPr>
      <t xml:space="preserve">= Personen, die durchgehend (oder fast durchgehend) innerhalb der ersten 24 Monate seit Abschluss der Promotion (Ende 2013/Anfang2014) bis jetzt (2. Welle im Jahr 2016) </t>
    </r>
  </si>
  <si>
    <t>in der Wissenschaft tätig waren, bzw. sind</t>
  </si>
  <si>
    <t xml:space="preserve">                    Branchenzugehörigkeit </t>
  </si>
  <si>
    <t>Einfluss von Schulabschluss Vater auf spätere Karriere</t>
  </si>
  <si>
    <t xml:space="preserve">Aufgrund der Tatsache, dass 58,8 % aller Personen im Datensatz dem Employment-Cluster </t>
  </si>
  <si>
    <t>angehören, ist der prozentuale Anteil dieser Gruppe in allen unten aufgelisteten Grafik-Plots</t>
  </si>
  <si>
    <t>Anmerkung:</t>
  </si>
  <si>
    <t xml:space="preserve">ich die Status proportion plots untersuche, als Veränderungen interpretieren, die auf eben  </t>
  </si>
  <si>
    <t xml:space="preserve">diese Merkmale zurückgehen. </t>
  </si>
  <si>
    <t>--&gt; (Möglicherweise ist hier der Kinderwunsch bzw. bereits bestehende Elternschsaft wichtiger als Karriere)</t>
  </si>
  <si>
    <t>- Arbeitslosigkeit ist in beiden Gruppen in etwa gleich</t>
  </si>
  <si>
    <r>
      <t xml:space="preserve">5-Cluster Lösung </t>
    </r>
    <r>
      <rPr>
        <sz val="10"/>
        <color theme="1"/>
        <rFont val="Calibri"/>
        <family val="2"/>
        <scheme val="minor"/>
      </rPr>
      <t>(Ich habe die Plots auch schon mit 4,6 und 7 Clustern ausprobiert, die 5 Cluster-Lösung erscheint mir jedoch am Sinnvollsten)</t>
    </r>
  </si>
  <si>
    <t>Da die Befragten ja genau einem Cluster zugeordnet werden und sich diese Zuordnung im Zeitraum 24 Monate nicht ändert,</t>
  </si>
  <si>
    <t>reicht der erste Monat als Information aus, zu wissen, zu welchem Cluster die jeweiligen Befragten gehören.</t>
  </si>
  <si>
    <r>
      <t xml:space="preserve">Somit können die </t>
    </r>
    <r>
      <rPr>
        <b/>
        <sz val="10"/>
        <color theme="9" tint="-0.249977111117893"/>
        <rFont val="Calibri"/>
        <family val="2"/>
        <scheme val="minor"/>
      </rPr>
      <t>Beobachtungswerte = (3847*24)</t>
    </r>
    <r>
      <rPr>
        <sz val="10"/>
        <color theme="1"/>
        <rFont val="Calibri"/>
        <family val="2"/>
        <scheme val="minor"/>
      </rPr>
      <t xml:space="preserve"> auf die Anzahl der Personen heruntergerechnet werden. --&gt;</t>
    </r>
    <r>
      <rPr>
        <b/>
        <sz val="10"/>
        <color theme="1"/>
        <rFont val="Calibri"/>
        <family val="2"/>
        <scheme val="minor"/>
      </rPr>
      <t xml:space="preserve"> </t>
    </r>
    <r>
      <rPr>
        <b/>
        <sz val="10"/>
        <color theme="9" tint="-0.249977111117893"/>
        <rFont val="Calibri"/>
        <family val="2"/>
        <scheme val="minor"/>
      </rPr>
      <t>92328/24= 3847</t>
    </r>
  </si>
  <si>
    <t>Wäre für Sie eine Arbeit im Ausland vorstellbar?</t>
  </si>
  <si>
    <t>- Personen, die außerhalb der Wissenschaft tätig sind, haben ein deutlich höheres Einkommen</t>
  </si>
  <si>
    <t/>
  </si>
  <si>
    <t>Elternzeit</t>
  </si>
  <si>
    <t>0.175</t>
  </si>
  <si>
    <t>-0.265</t>
  </si>
  <si>
    <t>-3.618***</t>
  </si>
  <si>
    <t>-0.053</t>
  </si>
  <si>
    <t>(0.195)</t>
  </si>
  <si>
    <t>(0.179)</t>
  </si>
  <si>
    <t>(0.566)</t>
  </si>
  <si>
    <t>(0.220)</t>
  </si>
  <si>
    <t>0.155</t>
  </si>
  <si>
    <t>0.112</t>
  </si>
  <si>
    <t>-0.967</t>
  </si>
  <si>
    <t>-0.332</t>
  </si>
  <si>
    <t>(0.337)</t>
  </si>
  <si>
    <t>(0.317)</t>
  </si>
  <si>
    <t>(0.732)</t>
  </si>
  <si>
    <t>(0.442)</t>
  </si>
  <si>
    <t>0.336*</t>
  </si>
  <si>
    <t>0.064</t>
  </si>
  <si>
    <t>5.713***</t>
  </si>
  <si>
    <t>0.254</t>
  </si>
  <si>
    <t>(0.200)</t>
  </si>
  <si>
    <t>(0.191)</t>
  </si>
  <si>
    <t>(1.029)</t>
  </si>
  <si>
    <t>(0.230)</t>
  </si>
  <si>
    <t>-0.628**</t>
  </si>
  <si>
    <t>0.374</t>
  </si>
  <si>
    <t>0.883</t>
  </si>
  <si>
    <t>-0.530</t>
  </si>
  <si>
    <t>(0.319)</t>
  </si>
  <si>
    <t>(0.315)</t>
  </si>
  <si>
    <t>(0.630)</t>
  </si>
  <si>
    <t>(0.393)</t>
  </si>
  <si>
    <t>-0.551</t>
  </si>
  <si>
    <t>-0.105</t>
  </si>
  <si>
    <t>-0.853</t>
  </si>
  <si>
    <t>-0.148</t>
  </si>
  <si>
    <t>(0.364)</t>
  </si>
  <si>
    <t>(0.776)</t>
  </si>
  <si>
    <t>(0.420)</t>
  </si>
  <si>
    <t>-0.724***</t>
  </si>
  <si>
    <t>0.378</t>
  </si>
  <si>
    <t>0.137</t>
  </si>
  <si>
    <t>-0.198</t>
  </si>
  <si>
    <t>(0.271)</t>
  </si>
  <si>
    <t>(0.288)</t>
  </si>
  <si>
    <t>(0.551)</t>
  </si>
  <si>
    <t>(0.316)</t>
  </si>
  <si>
    <t>-0.065</t>
  </si>
  <si>
    <t>-0.609**</t>
  </si>
  <si>
    <t>0.687</t>
  </si>
  <si>
    <t>-0.595*</t>
  </si>
  <si>
    <t>(0.283)</t>
  </si>
  <si>
    <t>(0.282)</t>
  </si>
  <si>
    <t>(0.577)</t>
  </si>
  <si>
    <t>(0.324)</t>
  </si>
  <si>
    <t>-0.174</t>
  </si>
  <si>
    <t>-0.281</t>
  </si>
  <si>
    <t>1.065</t>
  </si>
  <si>
    <t>-0.188</t>
  </si>
  <si>
    <t>(0.520)</t>
  </si>
  <si>
    <t>(0.447)</t>
  </si>
  <si>
    <t>(0.862)</t>
  </si>
  <si>
    <t>(0.513)</t>
  </si>
  <si>
    <t>0.092</t>
  </si>
  <si>
    <t>-0.202</t>
  </si>
  <si>
    <t>0.841</t>
  </si>
  <si>
    <t>-0.415</t>
  </si>
  <si>
    <t>(0.307)</t>
  </si>
  <si>
    <t>(0.289)</t>
  </si>
  <si>
    <t>(0.616)</t>
  </si>
  <si>
    <t>(0.343)</t>
  </si>
  <si>
    <t>N</t>
  </si>
  <si>
    <t>Log Likelihood</t>
  </si>
  <si>
    <t xml:space="preserve">Pseudo R2 </t>
  </si>
  <si>
    <t>0.0854</t>
  </si>
  <si>
    <t>0.093</t>
  </si>
  <si>
    <t>0.447</t>
  </si>
  <si>
    <t>0.433</t>
  </si>
  <si>
    <t>-0.383</t>
  </si>
  <si>
    <t>(0.280)</t>
  </si>
  <si>
    <t>(0.273)</t>
  </si>
  <si>
    <t>(0.605)</t>
  </si>
  <si>
    <t>-0.182</t>
  </si>
  <si>
    <t>-0.216</t>
  </si>
  <si>
    <t>-0.518</t>
  </si>
  <si>
    <t>0.549**</t>
  </si>
  <si>
    <t>(0.260)</t>
  </si>
  <si>
    <t>(0.541)</t>
  </si>
  <si>
    <t>(0.277)</t>
  </si>
  <si>
    <t>0.661***</t>
  </si>
  <si>
    <t>0.465***</t>
  </si>
  <si>
    <t>1.070***</t>
  </si>
  <si>
    <t>(0.153)</t>
  </si>
  <si>
    <t>(0.142)</t>
  </si>
  <si>
    <t>(0.305)</t>
  </si>
  <si>
    <t>(0.159)</t>
  </si>
  <si>
    <t>0.082</t>
  </si>
  <si>
    <t>-0.295**</t>
  </si>
  <si>
    <t>-0.226</t>
  </si>
  <si>
    <t>-0.031</t>
  </si>
  <si>
    <t>(0.126)</t>
  </si>
  <si>
    <t>(0.123)</t>
  </si>
  <si>
    <t>(0.229)</t>
  </si>
  <si>
    <t>(0.144)</t>
  </si>
  <si>
    <t>0.071</t>
  </si>
  <si>
    <t>-0.127</t>
  </si>
  <si>
    <t>0.076</t>
  </si>
  <si>
    <t>(0.084)</t>
  </si>
  <si>
    <t>(0.070)</t>
  </si>
  <si>
    <t>(0.098)</t>
  </si>
  <si>
    <t>0.597***</t>
  </si>
  <si>
    <t>-0.113</t>
  </si>
  <si>
    <t>-0.043</t>
  </si>
  <si>
    <t>0.497***</t>
  </si>
  <si>
    <t>(0.082)</t>
  </si>
  <si>
    <t>(0.150)</t>
  </si>
  <si>
    <t>(0.095)</t>
  </si>
  <si>
    <t>-1.352***</t>
  </si>
  <si>
    <t>-0.392**</t>
  </si>
  <si>
    <t>-1.088***</t>
  </si>
  <si>
    <t>-0.821***</t>
  </si>
  <si>
    <t>(0.225)</t>
  </si>
  <si>
    <t>(0.181)</t>
  </si>
  <si>
    <t>(0.352)</t>
  </si>
  <si>
    <t>(0.238)</t>
  </si>
  <si>
    <t>-0.115</t>
  </si>
  <si>
    <t>-0.048</t>
  </si>
  <si>
    <t>-0.251</t>
  </si>
  <si>
    <t>-0.073</t>
  </si>
  <si>
    <t>(0.092)</t>
  </si>
  <si>
    <t>(0.086)</t>
  </si>
  <si>
    <t>(0.157)</t>
  </si>
  <si>
    <t>(0.105)</t>
  </si>
  <si>
    <t>0.039</t>
  </si>
  <si>
    <t>0.027</t>
  </si>
  <si>
    <t>0.173</t>
  </si>
  <si>
    <t>0.119</t>
  </si>
  <si>
    <t>(0.100)</t>
  </si>
  <si>
    <t>(0.096)</t>
  </si>
  <si>
    <t>(0.183)</t>
  </si>
  <si>
    <t>(0.118)</t>
  </si>
  <si>
    <t>-0.268**</t>
  </si>
  <si>
    <t>-0.648***</t>
  </si>
  <si>
    <t>0.022</t>
  </si>
  <si>
    <t>-0.387***</t>
  </si>
  <si>
    <t>(0.127)</t>
  </si>
  <si>
    <t>(0.125)</t>
  </si>
  <si>
    <t>(0.204)</t>
  </si>
  <si>
    <t>(0.141)</t>
  </si>
  <si>
    <t>-0.081</t>
  </si>
  <si>
    <t>-0.080</t>
  </si>
  <si>
    <t>-0.158</t>
  </si>
  <si>
    <t>(0.094)</t>
  </si>
  <si>
    <t>(0.090)</t>
  </si>
  <si>
    <t>(0.108)</t>
  </si>
  <si>
    <t>0.473</t>
  </si>
  <si>
    <t>7.541***</t>
  </si>
  <si>
    <t>-5.035*</t>
  </si>
  <si>
    <t>1.667</t>
  </si>
  <si>
    <t>(1.558)</t>
  </si>
  <si>
    <t>(1.502)</t>
  </si>
  <si>
    <t>(2.711)</t>
  </si>
  <si>
    <t>(1.739)</t>
  </si>
  <si>
    <t>1,433</t>
  </si>
  <si>
    <t xml:space="preserve">Geschlecht </t>
  </si>
  <si>
    <t>(0=Frauen; 1=Männer)</t>
  </si>
  <si>
    <t xml:space="preserve">Geburtsort </t>
  </si>
  <si>
    <t xml:space="preserve">Kinder </t>
  </si>
  <si>
    <t>(0=Nein; 1=Ja)</t>
  </si>
  <si>
    <t>Referenkategorie ist Cluster 5 = Außeruniversitäre Tätigkeit (AUT)</t>
  </si>
  <si>
    <t>Cluster 1</t>
  </si>
  <si>
    <t>Cluster 2</t>
  </si>
  <si>
    <t>Cluster 3</t>
  </si>
  <si>
    <t>Cluster 4</t>
  </si>
  <si>
    <t>(Wissenschaft)</t>
  </si>
  <si>
    <t>(Elternzeit)</t>
  </si>
  <si>
    <t>(Übergang WS)</t>
  </si>
  <si>
    <t>(Übergang AUT)</t>
  </si>
  <si>
    <t>Tabelle 1:    Einflussfaktoren auf die Clusterzugehörigkeit (Multinomiales Logit-Modell)</t>
  </si>
  <si>
    <t>Soziodemographische Faktoren:</t>
  </si>
  <si>
    <t xml:space="preserve">     Geschlecht </t>
  </si>
  <si>
    <t xml:space="preserve">     Geburtsort</t>
  </si>
  <si>
    <t xml:space="preserve">     Kinder</t>
  </si>
  <si>
    <t xml:space="preserve">     Schulabschluss Vater</t>
  </si>
  <si>
    <t xml:space="preserve">         Mittlere Reife</t>
  </si>
  <si>
    <t xml:space="preserve">         Fachhochschulreife</t>
  </si>
  <si>
    <t xml:space="preserve">         Abitur</t>
  </si>
  <si>
    <t xml:space="preserve">      Ref. Hauptschul-/Kein Abschluss</t>
  </si>
  <si>
    <t xml:space="preserve">     Schulabschluss Mutter</t>
  </si>
  <si>
    <t xml:space="preserve">       Ref. Hauptschul-/Kein Abschluss</t>
  </si>
  <si>
    <t xml:space="preserve">          Mittlere Reife</t>
  </si>
  <si>
    <t xml:space="preserve">          Fachhochschulreife</t>
  </si>
  <si>
    <t xml:space="preserve">          Abitur</t>
  </si>
  <si>
    <t xml:space="preserve">     Forschung_Ausland</t>
  </si>
  <si>
    <t>Forschung_Ausland</t>
  </si>
  <si>
    <t xml:space="preserve">     Auslandsaufenthalte</t>
  </si>
  <si>
    <t xml:space="preserve">Auslandsaufenthalte </t>
  </si>
  <si>
    <t xml:space="preserve">(0=Nein; 1=Ja)  </t>
  </si>
  <si>
    <t>--&gt; Bezieht sich auf Auslandsaufenthalte nach dem Studium</t>
  </si>
  <si>
    <t xml:space="preserve">     Postprom_Mobilität</t>
  </si>
  <si>
    <t>Postprom_Mobilität</t>
  </si>
  <si>
    <t xml:space="preserve">(0, 1 und 2 Mal) </t>
  </si>
  <si>
    <t>--&gt; Häufigkeit des AG-Wechsels nach Promotion</t>
  </si>
  <si>
    <t>--&gt; Forschungsaufenthalte im Ausland  während Promotioinsphase von mindestens einmonatiger Dauer</t>
  </si>
  <si>
    <t xml:space="preserve">     Tagungsbesuche</t>
  </si>
  <si>
    <t xml:space="preserve">Tagungsbesuche </t>
  </si>
  <si>
    <t>--&gt; Besuch von Konferenzen und Tagungen während Promotion</t>
  </si>
  <si>
    <t xml:space="preserve">     Mobilitätsbereitschaft</t>
  </si>
  <si>
    <t>Mobilitätsbereitschaft</t>
  </si>
  <si>
    <t>--&gt; Arbeit im Ausland vorstellbar?</t>
  </si>
  <si>
    <t>Konstante</t>
  </si>
  <si>
    <t>Ausgewiesen sind die Logit-Koeffizienten; Standardfehler in Klammern.</t>
  </si>
  <si>
    <t>*** p &lt; 0.01, ** p &lt; 0.05, * p &lt; 0.1</t>
  </si>
  <si>
    <t xml:space="preserve">     Wissenschaftskarriere</t>
  </si>
  <si>
    <t>(1=sehr unwichtig; 5=sehr wichtig)</t>
  </si>
  <si>
    <t>(1=überhaupt nicht; 5=voll und ganz)</t>
  </si>
  <si>
    <t>(0=Deutschland; 1=Anderes Land)</t>
  </si>
  <si>
    <t>--&gt; Bedeutung einer Karriere in der Wissenschaft</t>
  </si>
  <si>
    <t>Soziale Mobilität:</t>
  </si>
  <si>
    <t xml:space="preserve">     Befristung</t>
  </si>
  <si>
    <t>Befristung</t>
  </si>
  <si>
    <t>(0=befristet; 1=unbefristet)</t>
  </si>
  <si>
    <t xml:space="preserve">     Einkommenszufriedenheit</t>
  </si>
  <si>
    <t xml:space="preserve">     Arbeitszufriedenheit</t>
  </si>
  <si>
    <t>Einkommenszufriedenheit</t>
  </si>
  <si>
    <t>Wissenschaftskarriere</t>
  </si>
  <si>
    <t>Arbeitszufriedenheit</t>
  </si>
  <si>
    <t>Privatlebenzufriedenheit</t>
  </si>
  <si>
    <t>Codierung</t>
  </si>
  <si>
    <t>Erläuterungen</t>
  </si>
  <si>
    <t>--&gt; Zufriedenheit mit den Arbeitsbedingungen</t>
  </si>
  <si>
    <t>--&gt; Zufriedenheit mit Raum für Privatleben</t>
  </si>
  <si>
    <t>--&gt; Zufriedenheit mit dem Einkommen</t>
  </si>
  <si>
    <t>(1= 1-3; 2= 4-8; 3= 9 und mehr)</t>
  </si>
  <si>
    <t>(0=gar nicht; 5=in hohem Maße)</t>
  </si>
  <si>
    <t>Logarithmus zur Basis 2</t>
  </si>
  <si>
    <t>Logarith. Monatseinkommen</t>
  </si>
  <si>
    <t xml:space="preserve">     Einkommen </t>
  </si>
  <si>
    <t>Erläuterung der Cluster</t>
  </si>
  <si>
    <t>Wissenschaftliche Tätigkeit</t>
  </si>
  <si>
    <t xml:space="preserve">Übergang in außeruniversitäre Tätigkeit </t>
  </si>
  <si>
    <t>Übergang in die Wissenschaft</t>
  </si>
  <si>
    <t>Außeruniversitäre Tätigkeit</t>
  </si>
  <si>
    <t>Abkürzung</t>
  </si>
  <si>
    <t>AUT</t>
  </si>
  <si>
    <t>WS</t>
  </si>
  <si>
    <t xml:space="preserve">           5- Cluster- Lösung</t>
  </si>
  <si>
    <t xml:space="preserve">     Privatleben-Zufriedenheit</t>
  </si>
  <si>
    <r>
      <rPr>
        <b/>
        <sz val="10"/>
        <color theme="1"/>
        <rFont val="Calibri"/>
        <family val="2"/>
        <scheme val="minor"/>
      </rPr>
      <t xml:space="preserve">Beispiel: </t>
    </r>
    <r>
      <rPr>
        <sz val="10"/>
        <color theme="1"/>
        <rFont val="Calibri"/>
        <family val="2"/>
        <scheme val="minor"/>
      </rPr>
      <t>Monatseinkommen von 4096 € --&gt; log2(4096) = 12 (</t>
    </r>
    <r>
      <rPr>
        <b/>
        <sz val="10"/>
        <color theme="1"/>
        <rFont val="Calibri"/>
        <family val="2"/>
        <scheme val="minor"/>
      </rPr>
      <t>Frage:</t>
    </r>
    <r>
      <rPr>
        <sz val="10"/>
        <color theme="1"/>
        <rFont val="Calibri"/>
        <family val="2"/>
        <scheme val="minor"/>
      </rPr>
      <t xml:space="preserve"> Mit was wurde 2 potenziert, damit 4096 herauskommt? --&gt; Mit 12)</t>
    </r>
  </si>
  <si>
    <r>
      <t xml:space="preserve">               </t>
    </r>
    <r>
      <rPr>
        <sz val="10"/>
        <color theme="1"/>
        <rFont val="Calibri"/>
        <family val="2"/>
        <scheme val="minor"/>
      </rPr>
      <t>Monatseinkommen von 8192 € --&gt; log2(8192) = 13 (</t>
    </r>
    <r>
      <rPr>
        <b/>
        <sz val="10"/>
        <color theme="1"/>
        <rFont val="Calibri"/>
        <family val="2"/>
        <scheme val="minor"/>
      </rPr>
      <t xml:space="preserve">Frage: </t>
    </r>
    <r>
      <rPr>
        <sz val="10"/>
        <color theme="1"/>
        <rFont val="Calibri"/>
        <family val="2"/>
        <scheme val="minor"/>
      </rPr>
      <t>Mit was wurde 2 potenziert, damit 8192 herauskommt? --&gt; Mit 13)</t>
    </r>
  </si>
  <si>
    <t>--&gt; Erhöhung des log-Einkommens um eine Einheit entspricht einer Verdoppelung des Einkommens (Log-Eink. da Einkommen immer rechtsschief verteilt)</t>
  </si>
  <si>
    <t>um 3,618 Punkte kleiner als für Frauen. Der negative Effekt gibt also an, dass Männer (kodier mit 1)</t>
  </si>
  <si>
    <t>Odds-Ratio =</t>
  </si>
  <si>
    <t>in das das AUT-Cluster zu fallen, im Vergleich zu Frauen</t>
  </si>
  <si>
    <t xml:space="preserve">            --&gt; Kehrwert bilden </t>
  </si>
  <si>
    <t>Frauen haben eine um 37-Fach höhere Wahrscheinlichkeit im Elternzeit-Cluster zu sein (im Vergleich</t>
  </si>
  <si>
    <t>zum Referenzcluster 5) als Männer</t>
  </si>
  <si>
    <t>b-Koeffizienten bei Logistischer Regression heißen Logits (Entspricht weitestgehend der Interpretation der b-Koeffizienten der linearen Regression)</t>
  </si>
  <si>
    <r>
      <rPr>
        <sz val="10"/>
        <color rgb="FFFF0000"/>
        <rFont val="Calibri"/>
        <family val="2"/>
        <scheme val="minor"/>
      </rPr>
      <t xml:space="preserve">Aber! </t>
    </r>
    <r>
      <rPr>
        <sz val="10"/>
        <color theme="1"/>
        <rFont val="Calibri"/>
        <family val="2"/>
        <scheme val="minor"/>
      </rPr>
      <t>Vorhergesagte Werte sind hier keine Mittelwerte der AV, sondern logarithmierte Chancen für "Erfolg" (0=Kein Erfolg; 1=Erfolg)</t>
    </r>
  </si>
  <si>
    <r>
      <t>Interpretation der Ergebnisse (</t>
    </r>
    <r>
      <rPr>
        <b/>
        <sz val="11"/>
        <color rgb="FFFF0000"/>
        <rFont val="Calibri"/>
        <family val="2"/>
        <scheme val="minor"/>
      </rPr>
      <t>Mit Kommentaren !!!</t>
    </r>
    <r>
      <rPr>
        <b/>
        <sz val="11"/>
        <color theme="1"/>
        <rFont val="Calibri"/>
        <family val="2"/>
        <scheme val="minor"/>
      </rPr>
      <t>)</t>
    </r>
  </si>
  <si>
    <t>Auch hier wieder erläutert mit dem Beispiel: Cluster 3 und Geschlecht (b-Koeffizient = -3,618)</t>
  </si>
  <si>
    <t>e, also der eulerschen Zahl 2,718…. --&gt; Befehl in excel: exp(zahl)</t>
  </si>
  <si>
    <t>im Vergleich zu Befragten, deren Väter keinen Schulabschluss oder Hauptschulabschluss haben</t>
  </si>
  <si>
    <t>Der negative Effekt gibt also an, dass Befagte, deren Väter Abitur haben, eine geringere Chance haben</t>
  </si>
  <si>
    <t xml:space="preserve">in Cluster 1 zu fallen und eine größere Chance haben in das AUT-Cluster zu fallen, </t>
  </si>
  <si>
    <t>Odds-Ratio auch hier wieder erläutert mit dem Beispiel: Cluster 1 und Schulab. (b-Koeffizient = -0,724)</t>
  </si>
  <si>
    <t xml:space="preserve">Befragte, deren Väter HS/kein Abschluss haben, haben eine um 2,062-fach höhere Wahrscheinlichkeit in </t>
  </si>
  <si>
    <t>in Cluster 1 zu gelangen (im Verhältnis zu Cluster 5) als Personen, deren Väter Abitur haben</t>
  </si>
  <si>
    <t>Räumliche Mobilität:</t>
  </si>
  <si>
    <t xml:space="preserve"> Postprom_Mobilität um eine Einheit steigt (Häufigkeit AG-Wechsel nach Promotion)</t>
  </si>
  <si>
    <t>Der positive Effekt gibt also an, dass, je öfter Befragte den AG wechseln, diese eine höhere Chance haben</t>
  </si>
  <si>
    <t>Odds-Ratio erläutert mit Beispiel: Cluster 4; UV = Postprom_Mobilität (b-koeffizient 0.661)</t>
  </si>
  <si>
    <t xml:space="preserve">            Kehrwert bilden --&gt;</t>
  </si>
  <si>
    <t>odds-Ratio =</t>
  </si>
  <si>
    <t>Steigt die Anzahl der AG-Wechsel um 1 Einheit, so nimmt die Wahrscheinlichkeit, dass Befragte in Cluster 4</t>
  </si>
  <si>
    <t>gelangen (Im Verhältnis zu Cluster 5) um das 2,91-Fache oder analog um 191,53 % zu</t>
  </si>
  <si>
    <t>Steigt die Anzahl der AG-Wechsel um 1 Einheit, so nimmt die Wahrscheinlichkeit, dass Befragte in Cluster 2</t>
  </si>
  <si>
    <t>gelangen (Im Verhältnis zu Cluster 5) um das 1,59-Fache bzw. analog um 59,2 % zu</t>
  </si>
  <si>
    <t>--&gt; Das Log-Odds um in Cluster 1 zu gelangen (im Verhältnis zu Cluster 5) verringert sich bei einer Verdopplung</t>
  </si>
  <si>
    <t xml:space="preserve">eine geringere Chance haben in Cluster 1 zu gelangen und eine höhere Chance in Cluster 5 </t>
  </si>
  <si>
    <t>des Einkommens um -0.268 Punkte. Negativer Effekt gibt also an, dass mit steigendem Einkommen Befragte</t>
  </si>
  <si>
    <t>Odds-Ratio erläutert mit Beispiel: Cluster 1; UV = Einkommen (b-koeffizient -0,268)</t>
  </si>
  <si>
    <t xml:space="preserve">odds-Ratio = </t>
  </si>
  <si>
    <t xml:space="preserve">            Kehrwert bilden --&gt; </t>
  </si>
  <si>
    <t>Verdoppelt sich das Einkommen einer Person (Anstieg um eine Einheit), verringert sich die Wahrscheinlichkeit,</t>
  </si>
  <si>
    <t>Personen, die in der Wissenschaft tätig sind</t>
  </si>
  <si>
    <t>Personen, die den Berufsübergang in eine außeruniversitäre Tätigkeit machen</t>
  </si>
  <si>
    <t>Personen, die in Elternzeit tätig waren/sind</t>
  </si>
  <si>
    <t>Personen, die den Berufsübergang in die Wissenschaft nehmen</t>
  </si>
  <si>
    <t>Personen, die einer außeruniversitären Tätigkeit nachgehen</t>
  </si>
  <si>
    <t>Exakte Erläuterung</t>
  </si>
  <si>
    <t>5-Cluster-Lösung (AV)</t>
  </si>
  <si>
    <t>Einflussfaktoren (UV)</t>
  </si>
  <si>
    <t>- Weiterbildung und Arbeitslosigkeit führen zu einem Übergang in Beschäftigung außerhalb der Wissenschaft</t>
  </si>
  <si>
    <r>
      <t xml:space="preserve">- Bei etwa 267 Personen findet ein Übergang von überwiegend </t>
    </r>
    <r>
      <rPr>
        <i/>
        <sz val="10"/>
        <color theme="1"/>
        <rFont val="Calibri"/>
        <family val="2"/>
        <scheme val="minor"/>
      </rPr>
      <t>Employment</t>
    </r>
    <r>
      <rPr>
        <sz val="10"/>
        <color theme="1"/>
        <rFont val="Calibri"/>
        <family val="2"/>
        <scheme val="minor"/>
      </rPr>
      <t xml:space="preserve"> in die Wissenschaft statt.</t>
    </r>
  </si>
  <si>
    <t>- Anteil der Personen im Academic-Cluster scheint ab Monat 15-16 abzunehmen und könnte in einen Übergang</t>
  </si>
  <si>
    <t xml:space="preserve">  in eine Beschäftigung außerhalb der Wissenschaft münden (längere Sequenzen nötig???)</t>
  </si>
  <si>
    <t>i.d.R. am höchsten. Man kann jedoch erkennen, dass sich, je nachdem anhand welcher Variable</t>
  </si>
  <si>
    <t>man kontrolliert (Geschlecht, Räumlich Mobile etc.) sich die prozentuale Verteilung der Statuszustände</t>
  </si>
  <si>
    <t>ändert. Somit würde ich hier diese Veränderungen, je nachdem anhand welcher Merkmale</t>
  </si>
  <si>
    <t>Beispiel: AV = Cluster 3; UV = Geschlecht (b-Koeffizient = -3,618)</t>
  </si>
  <si>
    <t>Beispiel: AV = Cluster 1; UV = Schulabschluss Vater (b-Koeffizient = -0,724)</t>
  </si>
  <si>
    <t>Beispiel: AV = Cluster 4; UV = Postprom_Mobilität (b-Koeffizient = 1.070)</t>
  </si>
  <si>
    <t>Beispiel: AV = Cluster 1; UV = Einkommen logarithmiert (b-koeffizient -0.268)</t>
  </si>
  <si>
    <t>Cluster 5 (Referenzkategorie)</t>
  </si>
  <si>
    <t>eine geringere "Chance" haben in das Elternzeit-Cluster zu fallen aber eine größere Chance haben</t>
  </si>
  <si>
    <t xml:space="preserve">Das Odds-Ratio erhält man sehr einfach durch das Exponieren des b-Koeffizienten (Logit) mit der Zahl </t>
  </si>
  <si>
    <t>Abschluss/Hauptschulabschluss (Ref.) haben</t>
  </si>
  <si>
    <t>in Cluster 4 zu gelangen (Im Verhältnis zu Cluster 5), als Personen, die den AG seltener wechseln</t>
  </si>
  <si>
    <t>in Cluster 1 zu gelangen (im Verhältnis zu Cluster 5) um das 1,307-Fache bzw. um 30,73 %</t>
  </si>
  <si>
    <t xml:space="preserve">--&gt; Das Log(Odds-Ratio) um in Cluster 3 zu gelangen (im Verhältnis zu bzw. relativ zu Cluster 5) ist für Männer </t>
  </si>
  <si>
    <t xml:space="preserve">Abitur als höchsten Schulabschluss haben, um 0,724 Punkter kleiner als für Befagte, deren Väter keinen </t>
  </si>
  <si>
    <t xml:space="preserve">--&gt; Das Log(Odds-Ratio) um in Cluster 1 zu gelangen (im Verhältnis zu Cluster 5) ist für Befragte, deren Väter </t>
  </si>
  <si>
    <t>--&gt; Das Log (Odds-Ratio) um in Cluster 4 zu gelangen (im Verhältnis zu Cluster 5) steigt um 1.070 wenn</t>
  </si>
  <si>
    <t>Monat 1 ist der Beginn der Post-Doc-Phase (Die Zeit nach der Promotion Ende 2013/Anfang 2014)</t>
  </si>
  <si>
    <t xml:space="preserve">             Status proportion plot (5-Cluster Lösung)</t>
  </si>
  <si>
    <t>Status proportion Plot (6-Cluster Lösung)</t>
  </si>
  <si>
    <t>Aufstieg soziale Mobilität (Studium/HS-Abschluss/Promotion/Abgeschlossene Promotion)</t>
  </si>
  <si>
    <t>36 Monate</t>
  </si>
  <si>
    <t>48 Monate</t>
  </si>
  <si>
    <t>Sequenzplot</t>
  </si>
  <si>
    <t>Vergleich 24 Monate</t>
  </si>
  <si>
    <t>Verhältnis zum Referenzcluster) wenn UV um eine Einheit steigt?</t>
  </si>
  <si>
    <r>
      <rPr>
        <b/>
        <sz val="10"/>
        <color rgb="FFFF0000"/>
        <rFont val="Calibri"/>
        <family val="2"/>
        <scheme val="minor"/>
      </rPr>
      <t xml:space="preserve">Allgemeine Interpretation: </t>
    </r>
    <r>
      <rPr>
        <sz val="10"/>
        <color rgb="FFFF0000"/>
        <rFont val="Calibri"/>
        <family val="2"/>
        <scheme val="minor"/>
      </rPr>
      <t>Wie verändert sich Wahrscheinlichkeit in einem bestimmten Cluster zu sein (im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</si>
</sst>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
  </numFmts>
  <fonts count="32" x14ac:knownFonts="1">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9"/>
      <color rgb="FF000000"/>
      <name val="Calibri"/>
      <family val="2"/>
      <scheme val="minor"/>
    </font>
    <font>
      <b/>
      <sz val="9"/>
      <color theme="1"/>
      <name val="Calibri"/>
      <family val="2"/>
      <scheme val="minor"/>
    </font>
    <font>
      <b/>
      <sz val="9"/>
      <color rgb="FFFF0000"/>
      <name val="Calibri"/>
      <family val="2"/>
      <scheme val="minor"/>
    </font>
    <font>
      <b/>
      <sz val="11"/>
      <color rgb="FF00B050"/>
      <name val="Calibri"/>
      <family val="2"/>
      <scheme val="minor"/>
    </font>
    <font>
      <b/>
      <sz val="10"/>
      <color theme="9" tint="-0.249977111117893"/>
      <name val="Calibri"/>
      <family val="2"/>
      <scheme val="minor"/>
    </font>
    <font>
      <b/>
      <sz val="10"/>
      <name val="Calibri"/>
      <family val="2"/>
    </font>
    <font>
      <sz val="10"/>
      <name val="Calibri"/>
      <family val="2"/>
    </font>
    <font>
      <b/>
      <sz val="11"/>
      <color theme="4"/>
      <name val="Calibri"/>
      <family val="2"/>
    </font>
    <font>
      <sz val="9"/>
      <color theme="1"/>
      <name val="Calibri"/>
      <family val="2"/>
      <scheme val="minor"/>
    </font>
    <font>
      <sz val="8"/>
      <color theme="1"/>
      <name val="Calibri"/>
      <family val="2"/>
      <scheme val="minor"/>
    </font>
    <font>
      <i/>
      <sz val="10"/>
      <color theme="1"/>
      <name val="Calibri"/>
      <family val="2"/>
    </font>
    <font>
      <b/>
      <sz val="11"/>
      <color theme="9"/>
      <name val="Calibri"/>
      <family val="2"/>
    </font>
    <font>
      <i/>
      <sz val="10"/>
      <color theme="1"/>
      <name val="Calibri"/>
      <family val="2"/>
      <scheme val="minor"/>
    </font>
    <font>
      <sz val="9"/>
      <color indexed="81"/>
      <name val="Segoe UI"/>
      <family val="2"/>
    </font>
    <font>
      <b/>
      <sz val="9"/>
      <color indexed="81"/>
      <name val="Segoe UI"/>
      <family val="2"/>
    </font>
    <font>
      <sz val="10"/>
      <color theme="9"/>
      <name val="Calibri"/>
      <family val="2"/>
      <scheme val="minor"/>
    </font>
    <font>
      <b/>
      <sz val="10"/>
      <color theme="8"/>
      <name val="Calibri"/>
      <family val="2"/>
      <scheme val="minor"/>
    </font>
    <font>
      <b/>
      <sz val="11"/>
      <color rgb="FFFF0000"/>
      <name val="Calibri"/>
      <family val="2"/>
      <scheme val="minor"/>
    </font>
    <font>
      <b/>
      <sz val="10"/>
      <color theme="9"/>
      <name val="Calibri"/>
      <family val="2"/>
      <scheme val="minor"/>
    </font>
    <font>
      <sz val="11"/>
      <color theme="9"/>
      <name val="Calibri"/>
      <family val="2"/>
      <scheme val="minor"/>
    </font>
    <font>
      <b/>
      <sz val="10"/>
      <color rgb="FFFF0000"/>
      <name val="Calibri"/>
      <family val="2"/>
      <scheme val="minor"/>
    </font>
    <font>
      <sz val="11"/>
      <color theme="5" tint="-0.249977111117893"/>
      <name val="Calibri"/>
      <family val="2"/>
      <scheme val="minor"/>
    </font>
    <font>
      <b/>
      <sz val="10"/>
      <color theme="5"/>
      <name val="Calibri"/>
      <family val="2"/>
      <scheme val="minor"/>
    </font>
    <font>
      <b/>
      <sz val="10"/>
      <color theme="5" tint="-0.249977111117893"/>
      <name val="Calibri"/>
      <family val="2"/>
      <scheme val="minor"/>
    </font>
    <font>
      <b/>
      <sz val="11"/>
      <color theme="5" tint="-0.249977111117893"/>
      <name val="Calibri"/>
      <family val="2"/>
      <scheme val="minor"/>
    </font>
    <font>
      <b/>
      <sz val="10"/>
      <color theme="1"/>
      <name val="Calibri"/>
      <family val="2"/>
    </font>
    <font>
      <sz val="11"/>
      <color rgb="FFFF0000"/>
      <name val="Calibri"/>
      <family val="2"/>
      <scheme val="minor"/>
    </font>
  </fonts>
  <fills count="2">
    <fill>
      <patternFill patternType="none"/>
    </fill>
    <fill>
      <patternFill patternType="gray125"/>
    </fill>
  </fills>
  <borders count="11">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auto="1"/>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1" fillId="0" borderId="0" xfId="0" applyFont="1"/>
    <xf numFmtId="0" fontId="0" fillId="0" borderId="0" xfId="0" quotePrefix="1"/>
    <xf numFmtId="0" fontId="2" fillId="0" borderId="0" xfId="0" quotePrefix="1" applyFont="1"/>
    <xf numFmtId="0" fontId="2" fillId="0" borderId="0" xfId="0" applyFont="1"/>
    <xf numFmtId="0" fontId="5" fillId="0" borderId="0" xfId="0" applyFont="1"/>
    <xf numFmtId="0" fontId="6" fillId="0" borderId="0" xfId="0" applyFont="1"/>
    <xf numFmtId="0" fontId="2" fillId="0" borderId="1" xfId="0" applyFont="1" applyBorder="1"/>
    <xf numFmtId="0" fontId="0" fillId="0" borderId="0" xfId="0" applyAlignment="1">
      <alignment horizontal="left"/>
    </xf>
    <xf numFmtId="0" fontId="3" fillId="0" borderId="0" xfId="0" applyFont="1"/>
    <xf numFmtId="0" fontId="3" fillId="0" borderId="1" xfId="0" applyFont="1" applyBorder="1"/>
    <xf numFmtId="0" fontId="4" fillId="0" borderId="0" xfId="0" applyFont="1" applyAlignment="1">
      <alignment horizontal="left"/>
    </xf>
    <xf numFmtId="0" fontId="1" fillId="0" borderId="0" xfId="0" applyFont="1" applyAlignment="1">
      <alignment horizontal="left"/>
    </xf>
    <xf numFmtId="0" fontId="4" fillId="0" borderId="1" xfId="0" applyFont="1" applyBorder="1"/>
    <xf numFmtId="0" fontId="4" fillId="0" borderId="1" xfId="0" applyFont="1" applyBorder="1" applyAlignment="1">
      <alignment horizontal="left"/>
    </xf>
    <xf numFmtId="0" fontId="1" fillId="0" borderId="1" xfId="0" applyFont="1" applyBorder="1" applyAlignment="1">
      <alignment horizontal="left"/>
    </xf>
    <xf numFmtId="0" fontId="0" fillId="0" borderId="1" xfId="0" applyBorder="1" applyAlignment="1">
      <alignment horizontal="left"/>
    </xf>
    <xf numFmtId="0" fontId="0" fillId="0" borderId="1" xfId="0" applyBorder="1"/>
    <xf numFmtId="0" fontId="2" fillId="0" borderId="0" xfId="0" applyFont="1" applyAlignment="1">
      <alignment horizontal="left"/>
    </xf>
    <xf numFmtId="0" fontId="2" fillId="0" borderId="0" xfId="0" applyFont="1" applyAlignment="1">
      <alignment horizontal="right"/>
    </xf>
    <xf numFmtId="0" fontId="2" fillId="0" borderId="0" xfId="0" quotePrefix="1" applyFont="1" applyFill="1" applyBorder="1"/>
    <xf numFmtId="0" fontId="8" fillId="0" borderId="0" xfId="0" applyFont="1"/>
    <xf numFmtId="0" fontId="9" fillId="0" borderId="0" xfId="0" applyFont="1"/>
    <xf numFmtId="0" fontId="4" fillId="0" borderId="0" xfId="0" applyFont="1"/>
    <xf numFmtId="0" fontId="0" fillId="0" borderId="0" xfId="0" applyBorder="1"/>
    <xf numFmtId="0" fontId="2" fillId="0" borderId="0" xfId="0" applyFont="1" applyBorder="1"/>
    <xf numFmtId="0" fontId="2" fillId="0" borderId="1" xfId="0" applyNumberFormat="1" applyFont="1" applyBorder="1" applyAlignment="1">
      <alignment horizontal="center"/>
    </xf>
    <xf numFmtId="0" fontId="11" fillId="0" borderId="1" xfId="0" applyNumberFormat="1" applyFont="1" applyBorder="1" applyAlignment="1">
      <alignment horizontal="center"/>
    </xf>
    <xf numFmtId="0" fontId="2" fillId="0" borderId="4" xfId="0" applyNumberFormat="1" applyFont="1" applyBorder="1" applyAlignment="1">
      <alignment horizontal="center"/>
    </xf>
    <xf numFmtId="0"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2" fillId="0" borderId="0" xfId="0" applyNumberFormat="1" applyFont="1" applyBorder="1" applyAlignment="1">
      <alignment horizontal="center"/>
    </xf>
    <xf numFmtId="165" fontId="2" fillId="0" borderId="5" xfId="0" applyNumberFormat="1" applyFont="1" applyBorder="1" applyAlignment="1">
      <alignment horizontal="center"/>
    </xf>
    <xf numFmtId="0" fontId="2" fillId="0" borderId="0" xfId="0" applyFont="1" applyBorder="1" applyAlignment="1">
      <alignment horizontal="center"/>
    </xf>
    <xf numFmtId="0" fontId="2" fillId="0" borderId="0" xfId="0" applyNumberFormat="1" applyFont="1"/>
    <xf numFmtId="0" fontId="12" fillId="0" borderId="1" xfId="0" applyNumberFormat="1" applyFont="1" applyBorder="1" applyAlignment="1">
      <alignment horizontal="center"/>
    </xf>
    <xf numFmtId="0" fontId="14" fillId="0" borderId="0" xfId="0" applyFont="1" applyBorder="1"/>
    <xf numFmtId="0" fontId="0" fillId="0" borderId="3" xfId="0" applyBorder="1"/>
    <xf numFmtId="0" fontId="2" fillId="0" borderId="0" xfId="0" applyFont="1" applyFill="1" applyBorder="1"/>
    <xf numFmtId="0" fontId="13" fillId="0" borderId="0" xfId="0" applyFont="1" applyFill="1" applyBorder="1"/>
    <xf numFmtId="0" fontId="13" fillId="0" borderId="0" xfId="0" applyFont="1"/>
    <xf numFmtId="0" fontId="10" fillId="0" borderId="0" xfId="0" applyNumberFormat="1" applyFont="1" applyBorder="1" applyAlignment="1">
      <alignment horizontal="center"/>
    </xf>
    <xf numFmtId="0" fontId="0" fillId="0" borderId="0" xfId="0" applyFont="1"/>
    <xf numFmtId="0" fontId="11"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164" fontId="2" fillId="0" borderId="0" xfId="0" applyNumberFormat="1" applyFont="1" applyBorder="1" applyAlignment="1">
      <alignment horizontal="center"/>
    </xf>
    <xf numFmtId="0" fontId="15" fillId="0" borderId="0" xfId="0" applyFont="1" applyBorder="1"/>
    <xf numFmtId="0" fontId="2" fillId="0" borderId="5" xfId="0" applyNumberFormat="1" applyFont="1" applyFill="1" applyBorder="1" applyAlignment="1">
      <alignment horizontal="center"/>
    </xf>
    <xf numFmtId="0" fontId="16" fillId="0" borderId="1" xfId="0" applyFont="1" applyBorder="1"/>
    <xf numFmtId="0" fontId="17" fillId="0" borderId="0" xfId="0" applyFont="1"/>
    <xf numFmtId="0" fontId="11" fillId="0" borderId="0" xfId="0" applyFont="1" applyFill="1" applyBorder="1"/>
    <xf numFmtId="0" fontId="17" fillId="0" borderId="0" xfId="0" applyFont="1" applyAlignment="1"/>
    <xf numFmtId="0" fontId="17" fillId="0" borderId="0" xfId="0" applyFont="1" applyBorder="1" applyAlignment="1"/>
    <xf numFmtId="0" fontId="13" fillId="0" borderId="3" xfId="0" applyFont="1" applyBorder="1"/>
    <xf numFmtId="0" fontId="2" fillId="0" borderId="3" xfId="0" applyFont="1" applyBorder="1"/>
    <xf numFmtId="0" fontId="2" fillId="0" borderId="3" xfId="0" quotePrefix="1" applyFont="1" applyBorder="1"/>
    <xf numFmtId="0" fontId="9" fillId="0" borderId="1" xfId="0" applyFont="1" applyBorder="1"/>
    <xf numFmtId="0" fontId="9" fillId="0" borderId="2" xfId="0" applyFont="1" applyBorder="1"/>
    <xf numFmtId="0" fontId="0" fillId="0" borderId="2" xfId="0" applyBorder="1"/>
    <xf numFmtId="0" fontId="11" fillId="0" borderId="0" xfId="0" applyFont="1"/>
    <xf numFmtId="0" fontId="11" fillId="0" borderId="5" xfId="0" applyFont="1" applyBorder="1"/>
    <xf numFmtId="0" fontId="2" fillId="0" borderId="0" xfId="0" applyNumberFormat="1" applyFont="1" applyBorder="1" applyAlignment="1">
      <alignment horizontal="left"/>
    </xf>
    <xf numFmtId="0" fontId="2" fillId="0" borderId="0" xfId="0" quotePrefix="1" applyNumberFormat="1" applyFont="1" applyFill="1" applyBorder="1" applyAlignment="1">
      <alignment horizontal="left"/>
    </xf>
    <xf numFmtId="0" fontId="11" fillId="0" borderId="0" xfId="0" applyNumberFormat="1" applyFont="1" applyAlignment="1">
      <alignment horizontal="left"/>
    </xf>
    <xf numFmtId="0" fontId="14" fillId="0" borderId="0" xfId="0" applyFont="1" applyBorder="1" applyAlignment="1">
      <alignment horizontal="left"/>
    </xf>
    <xf numFmtId="0" fontId="21" fillId="0" borderId="7" xfId="0" applyFont="1" applyBorder="1" applyAlignment="1">
      <alignment horizontal="left"/>
    </xf>
    <xf numFmtId="0" fontId="21" fillId="0" borderId="4" xfId="0" applyFont="1" applyBorder="1" applyAlignment="1">
      <alignment horizontal="left"/>
    </xf>
    <xf numFmtId="0" fontId="2" fillId="0" borderId="4" xfId="0" applyFont="1" applyBorder="1" applyAlignment="1">
      <alignment horizontal="left"/>
    </xf>
    <xf numFmtId="0" fontId="0" fillId="0" borderId="8" xfId="0" applyBorder="1"/>
    <xf numFmtId="0" fontId="2" fillId="0" borderId="3" xfId="0" quotePrefix="1" applyFont="1" applyBorder="1" applyAlignment="1">
      <alignment horizontal="left"/>
    </xf>
    <xf numFmtId="0" fontId="2" fillId="0" borderId="0" xfId="0" applyFont="1" applyBorder="1" applyAlignment="1">
      <alignment horizontal="left"/>
    </xf>
    <xf numFmtId="0" fontId="0" fillId="0" borderId="9" xfId="0" applyBorder="1"/>
    <xf numFmtId="0" fontId="2" fillId="0" borderId="3" xfId="0" applyFont="1" applyBorder="1" applyAlignment="1">
      <alignment horizontal="left"/>
    </xf>
    <xf numFmtId="0" fontId="0" fillId="0" borderId="0" xfId="0" applyBorder="1" applyAlignment="1">
      <alignment horizontal="left"/>
    </xf>
    <xf numFmtId="0" fontId="21" fillId="0" borderId="3" xfId="0" applyFont="1" applyBorder="1" applyAlignment="1">
      <alignment horizontal="left"/>
    </xf>
    <xf numFmtId="0" fontId="21" fillId="0" borderId="0" xfId="0" applyFont="1" applyBorder="1" applyAlignment="1">
      <alignment horizontal="left"/>
    </xf>
    <xf numFmtId="0" fontId="4" fillId="0" borderId="3" xfId="0" applyFont="1" applyBorder="1" applyAlignment="1">
      <alignment horizontal="left"/>
    </xf>
    <xf numFmtId="0" fontId="4" fillId="0" borderId="0" xfId="0" applyFont="1" applyBorder="1"/>
    <xf numFmtId="0" fontId="4" fillId="0" borderId="0" xfId="0" quotePrefix="1" applyFont="1" applyBorder="1" applyAlignment="1">
      <alignment horizontal="left"/>
    </xf>
    <xf numFmtId="0" fontId="4" fillId="0" borderId="0" xfId="0" applyFont="1" applyBorder="1" applyAlignment="1">
      <alignment horizontal="left"/>
    </xf>
    <xf numFmtId="0" fontId="2" fillId="0" borderId="2" xfId="0" applyFont="1" applyBorder="1" applyAlignment="1">
      <alignment horizontal="left"/>
    </xf>
    <xf numFmtId="0" fontId="0" fillId="0" borderId="10" xfId="0" applyBorder="1"/>
    <xf numFmtId="0" fontId="2" fillId="0" borderId="8" xfId="0" applyFont="1" applyBorder="1"/>
    <xf numFmtId="0" fontId="2" fillId="0" borderId="9" xfId="0" applyFont="1" applyBorder="1"/>
    <xf numFmtId="0" fontId="0" fillId="0" borderId="9" xfId="0" applyBorder="1" applyAlignment="1">
      <alignment horizontal="left"/>
    </xf>
    <xf numFmtId="0" fontId="0" fillId="0" borderId="10" xfId="0" applyBorder="1" applyAlignment="1">
      <alignment horizontal="left"/>
    </xf>
    <xf numFmtId="0" fontId="21" fillId="0" borderId="6" xfId="0" applyNumberFormat="1" applyFont="1" applyBorder="1" applyAlignment="1">
      <alignment horizontal="center"/>
    </xf>
    <xf numFmtId="0" fontId="23" fillId="0" borderId="6" xfId="0" applyNumberFormat="1" applyFont="1" applyBorder="1" applyAlignment="1">
      <alignment horizontal="center"/>
    </xf>
    <xf numFmtId="0" fontId="23" fillId="0" borderId="3" xfId="0" applyFont="1" applyBorder="1" applyAlignment="1">
      <alignment horizontal="left"/>
    </xf>
    <xf numFmtId="0" fontId="23" fillId="0" borderId="0" xfId="0" applyFont="1" applyBorder="1" applyAlignment="1">
      <alignment horizontal="left"/>
    </xf>
    <xf numFmtId="0" fontId="20" fillId="0" borderId="0" xfId="0" applyFont="1" applyBorder="1" applyAlignment="1">
      <alignment horizontal="left"/>
    </xf>
    <xf numFmtId="0" fontId="24" fillId="0" borderId="0" xfId="0" applyFont="1" applyBorder="1"/>
    <xf numFmtId="0" fontId="24" fillId="0" borderId="9" xfId="0" applyFont="1" applyBorder="1"/>
    <xf numFmtId="0" fontId="23" fillId="0" borderId="7" xfId="0" applyFont="1" applyBorder="1"/>
    <xf numFmtId="0" fontId="1" fillId="0" borderId="4" xfId="0" applyFont="1" applyBorder="1"/>
    <xf numFmtId="0" fontId="0" fillId="0" borderId="4" xfId="0" applyBorder="1"/>
    <xf numFmtId="0" fontId="2" fillId="0" borderId="3" xfId="0" quotePrefix="1" applyNumberFormat="1" applyFont="1" applyBorder="1" applyAlignment="1">
      <alignment horizontal="left"/>
    </xf>
    <xf numFmtId="0" fontId="2" fillId="0" borderId="3" xfId="0" applyNumberFormat="1" applyFont="1" applyBorder="1" applyAlignment="1">
      <alignment horizontal="left"/>
    </xf>
    <xf numFmtId="0" fontId="2" fillId="0" borderId="3" xfId="0" applyNumberFormat="1" applyFont="1" applyFill="1" applyBorder="1" applyAlignment="1">
      <alignment horizontal="left"/>
    </xf>
    <xf numFmtId="0" fontId="2" fillId="0" borderId="2" xfId="0" applyNumberFormat="1" applyFont="1" applyFill="1" applyBorder="1" applyAlignment="1">
      <alignment horizontal="left"/>
    </xf>
    <xf numFmtId="0" fontId="4" fillId="0" borderId="3" xfId="0" applyNumberFormat="1" applyFont="1" applyBorder="1" applyAlignment="1">
      <alignment horizontal="center"/>
    </xf>
    <xf numFmtId="0" fontId="4" fillId="0" borderId="0" xfId="0" quotePrefix="1" applyNumberFormat="1" applyFont="1" applyBorder="1" applyAlignment="1">
      <alignment horizontal="left"/>
    </xf>
    <xf numFmtId="0" fontId="25" fillId="0" borderId="7" xfId="0" applyNumberFormat="1" applyFont="1" applyBorder="1" applyAlignment="1">
      <alignment horizontal="left"/>
    </xf>
    <xf numFmtId="0" fontId="22" fillId="0" borderId="4" xfId="0" applyFont="1" applyBorder="1"/>
    <xf numFmtId="0" fontId="25" fillId="0" borderId="3" xfId="0" applyNumberFormat="1" applyFont="1" applyFill="1" applyBorder="1" applyAlignment="1">
      <alignment horizontal="left"/>
    </xf>
    <xf numFmtId="0" fontId="22" fillId="0" borderId="0" xfId="0" applyFont="1" applyBorder="1" applyAlignment="1">
      <alignment horizontal="left"/>
    </xf>
    <xf numFmtId="0" fontId="4" fillId="0" borderId="0" xfId="0" quotePrefix="1" applyFont="1" applyBorder="1"/>
    <xf numFmtId="0" fontId="21" fillId="0" borderId="0" xfId="0" applyFont="1" applyBorder="1"/>
    <xf numFmtId="0" fontId="2" fillId="0" borderId="2" xfId="0" applyFont="1" applyBorder="1"/>
    <xf numFmtId="0" fontId="2" fillId="0" borderId="10" xfId="0" applyFont="1" applyBorder="1"/>
    <xf numFmtId="0" fontId="2" fillId="0" borderId="10" xfId="0" applyNumberFormat="1" applyFont="1" applyBorder="1" applyAlignment="1">
      <alignment horizontal="center"/>
    </xf>
    <xf numFmtId="0" fontId="27" fillId="0" borderId="6" xfId="0" applyNumberFormat="1" applyFont="1" applyBorder="1" applyAlignment="1">
      <alignment horizontal="center"/>
    </xf>
    <xf numFmtId="0" fontId="27" fillId="0" borderId="3" xfId="0" applyFont="1" applyBorder="1"/>
    <xf numFmtId="0" fontId="27" fillId="0" borderId="0" xfId="0" applyFont="1" applyBorder="1"/>
    <xf numFmtId="0" fontId="27" fillId="0" borderId="0" xfId="0" quotePrefix="1" applyFont="1" applyBorder="1"/>
    <xf numFmtId="2" fontId="4" fillId="0" borderId="0" xfId="0" applyNumberFormat="1" applyFont="1" applyBorder="1"/>
    <xf numFmtId="2" fontId="4" fillId="0" borderId="0" xfId="0" applyNumberFormat="1" applyFont="1" applyBorder="1" applyAlignment="1">
      <alignment horizontal="left"/>
    </xf>
    <xf numFmtId="0" fontId="28" fillId="0" borderId="7" xfId="0" applyNumberFormat="1" applyFont="1" applyFill="1" applyBorder="1" applyAlignment="1">
      <alignment horizontal="left"/>
    </xf>
    <xf numFmtId="0" fontId="29" fillId="0" borderId="4" xfId="0" applyFont="1" applyBorder="1" applyAlignment="1">
      <alignment horizontal="left"/>
    </xf>
    <xf numFmtId="0" fontId="26" fillId="0" borderId="4" xfId="0" applyFont="1" applyBorder="1" applyAlignment="1">
      <alignment horizontal="left"/>
    </xf>
    <xf numFmtId="0" fontId="0" fillId="0" borderId="8" xfId="0" applyBorder="1" applyAlignment="1">
      <alignment horizontal="left"/>
    </xf>
    <xf numFmtId="0" fontId="2" fillId="0" borderId="9" xfId="0" applyFont="1" applyBorder="1" applyAlignment="1">
      <alignment horizontal="left"/>
    </xf>
    <xf numFmtId="0" fontId="28" fillId="0" borderId="3" xfId="0" applyFont="1" applyBorder="1" applyAlignment="1">
      <alignment horizontal="left"/>
    </xf>
    <xf numFmtId="0" fontId="2" fillId="0" borderId="1" xfId="0" applyFont="1" applyBorder="1" applyAlignment="1">
      <alignment horizontal="left"/>
    </xf>
    <xf numFmtId="0" fontId="2" fillId="0" borderId="10" xfId="0" applyFont="1" applyBorder="1" applyAlignment="1">
      <alignment horizontal="left"/>
    </xf>
    <xf numFmtId="0" fontId="28" fillId="0" borderId="6" xfId="0" applyNumberFormat="1" applyFont="1" applyBorder="1" applyAlignment="1">
      <alignment horizontal="center"/>
    </xf>
    <xf numFmtId="0" fontId="2" fillId="0" borderId="3" xfId="0" applyFont="1" applyFill="1" applyBorder="1"/>
    <xf numFmtId="0" fontId="0" fillId="0" borderId="2" xfId="0" applyFont="1" applyBorder="1"/>
    <xf numFmtId="0" fontId="0" fillId="0" borderId="1" xfId="0" applyFont="1" applyBorder="1"/>
    <xf numFmtId="0" fontId="4" fillId="0" borderId="0" xfId="0" applyFont="1" applyAlignment="1">
      <alignment horizontal="right"/>
    </xf>
    <xf numFmtId="0" fontId="30" fillId="0" borderId="1" xfId="0" applyFont="1" applyBorder="1"/>
    <xf numFmtId="0" fontId="11" fillId="0" borderId="0" xfId="0" applyFont="1" applyBorder="1"/>
    <xf numFmtId="0" fontId="3" fillId="0" borderId="0" xfId="0" applyFont="1" applyFill="1" applyBorder="1"/>
    <xf numFmtId="0" fontId="3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drawing2.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20.emf"/><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31750</xdr:rowOff>
    </xdr:from>
    <xdr:to>
      <xdr:col>9</xdr:col>
      <xdr:colOff>209550</xdr:colOff>
      <xdr:row>50</xdr:row>
      <xdr:rowOff>165100</xdr:rowOff>
    </xdr:to>
    <xdr:pic>
      <xdr:nvPicPr>
        <xdr:cNvPr id="4" name="Grafik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924550"/>
          <a:ext cx="5695950" cy="344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12700</xdr:rowOff>
    </xdr:from>
    <xdr:to>
      <xdr:col>9</xdr:col>
      <xdr:colOff>158750</xdr:colOff>
      <xdr:row>74</xdr:row>
      <xdr:rowOff>171450</xdr:rowOff>
    </xdr:to>
    <xdr:pic>
      <xdr:nvPicPr>
        <xdr:cNvPr id="5" name="Grafik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0140950"/>
          <a:ext cx="56451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38100</xdr:rowOff>
    </xdr:from>
    <xdr:to>
      <xdr:col>9</xdr:col>
      <xdr:colOff>88900</xdr:colOff>
      <xdr:row>99</xdr:row>
      <xdr:rowOff>12700</xdr:rowOff>
    </xdr:to>
    <xdr:pic>
      <xdr:nvPicPr>
        <xdr:cNvPr id="6" name="Grafik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4585950"/>
          <a:ext cx="55753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xdr:colOff>
      <xdr:row>103</xdr:row>
      <xdr:rowOff>50800</xdr:rowOff>
    </xdr:from>
    <xdr:to>
      <xdr:col>9</xdr:col>
      <xdr:colOff>114300</xdr:colOff>
      <xdr:row>123</xdr:row>
      <xdr:rowOff>25400</xdr:rowOff>
    </xdr:to>
    <xdr:pic>
      <xdr:nvPicPr>
        <xdr:cNvPr id="8" name="Grafik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 y="19018250"/>
          <a:ext cx="55816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31750</xdr:colOff>
      <xdr:row>127</xdr:row>
      <xdr:rowOff>25400</xdr:rowOff>
    </xdr:from>
    <xdr:to>
      <xdr:col>9</xdr:col>
      <xdr:colOff>114300</xdr:colOff>
      <xdr:row>147</xdr:row>
      <xdr:rowOff>0</xdr:rowOff>
    </xdr:to>
    <xdr:pic>
      <xdr:nvPicPr>
        <xdr:cNvPr id="9" name="Grafik 8"/>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1750" y="23412450"/>
          <a:ext cx="55689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38100</xdr:rowOff>
    </xdr:from>
    <xdr:to>
      <xdr:col>9</xdr:col>
      <xdr:colOff>107950</xdr:colOff>
      <xdr:row>171</xdr:row>
      <xdr:rowOff>12700</xdr:rowOff>
    </xdr:to>
    <xdr:pic>
      <xdr:nvPicPr>
        <xdr:cNvPr id="10" name="Grafik 9"/>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27844750"/>
          <a:ext cx="5594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38100</xdr:rowOff>
    </xdr:from>
    <xdr:to>
      <xdr:col>9</xdr:col>
      <xdr:colOff>88900</xdr:colOff>
      <xdr:row>195</xdr:row>
      <xdr:rowOff>12700</xdr:rowOff>
    </xdr:to>
    <xdr:pic>
      <xdr:nvPicPr>
        <xdr:cNvPr id="11" name="Grafik 10"/>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32264350"/>
          <a:ext cx="55753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25400</xdr:rowOff>
    </xdr:from>
    <xdr:to>
      <xdr:col>9</xdr:col>
      <xdr:colOff>38100</xdr:colOff>
      <xdr:row>219</xdr:row>
      <xdr:rowOff>0</xdr:rowOff>
    </xdr:to>
    <xdr:pic>
      <xdr:nvPicPr>
        <xdr:cNvPr id="12" name="Grafik 11"/>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0" y="36671250"/>
          <a:ext cx="55245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223</xdr:row>
      <xdr:rowOff>19050</xdr:rowOff>
    </xdr:from>
    <xdr:to>
      <xdr:col>9</xdr:col>
      <xdr:colOff>101600</xdr:colOff>
      <xdr:row>242</xdr:row>
      <xdr:rowOff>177800</xdr:rowOff>
    </xdr:to>
    <xdr:pic>
      <xdr:nvPicPr>
        <xdr:cNvPr id="14" name="Grafik 13"/>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5400" y="41084500"/>
          <a:ext cx="55626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95250</xdr:rowOff>
    </xdr:from>
    <xdr:to>
      <xdr:col>9</xdr:col>
      <xdr:colOff>63500</xdr:colOff>
      <xdr:row>267</xdr:row>
      <xdr:rowOff>69850</xdr:rowOff>
    </xdr:to>
    <xdr:pic>
      <xdr:nvPicPr>
        <xdr:cNvPr id="15" name="Grafik 14"/>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45580300"/>
          <a:ext cx="55499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50800</xdr:rowOff>
    </xdr:from>
    <xdr:to>
      <xdr:col>9</xdr:col>
      <xdr:colOff>88900</xdr:colOff>
      <xdr:row>293</xdr:row>
      <xdr:rowOff>25400</xdr:rowOff>
    </xdr:to>
    <xdr:pic>
      <xdr:nvPicPr>
        <xdr:cNvPr id="16" name="Grafik 15"/>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0" y="50323750"/>
          <a:ext cx="55753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38100</xdr:rowOff>
    </xdr:from>
    <xdr:to>
      <xdr:col>9</xdr:col>
      <xdr:colOff>50800</xdr:colOff>
      <xdr:row>317</xdr:row>
      <xdr:rowOff>12700</xdr:rowOff>
    </xdr:to>
    <xdr:pic>
      <xdr:nvPicPr>
        <xdr:cNvPr id="17" name="Grafik 16"/>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0" y="54730650"/>
          <a:ext cx="55372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xdr:colOff>
      <xdr:row>346</xdr:row>
      <xdr:rowOff>44450</xdr:rowOff>
    </xdr:from>
    <xdr:to>
      <xdr:col>9</xdr:col>
      <xdr:colOff>114300</xdr:colOff>
      <xdr:row>366</xdr:row>
      <xdr:rowOff>19050</xdr:rowOff>
    </xdr:to>
    <xdr:pic>
      <xdr:nvPicPr>
        <xdr:cNvPr id="19" name="Grafik 18"/>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9050" y="63760350"/>
          <a:ext cx="55816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63500</xdr:rowOff>
    </xdr:from>
    <xdr:to>
      <xdr:col>9</xdr:col>
      <xdr:colOff>101600</xdr:colOff>
      <xdr:row>341</xdr:row>
      <xdr:rowOff>38100</xdr:rowOff>
    </xdr:to>
    <xdr:pic>
      <xdr:nvPicPr>
        <xdr:cNvPr id="22" name="Grafik 21"/>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0" y="59175650"/>
          <a:ext cx="558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370</xdr:row>
      <xdr:rowOff>76200</xdr:rowOff>
    </xdr:from>
    <xdr:to>
      <xdr:col>9</xdr:col>
      <xdr:colOff>63500</xdr:colOff>
      <xdr:row>390</xdr:row>
      <xdr:rowOff>50800</xdr:rowOff>
    </xdr:to>
    <xdr:pic>
      <xdr:nvPicPr>
        <xdr:cNvPr id="24" name="Grafik 23"/>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0" y="68211700"/>
          <a:ext cx="55499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603250</xdr:colOff>
      <xdr:row>7</xdr:row>
      <xdr:rowOff>25400</xdr:rowOff>
    </xdr:from>
    <xdr:to>
      <xdr:col>42</xdr:col>
      <xdr:colOff>76200</xdr:colOff>
      <xdr:row>28</xdr:row>
      <xdr:rowOff>44450</xdr:rowOff>
    </xdr:to>
    <xdr:pic>
      <xdr:nvPicPr>
        <xdr:cNvPr id="18" name="Grafik 17"/>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577050" y="1314450"/>
          <a:ext cx="6178550" cy="388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7</xdr:row>
      <xdr:rowOff>50800</xdr:rowOff>
    </xdr:from>
    <xdr:to>
      <xdr:col>9</xdr:col>
      <xdr:colOff>127000</xdr:colOff>
      <xdr:row>29</xdr:row>
      <xdr:rowOff>146050</xdr:rowOff>
    </xdr:to>
    <xdr:pic>
      <xdr:nvPicPr>
        <xdr:cNvPr id="20" name="Grafik 19"/>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5400" y="1339850"/>
          <a:ext cx="558800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260350</xdr:colOff>
      <xdr:row>7</xdr:row>
      <xdr:rowOff>6350</xdr:rowOff>
    </xdr:from>
    <xdr:to>
      <xdr:col>31</xdr:col>
      <xdr:colOff>311150</xdr:colOff>
      <xdr:row>29</xdr:row>
      <xdr:rowOff>69850</xdr:rowOff>
    </xdr:to>
    <xdr:pic>
      <xdr:nvPicPr>
        <xdr:cNvPr id="21" name="Grafik 20"/>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138150" y="1295400"/>
          <a:ext cx="6146800"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xdr:colOff>
      <xdr:row>26</xdr:row>
      <xdr:rowOff>57150</xdr:rowOff>
    </xdr:from>
    <xdr:to>
      <xdr:col>7</xdr:col>
      <xdr:colOff>311150</xdr:colOff>
      <xdr:row>46</xdr:row>
      <xdr:rowOff>31750</xdr:rowOff>
    </xdr:to>
    <xdr:pic>
      <xdr:nvPicPr>
        <xdr:cNvPr id="3" name="Grafik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 y="4845050"/>
          <a:ext cx="56388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2</xdr:row>
      <xdr:rowOff>25400</xdr:rowOff>
    </xdr:from>
    <xdr:to>
      <xdr:col>7</xdr:col>
      <xdr:colOff>260350</xdr:colOff>
      <xdr:row>22</xdr:row>
      <xdr:rowOff>0</xdr:rowOff>
    </xdr:to>
    <xdr:pic>
      <xdr:nvPicPr>
        <xdr:cNvPr id="4" name="Grafik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400" y="393700"/>
          <a:ext cx="55689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647700</xdr:colOff>
      <xdr:row>2</xdr:row>
      <xdr:rowOff>19050</xdr:rowOff>
    </xdr:from>
    <xdr:to>
      <xdr:col>14</xdr:col>
      <xdr:colOff>514350</xdr:colOff>
      <xdr:row>22</xdr:row>
      <xdr:rowOff>19050</xdr:rowOff>
    </xdr:to>
    <xdr:pic>
      <xdr:nvPicPr>
        <xdr:cNvPr id="5" name="Grafik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81700" y="387350"/>
          <a:ext cx="5200650" cy="368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70"/>
  <sheetViews>
    <sheetView topLeftCell="A13" zoomScaleNormal="100" workbookViewId="0">
      <selection activeCell="R18" sqref="R18"/>
    </sheetView>
  </sheetViews>
  <sheetFormatPr baseColWidth="10" defaultColWidth="8.7265625" defaultRowHeight="14.5" x14ac:dyDescent="0.35"/>
  <cols>
    <col min="10" max="10" width="6.453125" customWidth="1"/>
    <col min="17" max="17" width="9.81640625" bestFit="1" customWidth="1"/>
  </cols>
  <sheetData>
    <row r="1" spans="1:40" x14ac:dyDescent="0.35">
      <c r="A1" s="23" t="s">
        <v>70</v>
      </c>
      <c r="B1" s="23"/>
      <c r="C1" s="4"/>
      <c r="D1" s="4"/>
      <c r="E1" s="4"/>
      <c r="F1" s="4"/>
      <c r="G1" s="4"/>
      <c r="H1" s="4"/>
      <c r="I1" s="4"/>
      <c r="J1" s="4"/>
      <c r="K1" s="4"/>
      <c r="L1" s="4"/>
      <c r="M1" s="4"/>
      <c r="N1" s="4"/>
    </row>
    <row r="2" spans="1:40" x14ac:dyDescent="0.35">
      <c r="A2" t="s">
        <v>58</v>
      </c>
    </row>
    <row r="3" spans="1:40" x14ac:dyDescent="0.35">
      <c r="A3" s="4" t="s">
        <v>59</v>
      </c>
      <c r="B3" s="4"/>
      <c r="C3" s="4"/>
      <c r="D3" s="4"/>
      <c r="E3" s="4"/>
      <c r="F3" s="4"/>
      <c r="G3" s="4"/>
      <c r="H3" s="4"/>
      <c r="I3" s="4"/>
      <c r="J3" s="4"/>
      <c r="K3" s="4"/>
      <c r="L3" s="4"/>
      <c r="M3" s="4"/>
      <c r="N3" s="4"/>
      <c r="O3" s="4"/>
      <c r="P3" s="4"/>
      <c r="Q3" s="4"/>
      <c r="R3" s="4"/>
      <c r="S3" s="4"/>
    </row>
    <row r="4" spans="1:40" x14ac:dyDescent="0.35">
      <c r="A4" s="4" t="s">
        <v>60</v>
      </c>
      <c r="B4" s="4"/>
      <c r="C4" s="4"/>
      <c r="D4" s="4"/>
      <c r="E4" s="4"/>
      <c r="F4" s="4"/>
      <c r="G4" s="4"/>
      <c r="H4" s="4"/>
      <c r="I4" s="4"/>
      <c r="J4" s="4"/>
      <c r="K4" s="4"/>
      <c r="L4" s="4"/>
      <c r="M4" s="4"/>
      <c r="N4" s="4"/>
      <c r="O4" s="4"/>
      <c r="P4" s="4"/>
      <c r="Q4" s="4"/>
      <c r="R4" s="4"/>
      <c r="S4" s="4"/>
    </row>
    <row r="5" spans="1:40" x14ac:dyDescent="0.35">
      <c r="A5" s="22" t="s">
        <v>392</v>
      </c>
      <c r="B5" s="22"/>
      <c r="C5" s="22"/>
      <c r="D5" s="22"/>
      <c r="E5" s="22"/>
      <c r="F5" s="22"/>
      <c r="G5" s="22"/>
      <c r="H5" s="22"/>
      <c r="I5" s="22"/>
      <c r="J5" s="22"/>
    </row>
    <row r="7" spans="1:40" x14ac:dyDescent="0.35">
      <c r="C7" s="1" t="s">
        <v>393</v>
      </c>
      <c r="K7" s="1" t="s">
        <v>0</v>
      </c>
      <c r="L7" s="1"/>
      <c r="M7" s="1"/>
      <c r="AA7" s="1" t="s">
        <v>398</v>
      </c>
      <c r="AB7" s="1"/>
      <c r="AK7" s="1" t="s">
        <v>394</v>
      </c>
      <c r="AL7" s="1"/>
      <c r="AM7" s="1"/>
      <c r="AN7" s="1"/>
    </row>
    <row r="8" spans="1:40" x14ac:dyDescent="0.35">
      <c r="K8" s="3" t="s">
        <v>6</v>
      </c>
      <c r="L8" s="4"/>
      <c r="M8" s="4"/>
      <c r="N8" s="4"/>
      <c r="O8" s="4"/>
      <c r="P8" s="4"/>
      <c r="Q8" s="4"/>
      <c r="R8" s="4"/>
      <c r="S8" s="4"/>
      <c r="T8" s="4"/>
    </row>
    <row r="9" spans="1:40" x14ac:dyDescent="0.35">
      <c r="K9" s="3" t="s">
        <v>1</v>
      </c>
      <c r="L9" s="4"/>
      <c r="M9" s="4"/>
      <c r="N9" s="4"/>
      <c r="O9" s="4"/>
      <c r="P9" s="4"/>
      <c r="Q9" s="4"/>
      <c r="R9" s="4"/>
      <c r="S9" s="4"/>
      <c r="T9" s="4"/>
      <c r="U9" s="4"/>
      <c r="V9" s="4"/>
    </row>
    <row r="10" spans="1:40" x14ac:dyDescent="0.35">
      <c r="K10" s="4" t="s">
        <v>5</v>
      </c>
      <c r="L10" s="4"/>
      <c r="M10" s="4"/>
      <c r="N10" s="4"/>
      <c r="O10" s="4"/>
      <c r="P10" s="4"/>
      <c r="Q10" s="4"/>
      <c r="R10" s="4"/>
      <c r="S10" s="4"/>
      <c r="T10" s="4"/>
      <c r="U10" s="4"/>
      <c r="V10" s="4"/>
    </row>
    <row r="11" spans="1:40" x14ac:dyDescent="0.35">
      <c r="K11" s="3" t="s">
        <v>2</v>
      </c>
      <c r="L11" s="4"/>
      <c r="M11" s="4"/>
      <c r="N11" s="4"/>
      <c r="O11" s="4"/>
      <c r="P11" s="4"/>
      <c r="Q11" s="4"/>
      <c r="R11" s="4"/>
      <c r="S11" s="4"/>
      <c r="T11" s="4"/>
      <c r="U11" s="4"/>
      <c r="V11" s="4"/>
    </row>
    <row r="12" spans="1:40" x14ac:dyDescent="0.35">
      <c r="K12" s="5" t="s">
        <v>3</v>
      </c>
      <c r="L12" s="6"/>
      <c r="M12" s="6"/>
      <c r="N12" s="6"/>
      <c r="O12" s="6"/>
      <c r="P12" s="4"/>
      <c r="Q12" s="4"/>
      <c r="R12" s="4"/>
      <c r="S12" s="4"/>
      <c r="T12" s="4"/>
      <c r="U12" s="4"/>
      <c r="V12" s="4"/>
    </row>
    <row r="13" spans="1:40" x14ac:dyDescent="0.35">
      <c r="K13" s="4" t="s">
        <v>71</v>
      </c>
      <c r="L13" s="4"/>
      <c r="M13" s="4"/>
      <c r="N13" s="4"/>
      <c r="O13" s="4"/>
      <c r="P13" s="4"/>
      <c r="Q13" s="4"/>
      <c r="R13" s="4"/>
      <c r="S13" s="4"/>
      <c r="T13" s="4"/>
      <c r="U13" s="4"/>
      <c r="V13" s="4"/>
    </row>
    <row r="14" spans="1:40" x14ac:dyDescent="0.35">
      <c r="K14" s="4" t="s">
        <v>72</v>
      </c>
      <c r="L14" s="4"/>
      <c r="M14" s="4"/>
      <c r="N14" s="4"/>
      <c r="O14" s="4"/>
      <c r="P14" s="4"/>
      <c r="Q14" s="4"/>
      <c r="R14" s="4"/>
      <c r="S14" s="4"/>
      <c r="T14" s="4"/>
      <c r="U14" s="4"/>
      <c r="V14" s="4"/>
    </row>
    <row r="15" spans="1:40" x14ac:dyDescent="0.35">
      <c r="K15" s="4" t="s">
        <v>73</v>
      </c>
      <c r="U15" s="4"/>
      <c r="V15" s="4"/>
    </row>
    <row r="16" spans="1:40" x14ac:dyDescent="0.35">
      <c r="K16" s="4"/>
      <c r="U16" s="4"/>
      <c r="V16" s="4"/>
    </row>
    <row r="17" spans="3:20" x14ac:dyDescent="0.35">
      <c r="K17" s="17"/>
      <c r="L17" s="17"/>
      <c r="M17" s="14" t="s">
        <v>7</v>
      </c>
      <c r="N17" s="15"/>
      <c r="O17" s="16"/>
      <c r="P17" s="17"/>
    </row>
    <row r="18" spans="3:20" x14ac:dyDescent="0.35">
      <c r="K18" s="13" t="s">
        <v>4</v>
      </c>
      <c r="L18" s="13"/>
      <c r="M18" s="13"/>
      <c r="N18" s="13"/>
      <c r="O18" s="13"/>
      <c r="P18" s="13"/>
    </row>
    <row r="19" spans="3:20" x14ac:dyDescent="0.35">
      <c r="K19" s="4" t="s">
        <v>8</v>
      </c>
      <c r="L19" s="4"/>
      <c r="M19" s="4"/>
      <c r="N19" s="9"/>
      <c r="O19" s="4"/>
      <c r="P19" s="4"/>
    </row>
    <row r="20" spans="3:20" x14ac:dyDescent="0.35">
      <c r="K20" s="4" t="s">
        <v>9</v>
      </c>
      <c r="L20" s="4"/>
      <c r="M20" s="4"/>
      <c r="N20" s="9"/>
      <c r="O20" s="4"/>
      <c r="P20" s="4"/>
    </row>
    <row r="21" spans="3:20" x14ac:dyDescent="0.35">
      <c r="K21" s="4" t="s">
        <v>10</v>
      </c>
      <c r="L21" s="4"/>
      <c r="M21" s="4"/>
      <c r="N21" s="9"/>
      <c r="O21" s="4"/>
      <c r="P21" s="4"/>
    </row>
    <row r="22" spans="3:20" x14ac:dyDescent="0.35">
      <c r="K22" s="4" t="s">
        <v>11</v>
      </c>
      <c r="L22" s="4"/>
      <c r="M22" s="4"/>
      <c r="N22" s="9"/>
      <c r="O22" s="4"/>
      <c r="P22" s="4"/>
    </row>
    <row r="23" spans="3:20" x14ac:dyDescent="0.35">
      <c r="K23" s="7" t="s">
        <v>12</v>
      </c>
      <c r="L23" s="7"/>
      <c r="M23" s="7"/>
      <c r="N23" s="10"/>
      <c r="O23" s="7"/>
      <c r="P23" s="7"/>
    </row>
    <row r="24" spans="3:20" x14ac:dyDescent="0.35">
      <c r="K24" s="8"/>
      <c r="L24" s="18"/>
      <c r="M24" s="19"/>
      <c r="N24" s="11">
        <v>3847</v>
      </c>
      <c r="O24" s="18"/>
      <c r="P24" s="8"/>
    </row>
    <row r="25" spans="3:20" x14ac:dyDescent="0.35">
      <c r="K25" s="20" t="s">
        <v>371</v>
      </c>
    </row>
    <row r="26" spans="3:20" x14ac:dyDescent="0.35">
      <c r="K26" s="20" t="s">
        <v>372</v>
      </c>
    </row>
    <row r="27" spans="3:20" x14ac:dyDescent="0.35">
      <c r="K27" s="20" t="s">
        <v>14</v>
      </c>
    </row>
    <row r="28" spans="3:20" x14ac:dyDescent="0.35">
      <c r="K28" s="4" t="s">
        <v>13</v>
      </c>
      <c r="L28" s="4"/>
      <c r="M28" s="4"/>
      <c r="N28" s="4"/>
    </row>
    <row r="29" spans="3:20" x14ac:dyDescent="0.35">
      <c r="K29" s="20" t="s">
        <v>373</v>
      </c>
    </row>
    <row r="30" spans="3:20" x14ac:dyDescent="0.35">
      <c r="K30" s="39" t="s">
        <v>374</v>
      </c>
    </row>
    <row r="32" spans="3:20" x14ac:dyDescent="0.35">
      <c r="C32" s="1" t="s">
        <v>31</v>
      </c>
      <c r="D32" s="1"/>
      <c r="T32" s="4"/>
    </row>
    <row r="33" spans="11:20" x14ac:dyDescent="0.35">
      <c r="T33" s="4"/>
    </row>
    <row r="34" spans="11:20" x14ac:dyDescent="0.35">
      <c r="K34" s="1" t="s">
        <v>65</v>
      </c>
      <c r="L34" s="1"/>
      <c r="T34" s="4"/>
    </row>
    <row r="35" spans="11:20" x14ac:dyDescent="0.35">
      <c r="K35" s="4" t="s">
        <v>63</v>
      </c>
      <c r="L35" s="4"/>
      <c r="M35" s="4"/>
      <c r="N35" s="4"/>
      <c r="O35" s="4"/>
      <c r="P35" s="4"/>
      <c r="Q35" s="4"/>
      <c r="R35" s="4"/>
      <c r="S35" s="4"/>
      <c r="T35" s="4"/>
    </row>
    <row r="36" spans="11:20" x14ac:dyDescent="0.35">
      <c r="K36" s="4" t="s">
        <v>64</v>
      </c>
      <c r="L36" s="4"/>
      <c r="M36" s="4"/>
      <c r="N36" s="4"/>
      <c r="O36" s="4"/>
      <c r="P36" s="4"/>
      <c r="Q36" s="4"/>
      <c r="R36" s="4"/>
      <c r="S36" s="4"/>
      <c r="T36" s="4"/>
    </row>
    <row r="37" spans="11:20" x14ac:dyDescent="0.35">
      <c r="K37" s="4" t="s">
        <v>375</v>
      </c>
      <c r="L37" s="4"/>
      <c r="M37" s="4"/>
      <c r="N37" s="4"/>
      <c r="O37" s="4"/>
      <c r="P37" s="4"/>
      <c r="Q37" s="4"/>
      <c r="R37" s="4"/>
      <c r="S37" s="4"/>
      <c r="T37" s="4"/>
    </row>
    <row r="38" spans="11:20" x14ac:dyDescent="0.35">
      <c r="K38" s="4" t="s">
        <v>376</v>
      </c>
      <c r="L38" s="4"/>
      <c r="M38" s="4"/>
      <c r="N38" s="4"/>
      <c r="O38" s="4"/>
      <c r="P38" s="4"/>
      <c r="Q38" s="4"/>
      <c r="R38" s="4"/>
      <c r="S38" s="4"/>
      <c r="T38" s="4"/>
    </row>
    <row r="39" spans="11:20" x14ac:dyDescent="0.35">
      <c r="K39" s="4" t="s">
        <v>377</v>
      </c>
      <c r="L39" s="4"/>
      <c r="M39" s="4"/>
      <c r="N39" s="4"/>
      <c r="O39" s="4"/>
      <c r="P39" s="4"/>
      <c r="Q39" s="4"/>
      <c r="R39" s="4"/>
      <c r="S39" s="4"/>
      <c r="T39" s="4"/>
    </row>
    <row r="40" spans="11:20" x14ac:dyDescent="0.35">
      <c r="K40" s="4" t="s">
        <v>66</v>
      </c>
      <c r="L40" s="4"/>
      <c r="M40" s="4"/>
      <c r="N40" s="4"/>
      <c r="O40" s="4"/>
      <c r="P40" s="4"/>
      <c r="Q40" s="4"/>
      <c r="R40" s="4"/>
      <c r="S40" s="4"/>
      <c r="T40" s="4"/>
    </row>
    <row r="41" spans="11:20" x14ac:dyDescent="0.35">
      <c r="K41" s="4" t="s">
        <v>67</v>
      </c>
      <c r="L41" s="4"/>
      <c r="M41" s="4"/>
      <c r="N41" s="4"/>
      <c r="O41" s="4"/>
      <c r="P41" s="4"/>
      <c r="Q41" s="4"/>
      <c r="R41" s="4"/>
      <c r="S41" s="4"/>
      <c r="T41" s="4"/>
    </row>
    <row r="42" spans="11:20" x14ac:dyDescent="0.35">
      <c r="K42" s="4"/>
      <c r="L42" s="4"/>
      <c r="M42" s="4"/>
      <c r="N42" s="4"/>
      <c r="O42" s="4"/>
      <c r="P42" s="4"/>
      <c r="Q42" s="4"/>
      <c r="R42" s="4"/>
      <c r="S42" s="4"/>
      <c r="T42" s="4"/>
    </row>
    <row r="43" spans="11:20" x14ac:dyDescent="0.35">
      <c r="K43" s="3" t="s">
        <v>15</v>
      </c>
      <c r="L43" s="4"/>
      <c r="M43" s="4"/>
      <c r="N43" s="4"/>
      <c r="O43" s="4"/>
      <c r="P43" s="4"/>
      <c r="Q43" s="4"/>
      <c r="R43" s="4"/>
      <c r="S43" s="4"/>
      <c r="T43" s="4"/>
    </row>
    <row r="44" spans="11:20" x14ac:dyDescent="0.35">
      <c r="K44" s="3" t="s">
        <v>16</v>
      </c>
      <c r="L44" s="4"/>
      <c r="M44" s="4"/>
      <c r="N44" s="4"/>
      <c r="O44" s="4"/>
      <c r="P44" s="4"/>
      <c r="Q44" s="4"/>
      <c r="R44" s="4"/>
      <c r="S44" s="4"/>
      <c r="T44" s="4"/>
    </row>
    <row r="45" spans="11:20" x14ac:dyDescent="0.35">
      <c r="K45" s="3" t="s">
        <v>17</v>
      </c>
      <c r="L45" s="4"/>
      <c r="M45" s="4"/>
      <c r="N45" s="4"/>
      <c r="O45" s="4"/>
      <c r="P45" s="4"/>
      <c r="Q45" s="4"/>
      <c r="R45" s="4"/>
      <c r="S45" s="4"/>
      <c r="T45" s="4"/>
    </row>
    <row r="46" spans="11:20" x14ac:dyDescent="0.35">
      <c r="K46" s="4"/>
      <c r="L46" s="4"/>
      <c r="M46" s="4"/>
      <c r="N46" s="4"/>
      <c r="O46" s="4"/>
      <c r="P46" s="4"/>
      <c r="Q46" s="4"/>
      <c r="R46" s="4"/>
      <c r="S46" s="4"/>
      <c r="T46" s="4"/>
    </row>
    <row r="54" spans="2:18" x14ac:dyDescent="0.35">
      <c r="C54" t="s">
        <v>18</v>
      </c>
    </row>
    <row r="55" spans="2:18" x14ac:dyDescent="0.35">
      <c r="B55" t="s">
        <v>32</v>
      </c>
    </row>
    <row r="57" spans="2:18" x14ac:dyDescent="0.35">
      <c r="K57" s="3" t="s">
        <v>19</v>
      </c>
      <c r="L57" s="4"/>
      <c r="M57" s="4"/>
      <c r="N57" s="4"/>
      <c r="O57" s="4"/>
      <c r="P57" s="4"/>
      <c r="Q57" s="4"/>
      <c r="R57" s="4"/>
    </row>
    <row r="58" spans="2:18" x14ac:dyDescent="0.35">
      <c r="K58" s="4" t="s">
        <v>20</v>
      </c>
      <c r="L58" s="4"/>
      <c r="M58" s="4"/>
      <c r="N58" s="4"/>
      <c r="O58" s="4"/>
      <c r="P58" s="4"/>
      <c r="Q58" s="4"/>
      <c r="R58" s="4"/>
    </row>
    <row r="59" spans="2:18" x14ac:dyDescent="0.35">
      <c r="K59" s="4" t="s">
        <v>21</v>
      </c>
      <c r="L59" s="4"/>
      <c r="M59" s="4"/>
      <c r="N59" s="4"/>
      <c r="O59" s="4"/>
      <c r="P59" s="4"/>
      <c r="Q59" s="4"/>
      <c r="R59" s="4"/>
    </row>
    <row r="60" spans="2:18" x14ac:dyDescent="0.35">
      <c r="K60" s="3" t="s">
        <v>22</v>
      </c>
      <c r="L60" s="4"/>
      <c r="M60" s="4"/>
    </row>
    <row r="79" spans="2:7" x14ac:dyDescent="0.35">
      <c r="B79" s="1" t="s">
        <v>23</v>
      </c>
      <c r="C79" s="1"/>
      <c r="D79" s="1"/>
      <c r="E79" s="1"/>
      <c r="F79" s="1"/>
      <c r="G79" s="1"/>
    </row>
    <row r="82" spans="11:19" x14ac:dyDescent="0.35">
      <c r="K82" s="3" t="s">
        <v>24</v>
      </c>
      <c r="L82" s="4"/>
      <c r="M82" s="4"/>
      <c r="N82" s="4"/>
      <c r="O82" s="4"/>
      <c r="P82" s="4"/>
      <c r="Q82" s="4"/>
      <c r="R82" s="4"/>
      <c r="S82" s="4"/>
    </row>
    <row r="83" spans="11:19" x14ac:dyDescent="0.35">
      <c r="K83" s="3" t="s">
        <v>68</v>
      </c>
      <c r="L83" s="4"/>
      <c r="M83" s="4"/>
      <c r="N83" s="4"/>
      <c r="O83" s="4"/>
      <c r="P83" s="4"/>
      <c r="Q83" s="4"/>
      <c r="S83" s="4"/>
    </row>
    <row r="84" spans="11:19" x14ac:dyDescent="0.35">
      <c r="K84" s="3" t="s">
        <v>25</v>
      </c>
      <c r="L84" s="4"/>
      <c r="M84" s="4"/>
      <c r="N84" s="4"/>
      <c r="O84" s="4"/>
      <c r="P84" s="4"/>
      <c r="Q84" s="4"/>
      <c r="R84" s="4"/>
      <c r="S84" s="4"/>
    </row>
    <row r="85" spans="11:19" x14ac:dyDescent="0.35">
      <c r="K85" s="4" t="s">
        <v>26</v>
      </c>
      <c r="L85" s="4"/>
      <c r="M85" s="4"/>
      <c r="N85" s="4"/>
      <c r="O85" s="4"/>
      <c r="P85" s="4"/>
      <c r="Q85" s="4"/>
      <c r="R85" s="4"/>
      <c r="S85" s="4"/>
    </row>
    <row r="86" spans="11:19" x14ac:dyDescent="0.35">
      <c r="K86" s="3" t="s">
        <v>69</v>
      </c>
      <c r="L86" s="4"/>
      <c r="M86" s="4"/>
      <c r="N86" s="4"/>
      <c r="O86" s="4"/>
      <c r="P86" s="4"/>
      <c r="Q86" s="4"/>
      <c r="R86" s="4"/>
      <c r="S86" s="4"/>
    </row>
    <row r="87" spans="11:19" x14ac:dyDescent="0.35">
      <c r="K87" s="3" t="s">
        <v>27</v>
      </c>
      <c r="L87" s="4"/>
      <c r="M87" s="4"/>
      <c r="N87" s="4"/>
      <c r="O87" s="4"/>
      <c r="P87" s="4"/>
      <c r="Q87" s="4"/>
      <c r="R87" s="4"/>
      <c r="S87" s="4"/>
    </row>
    <row r="88" spans="11:19" x14ac:dyDescent="0.35">
      <c r="K88" s="4" t="s">
        <v>28</v>
      </c>
      <c r="L88" s="4"/>
      <c r="M88" s="4"/>
      <c r="N88" s="4"/>
      <c r="O88" s="4"/>
      <c r="P88" s="4"/>
      <c r="Q88" s="4"/>
      <c r="R88" s="4"/>
      <c r="S88" s="4"/>
    </row>
    <row r="91" spans="11:19" x14ac:dyDescent="0.35">
      <c r="K91" s="1" t="s">
        <v>29</v>
      </c>
      <c r="L91" s="1"/>
      <c r="M91" s="1"/>
    </row>
    <row r="92" spans="11:19" x14ac:dyDescent="0.35">
      <c r="K92" t="s">
        <v>74</v>
      </c>
    </row>
    <row r="103" spans="3:16" x14ac:dyDescent="0.35">
      <c r="C103" s="1" t="s">
        <v>30</v>
      </c>
      <c r="D103" s="1"/>
      <c r="E103" s="1"/>
      <c r="F103" s="1"/>
      <c r="G103" s="1"/>
      <c r="H103" s="1"/>
    </row>
    <row r="105" spans="3:16" x14ac:dyDescent="0.35">
      <c r="L105" s="21" t="s">
        <v>37</v>
      </c>
      <c r="M105" s="21"/>
      <c r="N105" s="21"/>
      <c r="O105" s="21"/>
      <c r="P105" s="21"/>
    </row>
    <row r="127" spans="3:7" x14ac:dyDescent="0.35">
      <c r="C127" s="1" t="s">
        <v>33</v>
      </c>
      <c r="D127" s="1"/>
      <c r="E127" s="1"/>
      <c r="F127" s="1"/>
      <c r="G127" s="1"/>
    </row>
    <row r="130" spans="12:12" x14ac:dyDescent="0.35">
      <c r="L130" s="2" t="s">
        <v>48</v>
      </c>
    </row>
    <row r="131" spans="12:12" x14ac:dyDescent="0.35">
      <c r="L131" t="s">
        <v>49</v>
      </c>
    </row>
    <row r="151" spans="3:19" x14ac:dyDescent="0.35">
      <c r="C151" s="1" t="s">
        <v>34</v>
      </c>
      <c r="D151" s="1"/>
      <c r="E151" s="1"/>
      <c r="F151" s="1"/>
      <c r="G151" s="1"/>
      <c r="H151" s="1"/>
    </row>
    <row r="153" spans="3:19" x14ac:dyDescent="0.35">
      <c r="J153" s="4"/>
      <c r="K153" s="4"/>
      <c r="L153" s="4"/>
      <c r="M153" s="4"/>
      <c r="N153" s="4"/>
      <c r="O153" s="4"/>
      <c r="P153" s="4"/>
      <c r="Q153" s="4"/>
      <c r="R153" s="4"/>
      <c r="S153" s="4"/>
    </row>
    <row r="154" spans="3:19" x14ac:dyDescent="0.35">
      <c r="J154" s="4"/>
      <c r="K154" s="4"/>
      <c r="L154" s="4"/>
      <c r="M154" s="4"/>
      <c r="N154" s="4"/>
      <c r="O154" s="4"/>
      <c r="P154" s="4"/>
      <c r="Q154" s="4"/>
      <c r="R154" s="4"/>
      <c r="S154" s="4"/>
    </row>
    <row r="155" spans="3:19" x14ac:dyDescent="0.35">
      <c r="J155" s="4"/>
      <c r="K155" s="3" t="s">
        <v>45</v>
      </c>
      <c r="L155" s="4"/>
      <c r="M155" s="4"/>
      <c r="N155" s="4"/>
      <c r="O155" s="4"/>
      <c r="P155" s="4"/>
      <c r="Q155" s="4"/>
      <c r="R155" s="4"/>
      <c r="S155" s="4"/>
    </row>
    <row r="156" spans="3:19" x14ac:dyDescent="0.35">
      <c r="J156" s="4"/>
      <c r="K156" s="4" t="s">
        <v>46</v>
      </c>
      <c r="L156" s="4"/>
      <c r="M156" s="4"/>
      <c r="N156" s="4"/>
      <c r="O156" s="4"/>
      <c r="P156" s="4"/>
      <c r="Q156" s="4"/>
      <c r="R156" s="4"/>
      <c r="S156" s="4"/>
    </row>
    <row r="157" spans="3:19" x14ac:dyDescent="0.35">
      <c r="J157" s="4"/>
      <c r="K157" s="4"/>
      <c r="L157" s="4"/>
      <c r="M157" s="4"/>
      <c r="N157" s="4"/>
      <c r="O157" s="4"/>
      <c r="P157" s="4"/>
      <c r="Q157" s="4"/>
      <c r="R157" s="4"/>
      <c r="S157" s="4"/>
    </row>
    <row r="175" spans="4:4" x14ac:dyDescent="0.35">
      <c r="D175" s="1" t="s">
        <v>35</v>
      </c>
    </row>
    <row r="178" spans="10:18" x14ac:dyDescent="0.35">
      <c r="J178" s="4"/>
      <c r="K178" s="3" t="s">
        <v>44</v>
      </c>
      <c r="L178" s="4"/>
      <c r="M178" s="4"/>
      <c r="N178" s="4"/>
      <c r="O178" s="4"/>
      <c r="P178" s="4"/>
      <c r="Q178" s="4"/>
      <c r="R178" s="4"/>
    </row>
    <row r="199" spans="3:18" x14ac:dyDescent="0.35">
      <c r="C199" s="1" t="s">
        <v>36</v>
      </c>
      <c r="D199" s="1"/>
      <c r="E199" s="1"/>
      <c r="F199" s="1"/>
      <c r="G199" s="1"/>
    </row>
    <row r="202" spans="3:18" x14ac:dyDescent="0.35">
      <c r="K202" s="3" t="s">
        <v>75</v>
      </c>
      <c r="L202" s="4"/>
      <c r="M202" s="4"/>
      <c r="N202" s="4"/>
      <c r="O202" s="4"/>
      <c r="P202" s="4"/>
      <c r="Q202" s="4"/>
      <c r="R202" s="4"/>
    </row>
    <row r="203" spans="3:18" x14ac:dyDescent="0.35">
      <c r="K203" s="4" t="s">
        <v>43</v>
      </c>
      <c r="L203" s="4"/>
      <c r="M203" s="4"/>
      <c r="N203" s="4"/>
      <c r="O203" s="4"/>
      <c r="P203" s="4"/>
      <c r="Q203" s="4"/>
      <c r="R203" s="4"/>
    </row>
    <row r="223" spans="3:7" x14ac:dyDescent="0.35">
      <c r="C223" s="1" t="s">
        <v>38</v>
      </c>
      <c r="D223" s="1"/>
      <c r="E223" s="1"/>
      <c r="F223" s="1"/>
      <c r="G223" s="1"/>
    </row>
    <row r="226" spans="11:16" x14ac:dyDescent="0.35">
      <c r="K226" s="3" t="s">
        <v>41</v>
      </c>
      <c r="L226" s="4"/>
      <c r="M226" s="4"/>
      <c r="N226" s="4"/>
      <c r="O226" s="4"/>
      <c r="P226" s="4"/>
    </row>
    <row r="227" spans="11:16" x14ac:dyDescent="0.35">
      <c r="K227" s="4" t="s">
        <v>42</v>
      </c>
      <c r="L227" s="4"/>
      <c r="M227" s="4"/>
      <c r="N227" s="4"/>
      <c r="O227" s="4"/>
      <c r="P227" s="4"/>
    </row>
    <row r="247" spans="2:18" x14ac:dyDescent="0.35">
      <c r="B247" s="1" t="s">
        <v>39</v>
      </c>
    </row>
    <row r="251" spans="2:18" x14ac:dyDescent="0.35">
      <c r="K251" s="4" t="s">
        <v>40</v>
      </c>
      <c r="L251" s="4"/>
      <c r="M251" s="4"/>
      <c r="N251" s="4"/>
      <c r="O251" s="4"/>
      <c r="P251" s="4"/>
      <c r="Q251" s="4"/>
      <c r="R251" s="4"/>
    </row>
    <row r="272" spans="1:7" x14ac:dyDescent="0.35">
      <c r="A272" s="1" t="s">
        <v>395</v>
      </c>
      <c r="B272" s="1"/>
      <c r="C272" s="1"/>
      <c r="D272" s="1"/>
      <c r="E272" s="1"/>
      <c r="F272" s="1"/>
      <c r="G272" s="1"/>
    </row>
    <row r="273" spans="1:7" x14ac:dyDescent="0.35">
      <c r="A273" s="1" t="s">
        <v>47</v>
      </c>
      <c r="B273" s="1"/>
      <c r="C273" s="1"/>
      <c r="D273" s="1"/>
      <c r="E273" s="1"/>
      <c r="F273" s="1"/>
      <c r="G273" s="1"/>
    </row>
    <row r="297" spans="3:19" x14ac:dyDescent="0.35">
      <c r="C297" s="1" t="s">
        <v>50</v>
      </c>
      <c r="D297" s="1"/>
      <c r="E297" s="1"/>
      <c r="F297" s="1"/>
    </row>
    <row r="301" spans="3:19" x14ac:dyDescent="0.35">
      <c r="K301" s="3" t="s">
        <v>51</v>
      </c>
      <c r="L301" s="4"/>
      <c r="M301" s="4"/>
      <c r="N301" s="4"/>
      <c r="O301" s="4"/>
      <c r="P301" s="4"/>
      <c r="Q301" s="4"/>
      <c r="R301" s="4"/>
      <c r="S301" s="4"/>
    </row>
    <row r="302" spans="3:19" x14ac:dyDescent="0.35">
      <c r="K302" s="4" t="s">
        <v>52</v>
      </c>
      <c r="L302" s="4"/>
      <c r="M302" s="4"/>
      <c r="N302" s="4"/>
      <c r="O302" s="4"/>
      <c r="P302" s="4"/>
      <c r="Q302" s="4"/>
      <c r="R302" s="4"/>
      <c r="S302" s="4"/>
    </row>
    <row r="303" spans="3:19" x14ac:dyDescent="0.35">
      <c r="K303" s="4" t="s">
        <v>53</v>
      </c>
      <c r="L303" s="4"/>
      <c r="M303" s="4"/>
      <c r="N303" s="4"/>
      <c r="O303" s="4"/>
      <c r="P303" s="4"/>
      <c r="Q303" s="4"/>
      <c r="R303" s="4"/>
      <c r="S303" s="4"/>
    </row>
    <row r="304" spans="3:19" x14ac:dyDescent="0.35">
      <c r="K304" s="3" t="s">
        <v>54</v>
      </c>
      <c r="L304" s="4"/>
      <c r="M304" s="4"/>
      <c r="N304" s="4"/>
      <c r="O304" s="4"/>
      <c r="P304" s="4"/>
      <c r="Q304" s="4"/>
      <c r="R304" s="4"/>
      <c r="S304" s="4"/>
    </row>
    <row r="305" spans="11:19" x14ac:dyDescent="0.35">
      <c r="K305" s="4" t="s">
        <v>55</v>
      </c>
      <c r="L305" s="4"/>
      <c r="M305" s="4"/>
      <c r="N305" s="4"/>
      <c r="O305" s="4"/>
      <c r="P305" s="4"/>
      <c r="Q305" s="4"/>
      <c r="R305" s="4"/>
      <c r="S305" s="4"/>
    </row>
    <row r="321" spans="2:18" x14ac:dyDescent="0.35">
      <c r="B321" s="1" t="s">
        <v>56</v>
      </c>
      <c r="C321" s="1"/>
      <c r="D321" s="1"/>
      <c r="E321" s="1"/>
      <c r="F321" s="1"/>
      <c r="G321" s="1"/>
    </row>
    <row r="325" spans="2:18" x14ac:dyDescent="0.35">
      <c r="K325" s="3" t="s">
        <v>57</v>
      </c>
      <c r="L325" s="4"/>
      <c r="M325" s="4"/>
      <c r="N325" s="4"/>
      <c r="O325" s="4"/>
      <c r="P325" s="4"/>
      <c r="Q325" s="4"/>
      <c r="R325" s="4"/>
    </row>
    <row r="346" spans="3:5" x14ac:dyDescent="0.35">
      <c r="C346" s="1" t="s">
        <v>62</v>
      </c>
      <c r="D346" s="1"/>
      <c r="E346" s="1"/>
    </row>
    <row r="370" spans="3:5" x14ac:dyDescent="0.35">
      <c r="C370" s="12" t="s">
        <v>61</v>
      </c>
      <c r="D370" s="12"/>
      <c r="E370" s="12"/>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tabSelected="1" topLeftCell="A46" zoomScaleNormal="100" workbookViewId="0">
      <selection activeCell="B57" sqref="B57:E57"/>
    </sheetView>
  </sheetViews>
  <sheetFormatPr baseColWidth="10" defaultRowHeight="14.5" x14ac:dyDescent="0.35"/>
  <cols>
    <col min="1" max="1" width="24.453125" customWidth="1"/>
    <col min="2" max="2" width="12.1796875" customWidth="1"/>
    <col min="3" max="3" width="12.90625" customWidth="1"/>
    <col min="4" max="4" width="11.36328125" customWidth="1"/>
    <col min="5" max="5" width="12.6328125" customWidth="1"/>
    <col min="6" max="6" width="8" customWidth="1"/>
    <col min="13" max="13" width="19.26953125" customWidth="1"/>
    <col min="14" max="14" width="16.54296875" customWidth="1"/>
  </cols>
  <sheetData>
    <row r="1" spans="1:14" x14ac:dyDescent="0.35">
      <c r="F1" s="25"/>
    </row>
    <row r="2" spans="1:14" x14ac:dyDescent="0.35">
      <c r="A2" s="7" t="s">
        <v>256</v>
      </c>
      <c r="B2" s="7"/>
      <c r="C2" s="7"/>
      <c r="D2" s="7"/>
      <c r="E2" s="7"/>
    </row>
    <row r="3" spans="1:14" x14ac:dyDescent="0.35">
      <c r="A3" s="7" t="s">
        <v>76</v>
      </c>
      <c r="B3" s="26"/>
      <c r="C3" s="50" t="s">
        <v>324</v>
      </c>
      <c r="D3" s="36"/>
      <c r="E3" s="27"/>
      <c r="F3" s="32"/>
      <c r="G3" s="1" t="s">
        <v>337</v>
      </c>
      <c r="H3" s="1"/>
      <c r="I3" s="1"/>
    </row>
    <row r="4" spans="1:14" x14ac:dyDescent="0.35">
      <c r="A4" s="131"/>
      <c r="B4" s="46" t="s">
        <v>248</v>
      </c>
      <c r="C4" s="45" t="s">
        <v>249</v>
      </c>
      <c r="D4" s="45" t="s">
        <v>250</v>
      </c>
      <c r="E4" s="45" t="s">
        <v>251</v>
      </c>
      <c r="G4" s="65" t="s">
        <v>335</v>
      </c>
      <c r="H4" s="18"/>
      <c r="I4" s="18"/>
      <c r="J4" s="18"/>
      <c r="K4" s="18"/>
      <c r="L4" s="18"/>
    </row>
    <row r="5" spans="1:14" x14ac:dyDescent="0.35">
      <c r="A5" s="132"/>
      <c r="B5" s="27" t="s">
        <v>252</v>
      </c>
      <c r="C5" s="44" t="s">
        <v>255</v>
      </c>
      <c r="D5" s="44" t="s">
        <v>253</v>
      </c>
      <c r="E5" s="44" t="s">
        <v>254</v>
      </c>
      <c r="F5" s="42"/>
      <c r="G5" s="18" t="s">
        <v>336</v>
      </c>
      <c r="H5" s="63"/>
      <c r="I5" s="64"/>
      <c r="J5" s="18"/>
      <c r="K5" s="18"/>
      <c r="L5" s="18"/>
    </row>
    <row r="6" spans="1:14" x14ac:dyDescent="0.35">
      <c r="A6" s="48" t="s">
        <v>257</v>
      </c>
      <c r="B6" s="32" t="s">
        <v>76</v>
      </c>
      <c r="C6" s="28" t="s">
        <v>76</v>
      </c>
      <c r="D6" s="28" t="s">
        <v>76</v>
      </c>
      <c r="E6" s="28" t="s">
        <v>76</v>
      </c>
      <c r="F6" s="32"/>
      <c r="L6" s="18"/>
    </row>
    <row r="7" spans="1:14" x14ac:dyDescent="0.35">
      <c r="A7" s="25" t="s">
        <v>258</v>
      </c>
      <c r="B7" s="32" t="s">
        <v>78</v>
      </c>
      <c r="C7" s="29" t="s">
        <v>79</v>
      </c>
      <c r="D7" s="88" t="s">
        <v>80</v>
      </c>
      <c r="E7" s="26" t="s">
        <v>81</v>
      </c>
      <c r="F7" s="83"/>
      <c r="G7" s="67" t="s">
        <v>378</v>
      </c>
      <c r="H7" s="68"/>
      <c r="I7" s="68"/>
      <c r="J7" s="69"/>
      <c r="K7" s="69"/>
      <c r="L7" s="69"/>
      <c r="M7" s="84"/>
      <c r="N7" s="24"/>
    </row>
    <row r="8" spans="1:14" x14ac:dyDescent="0.35">
      <c r="A8" s="25" t="s">
        <v>76</v>
      </c>
      <c r="B8" s="32" t="s">
        <v>82</v>
      </c>
      <c r="C8" s="29" t="s">
        <v>83</v>
      </c>
      <c r="D8" s="29" t="s">
        <v>84</v>
      </c>
      <c r="E8" s="29" t="s">
        <v>85</v>
      </c>
      <c r="F8" s="29" t="s">
        <v>76</v>
      </c>
      <c r="G8" s="71" t="s">
        <v>388</v>
      </c>
      <c r="H8" s="72"/>
      <c r="I8" s="72"/>
      <c r="J8" s="72"/>
      <c r="K8" s="72"/>
      <c r="L8" s="72"/>
      <c r="M8" s="85"/>
      <c r="N8" s="24"/>
    </row>
    <row r="9" spans="1:14" x14ac:dyDescent="0.35">
      <c r="A9" s="25" t="s">
        <v>259</v>
      </c>
      <c r="B9" s="32" t="s">
        <v>86</v>
      </c>
      <c r="C9" s="29" t="s">
        <v>87</v>
      </c>
      <c r="D9" s="29" t="s">
        <v>88</v>
      </c>
      <c r="E9" s="29" t="s">
        <v>89</v>
      </c>
      <c r="F9" s="29" t="s">
        <v>76</v>
      </c>
      <c r="G9" s="74" t="s">
        <v>329</v>
      </c>
      <c r="H9" s="72"/>
      <c r="I9" s="72"/>
      <c r="J9" s="72"/>
      <c r="K9" s="72"/>
      <c r="L9" s="72"/>
      <c r="M9" s="85"/>
      <c r="N9" s="24"/>
    </row>
    <row r="10" spans="1:14" x14ac:dyDescent="0.35">
      <c r="A10" s="25" t="s">
        <v>76</v>
      </c>
      <c r="B10" s="32" t="s">
        <v>90</v>
      </c>
      <c r="C10" s="29" t="s">
        <v>91</v>
      </c>
      <c r="D10" s="29" t="s">
        <v>92</v>
      </c>
      <c r="E10" s="29" t="s">
        <v>93</v>
      </c>
      <c r="F10" s="29" t="s">
        <v>76</v>
      </c>
      <c r="G10" s="74" t="s">
        <v>383</v>
      </c>
      <c r="H10" s="75"/>
      <c r="I10" s="75"/>
      <c r="J10" s="66"/>
      <c r="K10" s="75"/>
      <c r="L10" s="75"/>
      <c r="M10" s="86"/>
      <c r="N10" s="24"/>
    </row>
    <row r="11" spans="1:14" x14ac:dyDescent="0.35">
      <c r="A11" s="25" t="s">
        <v>260</v>
      </c>
      <c r="B11" s="32" t="s">
        <v>94</v>
      </c>
      <c r="C11" s="29" t="s">
        <v>95</v>
      </c>
      <c r="D11" s="29" t="s">
        <v>96</v>
      </c>
      <c r="E11" s="29" t="s">
        <v>97</v>
      </c>
      <c r="F11" s="29" t="s">
        <v>76</v>
      </c>
      <c r="G11" s="74" t="s">
        <v>331</v>
      </c>
      <c r="H11" s="75"/>
      <c r="I11" s="75"/>
      <c r="J11" s="75"/>
      <c r="K11" s="75"/>
      <c r="L11" s="75"/>
      <c r="M11" s="86"/>
      <c r="N11" s="24"/>
    </row>
    <row r="12" spans="1:14" x14ac:dyDescent="0.35">
      <c r="A12" s="25" t="s">
        <v>76</v>
      </c>
      <c r="B12" s="32" t="s">
        <v>98</v>
      </c>
      <c r="C12" s="29" t="s">
        <v>99</v>
      </c>
      <c r="D12" s="29" t="s">
        <v>100</v>
      </c>
      <c r="E12" s="29" t="s">
        <v>101</v>
      </c>
      <c r="F12" s="29" t="s">
        <v>76</v>
      </c>
      <c r="G12" s="74" t="s">
        <v>384</v>
      </c>
      <c r="H12" s="75"/>
      <c r="I12" s="75"/>
      <c r="J12" s="75"/>
      <c r="K12" s="75"/>
      <c r="L12" s="75"/>
      <c r="M12" s="86"/>
      <c r="N12" s="24"/>
    </row>
    <row r="13" spans="1:14" x14ac:dyDescent="0.35">
      <c r="A13" s="25" t="s">
        <v>261</v>
      </c>
      <c r="B13" s="24"/>
      <c r="G13" s="74" t="s">
        <v>339</v>
      </c>
      <c r="H13" s="75"/>
      <c r="I13" s="75"/>
      <c r="J13" s="75"/>
      <c r="K13" s="75"/>
      <c r="L13" s="75"/>
      <c r="M13" s="86"/>
      <c r="N13" s="24"/>
    </row>
    <row r="14" spans="1:14" x14ac:dyDescent="0.35">
      <c r="A14" s="40" t="s">
        <v>265</v>
      </c>
      <c r="B14" s="37"/>
      <c r="G14" s="76" t="s">
        <v>338</v>
      </c>
      <c r="H14" s="77"/>
      <c r="I14" s="77"/>
      <c r="J14" s="72"/>
      <c r="K14" s="24"/>
      <c r="L14" s="24"/>
      <c r="M14" s="73"/>
      <c r="N14" s="24"/>
    </row>
    <row r="15" spans="1:14" x14ac:dyDescent="0.35">
      <c r="A15" s="39" t="s">
        <v>262</v>
      </c>
      <c r="B15" s="32" t="s">
        <v>102</v>
      </c>
      <c r="C15" s="29" t="s">
        <v>103</v>
      </c>
      <c r="D15" s="29" t="s">
        <v>104</v>
      </c>
      <c r="E15" s="29" t="s">
        <v>105</v>
      </c>
      <c r="F15" s="29" t="s">
        <v>76</v>
      </c>
      <c r="G15" s="78" t="s">
        <v>330</v>
      </c>
      <c r="H15" s="79">
        <f>EXP(-3.618)</f>
        <v>2.6836295446704541E-2</v>
      </c>
      <c r="I15" s="80" t="s">
        <v>332</v>
      </c>
      <c r="J15" s="81"/>
      <c r="K15" s="81">
        <f>1/H15</f>
        <v>37.262967311786639</v>
      </c>
      <c r="L15" s="118">
        <f>(K15-1)*100</f>
        <v>3626.2967311786638</v>
      </c>
      <c r="M15" s="86"/>
      <c r="N15" s="24"/>
    </row>
    <row r="16" spans="1:14" x14ac:dyDescent="0.35">
      <c r="B16" s="32" t="s">
        <v>106</v>
      </c>
      <c r="C16" s="29" t="s">
        <v>107</v>
      </c>
      <c r="D16" s="29" t="s">
        <v>108</v>
      </c>
      <c r="E16" s="29" t="s">
        <v>109</v>
      </c>
      <c r="F16" s="29" t="s">
        <v>76</v>
      </c>
      <c r="G16" s="74" t="s">
        <v>333</v>
      </c>
      <c r="H16" s="72"/>
      <c r="I16" s="72"/>
      <c r="J16" s="25"/>
      <c r="K16" s="24"/>
      <c r="L16" s="24"/>
      <c r="M16" s="73"/>
      <c r="N16" s="24"/>
    </row>
    <row r="17" spans="1:16" x14ac:dyDescent="0.35">
      <c r="A17" s="25" t="s">
        <v>263</v>
      </c>
      <c r="B17" s="32" t="s">
        <v>110</v>
      </c>
      <c r="C17" s="29" t="s">
        <v>111</v>
      </c>
      <c r="D17" s="29" t="s">
        <v>112</v>
      </c>
      <c r="E17" s="29" t="s">
        <v>113</v>
      </c>
      <c r="F17" s="29" t="s">
        <v>76</v>
      </c>
      <c r="G17" s="82" t="s">
        <v>334</v>
      </c>
      <c r="H17" s="16"/>
      <c r="I17" s="16"/>
      <c r="J17" s="16"/>
      <c r="K17" s="16"/>
      <c r="L17" s="16"/>
      <c r="M17" s="87"/>
      <c r="N17" s="24"/>
    </row>
    <row r="18" spans="1:16" x14ac:dyDescent="0.35">
      <c r="A18" s="25" t="s">
        <v>76</v>
      </c>
      <c r="B18" s="32" t="s">
        <v>114</v>
      </c>
      <c r="C18" s="29" t="s">
        <v>109</v>
      </c>
      <c r="D18" s="29" t="s">
        <v>115</v>
      </c>
      <c r="E18" s="29" t="s">
        <v>116</v>
      </c>
      <c r="F18" s="29" t="s">
        <v>76</v>
      </c>
    </row>
    <row r="19" spans="1:16" x14ac:dyDescent="0.35">
      <c r="A19" s="25" t="s">
        <v>264</v>
      </c>
      <c r="B19" s="89" t="s">
        <v>117</v>
      </c>
      <c r="C19" s="26" t="s">
        <v>118</v>
      </c>
      <c r="D19" s="26" t="s">
        <v>119</v>
      </c>
      <c r="E19" s="26" t="s">
        <v>120</v>
      </c>
      <c r="F19" s="26" t="s">
        <v>76</v>
      </c>
      <c r="G19" s="95" t="s">
        <v>379</v>
      </c>
      <c r="H19" s="96"/>
      <c r="I19" s="96"/>
      <c r="J19" s="96"/>
      <c r="K19" s="96"/>
      <c r="L19" s="97"/>
      <c r="M19" s="70"/>
    </row>
    <row r="20" spans="1:16" x14ac:dyDescent="0.35">
      <c r="A20" s="25" t="s">
        <v>76</v>
      </c>
      <c r="B20" s="32" t="s">
        <v>121</v>
      </c>
      <c r="C20" s="29" t="s">
        <v>122</v>
      </c>
      <c r="D20" s="29" t="s">
        <v>123</v>
      </c>
      <c r="E20" s="29" t="s">
        <v>124</v>
      </c>
      <c r="F20" s="29" t="s">
        <v>76</v>
      </c>
      <c r="G20" s="98" t="s">
        <v>390</v>
      </c>
      <c r="H20" s="75"/>
      <c r="I20" s="75"/>
      <c r="J20" s="75"/>
      <c r="K20" s="75"/>
      <c r="L20" s="24"/>
      <c r="M20" s="73"/>
    </row>
    <row r="21" spans="1:16" x14ac:dyDescent="0.35">
      <c r="A21" s="25" t="s">
        <v>266</v>
      </c>
      <c r="G21" s="56" t="s">
        <v>389</v>
      </c>
      <c r="H21" s="25"/>
      <c r="I21" s="25"/>
      <c r="J21" s="25"/>
      <c r="K21" s="25"/>
      <c r="L21" s="25"/>
      <c r="M21" s="85"/>
      <c r="N21" s="4"/>
      <c r="O21" s="4"/>
      <c r="P21" s="4"/>
    </row>
    <row r="22" spans="1:16" x14ac:dyDescent="0.35">
      <c r="A22" s="40" t="s">
        <v>267</v>
      </c>
      <c r="G22" s="56" t="s">
        <v>385</v>
      </c>
      <c r="H22" s="25"/>
      <c r="I22" s="25"/>
      <c r="J22" s="24"/>
      <c r="K22" s="24"/>
      <c r="L22" s="24"/>
      <c r="M22" s="73"/>
    </row>
    <row r="23" spans="1:16" x14ac:dyDescent="0.35">
      <c r="A23" s="39" t="s">
        <v>268</v>
      </c>
      <c r="B23" s="32" t="s">
        <v>125</v>
      </c>
      <c r="C23" s="29" t="s">
        <v>126</v>
      </c>
      <c r="D23" s="29" t="s">
        <v>127</v>
      </c>
      <c r="E23" s="29" t="s">
        <v>128</v>
      </c>
      <c r="F23" s="29" t="s">
        <v>76</v>
      </c>
      <c r="G23" s="56" t="s">
        <v>341</v>
      </c>
      <c r="H23" s="25"/>
      <c r="I23" s="25"/>
      <c r="J23" s="25"/>
      <c r="K23" s="25"/>
      <c r="L23" s="25"/>
      <c r="M23" s="85"/>
      <c r="N23" s="4"/>
    </row>
    <row r="24" spans="1:16" x14ac:dyDescent="0.35">
      <c r="B24" s="32" t="s">
        <v>129</v>
      </c>
      <c r="C24" s="29" t="s">
        <v>130</v>
      </c>
      <c r="D24" s="29" t="s">
        <v>131</v>
      </c>
      <c r="E24" s="29" t="s">
        <v>132</v>
      </c>
      <c r="F24" s="29" t="s">
        <v>76</v>
      </c>
      <c r="G24" s="99" t="s">
        <v>342</v>
      </c>
      <c r="H24" s="75"/>
      <c r="I24" s="75"/>
      <c r="J24" s="75"/>
      <c r="K24" s="24"/>
      <c r="L24" s="24"/>
      <c r="M24" s="73"/>
    </row>
    <row r="25" spans="1:16" x14ac:dyDescent="0.35">
      <c r="A25" s="25" t="s">
        <v>269</v>
      </c>
      <c r="B25" s="32" t="s">
        <v>133</v>
      </c>
      <c r="C25" s="29" t="s">
        <v>134</v>
      </c>
      <c r="D25" s="29" t="s">
        <v>135</v>
      </c>
      <c r="E25" s="29" t="s">
        <v>136</v>
      </c>
      <c r="F25" s="29" t="s">
        <v>76</v>
      </c>
      <c r="G25" s="99" t="s">
        <v>340</v>
      </c>
      <c r="H25" s="75"/>
      <c r="I25" s="75"/>
      <c r="J25" s="75"/>
      <c r="K25" s="24"/>
      <c r="L25" s="24"/>
      <c r="M25" s="73"/>
    </row>
    <row r="26" spans="1:16" x14ac:dyDescent="0.35">
      <c r="A26" s="25" t="s">
        <v>76</v>
      </c>
      <c r="B26" s="32" t="s">
        <v>137</v>
      </c>
      <c r="C26" s="29" t="s">
        <v>138</v>
      </c>
      <c r="D26" s="29" t="s">
        <v>139</v>
      </c>
      <c r="E26" s="29" t="s">
        <v>140</v>
      </c>
      <c r="F26" s="29" t="s">
        <v>76</v>
      </c>
      <c r="G26" s="90" t="s">
        <v>343</v>
      </c>
      <c r="H26" s="91"/>
      <c r="I26" s="91"/>
      <c r="J26" s="92"/>
      <c r="K26" s="93"/>
      <c r="L26" s="93"/>
      <c r="M26" s="94"/>
    </row>
    <row r="27" spans="1:16" x14ac:dyDescent="0.35">
      <c r="A27" s="25" t="s">
        <v>270</v>
      </c>
      <c r="B27" s="32" t="s">
        <v>141</v>
      </c>
      <c r="C27" s="29" t="s">
        <v>142</v>
      </c>
      <c r="D27" s="29" t="s">
        <v>143</v>
      </c>
      <c r="E27" s="29" t="s">
        <v>144</v>
      </c>
      <c r="F27" s="29" t="s">
        <v>76</v>
      </c>
      <c r="G27" s="102" t="s">
        <v>330</v>
      </c>
      <c r="H27" s="79">
        <f>EXP(-0.724)</f>
        <v>0.48480913576734325</v>
      </c>
      <c r="I27" s="103" t="s">
        <v>350</v>
      </c>
      <c r="J27" s="79"/>
      <c r="K27" s="79">
        <f>1/H27</f>
        <v>2.0626674008880341</v>
      </c>
      <c r="L27" s="117">
        <f>(K27-1)*100</f>
        <v>106.26674008880342</v>
      </c>
      <c r="M27" s="73"/>
    </row>
    <row r="28" spans="1:16" x14ac:dyDescent="0.35">
      <c r="A28" s="7" t="s">
        <v>76</v>
      </c>
      <c r="B28" s="26" t="s">
        <v>145</v>
      </c>
      <c r="C28" s="26" t="s">
        <v>146</v>
      </c>
      <c r="D28" s="26" t="s">
        <v>147</v>
      </c>
      <c r="E28" s="26" t="s">
        <v>148</v>
      </c>
      <c r="F28" s="32" t="s">
        <v>76</v>
      </c>
      <c r="G28" s="100" t="s">
        <v>344</v>
      </c>
      <c r="H28" s="24"/>
      <c r="I28" s="24"/>
      <c r="J28" s="24"/>
      <c r="K28" s="24"/>
      <c r="L28" s="24"/>
      <c r="M28" s="73"/>
    </row>
    <row r="29" spans="1:16" x14ac:dyDescent="0.35">
      <c r="A29" s="61" t="s">
        <v>149</v>
      </c>
      <c r="B29" s="34">
        <v>2740</v>
      </c>
      <c r="C29" s="30">
        <v>2740</v>
      </c>
      <c r="D29" s="30">
        <v>2740</v>
      </c>
      <c r="E29" s="30">
        <v>2740</v>
      </c>
      <c r="F29" s="4"/>
      <c r="G29" s="101" t="s">
        <v>345</v>
      </c>
      <c r="H29" s="17"/>
      <c r="I29" s="17"/>
      <c r="J29" s="17"/>
      <c r="K29" s="17"/>
      <c r="L29" s="17"/>
      <c r="M29" s="83"/>
    </row>
    <row r="30" spans="1:16" x14ac:dyDescent="0.35">
      <c r="A30" s="61" t="s">
        <v>150</v>
      </c>
      <c r="B30" s="47">
        <v>-3183.8443000000002</v>
      </c>
      <c r="C30" s="30"/>
      <c r="D30" s="30"/>
      <c r="E30" s="30"/>
      <c r="F30" s="4"/>
    </row>
    <row r="31" spans="1:16" ht="15" thickBot="1" x14ac:dyDescent="0.4">
      <c r="A31" s="62" t="s">
        <v>151</v>
      </c>
      <c r="B31" s="49" t="s">
        <v>152</v>
      </c>
      <c r="C31" s="31"/>
      <c r="D31" s="31"/>
      <c r="E31" s="31"/>
      <c r="F31" s="25"/>
    </row>
    <row r="32" spans="1:16" x14ac:dyDescent="0.35">
      <c r="A32" s="51" t="s">
        <v>346</v>
      </c>
      <c r="B32" s="4"/>
      <c r="C32" s="4"/>
      <c r="D32" s="4"/>
      <c r="E32" s="4"/>
      <c r="F32" s="4"/>
    </row>
    <row r="33" spans="1:14" x14ac:dyDescent="0.35">
      <c r="A33" s="25" t="s">
        <v>271</v>
      </c>
      <c r="B33" s="29" t="s">
        <v>153</v>
      </c>
      <c r="C33" s="29" t="s">
        <v>154</v>
      </c>
      <c r="D33" s="29" t="s">
        <v>155</v>
      </c>
      <c r="E33" s="29" t="s">
        <v>156</v>
      </c>
      <c r="F33" s="29" t="s">
        <v>76</v>
      </c>
    </row>
    <row r="34" spans="1:14" x14ac:dyDescent="0.35">
      <c r="A34" s="25" t="s">
        <v>76</v>
      </c>
      <c r="B34" s="29" t="s">
        <v>157</v>
      </c>
      <c r="C34" s="29" t="s">
        <v>158</v>
      </c>
      <c r="D34" s="29" t="s">
        <v>159</v>
      </c>
      <c r="E34" s="29" t="s">
        <v>124</v>
      </c>
      <c r="F34" s="29" t="s">
        <v>76</v>
      </c>
    </row>
    <row r="35" spans="1:14" x14ac:dyDescent="0.35">
      <c r="A35" s="25" t="s">
        <v>273</v>
      </c>
      <c r="B35" s="29" t="s">
        <v>160</v>
      </c>
      <c r="C35" s="29" t="s">
        <v>161</v>
      </c>
      <c r="D35" s="29" t="s">
        <v>162</v>
      </c>
      <c r="E35" s="29" t="s">
        <v>163</v>
      </c>
      <c r="F35" s="29" t="s">
        <v>76</v>
      </c>
    </row>
    <row r="36" spans="1:14" x14ac:dyDescent="0.35">
      <c r="A36" s="25" t="s">
        <v>76</v>
      </c>
      <c r="B36" s="29" t="s">
        <v>121</v>
      </c>
      <c r="C36" s="29" t="s">
        <v>164</v>
      </c>
      <c r="D36" s="29" t="s">
        <v>165</v>
      </c>
      <c r="E36" s="29" t="s">
        <v>166</v>
      </c>
      <c r="F36" s="29" t="s">
        <v>76</v>
      </c>
    </row>
    <row r="37" spans="1:14" x14ac:dyDescent="0.35">
      <c r="A37" s="25" t="s">
        <v>277</v>
      </c>
      <c r="B37" s="29" t="s">
        <v>167</v>
      </c>
      <c r="C37" s="88" t="s">
        <v>168</v>
      </c>
      <c r="D37" s="26" t="s">
        <v>95</v>
      </c>
      <c r="E37" s="113" t="s">
        <v>169</v>
      </c>
      <c r="F37" s="112" t="s">
        <v>76</v>
      </c>
      <c r="G37" s="104" t="s">
        <v>380</v>
      </c>
      <c r="H37" s="105"/>
      <c r="I37" s="105"/>
      <c r="J37" s="105"/>
      <c r="K37" s="105"/>
      <c r="L37" s="97"/>
      <c r="M37" s="70"/>
    </row>
    <row r="38" spans="1:14" x14ac:dyDescent="0.35">
      <c r="A38" s="25" t="s">
        <v>76</v>
      </c>
      <c r="B38" s="29" t="s">
        <v>170</v>
      </c>
      <c r="C38" s="29" t="s">
        <v>171</v>
      </c>
      <c r="D38" s="29" t="s">
        <v>172</v>
      </c>
      <c r="E38" s="29" t="s">
        <v>173</v>
      </c>
      <c r="F38" s="29" t="s">
        <v>76</v>
      </c>
      <c r="G38" s="98" t="s">
        <v>391</v>
      </c>
      <c r="H38" s="75"/>
      <c r="I38" s="75"/>
      <c r="J38" s="75"/>
      <c r="K38" s="75"/>
      <c r="L38" s="24"/>
      <c r="M38" s="73"/>
    </row>
    <row r="39" spans="1:14" x14ac:dyDescent="0.35">
      <c r="A39" s="25" t="s">
        <v>282</v>
      </c>
      <c r="B39" s="29" t="s">
        <v>174</v>
      </c>
      <c r="C39" s="29" t="s">
        <v>175</v>
      </c>
      <c r="D39" s="29" t="s">
        <v>176</v>
      </c>
      <c r="E39" s="29" t="s">
        <v>177</v>
      </c>
      <c r="F39" s="29" t="s">
        <v>76</v>
      </c>
      <c r="G39" s="56" t="s">
        <v>347</v>
      </c>
      <c r="H39" s="25"/>
      <c r="I39" s="25"/>
      <c r="J39" s="25"/>
      <c r="K39" s="25"/>
      <c r="L39" s="25"/>
      <c r="M39" s="85"/>
    </row>
    <row r="40" spans="1:14" x14ac:dyDescent="0.35">
      <c r="A40" s="25" t="s">
        <v>76</v>
      </c>
      <c r="B40" s="29" t="s">
        <v>178</v>
      </c>
      <c r="C40" s="29" t="s">
        <v>179</v>
      </c>
      <c r="D40" s="29" t="s">
        <v>180</v>
      </c>
      <c r="E40" s="29" t="s">
        <v>181</v>
      </c>
      <c r="F40" s="32" t="s">
        <v>76</v>
      </c>
      <c r="G40" s="56" t="s">
        <v>348</v>
      </c>
      <c r="H40" s="25"/>
      <c r="I40" s="25"/>
      <c r="J40" s="24"/>
      <c r="K40" s="24"/>
      <c r="L40" s="24"/>
      <c r="M40" s="73"/>
    </row>
    <row r="41" spans="1:14" x14ac:dyDescent="0.35">
      <c r="A41" s="25" t="s">
        <v>285</v>
      </c>
      <c r="B41" s="32" t="s">
        <v>182</v>
      </c>
      <c r="C41" s="32" t="s">
        <v>177</v>
      </c>
      <c r="D41" s="32" t="s">
        <v>183</v>
      </c>
      <c r="E41" s="32" t="s">
        <v>184</v>
      </c>
      <c r="F41" s="32" t="s">
        <v>76</v>
      </c>
      <c r="G41" s="100" t="s">
        <v>386</v>
      </c>
      <c r="H41" s="75"/>
      <c r="I41" s="75"/>
      <c r="J41" s="75"/>
      <c r="K41" s="75"/>
      <c r="L41" s="24"/>
      <c r="M41" s="73"/>
    </row>
    <row r="42" spans="1:14" x14ac:dyDescent="0.35">
      <c r="A42" s="7" t="s">
        <v>76</v>
      </c>
      <c r="B42" s="26" t="s">
        <v>185</v>
      </c>
      <c r="C42" s="26" t="s">
        <v>186</v>
      </c>
      <c r="D42" s="26" t="s">
        <v>178</v>
      </c>
      <c r="E42" s="26" t="s">
        <v>187</v>
      </c>
      <c r="F42" s="32" t="s">
        <v>76</v>
      </c>
      <c r="G42" s="106" t="s">
        <v>349</v>
      </c>
      <c r="H42" s="107"/>
      <c r="I42" s="107"/>
      <c r="J42" s="107"/>
      <c r="K42" s="107"/>
      <c r="L42" s="24"/>
      <c r="M42" s="73"/>
    </row>
    <row r="43" spans="1:14" x14ac:dyDescent="0.35">
      <c r="A43" s="61" t="s">
        <v>149</v>
      </c>
      <c r="B43" s="30">
        <v>1697</v>
      </c>
      <c r="C43" s="30">
        <v>1697</v>
      </c>
      <c r="D43" s="30">
        <v>1697</v>
      </c>
      <c r="E43" s="30">
        <v>1697</v>
      </c>
      <c r="F43" s="25"/>
      <c r="G43" s="114" t="s">
        <v>351</v>
      </c>
      <c r="H43" s="115">
        <f>EXP(1.07)</f>
        <v>2.9153794999769969</v>
      </c>
      <c r="I43" s="116">
        <f>(H43-1)*100</f>
        <v>191.53794999769968</v>
      </c>
      <c r="J43" s="108"/>
      <c r="K43" s="109">
        <f>EXP(0.465)</f>
        <v>1.5920141888871011</v>
      </c>
      <c r="L43" s="109">
        <f>(K43-1)*100</f>
        <v>59.201418888710108</v>
      </c>
      <c r="M43" s="73"/>
    </row>
    <row r="44" spans="1:14" x14ac:dyDescent="0.35">
      <c r="A44" s="61" t="s">
        <v>150</v>
      </c>
      <c r="B44" s="30">
        <v>-1810.5804000000001</v>
      </c>
      <c r="C44" s="30"/>
      <c r="D44" s="30"/>
      <c r="E44" s="30"/>
      <c r="F44" s="25"/>
      <c r="G44" s="56" t="s">
        <v>352</v>
      </c>
      <c r="H44" s="25"/>
      <c r="I44" s="25"/>
      <c r="J44" s="25"/>
      <c r="K44" s="25"/>
      <c r="L44" s="25"/>
      <c r="M44" s="85"/>
      <c r="N44" s="4"/>
    </row>
    <row r="45" spans="1:14" ht="15" thickBot="1" x14ac:dyDescent="0.4">
      <c r="A45" s="62" t="s">
        <v>151</v>
      </c>
      <c r="B45" s="33">
        <v>0.128</v>
      </c>
      <c r="C45" s="31"/>
      <c r="D45" s="31"/>
      <c r="E45" s="31"/>
      <c r="F45" s="25"/>
      <c r="G45" s="56" t="s">
        <v>353</v>
      </c>
      <c r="H45" s="25"/>
      <c r="I45" s="25"/>
      <c r="J45" s="25"/>
      <c r="K45" s="25"/>
      <c r="L45" s="25"/>
      <c r="M45" s="85"/>
      <c r="N45" s="4"/>
    </row>
    <row r="46" spans="1:14" x14ac:dyDescent="0.35">
      <c r="A46" s="51" t="s">
        <v>296</v>
      </c>
      <c r="B46" s="4"/>
      <c r="C46" s="4"/>
      <c r="D46" s="4"/>
      <c r="E46" s="4"/>
      <c r="F46" s="25"/>
      <c r="G46" s="56" t="s">
        <v>354</v>
      </c>
      <c r="H46" s="25"/>
      <c r="I46" s="25"/>
      <c r="J46" s="25"/>
      <c r="K46" s="25"/>
      <c r="L46" s="25"/>
      <c r="M46" s="85"/>
      <c r="N46" s="4"/>
    </row>
    <row r="47" spans="1:14" x14ac:dyDescent="0.35">
      <c r="A47" s="25" t="s">
        <v>291</v>
      </c>
      <c r="B47" s="29" t="s">
        <v>188</v>
      </c>
      <c r="C47" s="29" t="s">
        <v>189</v>
      </c>
      <c r="D47" s="29" t="s">
        <v>190</v>
      </c>
      <c r="E47" s="29" t="s">
        <v>191</v>
      </c>
      <c r="F47" s="32" t="s">
        <v>76</v>
      </c>
      <c r="G47" s="110" t="s">
        <v>355</v>
      </c>
      <c r="H47" s="7"/>
      <c r="I47" s="7"/>
      <c r="J47" s="7"/>
      <c r="K47" s="7"/>
      <c r="L47" s="7"/>
      <c r="M47" s="111"/>
      <c r="N47" s="4"/>
    </row>
    <row r="48" spans="1:14" x14ac:dyDescent="0.35">
      <c r="A48" s="25" t="s">
        <v>76</v>
      </c>
      <c r="B48" s="29" t="s">
        <v>185</v>
      </c>
      <c r="C48" s="29" t="s">
        <v>192</v>
      </c>
      <c r="D48" s="29" t="s">
        <v>193</v>
      </c>
      <c r="E48" s="29" t="s">
        <v>194</v>
      </c>
      <c r="F48" s="32" t="s">
        <v>76</v>
      </c>
    </row>
    <row r="49" spans="1:13" x14ac:dyDescent="0.35">
      <c r="A49" s="25" t="s">
        <v>297</v>
      </c>
      <c r="B49" s="29" t="s">
        <v>195</v>
      </c>
      <c r="C49" s="29" t="s">
        <v>196</v>
      </c>
      <c r="D49" s="29" t="s">
        <v>197</v>
      </c>
      <c r="E49" s="29" t="s">
        <v>198</v>
      </c>
      <c r="F49" s="32" t="s">
        <v>76</v>
      </c>
    </row>
    <row r="50" spans="1:13" x14ac:dyDescent="0.35">
      <c r="A50" s="25" t="s">
        <v>76</v>
      </c>
      <c r="B50" s="29" t="s">
        <v>199</v>
      </c>
      <c r="C50" s="29" t="s">
        <v>200</v>
      </c>
      <c r="D50" s="29" t="s">
        <v>201</v>
      </c>
      <c r="E50" s="29" t="s">
        <v>202</v>
      </c>
      <c r="F50" s="32" t="s">
        <v>76</v>
      </c>
      <c r="G50" s="134" t="s">
        <v>401</v>
      </c>
      <c r="H50" s="135"/>
      <c r="I50" s="135"/>
      <c r="J50" s="135"/>
      <c r="K50" s="135"/>
      <c r="L50" s="135"/>
      <c r="M50" s="135"/>
    </row>
    <row r="51" spans="1:13" x14ac:dyDescent="0.35">
      <c r="A51" s="25" t="s">
        <v>300</v>
      </c>
      <c r="B51" s="29" t="s">
        <v>203</v>
      </c>
      <c r="C51" s="29" t="s">
        <v>204</v>
      </c>
      <c r="D51" s="29" t="s">
        <v>205</v>
      </c>
      <c r="E51" s="29" t="s">
        <v>206</v>
      </c>
      <c r="F51" s="32" t="s">
        <v>76</v>
      </c>
      <c r="G51" s="134" t="s">
        <v>400</v>
      </c>
      <c r="H51" s="135"/>
      <c r="I51" s="135"/>
      <c r="J51" s="135"/>
      <c r="K51" s="135"/>
      <c r="L51" s="135"/>
      <c r="M51" s="135"/>
    </row>
    <row r="52" spans="1:13" x14ac:dyDescent="0.35">
      <c r="A52" s="25" t="s">
        <v>76</v>
      </c>
      <c r="B52" s="29" t="s">
        <v>207</v>
      </c>
      <c r="C52" s="29" t="s">
        <v>208</v>
      </c>
      <c r="D52" s="29" t="s">
        <v>209</v>
      </c>
      <c r="E52" s="29" t="s">
        <v>210</v>
      </c>
      <c r="F52" s="32" t="s">
        <v>76</v>
      </c>
    </row>
    <row r="53" spans="1:13" x14ac:dyDescent="0.35">
      <c r="A53" s="25" t="s">
        <v>301</v>
      </c>
      <c r="B53" s="29" t="s">
        <v>211</v>
      </c>
      <c r="C53" s="29" t="s">
        <v>212</v>
      </c>
      <c r="D53" s="29" t="s">
        <v>213</v>
      </c>
      <c r="E53" s="29" t="s">
        <v>214</v>
      </c>
      <c r="F53" s="32" t="s">
        <v>76</v>
      </c>
    </row>
    <row r="54" spans="1:13" x14ac:dyDescent="0.35">
      <c r="A54" s="25" t="s">
        <v>76</v>
      </c>
      <c r="B54" s="29" t="s">
        <v>215</v>
      </c>
      <c r="C54" s="29" t="s">
        <v>216</v>
      </c>
      <c r="D54" s="29" t="s">
        <v>217</v>
      </c>
      <c r="E54" s="29" t="s">
        <v>218</v>
      </c>
      <c r="F54" s="32" t="s">
        <v>76</v>
      </c>
    </row>
    <row r="55" spans="1:13" x14ac:dyDescent="0.35">
      <c r="A55" s="25" t="s">
        <v>325</v>
      </c>
      <c r="B55" s="29" t="s">
        <v>227</v>
      </c>
      <c r="C55" s="29" t="s">
        <v>228</v>
      </c>
      <c r="D55" s="29" t="s">
        <v>227</v>
      </c>
      <c r="E55" s="29" t="s">
        <v>229</v>
      </c>
      <c r="F55" s="32" t="s">
        <v>76</v>
      </c>
    </row>
    <row r="56" spans="1:13" x14ac:dyDescent="0.35">
      <c r="A56" s="25" t="s">
        <v>76</v>
      </c>
      <c r="B56" s="29" t="s">
        <v>230</v>
      </c>
      <c r="C56" s="29" t="s">
        <v>231</v>
      </c>
      <c r="D56" s="29" t="s">
        <v>99</v>
      </c>
      <c r="E56" s="29" t="s">
        <v>232</v>
      </c>
      <c r="F56" s="32" t="s">
        <v>76</v>
      </c>
    </row>
    <row r="57" spans="1:13" x14ac:dyDescent="0.35">
      <c r="A57" s="25" t="s">
        <v>315</v>
      </c>
      <c r="B57" s="127" t="s">
        <v>219</v>
      </c>
      <c r="C57" s="26" t="s">
        <v>220</v>
      </c>
      <c r="D57" s="26" t="s">
        <v>221</v>
      </c>
      <c r="E57" s="26" t="s">
        <v>222</v>
      </c>
      <c r="F57" s="112" t="s">
        <v>76</v>
      </c>
      <c r="G57" s="119" t="s">
        <v>381</v>
      </c>
      <c r="H57" s="120"/>
      <c r="I57" s="120"/>
      <c r="J57" s="120"/>
      <c r="K57" s="120"/>
      <c r="L57" s="121"/>
      <c r="M57" s="122"/>
    </row>
    <row r="58" spans="1:13" x14ac:dyDescent="0.35">
      <c r="A58" s="25" t="s">
        <v>76</v>
      </c>
      <c r="B58" s="29" t="s">
        <v>223</v>
      </c>
      <c r="C58" s="29" t="s">
        <v>224</v>
      </c>
      <c r="D58" s="29" t="s">
        <v>225</v>
      </c>
      <c r="E58" s="29" t="s">
        <v>226</v>
      </c>
      <c r="F58" s="32" t="s">
        <v>76</v>
      </c>
      <c r="G58" s="71" t="s">
        <v>356</v>
      </c>
      <c r="H58" s="72"/>
      <c r="I58" s="72"/>
      <c r="J58" s="72"/>
      <c r="K58" s="72"/>
      <c r="L58" s="72"/>
      <c r="M58" s="123"/>
    </row>
    <row r="59" spans="1:13" x14ac:dyDescent="0.35">
      <c r="A59" s="25" t="s">
        <v>288</v>
      </c>
      <c r="B59" s="29" t="s">
        <v>233</v>
      </c>
      <c r="C59" s="29" t="s">
        <v>234</v>
      </c>
      <c r="D59" s="29" t="s">
        <v>235</v>
      </c>
      <c r="E59" s="29" t="s">
        <v>236</v>
      </c>
      <c r="F59" s="32" t="s">
        <v>76</v>
      </c>
      <c r="G59" s="74" t="s">
        <v>358</v>
      </c>
      <c r="H59" s="72"/>
      <c r="I59" s="72"/>
      <c r="J59" s="72"/>
      <c r="K59" s="72"/>
      <c r="L59" s="72"/>
      <c r="M59" s="123"/>
    </row>
    <row r="60" spans="1:13" x14ac:dyDescent="0.35">
      <c r="A60" s="7" t="s">
        <v>76</v>
      </c>
      <c r="B60" s="26" t="s">
        <v>237</v>
      </c>
      <c r="C60" s="26" t="s">
        <v>238</v>
      </c>
      <c r="D60" s="26" t="s">
        <v>239</v>
      </c>
      <c r="E60" s="26" t="s">
        <v>240</v>
      </c>
      <c r="F60" s="32" t="s">
        <v>76</v>
      </c>
      <c r="G60" s="74" t="s">
        <v>357</v>
      </c>
      <c r="H60" s="72"/>
      <c r="I60" s="72"/>
      <c r="J60" s="72"/>
      <c r="K60" s="72"/>
      <c r="L60" s="72"/>
      <c r="M60" s="123"/>
    </row>
    <row r="61" spans="1:13" x14ac:dyDescent="0.35">
      <c r="A61" s="133" t="s">
        <v>149</v>
      </c>
      <c r="B61" s="32" t="s">
        <v>241</v>
      </c>
      <c r="C61" s="32" t="s">
        <v>241</v>
      </c>
      <c r="D61" s="32" t="s">
        <v>241</v>
      </c>
      <c r="E61" s="32" t="s">
        <v>241</v>
      </c>
      <c r="F61" s="32"/>
      <c r="G61" s="124" t="s">
        <v>359</v>
      </c>
      <c r="H61" s="81"/>
      <c r="I61" s="81"/>
      <c r="J61" s="81"/>
      <c r="K61" s="81"/>
      <c r="L61" s="81"/>
      <c r="M61" s="123"/>
    </row>
    <row r="62" spans="1:13" x14ac:dyDescent="0.35">
      <c r="A62" s="61" t="s">
        <v>150</v>
      </c>
      <c r="B62" s="34">
        <v>-1339.8094000000001</v>
      </c>
      <c r="C62" s="34"/>
      <c r="D62" s="34"/>
      <c r="E62" s="34"/>
      <c r="F62" s="34"/>
      <c r="G62" s="78" t="s">
        <v>360</v>
      </c>
      <c r="H62" s="81">
        <f>EXP(-0.268)</f>
        <v>0.76490778110286395</v>
      </c>
      <c r="I62" s="80" t="s">
        <v>361</v>
      </c>
      <c r="J62" s="81"/>
      <c r="K62" s="81">
        <f>1/H62</f>
        <v>1.3073471400149361</v>
      </c>
      <c r="L62" s="81">
        <f>(K62-1)*100</f>
        <v>30.734714001493614</v>
      </c>
      <c r="M62" s="123"/>
    </row>
    <row r="63" spans="1:13" ht="15" thickBot="1" x14ac:dyDescent="0.4">
      <c r="A63" s="62" t="s">
        <v>151</v>
      </c>
      <c r="B63" s="31">
        <v>0.19309999999999999</v>
      </c>
      <c r="C63" s="31"/>
      <c r="D63" s="31"/>
      <c r="E63" s="31"/>
      <c r="F63" s="34"/>
      <c r="G63" s="74" t="s">
        <v>362</v>
      </c>
      <c r="H63" s="72"/>
      <c r="I63" s="72"/>
      <c r="J63" s="72"/>
      <c r="K63" s="72"/>
      <c r="L63" s="72"/>
      <c r="M63" s="123"/>
    </row>
    <row r="64" spans="1:13" x14ac:dyDescent="0.35">
      <c r="A64" s="52" t="s">
        <v>247</v>
      </c>
      <c r="B64" s="43"/>
      <c r="C64" s="43"/>
      <c r="D64" s="43"/>
      <c r="E64" s="4"/>
      <c r="F64" s="4"/>
      <c r="G64" s="82" t="s">
        <v>387</v>
      </c>
      <c r="H64" s="125"/>
      <c r="I64" s="125"/>
      <c r="J64" s="125"/>
      <c r="K64" s="125"/>
      <c r="L64" s="125"/>
      <c r="M64" s="126"/>
    </row>
    <row r="65" spans="1:13" x14ac:dyDescent="0.35">
      <c r="A65" s="52" t="s">
        <v>289</v>
      </c>
      <c r="B65" s="43"/>
      <c r="C65" s="43"/>
      <c r="D65" s="43"/>
      <c r="E65" s="4"/>
      <c r="F65" s="4"/>
      <c r="G65" s="18"/>
      <c r="H65" s="18"/>
      <c r="I65" s="18"/>
      <c r="J65" s="18"/>
      <c r="K65" s="18"/>
      <c r="L65" s="18"/>
      <c r="M65" s="18"/>
    </row>
    <row r="66" spans="1:13" x14ac:dyDescent="0.35">
      <c r="A66" s="35" t="s">
        <v>290</v>
      </c>
      <c r="B66" s="4"/>
      <c r="C66" s="4"/>
      <c r="D66" s="4"/>
      <c r="G66" s="18"/>
      <c r="H66" s="18"/>
      <c r="I66" s="18"/>
      <c r="J66" s="18"/>
      <c r="K66" s="18"/>
      <c r="L66" s="18"/>
      <c r="M66" s="18"/>
    </row>
    <row r="67" spans="1:13" x14ac:dyDescent="0.35">
      <c r="C67" s="4"/>
      <c r="D67" s="4"/>
      <c r="G67" s="18"/>
      <c r="H67" s="18"/>
      <c r="I67" s="18"/>
      <c r="J67" s="18"/>
      <c r="K67" s="18"/>
      <c r="L67" s="18"/>
      <c r="M67" s="18"/>
    </row>
    <row r="68" spans="1:13" x14ac:dyDescent="0.35">
      <c r="G68" s="8"/>
      <c r="H68" s="8"/>
      <c r="I68" s="8"/>
      <c r="J68" s="8"/>
      <c r="K68" s="8"/>
      <c r="L68" s="8"/>
      <c r="M68" s="8"/>
    </row>
    <row r="70" spans="1:13" x14ac:dyDescent="0.35">
      <c r="A70" s="17" t="s">
        <v>369</v>
      </c>
      <c r="B70" s="60" t="s">
        <v>316</v>
      </c>
      <c r="C70" s="17"/>
      <c r="D70" s="17"/>
      <c r="E70" s="60" t="s">
        <v>321</v>
      </c>
      <c r="F70" s="129" t="s">
        <v>368</v>
      </c>
      <c r="G70" s="130"/>
      <c r="H70" s="7"/>
      <c r="I70" s="7"/>
      <c r="J70" s="7"/>
      <c r="K70" s="7"/>
    </row>
    <row r="71" spans="1:13" x14ac:dyDescent="0.35">
      <c r="A71" s="4" t="s">
        <v>248</v>
      </c>
      <c r="B71" s="56" t="s">
        <v>317</v>
      </c>
      <c r="C71" s="4"/>
      <c r="D71" s="4"/>
      <c r="E71" s="56"/>
      <c r="F71" s="56" t="s">
        <v>363</v>
      </c>
      <c r="G71" s="4"/>
      <c r="H71" s="4"/>
      <c r="I71" s="4"/>
      <c r="J71" s="4"/>
      <c r="K71" s="4"/>
    </row>
    <row r="72" spans="1:13" x14ac:dyDescent="0.35">
      <c r="A72" s="4" t="s">
        <v>249</v>
      </c>
      <c r="B72" s="56" t="s">
        <v>318</v>
      </c>
      <c r="C72" s="4"/>
      <c r="D72" s="4"/>
      <c r="E72" s="56" t="s">
        <v>322</v>
      </c>
      <c r="F72" s="128" t="s">
        <v>364</v>
      </c>
      <c r="G72" s="4"/>
      <c r="H72" s="4"/>
      <c r="I72" s="4"/>
      <c r="J72" s="4"/>
      <c r="K72" s="4"/>
    </row>
    <row r="73" spans="1:13" x14ac:dyDescent="0.35">
      <c r="A73" s="4" t="s">
        <v>250</v>
      </c>
      <c r="B73" s="56" t="s">
        <v>77</v>
      </c>
      <c r="C73" s="4"/>
      <c r="D73" s="4"/>
      <c r="E73" s="56"/>
      <c r="F73" s="56" t="s">
        <v>365</v>
      </c>
      <c r="G73" s="4"/>
      <c r="H73" s="4"/>
      <c r="I73" s="4"/>
      <c r="J73" s="4"/>
      <c r="K73" s="4"/>
    </row>
    <row r="74" spans="1:13" x14ac:dyDescent="0.35">
      <c r="A74" s="4" t="s">
        <v>251</v>
      </c>
      <c r="B74" s="56" t="s">
        <v>319</v>
      </c>
      <c r="C74" s="4"/>
      <c r="D74" s="4"/>
      <c r="E74" s="56" t="s">
        <v>323</v>
      </c>
      <c r="F74" s="128" t="s">
        <v>366</v>
      </c>
      <c r="G74" s="4"/>
      <c r="H74" s="4"/>
      <c r="I74" s="4"/>
      <c r="J74" s="4"/>
      <c r="K74" s="4"/>
    </row>
    <row r="75" spans="1:13" x14ac:dyDescent="0.35">
      <c r="A75" s="4" t="s">
        <v>382</v>
      </c>
      <c r="B75" s="56" t="s">
        <v>320</v>
      </c>
      <c r="C75" s="4"/>
      <c r="D75" s="4"/>
      <c r="E75" s="56"/>
      <c r="F75" s="56" t="s">
        <v>367</v>
      </c>
      <c r="G75" s="4"/>
      <c r="H75" s="4"/>
      <c r="I75" s="4"/>
      <c r="J75" s="4"/>
      <c r="K75" s="4"/>
    </row>
    <row r="78" spans="1:13" x14ac:dyDescent="0.35">
      <c r="A78" s="58" t="s">
        <v>370</v>
      </c>
      <c r="B78" s="59" t="s">
        <v>306</v>
      </c>
      <c r="C78" s="58"/>
      <c r="D78" s="59" t="s">
        <v>307</v>
      </c>
      <c r="E78" s="58"/>
      <c r="F78" s="17"/>
      <c r="G78" s="17"/>
      <c r="H78" s="17"/>
      <c r="I78" s="17"/>
      <c r="J78" s="17"/>
    </row>
    <row r="79" spans="1:13" x14ac:dyDescent="0.35">
      <c r="A79" s="53" t="s">
        <v>242</v>
      </c>
      <c r="B79" s="55" t="s">
        <v>243</v>
      </c>
      <c r="C79" s="41"/>
      <c r="D79" s="56"/>
      <c r="E79" s="4"/>
    </row>
    <row r="80" spans="1:13" x14ac:dyDescent="0.35">
      <c r="A80" s="53" t="s">
        <v>244</v>
      </c>
      <c r="B80" s="55" t="s">
        <v>294</v>
      </c>
      <c r="C80" s="41"/>
      <c r="D80" s="56"/>
      <c r="E80" s="4"/>
    </row>
    <row r="81" spans="1:14" x14ac:dyDescent="0.35">
      <c r="A81" s="53" t="s">
        <v>245</v>
      </c>
      <c r="B81" s="55" t="s">
        <v>246</v>
      </c>
      <c r="C81" s="41"/>
      <c r="D81" s="56"/>
      <c r="E81" s="4"/>
    </row>
    <row r="82" spans="1:14" x14ac:dyDescent="0.35">
      <c r="A82" s="53" t="s">
        <v>272</v>
      </c>
      <c r="B82" s="55" t="s">
        <v>246</v>
      </c>
      <c r="C82" s="41"/>
      <c r="D82" s="57" t="s">
        <v>281</v>
      </c>
      <c r="E82" s="4"/>
      <c r="F82" s="4"/>
    </row>
    <row r="83" spans="1:14" x14ac:dyDescent="0.35">
      <c r="A83" s="53" t="s">
        <v>274</v>
      </c>
      <c r="B83" s="55" t="s">
        <v>275</v>
      </c>
      <c r="C83" s="41"/>
      <c r="D83" s="57" t="s">
        <v>276</v>
      </c>
      <c r="E83" s="4"/>
      <c r="F83" s="4"/>
    </row>
    <row r="84" spans="1:14" x14ac:dyDescent="0.35">
      <c r="A84" s="53" t="s">
        <v>278</v>
      </c>
      <c r="B84" s="55" t="s">
        <v>279</v>
      </c>
      <c r="C84" s="41"/>
      <c r="D84" s="57" t="s">
        <v>280</v>
      </c>
      <c r="E84" s="4"/>
      <c r="F84" s="4"/>
    </row>
    <row r="85" spans="1:14" x14ac:dyDescent="0.35">
      <c r="A85" s="53" t="s">
        <v>283</v>
      </c>
      <c r="B85" s="55" t="s">
        <v>311</v>
      </c>
      <c r="C85" s="41"/>
      <c r="D85" s="57" t="s">
        <v>284</v>
      </c>
    </row>
    <row r="86" spans="1:14" x14ac:dyDescent="0.35">
      <c r="A86" s="53" t="s">
        <v>286</v>
      </c>
      <c r="B86" s="55" t="s">
        <v>293</v>
      </c>
      <c r="C86" s="41"/>
      <c r="D86" s="57" t="s">
        <v>287</v>
      </c>
    </row>
    <row r="87" spans="1:14" x14ac:dyDescent="0.35">
      <c r="A87" s="53" t="s">
        <v>303</v>
      </c>
      <c r="B87" s="55" t="s">
        <v>292</v>
      </c>
      <c r="C87" s="41"/>
      <c r="D87" s="57" t="s">
        <v>295</v>
      </c>
    </row>
    <row r="88" spans="1:14" x14ac:dyDescent="0.35">
      <c r="A88" s="53" t="s">
        <v>298</v>
      </c>
      <c r="B88" s="55" t="s">
        <v>299</v>
      </c>
      <c r="D88" s="38"/>
    </row>
    <row r="89" spans="1:14" x14ac:dyDescent="0.35">
      <c r="A89" s="53" t="s">
        <v>302</v>
      </c>
      <c r="B89" s="55" t="s">
        <v>312</v>
      </c>
      <c r="D89" s="57" t="s">
        <v>310</v>
      </c>
      <c r="E89" s="4"/>
      <c r="F89" s="4"/>
      <c r="G89" s="4"/>
      <c r="H89" s="4"/>
    </row>
    <row r="90" spans="1:14" x14ac:dyDescent="0.35">
      <c r="A90" s="54" t="s">
        <v>304</v>
      </c>
      <c r="B90" s="55" t="s">
        <v>312</v>
      </c>
      <c r="D90" s="57" t="s">
        <v>308</v>
      </c>
      <c r="E90" s="4"/>
      <c r="F90" s="4"/>
      <c r="G90" s="4"/>
      <c r="H90" s="4"/>
    </row>
    <row r="91" spans="1:14" x14ac:dyDescent="0.35">
      <c r="A91" s="53" t="s">
        <v>305</v>
      </c>
      <c r="B91" s="55" t="s">
        <v>312</v>
      </c>
      <c r="D91" s="57" t="s">
        <v>309</v>
      </c>
      <c r="E91" s="4"/>
      <c r="F91" s="4"/>
      <c r="G91" s="4"/>
      <c r="H91" s="4"/>
    </row>
    <row r="92" spans="1:14" x14ac:dyDescent="0.35">
      <c r="A92" s="51" t="s">
        <v>314</v>
      </c>
      <c r="B92" s="56" t="s">
        <v>313</v>
      </c>
      <c r="C92" s="4"/>
      <c r="D92" s="57" t="s">
        <v>328</v>
      </c>
      <c r="E92" s="4"/>
      <c r="N92" s="4"/>
    </row>
    <row r="93" spans="1:14" x14ac:dyDescent="0.35">
      <c r="A93" s="4"/>
      <c r="B93" s="56"/>
      <c r="C93" s="4"/>
      <c r="D93" s="56" t="s">
        <v>326</v>
      </c>
      <c r="E93" s="4"/>
      <c r="F93" s="4"/>
      <c r="G93" s="4"/>
      <c r="H93" s="4"/>
      <c r="I93" s="4"/>
      <c r="J93" s="4"/>
      <c r="K93" s="4"/>
      <c r="L93" s="4"/>
      <c r="M93" s="4"/>
    </row>
    <row r="94" spans="1:14" x14ac:dyDescent="0.35">
      <c r="D94" s="38" t="s">
        <v>327</v>
      </c>
    </row>
  </sheetData>
  <pageMargins left="0.7" right="0.7" top="0.78740157499999996" bottom="0.78740157499999996"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6"/>
  <sheetViews>
    <sheetView workbookViewId="0">
      <selection activeCell="K2" sqref="K2:L2"/>
    </sheetView>
  </sheetViews>
  <sheetFormatPr baseColWidth="10" defaultRowHeight="14.5" x14ac:dyDescent="0.35"/>
  <sheetData>
    <row r="2" spans="4:12" x14ac:dyDescent="0.35">
      <c r="D2" s="1" t="s">
        <v>396</v>
      </c>
      <c r="K2" s="1" t="s">
        <v>399</v>
      </c>
      <c r="L2" s="1"/>
    </row>
    <row r="26" spans="4:4" x14ac:dyDescent="0.35">
      <c r="D26" s="1" t="s">
        <v>397</v>
      </c>
    </row>
  </sheetData>
  <pageMargins left="0.7" right="0.7" top="0.78740157499999996" bottom="0.78740157499999996"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Grafik-Plots (24 Monate)</vt:lpstr>
      <vt:lpstr>Regression</vt:lpstr>
      <vt:lpstr>&gt;=24 Monate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2021-07-19T08:57:28Z</dcterms:modified>
</cp:coreProperties>
</file>