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1475" windowHeight="6480" activeTab="5"/>
  </bookViews>
  <sheets>
    <sheet name="Sheet1" sheetId="1" r:id="rId1"/>
    <sheet name="Sheet2" sheetId="2" r:id="rId2"/>
    <sheet name="Sheet3" sheetId="3" r:id="rId3"/>
    <sheet name="ELO difference" sheetId="4" r:id="rId4"/>
    <sheet name="Captures" sheetId="5" r:id="rId5"/>
    <sheet name="Sheet4" sheetId="6" r:id="rId6"/>
  </sheets>
  <calcPr calcId="125725"/>
</workbook>
</file>

<file path=xl/calcChain.xml><?xml version="1.0" encoding="utf-8"?>
<calcChain xmlns="http://schemas.openxmlformats.org/spreadsheetml/2006/main">
  <c r="D3" i="6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2"/>
  <c r="C4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3"/>
  <c r="K12" i="5"/>
  <c r="L12"/>
  <c r="M12"/>
  <c r="N12"/>
  <c r="O12"/>
  <c r="K13"/>
  <c r="L13"/>
  <c r="M13"/>
  <c r="N13"/>
  <c r="O13"/>
  <c r="K14"/>
  <c r="L14"/>
  <c r="M14"/>
  <c r="N14"/>
  <c r="O14"/>
  <c r="K15"/>
  <c r="L15"/>
  <c r="M15"/>
  <c r="N15"/>
  <c r="O15"/>
  <c r="K16"/>
  <c r="L16"/>
  <c r="M16"/>
  <c r="N16"/>
  <c r="O16"/>
  <c r="K17"/>
  <c r="L17"/>
  <c r="M17"/>
  <c r="N17"/>
  <c r="O17"/>
  <c r="J13"/>
  <c r="J14"/>
  <c r="J15"/>
  <c r="J16"/>
  <c r="J17"/>
  <c r="J12"/>
  <c r="K2"/>
  <c r="L2"/>
  <c r="N2"/>
  <c r="O2"/>
  <c r="J2"/>
  <c r="K4"/>
  <c r="L4"/>
  <c r="M4"/>
  <c r="N4"/>
  <c r="O4"/>
  <c r="K5"/>
  <c r="L5"/>
  <c r="M5"/>
  <c r="N5"/>
  <c r="O5"/>
  <c r="K6"/>
  <c r="L6"/>
  <c r="M6"/>
  <c r="N6"/>
  <c r="O6"/>
  <c r="K7"/>
  <c r="L7"/>
  <c r="M7"/>
  <c r="N7"/>
  <c r="O7"/>
  <c r="K8"/>
  <c r="L8"/>
  <c r="M8"/>
  <c r="N8"/>
  <c r="O8"/>
  <c r="K9"/>
  <c r="L9"/>
  <c r="M9"/>
  <c r="N9"/>
  <c r="O9"/>
  <c r="J5"/>
  <c r="J6"/>
  <c r="J7"/>
  <c r="J8"/>
  <c r="J9"/>
  <c r="J4"/>
  <c r="C13"/>
  <c r="D13"/>
  <c r="E13"/>
  <c r="F13"/>
  <c r="G13"/>
  <c r="H13"/>
  <c r="C14"/>
  <c r="D14"/>
  <c r="E14"/>
  <c r="F14"/>
  <c r="G14"/>
  <c r="H14"/>
  <c r="C15"/>
  <c r="D15"/>
  <c r="E15"/>
  <c r="F15"/>
  <c r="G15"/>
  <c r="H15"/>
  <c r="C16"/>
  <c r="D16"/>
  <c r="E16"/>
  <c r="F16"/>
  <c r="G16"/>
  <c r="H16"/>
  <c r="C17"/>
  <c r="D17"/>
  <c r="E17"/>
  <c r="F17"/>
  <c r="G17"/>
  <c r="H17"/>
  <c r="D12"/>
  <c r="E12"/>
  <c r="F12"/>
  <c r="G12"/>
  <c r="H12"/>
  <c r="C12"/>
  <c r="B4" i="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3"/>
  <c r="C14"/>
  <c r="C15" s="1"/>
  <c r="C16" s="1"/>
  <c r="C17" s="1"/>
  <c r="C18" s="1"/>
  <c r="C19" s="1"/>
  <c r="C20" s="1"/>
  <c r="C21" s="1"/>
  <c r="C22" s="1"/>
  <c r="C23" s="1"/>
  <c r="C24" s="1"/>
  <c r="D14"/>
  <c r="D15" s="1"/>
  <c r="D16" s="1"/>
  <c r="D17" s="1"/>
  <c r="D18" s="1"/>
  <c r="D19" s="1"/>
  <c r="D20" s="1"/>
  <c r="D21" s="1"/>
  <c r="D22" s="1"/>
  <c r="D23" s="1"/>
  <c r="D24" s="1"/>
  <c r="G25"/>
  <c r="D4"/>
  <c r="D5" s="1"/>
  <c r="D6" s="1"/>
  <c r="D7" s="1"/>
  <c r="D8" s="1"/>
  <c r="D9" s="1"/>
  <c r="D10" s="1"/>
  <c r="D11" s="1"/>
  <c r="D12" s="1"/>
  <c r="D13" s="1"/>
  <c r="C5"/>
  <c r="C6"/>
  <c r="C7" s="1"/>
  <c r="C8" s="1"/>
  <c r="C9" s="1"/>
  <c r="C10" s="1"/>
  <c r="C11" s="1"/>
  <c r="C12" s="1"/>
  <c r="C13" s="1"/>
  <c r="C4"/>
  <c r="C25" i="1"/>
  <c r="D4" i="3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3"/>
  <c r="A6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5"/>
  <c r="C25"/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3"/>
  <c r="R12" i="2"/>
  <c r="R13" s="1"/>
  <c r="Q12"/>
  <c r="Q13" s="1"/>
  <c r="P12"/>
  <c r="P13" s="1"/>
  <c r="O12"/>
  <c r="O13" s="1"/>
  <c r="N12"/>
  <c r="N13" s="1"/>
  <c r="M12"/>
  <c r="M13" s="1"/>
  <c r="T10"/>
  <c r="T9"/>
  <c r="T8"/>
  <c r="T6"/>
  <c r="T7"/>
  <c r="T5"/>
  <c r="N11"/>
  <c r="O11"/>
  <c r="P11"/>
  <c r="Q11"/>
  <c r="R11"/>
  <c r="M11"/>
  <c r="S6"/>
  <c r="S7"/>
  <c r="S8"/>
  <c r="S9"/>
  <c r="S10"/>
  <c r="S5"/>
  <c r="E5" i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F5"/>
  <c r="F6" s="1"/>
  <c r="F7" s="1"/>
  <c r="F8" s="1"/>
  <c r="F9" s="1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4"/>
  <c r="E4"/>
</calcChain>
</file>

<file path=xl/sharedStrings.xml><?xml version="1.0" encoding="utf-8"?>
<sst xmlns="http://schemas.openxmlformats.org/spreadsheetml/2006/main" count="45" uniqueCount="26">
  <si>
    <t>higher wins</t>
  </si>
  <si>
    <t>lower wins</t>
  </si>
  <si>
    <t>difference</t>
  </si>
  <si>
    <t>draw</t>
  </si>
  <si>
    <t>Spaces with most captures</t>
  </si>
  <si>
    <t>Most visited spaces</t>
  </si>
  <si>
    <t>Captured by:</t>
  </si>
  <si>
    <t>Captured:</t>
  </si>
  <si>
    <t>Rook</t>
  </si>
  <si>
    <t>Knight</t>
  </si>
  <si>
    <t>Bishop</t>
  </si>
  <si>
    <t>Queen</t>
  </si>
  <si>
    <t>King</t>
  </si>
  <si>
    <t>Pawn</t>
  </si>
  <si>
    <t>sum:</t>
  </si>
  <si>
    <t>count:</t>
  </si>
  <si>
    <t>survival:</t>
  </si>
  <si>
    <t xml:space="preserve">total </t>
  </si>
  <si>
    <t>Moves</t>
  </si>
  <si>
    <t>moves</t>
  </si>
  <si>
    <t>#</t>
  </si>
  <si>
    <t>wins</t>
  </si>
  <si>
    <t>draws</t>
  </si>
  <si>
    <t>losses</t>
  </si>
  <si>
    <t>Captured</t>
  </si>
  <si>
    <t>Capturing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</si>
</sst>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tx>
            <c:strRef>
              <c:f>Sheet1!$H$2</c:f>
              <c:strCache>
                <c:ptCount val="1"/>
                <c:pt idx="0">
                  <c:v>higher wins</c:v>
                </c:pt>
              </c:strCache>
            </c:strRef>
          </c:tx>
          <c:spPr>
            <a:solidFill>
              <a:schemeClr val="accent1"/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5</c:v>
                </c:pt>
                <c:pt idx="1">
                  <c:v>21</c:v>
                </c:pt>
                <c:pt idx="2">
                  <c:v>119</c:v>
                </c:pt>
                <c:pt idx="3">
                  <c:v>291</c:v>
                </c:pt>
                <c:pt idx="4">
                  <c:v>372</c:v>
                </c:pt>
                <c:pt idx="5">
                  <c:v>419</c:v>
                </c:pt>
                <c:pt idx="6">
                  <c:v>251</c:v>
                </c:pt>
                <c:pt idx="7">
                  <c:v>131</c:v>
                </c:pt>
                <c:pt idx="8">
                  <c:v>84</c:v>
                </c:pt>
                <c:pt idx="9">
                  <c:v>114</c:v>
                </c:pt>
                <c:pt idx="10">
                  <c:v>58</c:v>
                </c:pt>
                <c:pt idx="11">
                  <c:v>138</c:v>
                </c:pt>
                <c:pt idx="12">
                  <c:v>62</c:v>
                </c:pt>
                <c:pt idx="13">
                  <c:v>34</c:v>
                </c:pt>
                <c:pt idx="14">
                  <c:v>12</c:v>
                </c:pt>
                <c:pt idx="15">
                  <c:v>5</c:v>
                </c:pt>
                <c:pt idx="16">
                  <c:v>12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Sheet1!$I$2</c:f>
              <c:strCache>
                <c:ptCount val="1"/>
                <c:pt idx="0">
                  <c:v>draw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Sheet1!$I$3:$I$24</c:f>
              <c:numCache>
                <c:formatCode>General</c:formatCode>
                <c:ptCount val="22"/>
                <c:pt idx="0">
                  <c:v>19</c:v>
                </c:pt>
                <c:pt idx="1">
                  <c:v>32</c:v>
                </c:pt>
                <c:pt idx="2">
                  <c:v>87</c:v>
                </c:pt>
                <c:pt idx="3">
                  <c:v>161</c:v>
                </c:pt>
                <c:pt idx="4">
                  <c:v>152</c:v>
                </c:pt>
                <c:pt idx="5">
                  <c:v>117</c:v>
                </c:pt>
                <c:pt idx="6">
                  <c:v>56</c:v>
                </c:pt>
                <c:pt idx="7">
                  <c:v>28</c:v>
                </c:pt>
                <c:pt idx="8">
                  <c:v>7</c:v>
                </c:pt>
                <c:pt idx="9">
                  <c:v>14</c:v>
                </c:pt>
                <c:pt idx="10">
                  <c:v>5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Sheet1!$J$2</c:f>
              <c:strCache>
                <c:ptCount val="1"/>
                <c:pt idx="0">
                  <c:v>lower wins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Sheet1!$E$3:$E$24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Sheet1!$J$3:$J$24</c:f>
              <c:numCache>
                <c:formatCode>General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50</c:v>
                </c:pt>
                <c:pt idx="3">
                  <c:v>83</c:v>
                </c:pt>
                <c:pt idx="4">
                  <c:v>90</c:v>
                </c:pt>
                <c:pt idx="5">
                  <c:v>90</c:v>
                </c:pt>
                <c:pt idx="6">
                  <c:v>43</c:v>
                </c:pt>
                <c:pt idx="7">
                  <c:v>15</c:v>
                </c:pt>
                <c:pt idx="8">
                  <c:v>12</c:v>
                </c:pt>
                <c:pt idx="9">
                  <c:v>7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gapWidth val="135"/>
        <c:overlap val="100"/>
        <c:axId val="162232576"/>
        <c:axId val="162246656"/>
      </c:barChart>
      <c:catAx>
        <c:axId val="162232576"/>
        <c:scaling>
          <c:orientation val="minMax"/>
        </c:scaling>
        <c:axPos val="b"/>
        <c:numFmt formatCode="General" sourceLinked="1"/>
        <c:majorTickMark val="none"/>
        <c:tickLblPos val="nextTo"/>
        <c:crossAx val="162246656"/>
        <c:crosses val="autoZero"/>
        <c:auto val="1"/>
        <c:lblAlgn val="ctr"/>
        <c:lblOffset val="100"/>
        <c:tickLblSkip val="5"/>
      </c:catAx>
      <c:valAx>
        <c:axId val="162246656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162232576"/>
        <c:crosses val="autoZero"/>
        <c:crossBetween val="between"/>
        <c:majorUnit val="0.25"/>
      </c:valAx>
    </c:plotArea>
    <c:legend>
      <c:legendPos val="r"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cat>
            <c:numRef>
              <c:f>Sheet3!$D$3:$D$16</c:f>
              <c:numCache>
                <c:formatCode>General</c:formatCode>
                <c:ptCount val="14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76.058823529411697</c:v>
                </c:pt>
                <c:pt idx="1">
                  <c:v>68.369230769230697</c:v>
                </c:pt>
                <c:pt idx="2">
                  <c:v>60.199218749999901</c:v>
                </c:pt>
                <c:pt idx="3">
                  <c:v>49.514018691588703</c:v>
                </c:pt>
                <c:pt idx="4">
                  <c:v>47.7899022801302</c:v>
                </c:pt>
                <c:pt idx="5">
                  <c:v>43.035143769968002</c:v>
                </c:pt>
                <c:pt idx="6">
                  <c:v>43.322857142857103</c:v>
                </c:pt>
                <c:pt idx="7">
                  <c:v>41.034482758620598</c:v>
                </c:pt>
                <c:pt idx="8">
                  <c:v>39.233009708737796</c:v>
                </c:pt>
                <c:pt idx="9">
                  <c:v>39.474074074073997</c:v>
                </c:pt>
                <c:pt idx="10">
                  <c:v>36.212121212121197</c:v>
                </c:pt>
                <c:pt idx="11">
                  <c:v>35.813333333333297</c:v>
                </c:pt>
                <c:pt idx="12">
                  <c:v>40</c:v>
                </c:pt>
                <c:pt idx="13">
                  <c:v>41</c:v>
                </c:pt>
              </c:numCache>
            </c:numRef>
          </c:val>
        </c:ser>
        <c:marker val="1"/>
        <c:axId val="162256000"/>
        <c:axId val="162257536"/>
      </c:lineChart>
      <c:catAx>
        <c:axId val="162256000"/>
        <c:scaling>
          <c:orientation val="minMax"/>
        </c:scaling>
        <c:axPos val="b"/>
        <c:numFmt formatCode="General" sourceLinked="1"/>
        <c:majorTickMark val="none"/>
        <c:tickLblPos val="nextTo"/>
        <c:crossAx val="162257536"/>
        <c:crosses val="autoZero"/>
        <c:auto val="1"/>
        <c:lblAlgn val="ctr"/>
        <c:lblOffset val="100"/>
        <c:tickLblSkip val="2"/>
        <c:tickMarkSkip val="1"/>
      </c:catAx>
      <c:valAx>
        <c:axId val="16225753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622560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'ELO difference'!$C$3:$C$24</c:f>
              <c:numCache>
                <c:formatCode>General</c:formatCode>
                <c:ptCount val="22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</c:numCache>
            </c:numRef>
          </c:cat>
          <c:val>
            <c:numRef>
              <c:f>'ELO difference'!$F$3:$F$19</c:f>
              <c:numCache>
                <c:formatCode>General</c:formatCode>
                <c:ptCount val="17"/>
                <c:pt idx="0">
                  <c:v>51.105263157894697</c:v>
                </c:pt>
                <c:pt idx="1">
                  <c:v>50.75</c:v>
                </c:pt>
                <c:pt idx="2">
                  <c:v>50.350378787878803</c:v>
                </c:pt>
                <c:pt idx="3">
                  <c:v>46.650256410256397</c:v>
                </c:pt>
                <c:pt idx="4">
                  <c:v>44.823017408123697</c:v>
                </c:pt>
                <c:pt idx="5">
                  <c:v>42.472668810289299</c:v>
                </c:pt>
                <c:pt idx="6">
                  <c:v>42.344028520499101</c:v>
                </c:pt>
                <c:pt idx="7">
                  <c:v>40.745874587458701</c:v>
                </c:pt>
                <c:pt idx="8">
                  <c:v>38.650224215246602</c:v>
                </c:pt>
                <c:pt idx="9">
                  <c:v>38.3744680851064</c:v>
                </c:pt>
                <c:pt idx="10">
                  <c:v>37.649635036496299</c:v>
                </c:pt>
                <c:pt idx="11">
                  <c:v>35.618811881188101</c:v>
                </c:pt>
                <c:pt idx="12">
                  <c:v>38.5757575757575</c:v>
                </c:pt>
                <c:pt idx="13">
                  <c:v>38.3333333333333</c:v>
                </c:pt>
                <c:pt idx="14">
                  <c:v>38.5</c:v>
                </c:pt>
                <c:pt idx="15">
                  <c:v>37.090909090909001</c:v>
                </c:pt>
                <c:pt idx="16">
                  <c:v>33.466666666666598</c:v>
                </c:pt>
              </c:numCache>
            </c:numRef>
          </c:val>
        </c:ser>
        <c:marker val="1"/>
        <c:axId val="162900608"/>
        <c:axId val="162906496"/>
      </c:lineChart>
      <c:catAx>
        <c:axId val="162900608"/>
        <c:scaling>
          <c:orientation val="minMax"/>
        </c:scaling>
        <c:axPos val="b"/>
        <c:numFmt formatCode="General" sourceLinked="1"/>
        <c:tickLblPos val="nextTo"/>
        <c:crossAx val="162906496"/>
        <c:crosses val="autoZero"/>
        <c:auto val="1"/>
        <c:lblAlgn val="ctr"/>
        <c:lblOffset val="100"/>
      </c:catAx>
      <c:valAx>
        <c:axId val="162906496"/>
        <c:scaling>
          <c:orientation val="minMax"/>
        </c:scaling>
        <c:axPos val="l"/>
        <c:majorGridlines/>
        <c:numFmt formatCode="General" sourceLinked="1"/>
        <c:tickLblPos val="nextTo"/>
        <c:crossAx val="1629006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163209984"/>
        <c:axId val="163211520"/>
      </c:barChart>
      <c:catAx>
        <c:axId val="163209984"/>
        <c:scaling>
          <c:orientation val="minMax"/>
        </c:scaling>
        <c:axPos val="b"/>
        <c:tickLblPos val="nextTo"/>
        <c:crossAx val="163211520"/>
        <c:crosses val="autoZero"/>
        <c:auto val="1"/>
        <c:lblAlgn val="ctr"/>
        <c:lblOffset val="100"/>
      </c:catAx>
      <c:valAx>
        <c:axId val="163211520"/>
        <c:scaling>
          <c:orientation val="minMax"/>
        </c:scaling>
        <c:axPos val="l"/>
        <c:majorGridlines/>
        <c:numFmt formatCode="0%" sourceLinked="1"/>
        <c:tickLblPos val="nextTo"/>
        <c:crossAx val="1632099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percentStacked"/>
        <c:ser>
          <c:idx val="0"/>
          <c:order val="0"/>
          <c:val>
            <c:numRef>
              <c:f>'ELO difference'!$H$3:$H$19</c:f>
              <c:numCache>
                <c:formatCode>General</c:formatCode>
                <c:ptCount val="17"/>
                <c:pt idx="0">
                  <c:v>28</c:v>
                </c:pt>
                <c:pt idx="1">
                  <c:v>76</c:v>
                </c:pt>
                <c:pt idx="2">
                  <c:v>248</c:v>
                </c:pt>
                <c:pt idx="3">
                  <c:v>531</c:v>
                </c:pt>
                <c:pt idx="4">
                  <c:v>623</c:v>
                </c:pt>
                <c:pt idx="5">
                  <c:v>634</c:v>
                </c:pt>
                <c:pt idx="6">
                  <c:v>404</c:v>
                </c:pt>
                <c:pt idx="7">
                  <c:v>224</c:v>
                </c:pt>
                <c:pt idx="8">
                  <c:v>173</c:v>
                </c:pt>
                <c:pt idx="9">
                  <c:v>198</c:v>
                </c:pt>
                <c:pt idx="10">
                  <c:v>122</c:v>
                </c:pt>
                <c:pt idx="11">
                  <c:v>185</c:v>
                </c:pt>
                <c:pt idx="12">
                  <c:v>89</c:v>
                </c:pt>
                <c:pt idx="13">
                  <c:v>43</c:v>
                </c:pt>
                <c:pt idx="14">
                  <c:v>19</c:v>
                </c:pt>
                <c:pt idx="15">
                  <c:v>11</c:v>
                </c:pt>
                <c:pt idx="16">
                  <c:v>14</c:v>
                </c:pt>
              </c:numCache>
            </c:numRef>
          </c:val>
        </c:ser>
        <c:ser>
          <c:idx val="1"/>
          <c:order val="1"/>
          <c:val>
            <c:numRef>
              <c:f>'ELO difference'!$I$3:$I$19</c:f>
              <c:numCache>
                <c:formatCode>General</c:formatCode>
                <c:ptCount val="17"/>
                <c:pt idx="0">
                  <c:v>47</c:v>
                </c:pt>
                <c:pt idx="1">
                  <c:v>83</c:v>
                </c:pt>
                <c:pt idx="2">
                  <c:v>185</c:v>
                </c:pt>
                <c:pt idx="3">
                  <c:v>304</c:v>
                </c:pt>
                <c:pt idx="4">
                  <c:v>267</c:v>
                </c:pt>
                <c:pt idx="5">
                  <c:v>180</c:v>
                </c:pt>
                <c:pt idx="6">
                  <c:v>86</c:v>
                </c:pt>
                <c:pt idx="7">
                  <c:v>50</c:v>
                </c:pt>
                <c:pt idx="8">
                  <c:v>27</c:v>
                </c:pt>
                <c:pt idx="9">
                  <c:v>23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</c:numCache>
            </c:numRef>
          </c:val>
        </c:ser>
        <c:ser>
          <c:idx val="2"/>
          <c:order val="2"/>
          <c:val>
            <c:numRef>
              <c:f>'ELO difference'!$J$3:$J$19</c:f>
              <c:numCache>
                <c:formatCode>General</c:formatCode>
                <c:ptCount val="17"/>
                <c:pt idx="0">
                  <c:v>20</c:v>
                </c:pt>
                <c:pt idx="1">
                  <c:v>37</c:v>
                </c:pt>
                <c:pt idx="2">
                  <c:v>95</c:v>
                </c:pt>
                <c:pt idx="3">
                  <c:v>140</c:v>
                </c:pt>
                <c:pt idx="4">
                  <c:v>144</c:v>
                </c:pt>
                <c:pt idx="5">
                  <c:v>119</c:v>
                </c:pt>
                <c:pt idx="6">
                  <c:v>71</c:v>
                </c:pt>
                <c:pt idx="7">
                  <c:v>29</c:v>
                </c:pt>
                <c:pt idx="8">
                  <c:v>23</c:v>
                </c:pt>
                <c:pt idx="9">
                  <c:v>14</c:v>
                </c:pt>
                <c:pt idx="10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overlap val="100"/>
        <c:axId val="163224576"/>
        <c:axId val="163242752"/>
      </c:barChart>
      <c:catAx>
        <c:axId val="163224576"/>
        <c:scaling>
          <c:orientation val="minMax"/>
        </c:scaling>
        <c:axPos val="l"/>
        <c:tickLblPos val="nextTo"/>
        <c:crossAx val="163242752"/>
        <c:crosses val="autoZero"/>
        <c:auto val="1"/>
        <c:lblAlgn val="ctr"/>
        <c:lblOffset val="100"/>
      </c:catAx>
      <c:valAx>
        <c:axId val="163242752"/>
        <c:scaling>
          <c:orientation val="minMax"/>
        </c:scaling>
        <c:axPos val="b"/>
        <c:majorGridlines/>
        <c:numFmt formatCode="0%" sourceLinked="1"/>
        <c:tickLblPos val="nextTo"/>
        <c:crossAx val="16322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47624</xdr:colOff>
      <xdr:row>2</xdr:row>
      <xdr:rowOff>71436</xdr:rowOff>
    </xdr:from>
    <xdr:to>
      <xdr:col>22</xdr:col>
      <xdr:colOff>571500</xdr:colOff>
      <xdr:row>22</xdr:row>
      <xdr:rowOff>166687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114300</xdr:rowOff>
    </xdr:from>
    <xdr:to>
      <xdr:col>14</xdr:col>
      <xdr:colOff>295275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462641</xdr:colOff>
      <xdr:row>0</xdr:row>
      <xdr:rowOff>174171</xdr:rowOff>
    </xdr:from>
    <xdr:to>
      <xdr:col>20</xdr:col>
      <xdr:colOff>367390</xdr:colOff>
      <xdr:row>15</xdr:row>
      <xdr:rowOff>59871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86745</xdr:colOff>
      <xdr:row>1</xdr:row>
      <xdr:rowOff>64634</xdr:rowOff>
    </xdr:from>
    <xdr:to>
      <xdr:col>28</xdr:col>
      <xdr:colOff>413317</xdr:colOff>
      <xdr:row>15</xdr:row>
      <xdr:rowOff>136071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68035</xdr:colOff>
      <xdr:row>18</xdr:row>
      <xdr:rowOff>0</xdr:rowOff>
    </xdr:from>
    <xdr:to>
      <xdr:col>20</xdr:col>
      <xdr:colOff>353785</xdr:colOff>
      <xdr:row>32</xdr:row>
      <xdr:rowOff>81643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J42"/>
  <sheetViews>
    <sheetView zoomScale="80" zoomScaleNormal="80" workbookViewId="0">
      <selection activeCell="W7" sqref="W7"/>
    </sheetView>
  </sheetViews>
  <sheetFormatPr defaultRowHeight="15"/>
  <cols>
    <col min="5" max="5" width="6.42578125" customWidth="1"/>
    <col min="6" max="6" width="5.28515625" customWidth="1"/>
    <col min="7" max="7" width="6.5703125" customWidth="1"/>
    <col min="8" max="8" width="12.42578125" customWidth="1"/>
    <col min="10" max="10" width="11.5703125" customWidth="1"/>
  </cols>
  <sheetData>
    <row r="2" spans="3:10">
      <c r="C2" t="s">
        <v>17</v>
      </c>
      <c r="E2" t="s">
        <v>2</v>
      </c>
      <c r="H2" t="s">
        <v>0</v>
      </c>
      <c r="I2" t="s">
        <v>3</v>
      </c>
      <c r="J2" t="s">
        <v>1</v>
      </c>
    </row>
    <row r="3" spans="3:10">
      <c r="C3">
        <f>H3+I3+J3</f>
        <v>34</v>
      </c>
      <c r="E3">
        <v>0</v>
      </c>
      <c r="F3">
        <v>49</v>
      </c>
      <c r="H3">
        <v>5</v>
      </c>
      <c r="I3">
        <v>19</v>
      </c>
      <c r="J3">
        <v>10</v>
      </c>
    </row>
    <row r="4" spans="3:10">
      <c r="C4">
        <f t="shared" ref="C4:C24" si="0">H4+I4+J4</f>
        <v>65</v>
      </c>
      <c r="E4">
        <f>E3+50</f>
        <v>50</v>
      </c>
      <c r="F4">
        <f>F3+50</f>
        <v>99</v>
      </c>
      <c r="H4">
        <v>21</v>
      </c>
      <c r="I4">
        <v>32</v>
      </c>
      <c r="J4">
        <v>12</v>
      </c>
    </row>
    <row r="5" spans="3:10">
      <c r="C5">
        <f t="shared" si="0"/>
        <v>256</v>
      </c>
      <c r="E5">
        <f t="shared" ref="E5:E24" si="1">E4+50</f>
        <v>100</v>
      </c>
      <c r="F5">
        <f t="shared" ref="F5:F24" si="2">F4+50</f>
        <v>149</v>
      </c>
      <c r="H5">
        <v>119</v>
      </c>
      <c r="I5">
        <v>87</v>
      </c>
      <c r="J5">
        <v>50</v>
      </c>
    </row>
    <row r="6" spans="3:10">
      <c r="C6">
        <f t="shared" si="0"/>
        <v>535</v>
      </c>
      <c r="E6">
        <f t="shared" si="1"/>
        <v>150</v>
      </c>
      <c r="F6">
        <f t="shared" si="2"/>
        <v>199</v>
      </c>
      <c r="H6">
        <v>291</v>
      </c>
      <c r="I6">
        <v>161</v>
      </c>
      <c r="J6">
        <v>83</v>
      </c>
    </row>
    <row r="7" spans="3:10">
      <c r="C7">
        <f t="shared" si="0"/>
        <v>614</v>
      </c>
      <c r="E7">
        <f t="shared" si="1"/>
        <v>200</v>
      </c>
      <c r="F7">
        <f t="shared" si="2"/>
        <v>249</v>
      </c>
      <c r="H7">
        <v>372</v>
      </c>
      <c r="I7">
        <v>152</v>
      </c>
      <c r="J7">
        <v>90</v>
      </c>
    </row>
    <row r="8" spans="3:10">
      <c r="C8">
        <f t="shared" si="0"/>
        <v>626</v>
      </c>
      <c r="E8">
        <f t="shared" si="1"/>
        <v>250</v>
      </c>
      <c r="F8">
        <f t="shared" si="2"/>
        <v>299</v>
      </c>
      <c r="H8">
        <v>419</v>
      </c>
      <c r="I8">
        <v>117</v>
      </c>
      <c r="J8">
        <v>90</v>
      </c>
    </row>
    <row r="9" spans="3:10">
      <c r="C9">
        <f t="shared" si="0"/>
        <v>350</v>
      </c>
      <c r="E9">
        <f t="shared" si="1"/>
        <v>300</v>
      </c>
      <c r="F9">
        <f t="shared" si="2"/>
        <v>349</v>
      </c>
      <c r="H9">
        <v>251</v>
      </c>
      <c r="I9">
        <v>56</v>
      </c>
      <c r="J9">
        <v>43</v>
      </c>
    </row>
    <row r="10" spans="3:10">
      <c r="C10">
        <f t="shared" si="0"/>
        <v>174</v>
      </c>
      <c r="E10">
        <f t="shared" si="1"/>
        <v>350</v>
      </c>
      <c r="F10">
        <f t="shared" si="2"/>
        <v>399</v>
      </c>
      <c r="H10">
        <v>131</v>
      </c>
      <c r="I10">
        <v>28</v>
      </c>
      <c r="J10">
        <v>15</v>
      </c>
    </row>
    <row r="11" spans="3:10">
      <c r="C11">
        <f t="shared" si="0"/>
        <v>103</v>
      </c>
      <c r="E11">
        <f t="shared" si="1"/>
        <v>400</v>
      </c>
      <c r="F11">
        <f t="shared" si="2"/>
        <v>449</v>
      </c>
      <c r="H11">
        <v>84</v>
      </c>
      <c r="I11">
        <v>7</v>
      </c>
      <c r="J11">
        <v>12</v>
      </c>
    </row>
    <row r="12" spans="3:10">
      <c r="C12">
        <f t="shared" si="0"/>
        <v>135</v>
      </c>
      <c r="E12">
        <f t="shared" si="1"/>
        <v>450</v>
      </c>
      <c r="F12">
        <f t="shared" si="2"/>
        <v>499</v>
      </c>
      <c r="H12">
        <v>114</v>
      </c>
      <c r="I12">
        <v>14</v>
      </c>
      <c r="J12">
        <v>7</v>
      </c>
    </row>
    <row r="13" spans="3:10">
      <c r="C13">
        <f t="shared" si="0"/>
        <v>66</v>
      </c>
      <c r="E13">
        <f t="shared" si="1"/>
        <v>500</v>
      </c>
      <c r="F13">
        <f t="shared" si="2"/>
        <v>549</v>
      </c>
      <c r="H13">
        <v>58</v>
      </c>
      <c r="I13">
        <v>5</v>
      </c>
      <c r="J13">
        <v>3</v>
      </c>
    </row>
    <row r="14" spans="3:10">
      <c r="C14">
        <f t="shared" si="0"/>
        <v>150</v>
      </c>
      <c r="E14">
        <f t="shared" si="1"/>
        <v>550</v>
      </c>
      <c r="F14">
        <f t="shared" si="2"/>
        <v>599</v>
      </c>
      <c r="H14">
        <v>138</v>
      </c>
      <c r="I14">
        <v>8</v>
      </c>
      <c r="J14">
        <v>4</v>
      </c>
    </row>
    <row r="15" spans="3:10">
      <c r="C15">
        <f t="shared" si="0"/>
        <v>66</v>
      </c>
      <c r="E15">
        <f t="shared" si="1"/>
        <v>600</v>
      </c>
      <c r="F15">
        <f t="shared" si="2"/>
        <v>649</v>
      </c>
      <c r="H15">
        <v>62</v>
      </c>
      <c r="I15">
        <v>3</v>
      </c>
      <c r="J15">
        <v>1</v>
      </c>
    </row>
    <row r="16" spans="3:10">
      <c r="C16">
        <f t="shared" si="0"/>
        <v>36</v>
      </c>
      <c r="E16">
        <f t="shared" si="1"/>
        <v>650</v>
      </c>
      <c r="F16">
        <f t="shared" si="2"/>
        <v>699</v>
      </c>
      <c r="H16">
        <v>34</v>
      </c>
      <c r="I16">
        <v>1</v>
      </c>
      <c r="J16">
        <v>1</v>
      </c>
    </row>
    <row r="17" spans="3:10">
      <c r="C17">
        <f t="shared" si="0"/>
        <v>13</v>
      </c>
      <c r="E17">
        <f t="shared" si="1"/>
        <v>700</v>
      </c>
      <c r="F17">
        <f t="shared" si="2"/>
        <v>749</v>
      </c>
      <c r="H17">
        <v>12</v>
      </c>
      <c r="I17">
        <v>0</v>
      </c>
      <c r="J17">
        <v>1</v>
      </c>
    </row>
    <row r="18" spans="3:10">
      <c r="C18">
        <f t="shared" si="0"/>
        <v>5</v>
      </c>
      <c r="E18">
        <f t="shared" si="1"/>
        <v>750</v>
      </c>
      <c r="F18">
        <f t="shared" si="2"/>
        <v>799</v>
      </c>
      <c r="H18">
        <v>5</v>
      </c>
      <c r="I18">
        <v>0</v>
      </c>
      <c r="J18">
        <v>0</v>
      </c>
    </row>
    <row r="19" spans="3:10">
      <c r="C19">
        <f t="shared" si="0"/>
        <v>13</v>
      </c>
      <c r="E19">
        <f t="shared" si="1"/>
        <v>800</v>
      </c>
      <c r="F19">
        <f t="shared" si="2"/>
        <v>849</v>
      </c>
      <c r="H19">
        <v>12</v>
      </c>
      <c r="I19">
        <v>1</v>
      </c>
      <c r="J19">
        <v>0</v>
      </c>
    </row>
    <row r="20" spans="3:10">
      <c r="C20">
        <f t="shared" si="0"/>
        <v>3</v>
      </c>
      <c r="E20">
        <f t="shared" si="1"/>
        <v>850</v>
      </c>
      <c r="F20">
        <f t="shared" si="2"/>
        <v>899</v>
      </c>
      <c r="H20">
        <v>3</v>
      </c>
      <c r="I20">
        <v>0</v>
      </c>
      <c r="J20">
        <v>0</v>
      </c>
    </row>
    <row r="21" spans="3:10">
      <c r="C21">
        <f t="shared" si="0"/>
        <v>3</v>
      </c>
      <c r="E21">
        <f t="shared" si="1"/>
        <v>900</v>
      </c>
      <c r="F21">
        <f t="shared" si="2"/>
        <v>949</v>
      </c>
      <c r="H21">
        <v>3</v>
      </c>
      <c r="I21">
        <v>0</v>
      </c>
      <c r="J21">
        <v>0</v>
      </c>
    </row>
    <row r="22" spans="3:10">
      <c r="C22">
        <f t="shared" si="0"/>
        <v>2</v>
      </c>
      <c r="E22">
        <f t="shared" si="1"/>
        <v>950</v>
      </c>
      <c r="F22">
        <f t="shared" si="2"/>
        <v>999</v>
      </c>
      <c r="H22">
        <v>2</v>
      </c>
      <c r="I22">
        <v>0</v>
      </c>
      <c r="J22">
        <v>0</v>
      </c>
    </row>
    <row r="23" spans="3:10">
      <c r="C23">
        <f t="shared" si="0"/>
        <v>1</v>
      </c>
      <c r="E23">
        <f t="shared" si="1"/>
        <v>1000</v>
      </c>
      <c r="F23">
        <f t="shared" si="2"/>
        <v>1049</v>
      </c>
      <c r="H23">
        <v>1</v>
      </c>
      <c r="I23">
        <v>0</v>
      </c>
      <c r="J23">
        <v>0</v>
      </c>
    </row>
    <row r="24" spans="3:10">
      <c r="C24">
        <f t="shared" si="0"/>
        <v>1</v>
      </c>
      <c r="E24">
        <f t="shared" si="1"/>
        <v>1050</v>
      </c>
      <c r="F24">
        <f t="shared" si="2"/>
        <v>1099</v>
      </c>
      <c r="H24">
        <v>1</v>
      </c>
      <c r="I24">
        <v>0</v>
      </c>
      <c r="J24">
        <v>0</v>
      </c>
    </row>
    <row r="25" spans="3:10">
      <c r="C25">
        <f>SUM(C3:C24)</f>
        <v>3251</v>
      </c>
      <c r="H25">
        <v>0</v>
      </c>
      <c r="I25">
        <v>0</v>
      </c>
      <c r="J25">
        <v>0</v>
      </c>
    </row>
    <row r="26" spans="3:10">
      <c r="H26">
        <v>0</v>
      </c>
      <c r="I26">
        <v>0</v>
      </c>
      <c r="J26">
        <v>0</v>
      </c>
    </row>
    <row r="27" spans="3:10">
      <c r="H27">
        <v>0</v>
      </c>
      <c r="I27">
        <v>0</v>
      </c>
      <c r="J27">
        <v>0</v>
      </c>
    </row>
    <row r="28" spans="3:10">
      <c r="H28">
        <v>0</v>
      </c>
      <c r="I28">
        <v>0</v>
      </c>
      <c r="J28">
        <v>0</v>
      </c>
    </row>
    <row r="29" spans="3:10">
      <c r="H29">
        <v>0</v>
      </c>
      <c r="I29">
        <v>0</v>
      </c>
      <c r="J29">
        <v>0</v>
      </c>
    </row>
    <row r="30" spans="3:10">
      <c r="H30">
        <v>0</v>
      </c>
      <c r="I30">
        <v>0</v>
      </c>
      <c r="J30">
        <v>0</v>
      </c>
    </row>
    <row r="31" spans="3:10">
      <c r="H31">
        <v>0</v>
      </c>
      <c r="I31">
        <v>0</v>
      </c>
      <c r="J31">
        <v>0</v>
      </c>
    </row>
    <row r="32" spans="3:10">
      <c r="H32">
        <v>0</v>
      </c>
      <c r="I32">
        <v>0</v>
      </c>
      <c r="J32">
        <v>0</v>
      </c>
    </row>
    <row r="33" spans="8:10">
      <c r="H33">
        <v>0</v>
      </c>
      <c r="I33">
        <v>0</v>
      </c>
      <c r="J33">
        <v>0</v>
      </c>
    </row>
    <row r="34" spans="8:10">
      <c r="H34">
        <v>0</v>
      </c>
      <c r="I34">
        <v>0</v>
      </c>
      <c r="J34">
        <v>0</v>
      </c>
    </row>
    <row r="35" spans="8:10">
      <c r="H35">
        <v>0</v>
      </c>
      <c r="I35">
        <v>0</v>
      </c>
      <c r="J35">
        <v>0</v>
      </c>
    </row>
    <row r="36" spans="8:10">
      <c r="H36">
        <v>0</v>
      </c>
      <c r="I36">
        <v>0</v>
      </c>
      <c r="J36">
        <v>0</v>
      </c>
    </row>
    <row r="37" spans="8:10">
      <c r="H37">
        <v>0</v>
      </c>
      <c r="I37">
        <v>0</v>
      </c>
      <c r="J37">
        <v>0</v>
      </c>
    </row>
    <row r="38" spans="8:10">
      <c r="H38">
        <v>0</v>
      </c>
      <c r="I38">
        <v>0</v>
      </c>
      <c r="J38">
        <v>0</v>
      </c>
    </row>
    <row r="39" spans="8:10">
      <c r="H39">
        <v>0</v>
      </c>
      <c r="I39">
        <v>0</v>
      </c>
      <c r="J39">
        <v>0</v>
      </c>
    </row>
    <row r="40" spans="8:10">
      <c r="H40">
        <v>0</v>
      </c>
      <c r="I40">
        <v>0</v>
      </c>
      <c r="J40">
        <v>0</v>
      </c>
    </row>
    <row r="41" spans="8:10">
      <c r="H41">
        <v>0</v>
      </c>
      <c r="I41">
        <v>0</v>
      </c>
      <c r="J41">
        <v>0</v>
      </c>
    </row>
    <row r="42" spans="8:10">
      <c r="H42">
        <v>0</v>
      </c>
      <c r="I42">
        <v>0</v>
      </c>
      <c r="J4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T21"/>
  <sheetViews>
    <sheetView zoomScaleNormal="100" workbookViewId="0">
      <selection activeCell="L5" sqref="L5:L10"/>
    </sheetView>
  </sheetViews>
  <sheetFormatPr defaultRowHeight="15"/>
  <cols>
    <col min="11" max="11" width="13.140625" customWidth="1"/>
  </cols>
  <sheetData>
    <row r="2" spans="2:20">
      <c r="B2" t="s">
        <v>4</v>
      </c>
      <c r="K2">
        <v>3258</v>
      </c>
    </row>
    <row r="3" spans="2:20">
      <c r="B3">
        <v>204</v>
      </c>
      <c r="C3">
        <v>144</v>
      </c>
      <c r="D3">
        <v>403</v>
      </c>
      <c r="E3">
        <v>542</v>
      </c>
      <c r="F3">
        <v>297</v>
      </c>
      <c r="G3">
        <v>366</v>
      </c>
      <c r="H3">
        <v>72</v>
      </c>
      <c r="I3">
        <v>84</v>
      </c>
      <c r="M3" t="s">
        <v>7</v>
      </c>
    </row>
    <row r="4" spans="2:20">
      <c r="B4">
        <v>309</v>
      </c>
      <c r="C4">
        <v>524</v>
      </c>
      <c r="D4">
        <v>329</v>
      </c>
      <c r="E4">
        <v>728</v>
      </c>
      <c r="F4">
        <v>719</v>
      </c>
      <c r="G4">
        <v>583</v>
      </c>
      <c r="H4">
        <v>617</v>
      </c>
      <c r="I4">
        <v>275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13</v>
      </c>
      <c r="S4" t="s">
        <v>14</v>
      </c>
    </row>
    <row r="5" spans="2:20">
      <c r="B5">
        <v>474</v>
      </c>
      <c r="C5">
        <v>711</v>
      </c>
      <c r="D5">
        <v>1656</v>
      </c>
      <c r="E5">
        <v>1137</v>
      </c>
      <c r="F5">
        <v>1113</v>
      </c>
      <c r="G5">
        <v>1836</v>
      </c>
      <c r="H5">
        <v>834</v>
      </c>
      <c r="I5">
        <v>417</v>
      </c>
      <c r="K5" t="s">
        <v>6</v>
      </c>
      <c r="L5" t="s">
        <v>8</v>
      </c>
      <c r="M5">
        <v>3281</v>
      </c>
      <c r="N5">
        <v>974</v>
      </c>
      <c r="O5">
        <v>1159</v>
      </c>
      <c r="P5">
        <v>688</v>
      </c>
      <c r="Q5">
        <v>0</v>
      </c>
      <c r="R5">
        <v>3159</v>
      </c>
      <c r="S5">
        <f>SUM(M5:R5)</f>
        <v>9261</v>
      </c>
      <c r="T5">
        <f>S5/2</f>
        <v>4630.5</v>
      </c>
    </row>
    <row r="6" spans="2:20">
      <c r="B6">
        <v>485</v>
      </c>
      <c r="C6">
        <v>1259</v>
      </c>
      <c r="D6">
        <v>1763</v>
      </c>
      <c r="E6">
        <v>3941</v>
      </c>
      <c r="F6">
        <v>3066</v>
      </c>
      <c r="G6">
        <v>1491</v>
      </c>
      <c r="H6">
        <v>957</v>
      </c>
      <c r="I6">
        <v>453</v>
      </c>
      <c r="L6" t="s">
        <v>9</v>
      </c>
      <c r="M6">
        <v>526</v>
      </c>
      <c r="N6">
        <v>2743</v>
      </c>
      <c r="O6">
        <v>1607</v>
      </c>
      <c r="P6">
        <v>377</v>
      </c>
      <c r="Q6">
        <v>0</v>
      </c>
      <c r="R6">
        <v>3848</v>
      </c>
      <c r="S6">
        <f t="shared" ref="S6:S10" si="0">SUM(M6:R6)</f>
        <v>9101</v>
      </c>
      <c r="T6">
        <f t="shared" ref="T6:T7" si="1">S6/2</f>
        <v>4550.5</v>
      </c>
    </row>
    <row r="7" spans="2:20">
      <c r="B7">
        <v>514</v>
      </c>
      <c r="C7">
        <v>1057</v>
      </c>
      <c r="D7">
        <v>1918</v>
      </c>
      <c r="E7">
        <v>4154</v>
      </c>
      <c r="F7">
        <v>2726</v>
      </c>
      <c r="G7">
        <v>1291</v>
      </c>
      <c r="H7">
        <v>1037</v>
      </c>
      <c r="I7">
        <v>436</v>
      </c>
      <c r="L7" t="s">
        <v>10</v>
      </c>
      <c r="M7">
        <v>713</v>
      </c>
      <c r="N7">
        <v>3158</v>
      </c>
      <c r="O7">
        <v>2541</v>
      </c>
      <c r="P7">
        <v>319</v>
      </c>
      <c r="Q7">
        <v>0</v>
      </c>
      <c r="R7">
        <v>2775</v>
      </c>
      <c r="S7">
        <f t="shared" si="0"/>
        <v>9506</v>
      </c>
      <c r="T7">
        <f t="shared" si="1"/>
        <v>4753</v>
      </c>
    </row>
    <row r="8" spans="2:20">
      <c r="B8">
        <v>359</v>
      </c>
      <c r="C8">
        <v>744</v>
      </c>
      <c r="D8">
        <v>1656</v>
      </c>
      <c r="E8">
        <v>932</v>
      </c>
      <c r="F8">
        <v>864</v>
      </c>
      <c r="G8">
        <v>1397</v>
      </c>
      <c r="H8">
        <v>746</v>
      </c>
      <c r="I8">
        <v>323</v>
      </c>
      <c r="L8" t="s">
        <v>11</v>
      </c>
      <c r="M8">
        <v>816</v>
      </c>
      <c r="N8">
        <v>1069</v>
      </c>
      <c r="O8">
        <v>1373</v>
      </c>
      <c r="P8">
        <v>1584</v>
      </c>
      <c r="Q8">
        <v>0</v>
      </c>
      <c r="R8">
        <v>2744</v>
      </c>
      <c r="S8">
        <f t="shared" si="0"/>
        <v>7586</v>
      </c>
      <c r="T8">
        <f>S8</f>
        <v>7586</v>
      </c>
    </row>
    <row r="9" spans="2:20">
      <c r="B9">
        <v>298</v>
      </c>
      <c r="C9">
        <v>534</v>
      </c>
      <c r="D9">
        <v>408</v>
      </c>
      <c r="E9">
        <v>689</v>
      </c>
      <c r="F9">
        <v>561</v>
      </c>
      <c r="G9">
        <v>514</v>
      </c>
      <c r="H9">
        <v>473</v>
      </c>
      <c r="I9">
        <v>180</v>
      </c>
      <c r="L9" t="s">
        <v>12</v>
      </c>
      <c r="M9">
        <v>447</v>
      </c>
      <c r="N9">
        <v>202</v>
      </c>
      <c r="O9">
        <v>540</v>
      </c>
      <c r="P9">
        <v>208</v>
      </c>
      <c r="Q9">
        <v>0</v>
      </c>
      <c r="R9">
        <v>844</v>
      </c>
      <c r="S9">
        <f t="shared" si="0"/>
        <v>2241</v>
      </c>
      <c r="T9">
        <f>S9</f>
        <v>2241</v>
      </c>
    </row>
    <row r="10" spans="2:20">
      <c r="B10">
        <v>216</v>
      </c>
      <c r="C10">
        <v>152</v>
      </c>
      <c r="D10">
        <v>349</v>
      </c>
      <c r="E10">
        <v>548</v>
      </c>
      <c r="F10">
        <v>322</v>
      </c>
      <c r="G10">
        <v>334</v>
      </c>
      <c r="H10">
        <v>49</v>
      </c>
      <c r="I10">
        <v>72</v>
      </c>
      <c r="L10" t="s">
        <v>13</v>
      </c>
      <c r="M10">
        <v>494</v>
      </c>
      <c r="N10">
        <v>1815</v>
      </c>
      <c r="O10">
        <v>1724</v>
      </c>
      <c r="P10">
        <v>406</v>
      </c>
      <c r="Q10">
        <v>0</v>
      </c>
      <c r="R10">
        <v>11508</v>
      </c>
      <c r="S10">
        <f t="shared" si="0"/>
        <v>15947</v>
      </c>
      <c r="T10">
        <f>S10/8</f>
        <v>1993.375</v>
      </c>
    </row>
    <row r="11" spans="2:20">
      <c r="L11" t="s">
        <v>14</v>
      </c>
      <c r="M11">
        <f>SUM(M5:M10)</f>
        <v>6277</v>
      </c>
      <c r="N11">
        <f t="shared" ref="N11:R11" si="2">SUM(N5:N10)</f>
        <v>9961</v>
      </c>
      <c r="O11">
        <f t="shared" si="2"/>
        <v>8944</v>
      </c>
      <c r="P11">
        <f t="shared" si="2"/>
        <v>3582</v>
      </c>
      <c r="Q11">
        <f t="shared" si="2"/>
        <v>0</v>
      </c>
      <c r="R11">
        <f t="shared" si="2"/>
        <v>24878</v>
      </c>
    </row>
    <row r="12" spans="2:20">
      <c r="L12" t="s">
        <v>15</v>
      </c>
      <c r="M12">
        <f>4*$K$2</f>
        <v>13032</v>
      </c>
      <c r="N12">
        <f>4*$K$2</f>
        <v>13032</v>
      </c>
      <c r="O12">
        <f>4*$K$2</f>
        <v>13032</v>
      </c>
      <c r="P12">
        <f>2*$K$2</f>
        <v>6516</v>
      </c>
      <c r="Q12">
        <f>2*$K$2</f>
        <v>6516</v>
      </c>
      <c r="R12">
        <f>16*$K$2</f>
        <v>52128</v>
      </c>
    </row>
    <row r="13" spans="2:20">
      <c r="B13" t="s">
        <v>5</v>
      </c>
      <c r="L13" t="s">
        <v>16</v>
      </c>
      <c r="M13">
        <f>1 - M11/M12</f>
        <v>0.51833947206875386</v>
      </c>
      <c r="N13">
        <f t="shared" ref="N13:R13" si="3">1 - N11/N12</f>
        <v>0.23565070595457338</v>
      </c>
      <c r="O13">
        <f t="shared" si="3"/>
        <v>0.31368937998772251</v>
      </c>
      <c r="P13">
        <f t="shared" si="3"/>
        <v>0.45027624309392267</v>
      </c>
      <c r="Q13">
        <f t="shared" si="3"/>
        <v>1</v>
      </c>
      <c r="R13">
        <f t="shared" si="3"/>
        <v>0.52275168815224071</v>
      </c>
    </row>
    <row r="14" spans="2:20">
      <c r="B14">
        <v>906</v>
      </c>
      <c r="C14">
        <v>1798</v>
      </c>
      <c r="D14">
        <v>3172</v>
      </c>
      <c r="E14">
        <v>3482</v>
      </c>
      <c r="F14">
        <v>3105</v>
      </c>
      <c r="G14">
        <v>5057</v>
      </c>
      <c r="H14">
        <v>3856</v>
      </c>
      <c r="I14">
        <v>1097</v>
      </c>
    </row>
    <row r="15" spans="2:20">
      <c r="B15">
        <v>1111</v>
      </c>
      <c r="C15">
        <v>2477</v>
      </c>
      <c r="D15">
        <v>3101</v>
      </c>
      <c r="E15">
        <v>5769</v>
      </c>
      <c r="F15">
        <v>5291</v>
      </c>
      <c r="G15">
        <v>2501</v>
      </c>
      <c r="H15">
        <v>3325</v>
      </c>
      <c r="I15">
        <v>1272</v>
      </c>
    </row>
    <row r="16" spans="2:20">
      <c r="B16">
        <v>3183</v>
      </c>
      <c r="C16">
        <v>4121</v>
      </c>
      <c r="D16">
        <v>6903</v>
      </c>
      <c r="E16">
        <v>5415</v>
      </c>
      <c r="F16">
        <v>5971</v>
      </c>
      <c r="G16">
        <v>8437</v>
      </c>
      <c r="H16">
        <v>4277</v>
      </c>
      <c r="I16">
        <v>2965</v>
      </c>
    </row>
    <row r="17" spans="2:9">
      <c r="B17">
        <v>3323</v>
      </c>
      <c r="C17">
        <v>4741</v>
      </c>
      <c r="D17">
        <v>6713</v>
      </c>
      <c r="E17">
        <v>9251</v>
      </c>
      <c r="F17">
        <v>8400</v>
      </c>
      <c r="G17">
        <v>5448</v>
      </c>
      <c r="H17">
        <v>4753</v>
      </c>
      <c r="I17">
        <v>3100</v>
      </c>
    </row>
    <row r="18" spans="2:9">
      <c r="B18">
        <v>3278</v>
      </c>
      <c r="C18">
        <v>4485</v>
      </c>
      <c r="D18">
        <v>6829</v>
      </c>
      <c r="E18">
        <v>10138</v>
      </c>
      <c r="F18">
        <v>8544</v>
      </c>
      <c r="G18">
        <v>5594</v>
      </c>
      <c r="H18">
        <v>4553</v>
      </c>
      <c r="I18">
        <v>3156</v>
      </c>
    </row>
    <row r="19" spans="2:9">
      <c r="B19">
        <v>2592</v>
      </c>
      <c r="C19">
        <v>3981</v>
      </c>
      <c r="D19">
        <v>7131</v>
      </c>
      <c r="E19">
        <v>5232</v>
      </c>
      <c r="F19">
        <v>5378</v>
      </c>
      <c r="G19">
        <v>7966</v>
      </c>
      <c r="H19">
        <v>4061</v>
      </c>
      <c r="I19">
        <v>2792</v>
      </c>
    </row>
    <row r="20" spans="2:9">
      <c r="B20">
        <v>1100</v>
      </c>
      <c r="C20">
        <v>2084</v>
      </c>
      <c r="D20">
        <v>3101</v>
      </c>
      <c r="E20">
        <v>5108</v>
      </c>
      <c r="F20">
        <v>4910</v>
      </c>
      <c r="G20">
        <v>2509</v>
      </c>
      <c r="H20">
        <v>2776</v>
      </c>
      <c r="I20">
        <v>1228</v>
      </c>
    </row>
    <row r="21" spans="2:9">
      <c r="B21">
        <v>939</v>
      </c>
      <c r="C21">
        <v>1869</v>
      </c>
      <c r="D21">
        <v>3133</v>
      </c>
      <c r="E21">
        <v>3750</v>
      </c>
      <c r="F21">
        <v>3092</v>
      </c>
      <c r="G21">
        <v>4740</v>
      </c>
      <c r="H21">
        <v>3691</v>
      </c>
      <c r="I21">
        <v>1117</v>
      </c>
    </row>
  </sheetData>
  <conditionalFormatting sqref="B3:I10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14:I2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M5:R10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D25"/>
  <sheetViews>
    <sheetView workbookViewId="0">
      <selection activeCell="E17" sqref="E17"/>
    </sheetView>
  </sheetViews>
  <sheetFormatPr defaultRowHeight="15"/>
  <sheetData>
    <row r="2" spans="1:4">
      <c r="B2" t="s">
        <v>18</v>
      </c>
    </row>
    <row r="3" spans="1:4">
      <c r="A3">
        <v>0</v>
      </c>
      <c r="B3">
        <v>76.058823529411697</v>
      </c>
      <c r="C3">
        <v>34</v>
      </c>
      <c r="D3">
        <f>A3*50</f>
        <v>0</v>
      </c>
    </row>
    <row r="4" spans="1:4">
      <c r="A4">
        <v>1</v>
      </c>
      <c r="B4">
        <v>68.369230769230697</v>
      </c>
      <c r="C4">
        <v>65</v>
      </c>
      <c r="D4">
        <f t="shared" ref="D4:D24" si="0">A4*50</f>
        <v>50</v>
      </c>
    </row>
    <row r="5" spans="1:4">
      <c r="A5">
        <f>1+A4</f>
        <v>2</v>
      </c>
      <c r="B5">
        <v>60.199218749999901</v>
      </c>
      <c r="C5">
        <v>256</v>
      </c>
      <c r="D5">
        <f t="shared" si="0"/>
        <v>100</v>
      </c>
    </row>
    <row r="6" spans="1:4">
      <c r="A6">
        <f t="shared" ref="A6:A24" si="1">1+A5</f>
        <v>3</v>
      </c>
      <c r="B6">
        <v>49.514018691588703</v>
      </c>
      <c r="C6">
        <v>535</v>
      </c>
      <c r="D6">
        <f t="shared" si="0"/>
        <v>150</v>
      </c>
    </row>
    <row r="7" spans="1:4">
      <c r="A7">
        <f t="shared" si="1"/>
        <v>4</v>
      </c>
      <c r="B7">
        <v>47.7899022801302</v>
      </c>
      <c r="C7">
        <v>614</v>
      </c>
      <c r="D7">
        <f t="shared" si="0"/>
        <v>200</v>
      </c>
    </row>
    <row r="8" spans="1:4">
      <c r="A8">
        <f t="shared" si="1"/>
        <v>5</v>
      </c>
      <c r="B8">
        <v>43.035143769968002</v>
      </c>
      <c r="C8">
        <v>626</v>
      </c>
      <c r="D8">
        <f t="shared" si="0"/>
        <v>250</v>
      </c>
    </row>
    <row r="9" spans="1:4">
      <c r="A9">
        <f t="shared" si="1"/>
        <v>6</v>
      </c>
      <c r="B9">
        <v>43.322857142857103</v>
      </c>
      <c r="C9">
        <v>350</v>
      </c>
      <c r="D9">
        <f t="shared" si="0"/>
        <v>300</v>
      </c>
    </row>
    <row r="10" spans="1:4">
      <c r="A10">
        <f t="shared" si="1"/>
        <v>7</v>
      </c>
      <c r="B10">
        <v>41.034482758620598</v>
      </c>
      <c r="C10">
        <v>174</v>
      </c>
      <c r="D10">
        <f t="shared" si="0"/>
        <v>350</v>
      </c>
    </row>
    <row r="11" spans="1:4">
      <c r="A11">
        <f t="shared" si="1"/>
        <v>8</v>
      </c>
      <c r="B11">
        <v>39.233009708737796</v>
      </c>
      <c r="C11">
        <v>103</v>
      </c>
      <c r="D11">
        <f t="shared" si="0"/>
        <v>400</v>
      </c>
    </row>
    <row r="12" spans="1:4">
      <c r="A12">
        <f t="shared" si="1"/>
        <v>9</v>
      </c>
      <c r="B12">
        <v>39.474074074073997</v>
      </c>
      <c r="C12">
        <v>135</v>
      </c>
      <c r="D12">
        <f t="shared" si="0"/>
        <v>450</v>
      </c>
    </row>
    <row r="13" spans="1:4">
      <c r="A13">
        <f t="shared" si="1"/>
        <v>10</v>
      </c>
      <c r="B13">
        <v>36.212121212121197</v>
      </c>
      <c r="C13">
        <v>66</v>
      </c>
      <c r="D13">
        <f t="shared" si="0"/>
        <v>500</v>
      </c>
    </row>
    <row r="14" spans="1:4">
      <c r="A14">
        <f t="shared" si="1"/>
        <v>11</v>
      </c>
      <c r="B14">
        <v>35.813333333333297</v>
      </c>
      <c r="C14">
        <v>150</v>
      </c>
      <c r="D14">
        <f t="shared" si="0"/>
        <v>550</v>
      </c>
    </row>
    <row r="15" spans="1:4">
      <c r="A15">
        <f t="shared" si="1"/>
        <v>12</v>
      </c>
      <c r="B15">
        <v>40</v>
      </c>
      <c r="C15">
        <v>66</v>
      </c>
      <c r="D15">
        <f t="shared" si="0"/>
        <v>600</v>
      </c>
    </row>
    <row r="16" spans="1:4">
      <c r="A16">
        <f t="shared" si="1"/>
        <v>13</v>
      </c>
      <c r="B16">
        <v>41</v>
      </c>
      <c r="C16">
        <v>36</v>
      </c>
      <c r="D16">
        <f t="shared" si="0"/>
        <v>650</v>
      </c>
    </row>
    <row r="17" spans="1:4">
      <c r="A17">
        <f t="shared" si="1"/>
        <v>14</v>
      </c>
      <c r="B17">
        <v>39.076923076923002</v>
      </c>
      <c r="C17">
        <v>13</v>
      </c>
      <c r="D17">
        <f t="shared" si="0"/>
        <v>700</v>
      </c>
    </row>
    <row r="18" spans="1:4">
      <c r="A18">
        <f t="shared" si="1"/>
        <v>15</v>
      </c>
      <c r="B18">
        <v>35.4</v>
      </c>
      <c r="C18">
        <v>5</v>
      </c>
      <c r="D18">
        <f t="shared" si="0"/>
        <v>750</v>
      </c>
    </row>
    <row r="19" spans="1:4">
      <c r="A19">
        <f t="shared" si="1"/>
        <v>16</v>
      </c>
      <c r="B19">
        <v>34.692307692307601</v>
      </c>
      <c r="C19">
        <v>13</v>
      </c>
      <c r="D19">
        <f t="shared" si="0"/>
        <v>800</v>
      </c>
    </row>
    <row r="20" spans="1:4">
      <c r="A20">
        <f t="shared" si="1"/>
        <v>17</v>
      </c>
      <c r="B20">
        <v>36.6666666666666</v>
      </c>
      <c r="C20">
        <v>3</v>
      </c>
      <c r="D20">
        <f t="shared" si="0"/>
        <v>850</v>
      </c>
    </row>
    <row r="21" spans="1:4">
      <c r="A21">
        <f t="shared" si="1"/>
        <v>18</v>
      </c>
      <c r="B21">
        <v>26.3333333333333</v>
      </c>
      <c r="C21">
        <v>3</v>
      </c>
      <c r="D21">
        <f t="shared" si="0"/>
        <v>900</v>
      </c>
    </row>
    <row r="22" spans="1:4">
      <c r="A22">
        <f t="shared" si="1"/>
        <v>19</v>
      </c>
      <c r="B22">
        <v>33</v>
      </c>
      <c r="C22">
        <v>2</v>
      </c>
      <c r="D22">
        <f t="shared" si="0"/>
        <v>950</v>
      </c>
    </row>
    <row r="23" spans="1:4">
      <c r="A23">
        <f t="shared" si="1"/>
        <v>20</v>
      </c>
      <c r="B23">
        <v>9</v>
      </c>
      <c r="C23">
        <v>1</v>
      </c>
      <c r="D23">
        <f t="shared" si="0"/>
        <v>1000</v>
      </c>
    </row>
    <row r="24" spans="1:4">
      <c r="A24">
        <f t="shared" si="1"/>
        <v>21</v>
      </c>
      <c r="B24">
        <v>33</v>
      </c>
      <c r="C24">
        <v>1</v>
      </c>
      <c r="D24">
        <f t="shared" si="0"/>
        <v>1050</v>
      </c>
    </row>
    <row r="25" spans="1:4">
      <c r="C25">
        <f>SUM(C3:C24)</f>
        <v>3251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5"/>
  <sheetViews>
    <sheetView zoomScale="70" zoomScaleNormal="70" workbookViewId="0">
      <selection activeCell="U19" sqref="U19"/>
    </sheetView>
  </sheetViews>
  <sheetFormatPr defaultRowHeight="15"/>
  <cols>
    <col min="1" max="1" width="3.42578125" customWidth="1"/>
    <col min="2" max="2" width="4.85546875" customWidth="1"/>
    <col min="3" max="3" width="6.85546875" customWidth="1"/>
    <col min="4" max="4" width="5.7109375" customWidth="1"/>
    <col min="5" max="5" width="2.140625" customWidth="1"/>
  </cols>
  <sheetData>
    <row r="2" spans="2:10">
      <c r="F2" t="s">
        <v>19</v>
      </c>
      <c r="G2" t="s">
        <v>20</v>
      </c>
      <c r="H2" t="s">
        <v>21</v>
      </c>
      <c r="I2" t="s">
        <v>22</v>
      </c>
      <c r="J2" t="s">
        <v>23</v>
      </c>
    </row>
    <row r="3" spans="2:10">
      <c r="B3" t="str">
        <f>IF(G3=H3+I3+J3,"OK","NOT")</f>
        <v>OK</v>
      </c>
      <c r="C3">
        <v>0</v>
      </c>
      <c r="D3">
        <v>49</v>
      </c>
      <c r="F3">
        <v>51.105263157894697</v>
      </c>
      <c r="G3">
        <v>95</v>
      </c>
      <c r="H3">
        <v>28</v>
      </c>
      <c r="I3">
        <v>47</v>
      </c>
      <c r="J3">
        <v>20</v>
      </c>
    </row>
    <row r="4" spans="2:10">
      <c r="B4" t="str">
        <f t="shared" ref="B4:B24" si="0">IF(G4=H4+I4+J4,"OK","NOT")</f>
        <v>OK</v>
      </c>
      <c r="C4">
        <f>50+C3</f>
        <v>50</v>
      </c>
      <c r="D4">
        <f>50+D3</f>
        <v>99</v>
      </c>
      <c r="F4">
        <v>50.75</v>
      </c>
      <c r="G4">
        <v>196</v>
      </c>
      <c r="H4">
        <v>76</v>
      </c>
      <c r="I4">
        <v>83</v>
      </c>
      <c r="J4">
        <v>37</v>
      </c>
    </row>
    <row r="5" spans="2:10">
      <c r="B5" t="str">
        <f t="shared" si="0"/>
        <v>OK</v>
      </c>
      <c r="C5">
        <f t="shared" ref="C5:D13" si="1">50+C4</f>
        <v>100</v>
      </c>
      <c r="D5">
        <f t="shared" si="1"/>
        <v>149</v>
      </c>
      <c r="F5">
        <v>50.350378787878803</v>
      </c>
      <c r="G5">
        <v>528</v>
      </c>
      <c r="H5">
        <v>248</v>
      </c>
      <c r="I5">
        <v>185</v>
      </c>
      <c r="J5">
        <v>95</v>
      </c>
    </row>
    <row r="6" spans="2:10">
      <c r="B6" t="str">
        <f t="shared" si="0"/>
        <v>OK</v>
      </c>
      <c r="C6">
        <f t="shared" si="1"/>
        <v>150</v>
      </c>
      <c r="D6">
        <f t="shared" si="1"/>
        <v>199</v>
      </c>
      <c r="F6">
        <v>46.650256410256397</v>
      </c>
      <c r="G6">
        <v>975</v>
      </c>
      <c r="H6">
        <v>531</v>
      </c>
      <c r="I6">
        <v>304</v>
      </c>
      <c r="J6">
        <v>140</v>
      </c>
    </row>
    <row r="7" spans="2:10">
      <c r="B7" t="str">
        <f t="shared" si="0"/>
        <v>OK</v>
      </c>
      <c r="C7">
        <f t="shared" si="1"/>
        <v>200</v>
      </c>
      <c r="D7">
        <f t="shared" si="1"/>
        <v>249</v>
      </c>
      <c r="F7">
        <v>44.823017408123697</v>
      </c>
      <c r="G7">
        <v>1034</v>
      </c>
      <c r="H7">
        <v>623</v>
      </c>
      <c r="I7">
        <v>267</v>
      </c>
      <c r="J7">
        <v>144</v>
      </c>
    </row>
    <row r="8" spans="2:10">
      <c r="B8" t="str">
        <f t="shared" si="0"/>
        <v>OK</v>
      </c>
      <c r="C8">
        <f t="shared" si="1"/>
        <v>250</v>
      </c>
      <c r="D8">
        <f t="shared" si="1"/>
        <v>299</v>
      </c>
      <c r="F8">
        <v>42.472668810289299</v>
      </c>
      <c r="G8">
        <v>933</v>
      </c>
      <c r="H8">
        <v>634</v>
      </c>
      <c r="I8">
        <v>180</v>
      </c>
      <c r="J8">
        <v>119</v>
      </c>
    </row>
    <row r="9" spans="2:10">
      <c r="B9" t="str">
        <f t="shared" si="0"/>
        <v>OK</v>
      </c>
      <c r="C9">
        <f t="shared" si="1"/>
        <v>300</v>
      </c>
      <c r="D9">
        <f t="shared" si="1"/>
        <v>349</v>
      </c>
      <c r="F9">
        <v>42.344028520499101</v>
      </c>
      <c r="G9">
        <v>561</v>
      </c>
      <c r="H9">
        <v>404</v>
      </c>
      <c r="I9">
        <v>86</v>
      </c>
      <c r="J9">
        <v>71</v>
      </c>
    </row>
    <row r="10" spans="2:10">
      <c r="B10" t="str">
        <f t="shared" si="0"/>
        <v>OK</v>
      </c>
      <c r="C10">
        <f t="shared" si="1"/>
        <v>350</v>
      </c>
      <c r="D10">
        <f t="shared" si="1"/>
        <v>399</v>
      </c>
      <c r="F10">
        <v>40.745874587458701</v>
      </c>
      <c r="G10">
        <v>303</v>
      </c>
      <c r="H10">
        <v>224</v>
      </c>
      <c r="I10">
        <v>50</v>
      </c>
      <c r="J10">
        <v>29</v>
      </c>
    </row>
    <row r="11" spans="2:10">
      <c r="B11" t="str">
        <f t="shared" si="0"/>
        <v>OK</v>
      </c>
      <c r="C11">
        <f t="shared" si="1"/>
        <v>400</v>
      </c>
      <c r="D11">
        <f t="shared" si="1"/>
        <v>449</v>
      </c>
      <c r="F11">
        <v>38.650224215246602</v>
      </c>
      <c r="G11">
        <v>223</v>
      </c>
      <c r="H11">
        <v>173</v>
      </c>
      <c r="I11">
        <v>27</v>
      </c>
      <c r="J11">
        <v>23</v>
      </c>
    </row>
    <row r="12" spans="2:10">
      <c r="B12" t="str">
        <f t="shared" si="0"/>
        <v>OK</v>
      </c>
      <c r="C12">
        <f t="shared" si="1"/>
        <v>450</v>
      </c>
      <c r="D12">
        <f t="shared" si="1"/>
        <v>499</v>
      </c>
      <c r="F12">
        <v>38.3744680851064</v>
      </c>
      <c r="G12">
        <v>235</v>
      </c>
      <c r="H12">
        <v>198</v>
      </c>
      <c r="I12">
        <v>23</v>
      </c>
      <c r="J12">
        <v>14</v>
      </c>
    </row>
    <row r="13" spans="2:10">
      <c r="B13" t="str">
        <f t="shared" si="0"/>
        <v>OK</v>
      </c>
      <c r="C13">
        <f t="shared" si="1"/>
        <v>500</v>
      </c>
      <c r="D13">
        <f t="shared" si="1"/>
        <v>549</v>
      </c>
      <c r="F13">
        <v>37.649635036496299</v>
      </c>
      <c r="G13">
        <v>137</v>
      </c>
      <c r="H13">
        <v>122</v>
      </c>
      <c r="I13">
        <v>10</v>
      </c>
      <c r="J13">
        <v>5</v>
      </c>
    </row>
    <row r="14" spans="2:10">
      <c r="B14" t="str">
        <f t="shared" si="0"/>
        <v>OK</v>
      </c>
      <c r="C14">
        <f t="shared" ref="C14:C24" si="2">50+C13</f>
        <v>550</v>
      </c>
      <c r="D14">
        <f t="shared" ref="D14:D24" si="3">50+D13</f>
        <v>599</v>
      </c>
      <c r="F14">
        <v>35.618811881188101</v>
      </c>
      <c r="G14">
        <v>202</v>
      </c>
      <c r="H14">
        <v>185</v>
      </c>
      <c r="I14">
        <v>12</v>
      </c>
      <c r="J14">
        <v>5</v>
      </c>
    </row>
    <row r="15" spans="2:10">
      <c r="B15" t="str">
        <f t="shared" si="0"/>
        <v>OK</v>
      </c>
      <c r="C15">
        <f t="shared" si="2"/>
        <v>600</v>
      </c>
      <c r="D15">
        <f t="shared" si="3"/>
        <v>649</v>
      </c>
      <c r="F15">
        <v>38.5757575757575</v>
      </c>
      <c r="G15">
        <v>99</v>
      </c>
      <c r="H15">
        <v>89</v>
      </c>
      <c r="I15">
        <v>8</v>
      </c>
      <c r="J15">
        <v>2</v>
      </c>
    </row>
    <row r="16" spans="2:10">
      <c r="B16" t="str">
        <f t="shared" si="0"/>
        <v>OK</v>
      </c>
      <c r="C16">
        <f t="shared" si="2"/>
        <v>650</v>
      </c>
      <c r="D16">
        <f t="shared" si="3"/>
        <v>699</v>
      </c>
      <c r="F16">
        <v>38.3333333333333</v>
      </c>
      <c r="G16">
        <v>45</v>
      </c>
      <c r="H16">
        <v>43</v>
      </c>
      <c r="I16">
        <v>1</v>
      </c>
      <c r="J16">
        <v>1</v>
      </c>
    </row>
    <row r="17" spans="2:10">
      <c r="B17" t="str">
        <f t="shared" si="0"/>
        <v>OK</v>
      </c>
      <c r="C17">
        <f t="shared" si="2"/>
        <v>700</v>
      </c>
      <c r="D17">
        <f t="shared" si="3"/>
        <v>749</v>
      </c>
      <c r="F17">
        <v>38.5</v>
      </c>
      <c r="G17">
        <v>20</v>
      </c>
      <c r="H17">
        <v>19</v>
      </c>
      <c r="I17">
        <v>0</v>
      </c>
      <c r="J17">
        <v>1</v>
      </c>
    </row>
    <row r="18" spans="2:10">
      <c r="B18" t="str">
        <f t="shared" si="0"/>
        <v>OK</v>
      </c>
      <c r="C18">
        <f t="shared" si="2"/>
        <v>750</v>
      </c>
      <c r="D18">
        <f t="shared" si="3"/>
        <v>799</v>
      </c>
      <c r="F18">
        <v>37.090909090909001</v>
      </c>
      <c r="G18">
        <v>11</v>
      </c>
      <c r="H18">
        <v>11</v>
      </c>
      <c r="I18">
        <v>0</v>
      </c>
      <c r="J18">
        <v>0</v>
      </c>
    </row>
    <row r="19" spans="2:10">
      <c r="B19" t="str">
        <f t="shared" si="0"/>
        <v>OK</v>
      </c>
      <c r="C19">
        <f t="shared" si="2"/>
        <v>800</v>
      </c>
      <c r="D19">
        <f t="shared" si="3"/>
        <v>849</v>
      </c>
      <c r="F19">
        <v>33.466666666666598</v>
      </c>
      <c r="G19">
        <v>15</v>
      </c>
      <c r="H19">
        <v>14</v>
      </c>
      <c r="I19">
        <v>1</v>
      </c>
      <c r="J19">
        <v>0</v>
      </c>
    </row>
    <row r="20" spans="2:10">
      <c r="B20" t="str">
        <f t="shared" si="0"/>
        <v>OK</v>
      </c>
      <c r="C20">
        <f t="shared" si="2"/>
        <v>850</v>
      </c>
      <c r="D20">
        <f t="shared" si="3"/>
        <v>899</v>
      </c>
      <c r="F20">
        <v>33</v>
      </c>
      <c r="G20">
        <v>4</v>
      </c>
      <c r="H20">
        <v>4</v>
      </c>
      <c r="I20">
        <v>0</v>
      </c>
      <c r="J20">
        <v>0</v>
      </c>
    </row>
    <row r="21" spans="2:10">
      <c r="B21" t="str">
        <f t="shared" si="0"/>
        <v>OK</v>
      </c>
      <c r="C21">
        <f t="shared" si="2"/>
        <v>900</v>
      </c>
      <c r="D21">
        <f t="shared" si="3"/>
        <v>949</v>
      </c>
      <c r="F21">
        <v>29</v>
      </c>
      <c r="G21">
        <v>4</v>
      </c>
      <c r="H21">
        <v>4</v>
      </c>
      <c r="I21">
        <v>0</v>
      </c>
      <c r="J21">
        <v>0</v>
      </c>
    </row>
    <row r="22" spans="2:10">
      <c r="B22" t="str">
        <f t="shared" si="0"/>
        <v>OK</v>
      </c>
      <c r="C22">
        <f t="shared" si="2"/>
        <v>950</v>
      </c>
      <c r="D22">
        <f t="shared" si="3"/>
        <v>999</v>
      </c>
      <c r="F22">
        <v>33</v>
      </c>
      <c r="G22">
        <v>2</v>
      </c>
      <c r="H22">
        <v>2</v>
      </c>
      <c r="I22">
        <v>0</v>
      </c>
      <c r="J22">
        <v>0</v>
      </c>
    </row>
    <row r="23" spans="2:10">
      <c r="B23" t="str">
        <f t="shared" si="0"/>
        <v>OK</v>
      </c>
      <c r="C23">
        <f t="shared" si="2"/>
        <v>1000</v>
      </c>
      <c r="D23">
        <f t="shared" si="3"/>
        <v>1049</v>
      </c>
      <c r="F23">
        <v>9</v>
      </c>
      <c r="G23">
        <v>1</v>
      </c>
      <c r="H23">
        <v>1</v>
      </c>
      <c r="I23">
        <v>0</v>
      </c>
      <c r="J23">
        <v>0</v>
      </c>
    </row>
    <row r="24" spans="2:10">
      <c r="B24" t="str">
        <f t="shared" si="0"/>
        <v>OK</v>
      </c>
      <c r="C24">
        <f t="shared" si="2"/>
        <v>1050</v>
      </c>
      <c r="D24">
        <f t="shared" si="3"/>
        <v>1099</v>
      </c>
      <c r="F24">
        <v>33</v>
      </c>
      <c r="G24">
        <v>1</v>
      </c>
      <c r="H24">
        <v>1</v>
      </c>
      <c r="I24">
        <v>0</v>
      </c>
      <c r="J24">
        <v>0</v>
      </c>
    </row>
    <row r="25" spans="2:10">
      <c r="G25" s="1">
        <f>SUM(G3:G24)</f>
        <v>5624</v>
      </c>
    </row>
  </sheetData>
  <pageMargins left="0.7" right="0.7" top="0.75" bottom="0.75" header="0.3" footer="0.3"/>
  <pageSetup paperSize="9" orientation="portrait" horizontalDpi="150" verticalDpi="15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7"/>
  <sheetViews>
    <sheetView workbookViewId="0">
      <selection activeCell="I16" sqref="I16"/>
    </sheetView>
  </sheetViews>
  <sheetFormatPr defaultRowHeight="15"/>
  <sheetData>
    <row r="1" spans="1:15">
      <c r="C1" t="s">
        <v>24</v>
      </c>
    </row>
    <row r="2" spans="1:15">
      <c r="C2">
        <v>2</v>
      </c>
      <c r="D2">
        <v>2</v>
      </c>
      <c r="E2">
        <v>2</v>
      </c>
      <c r="F2">
        <v>1</v>
      </c>
      <c r="G2">
        <v>1</v>
      </c>
      <c r="H2">
        <v>8</v>
      </c>
      <c r="J2">
        <f>C2</f>
        <v>2</v>
      </c>
      <c r="K2">
        <f t="shared" ref="K2:O2" si="0">D2</f>
        <v>2</v>
      </c>
      <c r="L2">
        <f t="shared" si="0"/>
        <v>2</v>
      </c>
      <c r="M2">
        <v>1</v>
      </c>
      <c r="N2">
        <f t="shared" si="0"/>
        <v>1</v>
      </c>
      <c r="O2">
        <f t="shared" si="0"/>
        <v>8</v>
      </c>
    </row>
    <row r="3" spans="1:15">
      <c r="A3" t="s">
        <v>25</v>
      </c>
      <c r="C3" t="s">
        <v>8</v>
      </c>
      <c r="D3" t="s">
        <v>9</v>
      </c>
      <c r="E3" t="s">
        <v>10</v>
      </c>
      <c r="F3" t="s">
        <v>11</v>
      </c>
      <c r="G3" t="s">
        <v>12</v>
      </c>
      <c r="H3" t="s">
        <v>13</v>
      </c>
    </row>
    <row r="4" spans="1:15">
      <c r="A4">
        <v>2</v>
      </c>
      <c r="B4" t="s">
        <v>8</v>
      </c>
      <c r="C4">
        <v>5793</v>
      </c>
      <c r="D4">
        <v>1652</v>
      </c>
      <c r="E4">
        <v>2071</v>
      </c>
      <c r="F4">
        <v>1192</v>
      </c>
      <c r="G4">
        <v>0</v>
      </c>
      <c r="H4">
        <v>5633</v>
      </c>
      <c r="J4">
        <f>C4/$A4</f>
        <v>2896.5</v>
      </c>
      <c r="K4">
        <f t="shared" ref="K4:O9" si="1">D4/$A4</f>
        <v>826</v>
      </c>
      <c r="L4">
        <f t="shared" si="1"/>
        <v>1035.5</v>
      </c>
      <c r="M4">
        <f t="shared" si="1"/>
        <v>596</v>
      </c>
      <c r="N4">
        <f t="shared" si="1"/>
        <v>0</v>
      </c>
      <c r="O4">
        <f t="shared" si="1"/>
        <v>2816.5</v>
      </c>
    </row>
    <row r="5" spans="1:15">
      <c r="A5">
        <v>2</v>
      </c>
      <c r="B5" t="s">
        <v>9</v>
      </c>
      <c r="C5">
        <v>918</v>
      </c>
      <c r="D5">
        <v>4812</v>
      </c>
      <c r="E5">
        <v>2889</v>
      </c>
      <c r="F5">
        <v>655</v>
      </c>
      <c r="G5">
        <v>0</v>
      </c>
      <c r="H5">
        <v>6795</v>
      </c>
      <c r="J5">
        <f t="shared" ref="J5:J9" si="2">C5/$A5</f>
        <v>459</v>
      </c>
      <c r="K5">
        <f t="shared" si="1"/>
        <v>2406</v>
      </c>
      <c r="L5">
        <f t="shared" si="1"/>
        <v>1444.5</v>
      </c>
      <c r="M5">
        <f t="shared" si="1"/>
        <v>327.5</v>
      </c>
      <c r="N5">
        <f t="shared" si="1"/>
        <v>0</v>
      </c>
      <c r="O5">
        <f t="shared" si="1"/>
        <v>3397.5</v>
      </c>
    </row>
    <row r="6" spans="1:15">
      <c r="A6">
        <v>2</v>
      </c>
      <c r="B6" t="s">
        <v>10</v>
      </c>
      <c r="C6">
        <v>1273</v>
      </c>
      <c r="D6">
        <v>5575</v>
      </c>
      <c r="E6">
        <v>4490</v>
      </c>
      <c r="F6">
        <v>563</v>
      </c>
      <c r="G6">
        <v>0</v>
      </c>
      <c r="H6">
        <v>4970</v>
      </c>
      <c r="J6">
        <f t="shared" si="2"/>
        <v>636.5</v>
      </c>
      <c r="K6">
        <f t="shared" si="1"/>
        <v>2787.5</v>
      </c>
      <c r="L6">
        <f t="shared" si="1"/>
        <v>2245</v>
      </c>
      <c r="M6">
        <f t="shared" si="1"/>
        <v>281.5</v>
      </c>
      <c r="N6">
        <f t="shared" si="1"/>
        <v>0</v>
      </c>
      <c r="O6">
        <f t="shared" si="1"/>
        <v>2485</v>
      </c>
    </row>
    <row r="7" spans="1:15">
      <c r="A7">
        <v>1</v>
      </c>
      <c r="B7" t="s">
        <v>11</v>
      </c>
      <c r="C7">
        <v>1415</v>
      </c>
      <c r="D7">
        <v>1872</v>
      </c>
      <c r="E7">
        <v>2340</v>
      </c>
      <c r="F7">
        <v>2756</v>
      </c>
      <c r="G7">
        <v>0</v>
      </c>
      <c r="H7">
        <v>4807</v>
      </c>
      <c r="J7">
        <f t="shared" si="2"/>
        <v>1415</v>
      </c>
      <c r="K7">
        <f t="shared" si="1"/>
        <v>1872</v>
      </c>
      <c r="L7">
        <f t="shared" si="1"/>
        <v>2340</v>
      </c>
      <c r="M7">
        <f t="shared" si="1"/>
        <v>2756</v>
      </c>
      <c r="N7">
        <f t="shared" si="1"/>
        <v>0</v>
      </c>
      <c r="O7">
        <f t="shared" si="1"/>
        <v>4807</v>
      </c>
    </row>
    <row r="8" spans="1:15">
      <c r="A8">
        <v>1</v>
      </c>
      <c r="B8" t="s">
        <v>12</v>
      </c>
      <c r="C8">
        <v>772</v>
      </c>
      <c r="D8">
        <v>356</v>
      </c>
      <c r="E8">
        <v>910</v>
      </c>
      <c r="F8">
        <v>349</v>
      </c>
      <c r="G8">
        <v>0</v>
      </c>
      <c r="H8">
        <v>1514</v>
      </c>
      <c r="J8">
        <f t="shared" si="2"/>
        <v>772</v>
      </c>
      <c r="K8">
        <f t="shared" si="1"/>
        <v>356</v>
      </c>
      <c r="L8">
        <f t="shared" si="1"/>
        <v>910</v>
      </c>
      <c r="M8">
        <f t="shared" si="1"/>
        <v>349</v>
      </c>
      <c r="N8">
        <f t="shared" si="1"/>
        <v>0</v>
      </c>
      <c r="O8">
        <f t="shared" si="1"/>
        <v>1514</v>
      </c>
    </row>
    <row r="9" spans="1:15">
      <c r="A9">
        <v>8</v>
      </c>
      <c r="B9" t="s">
        <v>13</v>
      </c>
      <c r="C9">
        <v>843</v>
      </c>
      <c r="D9">
        <v>3194</v>
      </c>
      <c r="E9">
        <v>3018</v>
      </c>
      <c r="F9">
        <v>703</v>
      </c>
      <c r="G9">
        <v>0</v>
      </c>
      <c r="H9">
        <v>20275</v>
      </c>
      <c r="J9">
        <f t="shared" si="2"/>
        <v>105.375</v>
      </c>
      <c r="K9">
        <f t="shared" si="1"/>
        <v>399.25</v>
      </c>
      <c r="L9">
        <f t="shared" si="1"/>
        <v>377.25</v>
      </c>
      <c r="M9">
        <f t="shared" si="1"/>
        <v>87.875</v>
      </c>
      <c r="N9">
        <f t="shared" si="1"/>
        <v>0</v>
      </c>
      <c r="O9">
        <f t="shared" si="1"/>
        <v>2534.375</v>
      </c>
    </row>
    <row r="12" spans="1:15">
      <c r="C12">
        <f>C4/C$2</f>
        <v>2896.5</v>
      </c>
      <c r="D12">
        <f t="shared" ref="D12:H12" si="3">D4/D$2</f>
        <v>826</v>
      </c>
      <c r="E12">
        <f t="shared" si="3"/>
        <v>1035.5</v>
      </c>
      <c r="F12">
        <f t="shared" si="3"/>
        <v>1192</v>
      </c>
      <c r="G12">
        <f t="shared" si="3"/>
        <v>0</v>
      </c>
      <c r="H12">
        <f t="shared" si="3"/>
        <v>704.125</v>
      </c>
      <c r="J12">
        <f>J4/J$2</f>
        <v>1448.25</v>
      </c>
      <c r="K12">
        <f t="shared" ref="K12:O12" si="4">K4/K$2</f>
        <v>413</v>
      </c>
      <c r="L12">
        <f t="shared" si="4"/>
        <v>517.75</v>
      </c>
      <c r="M12">
        <f t="shared" si="4"/>
        <v>596</v>
      </c>
      <c r="N12">
        <f t="shared" si="4"/>
        <v>0</v>
      </c>
      <c r="O12">
        <f t="shared" si="4"/>
        <v>352.0625</v>
      </c>
    </row>
    <row r="13" spans="1:15">
      <c r="C13">
        <f t="shared" ref="C13:H13" si="5">C5/C$2</f>
        <v>459</v>
      </c>
      <c r="D13">
        <f t="shared" si="5"/>
        <v>2406</v>
      </c>
      <c r="E13">
        <f t="shared" si="5"/>
        <v>1444.5</v>
      </c>
      <c r="F13">
        <f t="shared" si="5"/>
        <v>655</v>
      </c>
      <c r="G13">
        <f t="shared" si="5"/>
        <v>0</v>
      </c>
      <c r="H13">
        <f t="shared" si="5"/>
        <v>849.375</v>
      </c>
      <c r="J13">
        <f t="shared" ref="J13:O17" si="6">J5/J$2</f>
        <v>229.5</v>
      </c>
      <c r="K13">
        <f t="shared" si="6"/>
        <v>1203</v>
      </c>
      <c r="L13">
        <f t="shared" si="6"/>
        <v>722.25</v>
      </c>
      <c r="M13">
        <f t="shared" si="6"/>
        <v>327.5</v>
      </c>
      <c r="N13">
        <f t="shared" si="6"/>
        <v>0</v>
      </c>
      <c r="O13">
        <f t="shared" si="6"/>
        <v>424.6875</v>
      </c>
    </row>
    <row r="14" spans="1:15">
      <c r="C14">
        <f t="shared" ref="C14:H14" si="7">C6/C$2</f>
        <v>636.5</v>
      </c>
      <c r="D14">
        <f t="shared" si="7"/>
        <v>2787.5</v>
      </c>
      <c r="E14">
        <f t="shared" si="7"/>
        <v>2245</v>
      </c>
      <c r="F14">
        <f t="shared" si="7"/>
        <v>563</v>
      </c>
      <c r="G14">
        <f t="shared" si="7"/>
        <v>0</v>
      </c>
      <c r="H14">
        <f t="shared" si="7"/>
        <v>621.25</v>
      </c>
      <c r="J14">
        <f t="shared" si="6"/>
        <v>318.25</v>
      </c>
      <c r="K14">
        <f t="shared" si="6"/>
        <v>1393.75</v>
      </c>
      <c r="L14">
        <f t="shared" si="6"/>
        <v>1122.5</v>
      </c>
      <c r="M14">
        <f t="shared" si="6"/>
        <v>281.5</v>
      </c>
      <c r="N14">
        <f t="shared" si="6"/>
        <v>0</v>
      </c>
      <c r="O14">
        <f t="shared" si="6"/>
        <v>310.625</v>
      </c>
    </row>
    <row r="15" spans="1:15">
      <c r="C15">
        <f t="shared" ref="C15:H15" si="8">C7/C$2</f>
        <v>707.5</v>
      </c>
      <c r="D15">
        <f t="shared" si="8"/>
        <v>936</v>
      </c>
      <c r="E15">
        <f t="shared" si="8"/>
        <v>1170</v>
      </c>
      <c r="F15">
        <f t="shared" si="8"/>
        <v>2756</v>
      </c>
      <c r="G15">
        <f t="shared" si="8"/>
        <v>0</v>
      </c>
      <c r="H15">
        <f t="shared" si="8"/>
        <v>600.875</v>
      </c>
      <c r="J15">
        <f t="shared" si="6"/>
        <v>707.5</v>
      </c>
      <c r="K15">
        <f t="shared" si="6"/>
        <v>936</v>
      </c>
      <c r="L15">
        <f t="shared" si="6"/>
        <v>1170</v>
      </c>
      <c r="M15">
        <f t="shared" si="6"/>
        <v>2756</v>
      </c>
      <c r="N15">
        <f t="shared" si="6"/>
        <v>0</v>
      </c>
      <c r="O15">
        <f t="shared" si="6"/>
        <v>600.875</v>
      </c>
    </row>
    <row r="16" spans="1:15">
      <c r="C16">
        <f t="shared" ref="C16:H16" si="9">C8/C$2</f>
        <v>386</v>
      </c>
      <c r="D16">
        <f t="shared" si="9"/>
        <v>178</v>
      </c>
      <c r="E16">
        <f t="shared" si="9"/>
        <v>455</v>
      </c>
      <c r="F16">
        <f t="shared" si="9"/>
        <v>349</v>
      </c>
      <c r="G16">
        <f t="shared" si="9"/>
        <v>0</v>
      </c>
      <c r="H16">
        <f t="shared" si="9"/>
        <v>189.25</v>
      </c>
      <c r="J16">
        <f t="shared" si="6"/>
        <v>386</v>
      </c>
      <c r="K16">
        <f t="shared" si="6"/>
        <v>178</v>
      </c>
      <c r="L16">
        <f t="shared" si="6"/>
        <v>455</v>
      </c>
      <c r="M16">
        <f t="shared" si="6"/>
        <v>349</v>
      </c>
      <c r="N16">
        <f t="shared" si="6"/>
        <v>0</v>
      </c>
      <c r="O16">
        <f t="shared" si="6"/>
        <v>189.25</v>
      </c>
    </row>
    <row r="17" spans="3:15">
      <c r="C17">
        <f t="shared" ref="C17:H17" si="10">C9/C$2</f>
        <v>421.5</v>
      </c>
      <c r="D17">
        <f t="shared" si="10"/>
        <v>1597</v>
      </c>
      <c r="E17">
        <f t="shared" si="10"/>
        <v>1509</v>
      </c>
      <c r="F17">
        <f t="shared" si="10"/>
        <v>703</v>
      </c>
      <c r="G17">
        <f t="shared" si="10"/>
        <v>0</v>
      </c>
      <c r="H17">
        <f t="shared" si="10"/>
        <v>2534.375</v>
      </c>
      <c r="J17">
        <f t="shared" si="6"/>
        <v>52.6875</v>
      </c>
      <c r="K17">
        <f t="shared" si="6"/>
        <v>199.625</v>
      </c>
      <c r="L17">
        <f t="shared" si="6"/>
        <v>188.625</v>
      </c>
      <c r="M17">
        <f t="shared" si="6"/>
        <v>87.875</v>
      </c>
      <c r="N17">
        <f t="shared" si="6"/>
        <v>0</v>
      </c>
      <c r="O17">
        <f t="shared" si="6"/>
        <v>316.796875</v>
      </c>
    </row>
  </sheetData>
  <conditionalFormatting sqref="C4:H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1:H18 J12:O17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C12:H17 J12:O17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J4:O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2:D102"/>
  <sheetViews>
    <sheetView tabSelected="1" zoomScale="70" zoomScaleNormal="70" workbookViewId="0">
      <selection activeCell="W12" sqref="W12"/>
    </sheetView>
  </sheetViews>
  <sheetFormatPr defaultRowHeight="15"/>
  <sheetData>
    <row r="2" spans="3:4">
      <c r="C2">
        <v>0</v>
      </c>
      <c r="D2">
        <f>1-SQRT(SQRT(C2))</f>
        <v>1</v>
      </c>
    </row>
    <row r="3" spans="3:4">
      <c r="C3">
        <f>C2+1/100</f>
        <v>0.01</v>
      </c>
      <c r="D3">
        <f t="shared" ref="D3:D66" si="0">1-SQRT(SQRT(C3))</f>
        <v>0.683772233983162</v>
      </c>
    </row>
    <row r="4" spans="3:4">
      <c r="C4">
        <f t="shared" ref="C4:C67" si="1">C3+1/100</f>
        <v>0.02</v>
      </c>
      <c r="D4">
        <f t="shared" si="0"/>
        <v>0.62393969069136057</v>
      </c>
    </row>
    <row r="5" spans="3:4">
      <c r="C5">
        <f t="shared" si="1"/>
        <v>0.03</v>
      </c>
      <c r="D5">
        <f t="shared" si="0"/>
        <v>0.58382085497121827</v>
      </c>
    </row>
    <row r="6" spans="3:4">
      <c r="C6">
        <f t="shared" si="1"/>
        <v>0.04</v>
      </c>
      <c r="D6">
        <f t="shared" si="0"/>
        <v>0.55278640450004213</v>
      </c>
    </row>
    <row r="7" spans="3:4">
      <c r="C7">
        <f t="shared" si="1"/>
        <v>0.05</v>
      </c>
      <c r="D7">
        <f t="shared" si="0"/>
        <v>0.52712919549841208</v>
      </c>
    </row>
    <row r="8" spans="3:4">
      <c r="C8">
        <f t="shared" si="1"/>
        <v>6.0000000000000005E-2</v>
      </c>
      <c r="D8">
        <f t="shared" si="0"/>
        <v>0.50507679961602348</v>
      </c>
    </row>
    <row r="9" spans="3:4">
      <c r="C9">
        <f t="shared" si="1"/>
        <v>7.0000000000000007E-2</v>
      </c>
      <c r="D9">
        <f t="shared" si="0"/>
        <v>0.48563132763895989</v>
      </c>
    </row>
    <row r="10" spans="3:4">
      <c r="C10">
        <f t="shared" si="1"/>
        <v>0.08</v>
      </c>
      <c r="D10">
        <f t="shared" si="0"/>
        <v>0.46817041030550111</v>
      </c>
    </row>
    <row r="11" spans="3:4">
      <c r="C11">
        <f t="shared" si="1"/>
        <v>0.09</v>
      </c>
      <c r="D11">
        <f t="shared" si="0"/>
        <v>0.45227744249483393</v>
      </c>
    </row>
    <row r="12" spans="3:4">
      <c r="C12">
        <f t="shared" si="1"/>
        <v>9.9999999999999992E-2</v>
      </c>
      <c r="D12">
        <f t="shared" si="0"/>
        <v>0.43765867480965093</v>
      </c>
    </row>
    <row r="13" spans="3:4">
      <c r="C13">
        <f t="shared" si="1"/>
        <v>0.10999999999999999</v>
      </c>
      <c r="D13">
        <f t="shared" si="0"/>
        <v>0.42409855093467597</v>
      </c>
    </row>
    <row r="14" spans="3:4">
      <c r="C14">
        <f t="shared" si="1"/>
        <v>0.11999999999999998</v>
      </c>
      <c r="D14">
        <f t="shared" si="0"/>
        <v>0.41143380872345769</v>
      </c>
    </row>
    <row r="15" spans="3:4">
      <c r="C15">
        <f t="shared" si="1"/>
        <v>0.12999999999999998</v>
      </c>
      <c r="D15">
        <f t="shared" si="0"/>
        <v>0.39953757191111539</v>
      </c>
    </row>
    <row r="16" spans="3:4">
      <c r="C16">
        <f t="shared" si="1"/>
        <v>0.13999999999999999</v>
      </c>
      <c r="D16">
        <f t="shared" si="0"/>
        <v>0.38830911509374766</v>
      </c>
    </row>
    <row r="17" spans="3:4">
      <c r="C17">
        <f t="shared" si="1"/>
        <v>0.15</v>
      </c>
      <c r="D17">
        <f t="shared" si="0"/>
        <v>0.37766702271152164</v>
      </c>
    </row>
    <row r="18" spans="3:4">
      <c r="C18">
        <f t="shared" si="1"/>
        <v>0.16</v>
      </c>
      <c r="D18">
        <f t="shared" si="0"/>
        <v>0.36754446796632412</v>
      </c>
    </row>
    <row r="19" spans="3:4">
      <c r="C19">
        <f t="shared" si="1"/>
        <v>0.17</v>
      </c>
      <c r="D19">
        <f t="shared" si="0"/>
        <v>0.35788586484818286</v>
      </c>
    </row>
    <row r="20" spans="3:4">
      <c r="C20">
        <f t="shared" si="1"/>
        <v>0.18000000000000002</v>
      </c>
      <c r="D20">
        <f t="shared" si="0"/>
        <v>0.3486444375673694</v>
      </c>
    </row>
    <row r="21" spans="3:4">
      <c r="C21">
        <f t="shared" si="1"/>
        <v>0.19000000000000003</v>
      </c>
      <c r="D21">
        <f t="shared" si="0"/>
        <v>0.33978041959203653</v>
      </c>
    </row>
    <row r="22" spans="3:4">
      <c r="C22">
        <f t="shared" si="1"/>
        <v>0.20000000000000004</v>
      </c>
      <c r="D22">
        <f t="shared" si="0"/>
        <v>0.33125969502357799</v>
      </c>
    </row>
    <row r="23" spans="3:4">
      <c r="C23">
        <f t="shared" si="1"/>
        <v>0.21000000000000005</v>
      </c>
      <c r="D23">
        <f t="shared" si="0"/>
        <v>0.32305275722876003</v>
      </c>
    </row>
    <row r="24" spans="3:4">
      <c r="C24">
        <f t="shared" si="1"/>
        <v>0.22000000000000006</v>
      </c>
      <c r="D24">
        <f t="shared" si="0"/>
        <v>0.31513389923113944</v>
      </c>
    </row>
    <row r="25" spans="3:4">
      <c r="C25">
        <f t="shared" si="1"/>
        <v>0.23000000000000007</v>
      </c>
      <c r="D25">
        <f t="shared" si="0"/>
        <v>0.30748057620650671</v>
      </c>
    </row>
    <row r="26" spans="3:4">
      <c r="C26">
        <f t="shared" si="1"/>
        <v>0.24000000000000007</v>
      </c>
      <c r="D26">
        <f t="shared" si="0"/>
        <v>0.30007289768388334</v>
      </c>
    </row>
    <row r="27" spans="3:4">
      <c r="C27">
        <f t="shared" si="1"/>
        <v>0.25000000000000006</v>
      </c>
      <c r="D27">
        <f t="shared" si="0"/>
        <v>0.29289321881345243</v>
      </c>
    </row>
    <row r="28" spans="3:4">
      <c r="C28">
        <f t="shared" si="1"/>
        <v>0.26000000000000006</v>
      </c>
      <c r="D28">
        <f t="shared" si="0"/>
        <v>0.28592580822488867</v>
      </c>
    </row>
    <row r="29" spans="3:4">
      <c r="C29">
        <f t="shared" si="1"/>
        <v>0.27000000000000007</v>
      </c>
      <c r="D29">
        <f t="shared" si="0"/>
        <v>0.27915657575957364</v>
      </c>
    </row>
    <row r="30" spans="3:4">
      <c r="C30">
        <f t="shared" si="1"/>
        <v>0.28000000000000008</v>
      </c>
      <c r="D30">
        <f t="shared" si="0"/>
        <v>0.27257284748717403</v>
      </c>
    </row>
    <row r="31" spans="3:4">
      <c r="C31">
        <f t="shared" si="1"/>
        <v>0.29000000000000009</v>
      </c>
      <c r="D31">
        <f t="shared" si="0"/>
        <v>0.26616317841535742</v>
      </c>
    </row>
    <row r="32" spans="3:4">
      <c r="C32">
        <f t="shared" si="1"/>
        <v>0.3000000000000001</v>
      </c>
      <c r="D32">
        <f t="shared" si="0"/>
        <v>0.25991719550771475</v>
      </c>
    </row>
    <row r="33" spans="3:4">
      <c r="C33">
        <f t="shared" si="1"/>
        <v>0.31000000000000011</v>
      </c>
      <c r="D33">
        <f t="shared" si="0"/>
        <v>0.25382546526767458</v>
      </c>
    </row>
    <row r="34" spans="3:4">
      <c r="C34">
        <f t="shared" si="1"/>
        <v>0.32000000000000012</v>
      </c>
      <c r="D34">
        <f t="shared" si="0"/>
        <v>0.24787938138272125</v>
      </c>
    </row>
    <row r="35" spans="3:4">
      <c r="C35">
        <f t="shared" si="1"/>
        <v>0.33000000000000013</v>
      </c>
      <c r="D35">
        <f t="shared" si="0"/>
        <v>0.24207106886344354</v>
      </c>
    </row>
    <row r="36" spans="3:4">
      <c r="C36">
        <f t="shared" si="1"/>
        <v>0.34000000000000014</v>
      </c>
      <c r="D36">
        <f t="shared" si="0"/>
        <v>0.23639330183364016</v>
      </c>
    </row>
    <row r="37" spans="3:4">
      <c r="C37">
        <f t="shared" si="1"/>
        <v>0.35000000000000014</v>
      </c>
      <c r="D37">
        <f t="shared" si="0"/>
        <v>0.23083943268654128</v>
      </c>
    </row>
    <row r="38" spans="3:4">
      <c r="C38">
        <f t="shared" si="1"/>
        <v>0.36000000000000015</v>
      </c>
      <c r="D38">
        <f t="shared" si="0"/>
        <v>0.2254033307585166</v>
      </c>
    </row>
    <row r="39" spans="3:4">
      <c r="C39">
        <f t="shared" si="1"/>
        <v>0.37000000000000016</v>
      </c>
      <c r="D39">
        <f t="shared" si="0"/>
        <v>0.220079329014917</v>
      </c>
    </row>
    <row r="40" spans="3:4">
      <c r="C40">
        <f t="shared" si="1"/>
        <v>0.38000000000000017</v>
      </c>
      <c r="D40">
        <f t="shared" si="0"/>
        <v>0.21486217751473868</v>
      </c>
    </row>
    <row r="41" spans="3:4">
      <c r="C41">
        <f t="shared" si="1"/>
        <v>0.39000000000000018</v>
      </c>
      <c r="D41">
        <f t="shared" si="0"/>
        <v>0.20974700263786417</v>
      </c>
    </row>
    <row r="42" spans="3:4">
      <c r="C42">
        <f t="shared" si="1"/>
        <v>0.40000000000000019</v>
      </c>
      <c r="D42">
        <f t="shared" si="0"/>
        <v>0.20472927123294926</v>
      </c>
    </row>
    <row r="43" spans="3:4">
      <c r="C43">
        <f t="shared" si="1"/>
        <v>0.4100000000000002</v>
      </c>
      <c r="D43">
        <f t="shared" si="0"/>
        <v>0.19980475898485561</v>
      </c>
    </row>
    <row r="44" spans="3:4">
      <c r="C44">
        <f t="shared" si="1"/>
        <v>0.42000000000000021</v>
      </c>
      <c r="D44">
        <f t="shared" si="0"/>
        <v>0.19496952241496712</v>
      </c>
    </row>
    <row r="45" spans="3:4">
      <c r="C45">
        <f t="shared" si="1"/>
        <v>0.43000000000000022</v>
      </c>
      <c r="D45">
        <f t="shared" si="0"/>
        <v>0.19021987402122531</v>
      </c>
    </row>
    <row r="46" spans="3:4">
      <c r="C46">
        <f t="shared" si="1"/>
        <v>0.44000000000000022</v>
      </c>
      <c r="D46">
        <f t="shared" si="0"/>
        <v>0.18555236014150045</v>
      </c>
    </row>
    <row r="47" spans="3:4">
      <c r="C47">
        <f t="shared" si="1"/>
        <v>0.45000000000000023</v>
      </c>
      <c r="D47">
        <f t="shared" si="0"/>
        <v>0.18096374118727987</v>
      </c>
    </row>
    <row r="48" spans="3:4">
      <c r="C48">
        <f t="shared" si="1"/>
        <v>0.46000000000000024</v>
      </c>
      <c r="D48">
        <f t="shared" si="0"/>
        <v>0.176450973947193</v>
      </c>
    </row>
    <row r="49" spans="3:4">
      <c r="C49">
        <f t="shared" si="1"/>
        <v>0.47000000000000025</v>
      </c>
      <c r="D49">
        <f t="shared" si="0"/>
        <v>0.17201119570364687</v>
      </c>
    </row>
    <row r="50" spans="3:4">
      <c r="C50">
        <f t="shared" si="1"/>
        <v>0.48000000000000026</v>
      </c>
      <c r="D50">
        <f t="shared" si="0"/>
        <v>0.16764170994243643</v>
      </c>
    </row>
    <row r="51" spans="3:4">
      <c r="C51">
        <f t="shared" si="1"/>
        <v>0.49000000000000027</v>
      </c>
      <c r="D51">
        <f t="shared" si="0"/>
        <v>0.16333997346592433</v>
      </c>
    </row>
    <row r="52" spans="3:4">
      <c r="C52">
        <f t="shared" si="1"/>
        <v>0.50000000000000022</v>
      </c>
      <c r="D52">
        <f t="shared" si="0"/>
        <v>0.15910358474628539</v>
      </c>
    </row>
    <row r="53" spans="3:4">
      <c r="C53">
        <f t="shared" si="1"/>
        <v>0.51000000000000023</v>
      </c>
      <c r="D53">
        <f t="shared" si="0"/>
        <v>0.15493027337722887</v>
      </c>
    </row>
    <row r="54" spans="3:4">
      <c r="C54">
        <f t="shared" si="1"/>
        <v>0.52000000000000024</v>
      </c>
      <c r="D54">
        <f t="shared" si="0"/>
        <v>0.15081789050121996</v>
      </c>
    </row>
    <row r="55" spans="3:4">
      <c r="C55">
        <f t="shared" si="1"/>
        <v>0.53000000000000025</v>
      </c>
      <c r="D55">
        <f t="shared" si="0"/>
        <v>0.1467644001050753</v>
      </c>
    </row>
    <row r="56" spans="3:4">
      <c r="C56">
        <f t="shared" si="1"/>
        <v>0.54000000000000026</v>
      </c>
      <c r="D56">
        <f t="shared" si="0"/>
        <v>0.14276787109036004</v>
      </c>
    </row>
    <row r="57" spans="3:4">
      <c r="C57">
        <f t="shared" si="1"/>
        <v>0.55000000000000027</v>
      </c>
      <c r="D57">
        <f t="shared" si="0"/>
        <v>0.13882647003663284</v>
      </c>
    </row>
    <row r="58" spans="3:4">
      <c r="C58">
        <f t="shared" si="1"/>
        <v>0.56000000000000028</v>
      </c>
      <c r="D58">
        <f t="shared" si="0"/>
        <v>0.13493845458557785</v>
      </c>
    </row>
    <row r="59" spans="3:4">
      <c r="C59">
        <f t="shared" si="1"/>
        <v>0.57000000000000028</v>
      </c>
      <c r="D59">
        <f t="shared" si="0"/>
        <v>0.13110216738268066</v>
      </c>
    </row>
    <row r="60" spans="3:4">
      <c r="C60">
        <f t="shared" si="1"/>
        <v>0.58000000000000029</v>
      </c>
      <c r="D60">
        <f t="shared" si="0"/>
        <v>0.12731603052056062</v>
      </c>
    </row>
    <row r="61" spans="3:4">
      <c r="C61">
        <f t="shared" si="1"/>
        <v>0.5900000000000003</v>
      </c>
      <c r="D61">
        <f t="shared" si="0"/>
        <v>0.12357854043453442</v>
      </c>
    </row>
    <row r="62" spans="3:4">
      <c r="C62">
        <f t="shared" si="1"/>
        <v>0.60000000000000031</v>
      </c>
      <c r="D62">
        <f t="shared" si="0"/>
        <v>0.1198882632066065</v>
      </c>
    </row>
    <row r="63" spans="3:4">
      <c r="C63">
        <f t="shared" si="1"/>
        <v>0.61000000000000032</v>
      </c>
      <c r="D63">
        <f t="shared" si="0"/>
        <v>0.11624383023898177</v>
      </c>
    </row>
    <row r="64" spans="3:4">
      <c r="C64">
        <f t="shared" si="1"/>
        <v>0.62000000000000033</v>
      </c>
      <c r="D64">
        <f t="shared" si="0"/>
        <v>0.11264393426247354</v>
      </c>
    </row>
    <row r="65" spans="3:4">
      <c r="C65">
        <f t="shared" si="1"/>
        <v>0.63000000000000034</v>
      </c>
      <c r="D65">
        <f t="shared" si="0"/>
        <v>0.10908732564892909</v>
      </c>
    </row>
    <row r="66" spans="3:4">
      <c r="C66">
        <f t="shared" si="1"/>
        <v>0.64000000000000035</v>
      </c>
      <c r="D66">
        <f t="shared" si="0"/>
        <v>0.10557280900008392</v>
      </c>
    </row>
    <row r="67" spans="3:4">
      <c r="C67">
        <f t="shared" si="1"/>
        <v>0.65000000000000036</v>
      </c>
      <c r="D67">
        <f t="shared" ref="D67:D102" si="2">1-SQRT(SQRT(C67))</f>
        <v>0.10209923998815151</v>
      </c>
    </row>
    <row r="68" spans="3:4">
      <c r="C68">
        <f t="shared" ref="C68:C107" si="3">C67+1/100</f>
        <v>0.66000000000000036</v>
      </c>
      <c r="D68">
        <f t="shared" si="2"/>
        <v>9.8665522425999574E-2</v>
      </c>
    </row>
    <row r="69" spans="3:4">
      <c r="C69">
        <f t="shared" si="3"/>
        <v>0.67000000000000037</v>
      </c>
      <c r="D69">
        <f t="shared" si="2"/>
        <v>9.5270605547025933E-2</v>
      </c>
    </row>
    <row r="70" spans="3:4">
      <c r="C70">
        <f t="shared" si="3"/>
        <v>0.68000000000000038</v>
      </c>
      <c r="D70">
        <f t="shared" si="2"/>
        <v>9.1913481476829539E-2</v>
      </c>
    </row>
    <row r="71" spans="3:4">
      <c r="C71">
        <f t="shared" si="3"/>
        <v>0.69000000000000039</v>
      </c>
      <c r="D71">
        <f t="shared" si="2"/>
        <v>8.8593182880549293E-2</v>
      </c>
    </row>
    <row r="72" spans="3:4">
      <c r="C72">
        <f t="shared" si="3"/>
        <v>0.7000000000000004</v>
      </c>
      <c r="D72">
        <f t="shared" si="2"/>
        <v>8.5308780771305437E-2</v>
      </c>
    </row>
    <row r="73" spans="3:4">
      <c r="C73">
        <f t="shared" si="3"/>
        <v>0.71000000000000041</v>
      </c>
      <c r="D73">
        <f t="shared" si="2"/>
        <v>8.2059382466580177E-2</v>
      </c>
    </row>
    <row r="74" spans="3:4">
      <c r="C74">
        <f t="shared" si="3"/>
        <v>0.72000000000000042</v>
      </c>
      <c r="D74">
        <f t="shared" si="2"/>
        <v>7.8844129680618491E-2</v>
      </c>
    </row>
    <row r="75" spans="3:4">
      <c r="C75">
        <f t="shared" si="3"/>
        <v>0.73000000000000043</v>
      </c>
      <c r="D75">
        <f t="shared" si="2"/>
        <v>7.5662196742038779E-2</v>
      </c>
    </row>
    <row r="76" spans="3:4">
      <c r="C76">
        <f t="shared" si="3"/>
        <v>0.74000000000000044</v>
      </c>
      <c r="D76">
        <f t="shared" si="2"/>
        <v>7.2512788926842986E-2</v>
      </c>
    </row>
    <row r="77" spans="3:4">
      <c r="C77">
        <f t="shared" si="3"/>
        <v>0.75000000000000044</v>
      </c>
      <c r="D77">
        <f t="shared" si="2"/>
        <v>6.939514089790022E-2</v>
      </c>
    </row>
    <row r="78" spans="3:4">
      <c r="C78">
        <f t="shared" si="3"/>
        <v>0.76000000000000045</v>
      </c>
      <c r="D78">
        <f t="shared" si="2"/>
        <v>6.6308515242783694E-2</v>
      </c>
    </row>
    <row r="79" spans="3:4">
      <c r="C79">
        <f t="shared" si="3"/>
        <v>0.77000000000000046</v>
      </c>
      <c r="D79">
        <f t="shared" si="2"/>
        <v>6.3252201102552696E-2</v>
      </c>
    </row>
    <row r="80" spans="3:4">
      <c r="C80">
        <f t="shared" si="3"/>
        <v>0.78000000000000047</v>
      </c>
      <c r="D80">
        <f t="shared" si="2"/>
        <v>6.0225512884721444E-2</v>
      </c>
    </row>
    <row r="81" spans="3:4">
      <c r="C81">
        <f t="shared" si="3"/>
        <v>0.79000000000000048</v>
      </c>
      <c r="D81">
        <f t="shared" si="2"/>
        <v>5.7227789054238642E-2</v>
      </c>
    </row>
    <row r="82" spans="3:4">
      <c r="C82">
        <f t="shared" si="3"/>
        <v>0.80000000000000049</v>
      </c>
      <c r="D82">
        <f t="shared" si="2"/>
        <v>5.4258390996824057E-2</v>
      </c>
    </row>
    <row r="83" spans="3:4">
      <c r="C83">
        <f t="shared" si="3"/>
        <v>0.8100000000000005</v>
      </c>
      <c r="D83">
        <f t="shared" si="2"/>
        <v>5.1316701949486121E-2</v>
      </c>
    </row>
    <row r="84" spans="3:4">
      <c r="C84">
        <f t="shared" si="3"/>
        <v>0.82000000000000051</v>
      </c>
      <c r="D84">
        <f t="shared" si="2"/>
        <v>4.8402125993473044E-2</v>
      </c>
    </row>
    <row r="85" spans="3:4">
      <c r="C85">
        <f t="shared" si="3"/>
        <v>0.83000000000000052</v>
      </c>
      <c r="D85">
        <f t="shared" si="2"/>
        <v>4.5514087105299361E-2</v>
      </c>
    </row>
    <row r="86" spans="3:4">
      <c r="C86">
        <f t="shared" si="3"/>
        <v>0.84000000000000052</v>
      </c>
      <c r="D86">
        <f t="shared" si="2"/>
        <v>4.2652028261840225E-2</v>
      </c>
    </row>
    <row r="87" spans="3:4">
      <c r="C87">
        <f t="shared" si="3"/>
        <v>0.85000000000000053</v>
      </c>
      <c r="D87">
        <f t="shared" si="2"/>
        <v>3.9815410595812062E-2</v>
      </c>
    </row>
    <row r="88" spans="3:4">
      <c r="C88">
        <f t="shared" si="3"/>
        <v>0.86000000000000054</v>
      </c>
      <c r="D88">
        <f t="shared" si="2"/>
        <v>3.7003712598241312E-2</v>
      </c>
    </row>
    <row r="89" spans="3:4">
      <c r="C89">
        <f t="shared" si="3"/>
        <v>0.87000000000000055</v>
      </c>
      <c r="D89">
        <f t="shared" si="2"/>
        <v>3.4216429364797185E-2</v>
      </c>
    </row>
    <row r="90" spans="3:4">
      <c r="C90">
        <f t="shared" si="3"/>
        <v>0.88000000000000056</v>
      </c>
      <c r="D90">
        <f t="shared" si="2"/>
        <v>3.1453071883098649E-2</v>
      </c>
    </row>
    <row r="91" spans="3:4">
      <c r="C91">
        <f t="shared" si="3"/>
        <v>0.89000000000000057</v>
      </c>
      <c r="D91">
        <f t="shared" si="2"/>
        <v>2.8713166358330211E-2</v>
      </c>
    </row>
    <row r="92" spans="3:4">
      <c r="C92">
        <f t="shared" si="3"/>
        <v>0.90000000000000058</v>
      </c>
      <c r="D92">
        <f t="shared" si="2"/>
        <v>2.5996253574703032E-2</v>
      </c>
    </row>
    <row r="93" spans="3:4">
      <c r="C93">
        <f t="shared" si="3"/>
        <v>0.91000000000000059</v>
      </c>
      <c r="D93">
        <f t="shared" si="2"/>
        <v>2.3301888290477968E-2</v>
      </c>
    </row>
    <row r="94" spans="3:4">
      <c r="C94">
        <f t="shared" si="3"/>
        <v>0.9200000000000006</v>
      </c>
      <c r="D94">
        <f t="shared" si="2"/>
        <v>2.0629638664440564E-2</v>
      </c>
    </row>
    <row r="95" spans="3:4">
      <c r="C95">
        <f t="shared" si="3"/>
        <v>0.9300000000000006</v>
      </c>
      <c r="D95">
        <f t="shared" si="2"/>
        <v>1.7979085711869458E-2</v>
      </c>
    </row>
    <row r="96" spans="3:4">
      <c r="C96">
        <f t="shared" si="3"/>
        <v>0.94000000000000061</v>
      </c>
      <c r="D96">
        <f t="shared" si="2"/>
        <v>1.53498227881812E-2</v>
      </c>
    </row>
    <row r="97" spans="3:4">
      <c r="C97">
        <f t="shared" si="3"/>
        <v>0.95000000000000062</v>
      </c>
      <c r="D97">
        <f t="shared" si="2"/>
        <v>1.2741455098566057E-2</v>
      </c>
    </row>
    <row r="98" spans="3:4">
      <c r="C98">
        <f t="shared" si="3"/>
        <v>0.96000000000000063</v>
      </c>
      <c r="D98">
        <f t="shared" si="2"/>
        <v>1.0153599232046728E-2</v>
      </c>
    </row>
    <row r="99" spans="3:4">
      <c r="C99">
        <f t="shared" si="3"/>
        <v>0.97000000000000064</v>
      </c>
      <c r="D99">
        <f t="shared" si="2"/>
        <v>7.5858827185040223E-3</v>
      </c>
    </row>
    <row r="100" spans="3:4">
      <c r="C100">
        <f t="shared" si="3"/>
        <v>0.98000000000000065</v>
      </c>
      <c r="D100">
        <f t="shared" si="2"/>
        <v>5.0379436073118011E-3</v>
      </c>
    </row>
    <row r="101" spans="3:4">
      <c r="C101">
        <f t="shared" si="3"/>
        <v>0.99000000000000066</v>
      </c>
      <c r="D101">
        <f t="shared" si="2"/>
        <v>2.509430066318763E-3</v>
      </c>
    </row>
    <row r="102" spans="3:4">
      <c r="C102">
        <f t="shared" si="3"/>
        <v>1.0000000000000007</v>
      </c>
      <c r="D10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ELO difference</vt:lpstr>
      <vt:lpstr>Captures</vt:lpstr>
      <vt:lpstr>Sheet4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Stefania</dc:creator>
  <cp:lastModifiedBy>Stefania</cp:lastModifiedBy>
  <dcterms:created xsi:type="dcterms:W3CDTF">2015-12-03T11:43:05Z</dcterms:created>
  <dcterms:modified xsi:type="dcterms:W3CDTF">2015-12-13T15:20:59Z</dcterms:modified>
</cp:coreProperties>
</file>