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/Library/Mobile Documents/com~apple~CloudDocs/Box Backup/QP/Data/Wages/"/>
    </mc:Choice>
  </mc:AlternateContent>
  <xr:revisionPtr revIDLastSave="0" documentId="13_ncr:1_{20DFD921-1DFC-204A-A8E2-B688C0ADEE8B}" xr6:coauthVersionLast="47" xr6:coauthVersionMax="47" xr10:uidLastSave="{00000000-0000-0000-0000-000000000000}"/>
  <bookViews>
    <workbookView xWindow="2900" yWindow="500" windowWidth="28800" windowHeight="18000" xr2:uid="{00000000-000D-0000-FFFF-FFFF00000000}"/>
  </bookViews>
  <sheets>
    <sheet name="allcounties" sheetId="17" r:id="rId1"/>
    <sheet name="top20counties" sheetId="7" r:id="rId2"/>
    <sheet name="LWsummary" sheetId="11" r:id="rId3"/>
    <sheet name="crosswalk" sheetId="8" r:id="rId4"/>
    <sheet name="positionkey" sheetId="20" r:id="rId5"/>
    <sheet name="calswec" sheetId="16" r:id="rId6"/>
    <sheet name="unemployment" sheetId="24" r:id="rId7"/>
    <sheet name="sources" sheetId="9" r:id="rId8"/>
    <sheet name="childpop" sheetId="2" r:id="rId9"/>
    <sheet name="childpov" sheetId="6" r:id="rId10"/>
    <sheet name="ccalleg" sheetId="22" r:id="rId11"/>
    <sheet name="ccinvest" sheetId="21" r:id="rId12"/>
    <sheet name="ccsub" sheetId="23" r:id="rId13"/>
    <sheet name="pchildpov" sheetId="18" r:id="rId14"/>
    <sheet name="childalleg" sheetId="5" r:id="rId15"/>
    <sheet name="InvestRt" sheetId="12" r:id="rId16"/>
    <sheet name="SubRt" sheetId="13" r:id="rId17"/>
    <sheet name="EntryRt" sheetId="14" r:id="rId18"/>
    <sheet name="IncareRt" sheetId="15" r:id="rId19"/>
    <sheet name="openings" sheetId="10" r:id="rId20"/>
    <sheet name="numincare" sheetId="4" r:id="rId21"/>
    <sheet name="1morealleg" sheetId="3" r:id="rId22"/>
  </sheets>
  <definedNames>
    <definedName name="_xlnm._FilterDatabase" localSheetId="0" hidden="1">allcounties!$A$1:$R$59</definedName>
    <definedName name="_xlnm._FilterDatabase" localSheetId="2" hidden="1">LWsummary!$A$1:$I$24</definedName>
    <definedName name="top" localSheetId="21">'1morealleg'!$A$10</definedName>
    <definedName name="top" localSheetId="10">ccalleg!$A$8</definedName>
    <definedName name="top" localSheetId="11">ccinvest!$A$8</definedName>
    <definedName name="top" localSheetId="12">ccsub!$A$8</definedName>
    <definedName name="top" localSheetId="14">childalleg!$A$10</definedName>
    <definedName name="top" localSheetId="8">childpop!$A$8</definedName>
    <definedName name="top" localSheetId="9">childpov!$A$2</definedName>
    <definedName name="top" localSheetId="17">EntryRt!$A$10</definedName>
    <definedName name="top" localSheetId="18">IncareRt!$A$9</definedName>
    <definedName name="top" localSheetId="15">InvestRt!$A$10</definedName>
    <definedName name="top" localSheetId="20">numincare!$A$11</definedName>
    <definedName name="top" localSheetId="19">openings!$A$12</definedName>
    <definedName name="top" localSheetId="16">SubRt!$A$10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7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2" i="17"/>
  <c r="I2" i="17"/>
  <c r="C15" i="17"/>
  <c r="C16" i="17"/>
  <c r="C17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21" i="17"/>
  <c r="N20" i="17"/>
  <c r="J2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" i="17"/>
  <c r="H2" i="17" s="1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D2" i="17"/>
  <c r="B9" i="17"/>
  <c r="B2" i="17"/>
  <c r="B3" i="17"/>
  <c r="B4" i="17"/>
  <c r="B5" i="17"/>
  <c r="B6" i="17"/>
  <c r="B7" i="17"/>
  <c r="B8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C2" i="17"/>
  <c r="C9" i="17"/>
  <c r="D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3" i="17"/>
  <c r="D4" i="17"/>
  <c r="D5" i="17"/>
  <c r="D6" i="17"/>
  <c r="D7" i="17"/>
  <c r="D8" i="17"/>
  <c r="D10" i="17"/>
  <c r="D11" i="17"/>
  <c r="D12" i="17"/>
  <c r="D13" i="17"/>
  <c r="D14" i="17"/>
  <c r="D15" i="17"/>
  <c r="D16" i="17"/>
  <c r="D17" i="17"/>
  <c r="D18" i="17"/>
  <c r="D19" i="17"/>
  <c r="C56" i="17"/>
  <c r="C57" i="17"/>
  <c r="C58" i="17"/>
  <c r="C5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3" i="17"/>
  <c r="C4" i="17"/>
  <c r="C5" i="17"/>
  <c r="C6" i="17"/>
  <c r="C7" i="17"/>
  <c r="C8" i="17"/>
  <c r="C10" i="17"/>
  <c r="C11" i="17"/>
  <c r="C12" i="17"/>
  <c r="C13" i="17"/>
  <c r="C14" i="17"/>
  <c r="C18" i="17"/>
  <c r="C19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I2" i="7"/>
  <c r="P2" i="7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" i="1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C28" i="2"/>
  <c r="D28" i="2" s="1"/>
  <c r="D68" i="5"/>
  <c r="C68" i="5"/>
  <c r="D50" i="5"/>
  <c r="C50" i="5"/>
  <c r="D30" i="5"/>
  <c r="C30" i="5"/>
  <c r="D15" i="5"/>
  <c r="C15" i="5"/>
  <c r="C60" i="6"/>
  <c r="D60" i="6" s="1"/>
  <c r="C66" i="2"/>
  <c r="D66" i="2" s="1"/>
  <c r="C48" i="2"/>
  <c r="D48" i="2" s="1"/>
  <c r="C13" i="2"/>
  <c r="D13" i="2" s="1"/>
  <c r="C42" i="6"/>
  <c r="D42" i="6" s="1"/>
  <c r="E1" i="6"/>
  <c r="C22" i="6"/>
  <c r="D22" i="6" s="1"/>
  <c r="C7" i="6"/>
  <c r="D7" i="6" s="1"/>
  <c r="H14" i="17" l="1"/>
  <c r="H39" i="17"/>
  <c r="H6" i="17"/>
  <c r="H55" i="17"/>
  <c r="H47" i="17"/>
  <c r="H31" i="17"/>
  <c r="H23" i="17"/>
  <c r="G16" i="17"/>
  <c r="G8" i="17"/>
  <c r="H5" i="17"/>
  <c r="H54" i="17"/>
  <c r="H46" i="17"/>
  <c r="H38" i="17"/>
  <c r="H30" i="17"/>
  <c r="H22" i="17"/>
  <c r="G23" i="17"/>
  <c r="G55" i="17"/>
  <c r="G5" i="17"/>
  <c r="G47" i="17"/>
  <c r="G15" i="17"/>
  <c r="G57" i="17"/>
  <c r="G49" i="17"/>
  <c r="G41" i="17"/>
  <c r="G33" i="17"/>
  <c r="G25" i="17"/>
  <c r="H20" i="17"/>
  <c r="G29" i="17"/>
  <c r="H15" i="17"/>
  <c r="H7" i="17"/>
  <c r="H56" i="17"/>
  <c r="H48" i="17"/>
  <c r="H40" i="17"/>
  <c r="H32" i="17"/>
  <c r="H24" i="17"/>
  <c r="H21" i="17"/>
  <c r="H13" i="17"/>
  <c r="H12" i="17"/>
  <c r="H4" i="17"/>
  <c r="H53" i="17"/>
  <c r="H45" i="17"/>
  <c r="H37" i="17"/>
  <c r="H29" i="17"/>
  <c r="G21" i="17"/>
  <c r="H52" i="17"/>
  <c r="H28" i="17"/>
  <c r="G53" i="17"/>
  <c r="G52" i="17"/>
  <c r="G44" i="17"/>
  <c r="G36" i="17"/>
  <c r="G28" i="17"/>
  <c r="G20" i="17"/>
  <c r="G12" i="17"/>
  <c r="G4" i="17"/>
  <c r="H18" i="17"/>
  <c r="H10" i="17"/>
  <c r="H59" i="17"/>
  <c r="H51" i="17"/>
  <c r="H43" i="17"/>
  <c r="H35" i="17"/>
  <c r="H27" i="17"/>
  <c r="G45" i="17"/>
  <c r="G13" i="17"/>
  <c r="H19" i="17"/>
  <c r="H11" i="17"/>
  <c r="H3" i="17"/>
  <c r="H44" i="17"/>
  <c r="H36" i="17"/>
  <c r="H17" i="17"/>
  <c r="H9" i="17"/>
  <c r="H58" i="17"/>
  <c r="H50" i="17"/>
  <c r="H42" i="17"/>
  <c r="H34" i="17"/>
  <c r="H26" i="17"/>
  <c r="G37" i="17"/>
  <c r="G39" i="17"/>
  <c r="G31" i="17"/>
  <c r="H16" i="17"/>
  <c r="H8" i="17"/>
  <c r="H57" i="17"/>
  <c r="H49" i="17"/>
  <c r="H41" i="17"/>
  <c r="H33" i="17"/>
  <c r="H25" i="17"/>
  <c r="G56" i="17"/>
  <c r="G48" i="17"/>
  <c r="G40" i="17"/>
  <c r="G32" i="17"/>
  <c r="G24" i="17"/>
  <c r="G59" i="17"/>
  <c r="G51" i="17"/>
  <c r="G43" i="17"/>
  <c r="G35" i="17"/>
  <c r="G27" i="17"/>
  <c r="G19" i="17"/>
  <c r="G11" i="17"/>
  <c r="G3" i="17"/>
  <c r="G50" i="17"/>
  <c r="G34" i="17"/>
  <c r="G18" i="17"/>
  <c r="G58" i="17"/>
  <c r="G42" i="17"/>
  <c r="G26" i="17"/>
  <c r="G10" i="17"/>
  <c r="G17" i="17"/>
  <c r="G9" i="17"/>
  <c r="G54" i="17"/>
  <c r="G46" i="17"/>
  <c r="G38" i="17"/>
  <c r="G30" i="17"/>
  <c r="G22" i="17"/>
  <c r="G14" i="17"/>
  <c r="G6" i="17"/>
  <c r="G7" i="17"/>
  <c r="H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tc={552754CA-309A-0F43-8A34-3D834463993E}</author>
  </authors>
  <commentList>
    <comment ref="M1" authorId="0" shapeId="0" xr:uid="{552754CA-309A-0F43-8A34-3D834463993E}">
      <text>
        <t>[Threaded comment]
Your version of Excel allows you to read this threaded comment; however, any edits to it will get removed if the file is opened in a newer version of Excel. Learn more: https://go.microsoft.com/fwlink/?linkid=870924
Comment:
    2 adults, one working, with 2 kids
Reply:
    Last updated 11/28/2023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tc={402166FD-6B80-D644-91DB-AE3F73C85085}</author>
  </authors>
  <commentList>
    <comment ref="O1" authorId="0" shapeId="0" xr:uid="{402166FD-6B80-D644-91DB-AE3F73C85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 adults, one working, with 2 kids
</t>
      </text>
    </comment>
  </commentList>
</comments>
</file>

<file path=xl/sharedStrings.xml><?xml version="1.0" encoding="utf-8"?>
<sst xmlns="http://schemas.openxmlformats.org/spreadsheetml/2006/main" count="2095" uniqueCount="561">
  <si>
    <t>California Child Welfare Indicators Project (CCWIP)</t>
  </si>
  <si>
    <t>University of California at Berkeley</t>
  </si>
  <si>
    <t>California Department of Social Services, Research and Data Insights Branch</t>
  </si>
  <si>
    <t>California Department of Finance Child Population</t>
  </si>
  <si>
    <t>County</t>
  </si>
  <si>
    <t>Interval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</si>
  <si>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</si>
  <si>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</si>
  <si>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</si>
  <si>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</si>
  <si>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</si>
  <si>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</si>
  <si>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</si>
  <si>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</si>
  <si>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</si>
  <si>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</si>
  <si>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</si>
  <si>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</si>
  <si>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</si>
  <si>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</si>
  <si>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</si>
  <si>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</si>
  <si>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</si>
  <si>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</si>
  <si>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</si>
  <si>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</si>
  <si>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</si>
  <si>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</si>
  <si>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</si>
  <si>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</si>
  <si>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</si>
  <si>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</si>
  <si>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</si>
  <si>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</si>
  <si>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</si>
  <si>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</si>
  <si>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</si>
  <si>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</si>
  <si>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</si>
  <si>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</si>
  <si>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</si>
  <si>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</si>
  <si>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</si>
  <si>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</si>
  <si>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</si>
  <si>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</si>
  <si>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</si>
  <si>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</si>
  <si>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</si>
  <si>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</si>
  <si>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</si>
  <si>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</si>
  <si>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</si>
  <si>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</si>
  <si>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</si>
  <si>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</si>
  <si>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</si>
  <si>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</si>
  <si>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</si>
  <si>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</si>
  <si>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</si>
  <si>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</si>
  <si>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</si>
  <si>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</si>
  <si>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</si>
  <si>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Population Data Source:</t>
  </si>
  <si>
    <t>2000-2009 - CA Dept. of Finance: 2000-2010 - Estimates of Race/Hispanics Population with Age &amp; Sex at Birth Detail.</t>
  </si>
  <si>
    <t>2010-2022 - CA Dept. of Finance: 2010-2060 - Pop. Projections by Race/Ethnicity, Detailed Age, &amp; Sex at Birth.</t>
  </si>
  <si>
    <t>Program version: 1.30 Database version: 7745DD58</t>
  </si>
  <si>
    <t>Children with one or more Allegations</t>
  </si>
  <si>
    <t>Agency Type: Child Welfare</t>
  </si>
  <si>
    <t>JAN2013-DEC2013</t>
  </si>
  <si>
    <t>JAN2014-DEC2014</t>
  </si>
  <si>
    <t>JAN2015-DEC2015</t>
  </si>
  <si>
    <t>JAN2016-DEC2016</t>
  </si>
  <si>
    <t>JAN2017-DEC2017</t>
  </si>
  <si>
    <t>JAN2018-DEC2018</t>
  </si>
  <si>
    <t>JAN2019-DEC2019</t>
  </si>
  <si>
    <t>JAN2020-DEC2020</t>
  </si>
  <si>
    <t>JAN2021-DEC2021</t>
  </si>
  <si>
    <t>JAN2022-DEC2022</t>
  </si>
  <si>
    <t>n</t>
  </si>
  <si>
    <t>Missing</t>
  </si>
  <si>
    <t>A child is counted only once, in category of highest severity.</t>
  </si>
  <si>
    <t>Data Source: CWS/CMS 2023 Quarter 1 Extract.</t>
  </si>
  <si>
    <t>Program version: 2013.12.05 Database version: 772E0D4B</t>
  </si>
  <si>
    <t>Child Population (0-17), Number in Care, and Prevalence Rates</t>
  </si>
  <si>
    <t>Number in Care</t>
  </si>
  <si>
    <t>Point In Time</t>
  </si>
  <si>
    <t>Program version: 1.10 Database version: 7745DEC0</t>
  </si>
  <si>
    <t>California Child Population (0-17) and Children with Child Maltreatment Allegations</t>
  </si>
  <si>
    <t>Children with Allegations</t>
  </si>
  <si>
    <t>Rates are based on unduplicated counts of children--at state and county level--during the time period.</t>
  </si>
  <si>
    <t>2017-2022 - CA Dept. of Finance: 2010-2060 - Pop. Projections by Race/Ethnicity, Detailed Age, &amp; Sex at Birth.</t>
  </si>
  <si>
    <t>2017-2021 poverty estimates used to calculate 2022 poverty population.</t>
  </si>
  <si>
    <t>*Due to rounding, the sum of categories may not match the reported total.</t>
  </si>
  <si>
    <t>Program version: 1.30 Database version: 7745FFFD</t>
  </si>
  <si>
    <t>top 5 counties ~ 50% of child pop</t>
  </si>
  <si>
    <t>top 20 counties ~ 90% of the child pop</t>
  </si>
  <si>
    <t>top 5 counties ~ 50% of total</t>
  </si>
  <si>
    <t>approximately the top third of counties</t>
  </si>
  <si>
    <t>middle third ~ 8% of total</t>
  </si>
  <si>
    <t>top 20 counties ~ 90% of total</t>
  </si>
  <si>
    <t>middle third ~ 10% of total</t>
  </si>
  <si>
    <t>lowest third ~ 1%</t>
  </si>
  <si>
    <t>lowest third ~ 1% of total</t>
  </si>
  <si>
    <t xml:space="preserve">  </t>
  </si>
  <si>
    <t>DepartmentOrSubdivision</t>
  </si>
  <si>
    <t>Health &amp; Human Serv Agency</t>
  </si>
  <si>
    <t>Social Services</t>
  </si>
  <si>
    <t>Dept. Of Public Social Services</t>
  </si>
  <si>
    <t>Human Services</t>
  </si>
  <si>
    <t>Child, Family, And Adult Services</t>
  </si>
  <si>
    <t>Human Svcs Soc Wkr Mstr Dgr</t>
  </si>
  <si>
    <t>Children And Family Services</t>
  </si>
  <si>
    <t>Child Welfare Worker II</t>
  </si>
  <si>
    <t>Department of Social Services</t>
  </si>
  <si>
    <t>Social Worker</t>
  </si>
  <si>
    <t>Social Worker III</t>
  </si>
  <si>
    <t>Human Services Agency</t>
  </si>
  <si>
    <t>Hs Child Welfare Social Worker III</t>
  </si>
  <si>
    <t>Child Welfare Services</t>
  </si>
  <si>
    <t>Children's Services Social Worker III</t>
  </si>
  <si>
    <t>Community Services Agency</t>
  </si>
  <si>
    <t>Social Worker III</t>
  </si>
  <si>
    <t>Social Worker IV</t>
  </si>
  <si>
    <t>Protective Services Worker</t>
  </si>
  <si>
    <t>Children Services Worker</t>
  </si>
  <si>
    <t>Social Services Practitioner</t>
  </si>
  <si>
    <t>HSSD/Child Welfare Services</t>
  </si>
  <si>
    <t>Social Services Practitioner III</t>
  </si>
  <si>
    <t>Social Services Agency</t>
  </si>
  <si>
    <t>Sr. Social Worker</t>
  </si>
  <si>
    <t>Children &amp; Family Services</t>
  </si>
  <si>
    <t>Children'S Social Worker III</t>
  </si>
  <si>
    <t>LivingWage</t>
  </si>
  <si>
    <t>AnnualizedLW</t>
  </si>
  <si>
    <t>EmployerCounty</t>
  </si>
  <si>
    <t>Position</t>
  </si>
  <si>
    <t>ChildPop</t>
  </si>
  <si>
    <t>ChildPov</t>
  </si>
  <si>
    <t>ChildAlleg</t>
  </si>
  <si>
    <t>ChildPopSize</t>
  </si>
  <si>
    <t>Large</t>
  </si>
  <si>
    <t>Medium</t>
  </si>
  <si>
    <t>Small</t>
  </si>
  <si>
    <t>Social Service Practitionr III</t>
  </si>
  <si>
    <t>Social Service Worker III</t>
  </si>
  <si>
    <t>child population</t>
  </si>
  <si>
    <t>CAlocation</t>
  </si>
  <si>
    <t>South</t>
  </si>
  <si>
    <t>Central</t>
  </si>
  <si>
    <t>North</t>
  </si>
  <si>
    <t>ChildPovRt</t>
  </si>
  <si>
    <t>PercBiden</t>
  </si>
  <si>
    <t>https://www.politico.com/2020-election/results/california/</t>
  </si>
  <si>
    <t>Wages</t>
  </si>
  <si>
    <t>publicpay.ca.gov</t>
  </si>
  <si>
    <t>Living wage</t>
  </si>
  <si>
    <t>livingwage.mit.edu</t>
  </si>
  <si>
    <t>Any opioid related overdose deaths (2021)</t>
  </si>
  <si>
    <t>https://skylab.cdph.ca.gov/ODdash/?tab=CA</t>
  </si>
  <si>
    <t>OPOD</t>
  </si>
  <si>
    <t>Unemployment</t>
  </si>
  <si>
    <t>AllegRt</t>
  </si>
  <si>
    <t>Program version: 2013.12.09 Database version: 774771F1</t>
  </si>
  <si>
    <t>Supportive Transition</t>
  </si>
  <si>
    <t>Permanent Placement</t>
  </si>
  <si>
    <t>Family Reunification</t>
  </si>
  <si>
    <t>Family Maintenance</t>
  </si>
  <si>
    <t>Emergency Response</t>
  </si>
  <si>
    <t>Total</t>
  </si>
  <si>
    <t>First Service Component</t>
  </si>
  <si>
    <r>
      <t xml:space="preserve">Selected Subset: </t>
    </r>
    <r>
      <rPr>
        <sz val="12"/>
        <color rgb="FF008000"/>
        <rFont val="Arial"/>
        <family val="2"/>
      </rPr>
      <t xml:space="preserve">Days Case Open: </t>
    </r>
    <r>
      <rPr>
        <sz val="12"/>
        <color rgb="FFFF0000"/>
        <rFont val="Arial"/>
        <family val="2"/>
      </rPr>
      <t xml:space="preserve">8 days or more </t>
    </r>
  </si>
  <si>
    <r>
      <t xml:space="preserve">Selected Subset: </t>
    </r>
    <r>
      <rPr>
        <sz val="12"/>
        <color rgb="FF008000"/>
        <rFont val="Arial"/>
        <family val="2"/>
      </rPr>
      <t xml:space="preserve">Case Count: </t>
    </r>
    <r>
      <rPr>
        <sz val="12"/>
        <color rgb="FFFF0000"/>
        <rFont val="Arial"/>
        <family val="2"/>
      </rPr>
      <t xml:space="preserve">Children with Openings </t>
    </r>
  </si>
  <si>
    <t>Jan 1, 2022 to Dec 31, 2022</t>
  </si>
  <si>
    <t>https://ccwip.berkeley.edu/secure/CaseOpenings.aspx</t>
  </si>
  <si>
    <t>Social Service Practitionr III</t>
  </si>
  <si>
    <t>Human Svcs Soc Wkr Mstr Dgr</t>
  </si>
  <si>
    <t>Children'S Social Worker III</t>
  </si>
  <si>
    <t>Child Welfare Worker II</t>
  </si>
  <si>
    <t>MedLWratio</t>
  </si>
  <si>
    <t>AvgLWratio</t>
  </si>
  <si>
    <t>AvgLW</t>
  </si>
  <si>
    <t>MedTotWage</t>
  </si>
  <si>
    <t>AvgTotWage</t>
  </si>
  <si>
    <t>Count</t>
  </si>
  <si>
    <t>InvestRt</t>
  </si>
  <si>
    <t>SubRt</t>
  </si>
  <si>
    <t>2022 - CA Dept. of Finance: 2010-2060 - Pop. Projections by Race/Ethnicity, Detailed Age, &amp; Sex at Birth.</t>
  </si>
  <si>
    <t>Incidence per 1,000 Children</t>
  </si>
  <si>
    <t>Children with Investigations</t>
  </si>
  <si>
    <t>Total Child Population</t>
  </si>
  <si>
    <t>California Child Population (0-17) and Children with Child Maltreatment Investigations</t>
  </si>
  <si>
    <t>Children with Substantiations</t>
  </si>
  <si>
    <t>California Child Population (0-17) and Children with Child Maltreatment Substantiations</t>
  </si>
  <si>
    <t>Based on an unduplicated count of entries during time period.</t>
  </si>
  <si>
    <t>Children with Entries</t>
  </si>
  <si>
    <r>
      <t xml:space="preserve">Selected Subset: </t>
    </r>
    <r>
      <rPr>
        <sz val="12"/>
        <color rgb="FF008000"/>
        <rFont val="Arial"/>
        <family val="2"/>
      </rPr>
      <t xml:space="preserve">Episode Count: </t>
    </r>
    <r>
      <rPr>
        <sz val="12"/>
        <color rgb="FFFF0000"/>
        <rFont val="Arial"/>
        <family val="2"/>
      </rPr>
      <t xml:space="preserve">All Children Entering </t>
    </r>
  </si>
  <si>
    <t>Children with Entries to Foster Care, Child Population (0-17), and Incidence Rates</t>
  </si>
  <si>
    <t>Prevalence per 1,000 Children</t>
  </si>
  <si>
    <t>In Care</t>
  </si>
  <si>
    <t>'July 1, 2022</t>
  </si>
  <si>
    <t>EntryRt</t>
  </si>
  <si>
    <t>Hsa - Services Staff</t>
  </si>
  <si>
    <t>This list is not exhaustive. Most graduates will apply to the categories here mentioned; however, there are exceptions. Please consult with your Project Coordinator about eligibility of employment outside of the titles listed below.</t>
  </si>
  <si>
    <r>
      <rPr>
        <b/>
        <sz val="11"/>
        <color rgb="FFFF0000"/>
        <rFont val="Calibri"/>
        <family val="2"/>
      </rPr>
      <t xml:space="preserve">NOTE: </t>
    </r>
    <r>
      <rPr>
        <b/>
        <sz val="11"/>
        <color rgb="FF000000"/>
        <rFont val="Calibri"/>
        <family val="2"/>
      </rPr>
      <t>MSW Eligible Titles with an asteriks* allow BASW degrees with additional experience</t>
    </r>
  </si>
  <si>
    <t>Current Job Openings Website</t>
  </si>
  <si>
    <t>BASW Eligible Titles</t>
  </si>
  <si>
    <t>MSW Eligible Titles</t>
  </si>
  <si>
    <t>Country Size</t>
  </si>
  <si>
    <t>Region</t>
  </si>
  <si>
    <t>https://jobapscloud.com/Alameda/default.asp</t>
  </si>
  <si>
    <t>Child Welfare Worker I</t>
  </si>
  <si>
    <t>Bay Area</t>
  </si>
  <si>
    <t>https://www.alpinecountyca.gov/jobs.aspx</t>
  </si>
  <si>
    <t>Social Worker I-III</t>
  </si>
  <si>
    <r>
      <rPr>
        <u/>
        <sz val="11"/>
        <color rgb="FF000000"/>
        <rFont val="Calibri, Arial"/>
      </rPr>
      <t xml:space="preserve">https://www.governmentjobs.com/careers/amadorgov
</t>
    </r>
    <r>
      <rPr>
        <u/>
        <sz val="11"/>
        <color rgb="FF000000"/>
        <rFont val="Calibri, Arial"/>
      </rPr>
      <t xml:space="preserve">For additional employment opportunities with Amador County, please visit </t>
    </r>
    <r>
      <rPr>
        <u/>
        <sz val="11"/>
        <color rgb="FF1155CC"/>
        <rFont val="Calibri, Arial"/>
      </rPr>
      <t>Social Services jobs (Merit Systems)</t>
    </r>
    <r>
      <rPr>
        <u/>
        <sz val="11"/>
        <color rgb="FF000000"/>
        <rFont val="Calibri, Arial"/>
      </rPr>
      <t xml:space="preserve"> and search by location "Sutter Creek".</t>
    </r>
  </si>
  <si>
    <r>
      <rPr>
        <sz val="11"/>
        <rFont val="Calibri, Arial"/>
      </rPr>
      <t>Social Worker I</t>
    </r>
    <r>
      <rPr>
        <sz val="11"/>
        <rFont val="Calibri, Arial"/>
      </rPr>
      <t>-III</t>
    </r>
  </si>
  <si>
    <t>https://www.governmentjobs.com/careers/buttecountyca</t>
  </si>
  <si>
    <r>
      <rPr>
        <sz val="11"/>
        <rFont val="Calibri, Arial"/>
      </rPr>
      <t xml:space="preserve">Social Worker, Senior
</t>
    </r>
    <r>
      <rPr>
        <sz val="11"/>
        <rFont val="Calibri, Arial"/>
      </rPr>
      <t>Program Manager of Employment &amp; Social Services – Children and Adult Services*</t>
    </r>
  </si>
  <si>
    <t>Northern</t>
  </si>
  <si>
    <t>https://www.governmentjobs.com/careers/calaverascounty</t>
  </si>
  <si>
    <t>https://www.governmentjobs.com/careers/countyofcolusa</t>
  </si>
  <si>
    <r>
      <rPr>
        <sz val="11"/>
        <rFont val="Calibri, Arial"/>
      </rPr>
      <t>Social Worker I-</t>
    </r>
    <r>
      <rPr>
        <sz val="11"/>
        <rFont val="Calibri, Arial"/>
      </rPr>
      <t>III</t>
    </r>
  </si>
  <si>
    <t>https://www.governmentjobs.com/careers/contracosta
https://www.contracosta.ca.gov/38/Jobs</t>
  </si>
  <si>
    <t>N/A</t>
  </si>
  <si>
    <t>Social Worker II/III</t>
  </si>
  <si>
    <t>https://www.governmentjobs.com/careers/delnorteca</t>
  </si>
  <si>
    <r>
      <rPr>
        <sz val="11"/>
        <rFont val="Calibri, Arial"/>
      </rPr>
      <t>Social Worker IV</t>
    </r>
    <r>
      <rPr>
        <sz val="11"/>
        <rFont val="Calibri, Arial"/>
      </rPr>
      <t>-A/B</t>
    </r>
  </si>
  <si>
    <t>https://www.governmentjobs.com/careers/edcgov</t>
  </si>
  <si>
    <t>https://www.governmentjobs.com/careers/fresnoca</t>
  </si>
  <si>
    <t>Social Work Practitioner</t>
  </si>
  <si>
    <r>
      <rPr>
        <u/>
        <sz val="11"/>
        <color rgb="FF1155CC"/>
        <rFont val="Calibri, Arial"/>
      </rPr>
      <t xml:space="preserve">https://www.countyofglenn.net/dept/personnel/job-opportunities
</t>
    </r>
    <r>
      <rPr>
        <u/>
        <sz val="11"/>
        <color rgb="FF1155CC"/>
        <rFont val="Calibri, Arial"/>
      </rPr>
      <t xml:space="preserve">Department of Social Services &amp; the Department of Child Support Services - </t>
    </r>
    <r>
      <rPr>
        <u/>
        <sz val="11"/>
        <color rgb="FF1155CC"/>
        <rFont val="Calibri, Arial"/>
      </rPr>
      <t>https://www.governmentjobs.com/careers/MSS</t>
    </r>
    <r>
      <rPr>
        <u/>
        <sz val="11"/>
        <color rgb="FF1155CC"/>
        <rFont val="Calibri, Arial"/>
      </rPr>
      <t xml:space="preserve"> and filter by Department for Glenn County</t>
    </r>
  </si>
  <si>
    <t>https://www.governmentjobs.com/careers/humboldtcountyca</t>
  </si>
  <si>
    <t>https://www.governmentjobs.com/careers/imperialcounty</t>
  </si>
  <si>
    <r>
      <rPr>
        <sz val="11"/>
        <rFont val="Calibri, Arial"/>
      </rPr>
      <t xml:space="preserve">Social Worker IV
</t>
    </r>
    <r>
      <rPr>
        <sz val="11"/>
        <rFont val="Calibri, Arial"/>
      </rPr>
      <t>Social Worker Supervisor I
Social Services Assistant</t>
    </r>
  </si>
  <si>
    <t>Southern</t>
  </si>
  <si>
    <t>https://www.governmentjobs.com/careers/inyocounty/</t>
  </si>
  <si>
    <t>Social Worker I-III
Social Worker (FIRST - Families Intensive Response Strengthening Team) I-II</t>
  </si>
  <si>
    <t>Social Worker IV
Social Worker (FIRST - Families Intensive Response Strengthening Team) III*</t>
  </si>
  <si>
    <t>https://www.kerncounty.com/government/county-administrative-office/human-resources/career-opportunities</t>
  </si>
  <si>
    <t>Social Service Worker I-III</t>
  </si>
  <si>
    <r>
      <rPr>
        <sz val="11"/>
        <rFont val="Calibri, Arial"/>
      </rPr>
      <t xml:space="preserve">Social Service Worker IV/V
</t>
    </r>
    <r>
      <rPr>
        <sz val="11"/>
        <rFont val="Calibri, Arial"/>
      </rPr>
      <t xml:space="preserve">Social Services Supervisor </t>
    </r>
    <r>
      <rPr>
        <sz val="11"/>
        <rFont val="Calibri, Arial"/>
      </rPr>
      <t>I-</t>
    </r>
    <r>
      <rPr>
        <sz val="11"/>
        <rFont val="Calibri, Arial"/>
      </rPr>
      <t>II</t>
    </r>
  </si>
  <si>
    <t>https://www.governmentjobs.com/careers/kingscounty</t>
  </si>
  <si>
    <t>Social Service Worker I-II</t>
  </si>
  <si>
    <t>https://www.governmentjobs.com/careers/lakecountyca</t>
  </si>
  <si>
    <r>
      <rPr>
        <sz val="11"/>
        <rFont val="Calibri, Arial"/>
      </rPr>
      <t xml:space="preserve">Social Worker IV
</t>
    </r>
    <r>
      <rPr>
        <sz val="11"/>
        <rFont val="Calibri, Arial"/>
      </rPr>
      <t xml:space="preserve">Social Worker Supervisor </t>
    </r>
    <r>
      <rPr>
        <sz val="11"/>
        <rFont val="Calibri, Arial"/>
      </rPr>
      <t>I-</t>
    </r>
    <r>
      <rPr>
        <sz val="11"/>
        <rFont val="Calibri, Arial"/>
      </rPr>
      <t>II</t>
    </r>
  </si>
  <si>
    <t>https://www.lassencounty.org/dept/personnel-risk-management/job-openings</t>
  </si>
  <si>
    <t>https://www.governmentjobs.com/careers/lacounty</t>
  </si>
  <si>
    <r>
      <rPr>
        <sz val="11"/>
        <rFont val="Calibri, Arial"/>
      </rPr>
      <t>Children's Social Worker Trainee</t>
    </r>
    <r>
      <rPr>
        <sz val="11"/>
        <rFont val="Calibri, Arial"/>
      </rPr>
      <t xml:space="preserve">
</t>
    </r>
    <r>
      <rPr>
        <sz val="11"/>
        <rFont val="Calibri, Arial"/>
      </rPr>
      <t>Children’s Social Worker I</t>
    </r>
  </si>
  <si>
    <r>
      <rPr>
        <sz val="11"/>
        <rFont val="Calibri, Arial"/>
      </rPr>
      <t>Children’s Social Worker II-</t>
    </r>
    <r>
      <rPr>
        <sz val="11"/>
        <rFont val="Calibri, Arial"/>
      </rPr>
      <t xml:space="preserve">III
Children Services Administrator I
Assistant Regional Adminstrator, </t>
    </r>
    <r>
      <rPr>
        <sz val="11"/>
        <rFont val="Calibri, Arial"/>
      </rPr>
      <t>Children and Family Services</t>
    </r>
    <r>
      <rPr>
        <sz val="11"/>
        <rFont val="Calibri, Arial"/>
      </rPr>
      <t xml:space="preserve">
Supervising Children's Social Worker</t>
    </r>
  </si>
  <si>
    <t>https://www.governmentjobs.com/careers/maderacountyca</t>
  </si>
  <si>
    <t>Social Worker I-III
Social Worker Supervisor I</t>
  </si>
  <si>
    <r>
      <rPr>
        <sz val="11"/>
        <rFont val="Calibri, Arial"/>
      </rPr>
      <t xml:space="preserve">Social Worker IV
</t>
    </r>
    <r>
      <rPr>
        <sz val="11"/>
        <rFont val="Calibri, Arial"/>
      </rPr>
      <t xml:space="preserve">Deputy Director </t>
    </r>
    <r>
      <rPr>
        <sz val="11"/>
        <rFont val="Calibri, Arial"/>
      </rPr>
      <t>of Child Support Services*</t>
    </r>
    <r>
      <rPr>
        <sz val="11"/>
        <rFont val="Calibri, Arial"/>
      </rPr>
      <t xml:space="preserve">
Social Worker Supervisor II</t>
    </r>
  </si>
  <si>
    <t>https://www.governmentjobs.com/careers/marincounty</t>
  </si>
  <si>
    <t>https://www.governmentjobs.com/careers/mariposacounty</t>
  </si>
  <si>
    <t>https://www.governmentjobs.com/careers/mendocinoca</t>
  </si>
  <si>
    <r>
      <rPr>
        <sz val="11"/>
        <rFont val="Calibri, Arial"/>
      </rPr>
      <t xml:space="preserve">Social Worker I-III
</t>
    </r>
    <r>
      <rPr>
        <sz val="11"/>
        <rFont val="Calibri, Arial"/>
      </rPr>
      <t xml:space="preserve">Director </t>
    </r>
    <r>
      <rPr>
        <sz val="11"/>
        <rFont val="Calibri, Arial"/>
      </rPr>
      <t>of Child Support Services</t>
    </r>
  </si>
  <si>
    <r>
      <rPr>
        <sz val="11"/>
        <rFont val="Calibri, Arial"/>
      </rPr>
      <t>Social Worker IV</t>
    </r>
    <r>
      <rPr>
        <sz val="11"/>
        <rFont val="Calibri, Arial"/>
      </rPr>
      <t xml:space="preserve">
Senior Program Manager</t>
    </r>
  </si>
  <si>
    <t>https://www.governmentjobs.com/careers/merced</t>
  </si>
  <si>
    <t>https://www.co.modoc.ca.us/departments/employment_opportunities.php</t>
  </si>
  <si>
    <r>
      <rPr>
        <sz val="11"/>
        <rFont val="Calibri, Arial"/>
      </rPr>
      <t xml:space="preserve">Social Worker IV
</t>
    </r>
    <r>
      <rPr>
        <sz val="11"/>
        <rFont val="Calibri, Arial"/>
      </rPr>
      <t>Child Welfare Program Manager</t>
    </r>
  </si>
  <si>
    <t>https://www.monocounty.ca.gov/jobs</t>
  </si>
  <si>
    <t>https://www.governmentjobs.com/careers/montereycounty</t>
  </si>
  <si>
    <t>https://www.governmentjobs.com/careers/napacounty</t>
  </si>
  <si>
    <r>
      <rPr>
        <sz val="11"/>
        <rFont val="Calibri, Arial"/>
      </rPr>
      <t xml:space="preserve">Social Worker </t>
    </r>
    <r>
      <rPr>
        <sz val="11"/>
        <rFont val="Calibri, Arial"/>
      </rPr>
      <t>II-</t>
    </r>
    <r>
      <rPr>
        <sz val="11"/>
        <rFont val="Calibri, Arial"/>
      </rPr>
      <t>III</t>
    </r>
  </si>
  <si>
    <r>
      <rPr>
        <sz val="11"/>
        <rFont val="Calibri, Arial"/>
      </rPr>
      <t>Child Protective Services Worker</t>
    </r>
    <r>
      <rPr>
        <sz val="11"/>
        <rFont val="Calibri, Arial"/>
      </rPr>
      <t xml:space="preserve"> I-</t>
    </r>
    <r>
      <rPr>
        <sz val="11"/>
        <rFont val="Calibri, Arial"/>
      </rPr>
      <t>II</t>
    </r>
  </si>
  <si>
    <t>https://www.governmentjobs.com/careers/mynevadacounty</t>
  </si>
  <si>
    <r>
      <rPr>
        <sz val="11"/>
        <rFont val="Calibri, Arial"/>
      </rPr>
      <t>Social Worker I</t>
    </r>
    <r>
      <rPr>
        <sz val="11"/>
        <rFont val="Calibri, Arial"/>
      </rPr>
      <t>-II</t>
    </r>
  </si>
  <si>
    <r>
      <rPr>
        <sz val="11"/>
        <rFont val="Calibri, Arial"/>
      </rPr>
      <t>Social Worker</t>
    </r>
    <r>
      <rPr>
        <sz val="11"/>
        <rFont val="Calibri, Arial"/>
      </rPr>
      <t xml:space="preserve"> III*</t>
    </r>
    <r>
      <rPr>
        <sz val="11"/>
        <rFont val="Calibri, Arial"/>
      </rPr>
      <t>-IV</t>
    </r>
  </si>
  <si>
    <t>https://www.governmentjobs.com/careers/oc</t>
  </si>
  <si>
    <r>
      <rPr>
        <sz val="11"/>
        <rFont val="Calibri, Arial"/>
      </rPr>
      <t>Social Worker I</t>
    </r>
    <r>
      <rPr>
        <sz val="11"/>
        <rFont val="Calibri, Arial"/>
      </rPr>
      <t xml:space="preserve">-II
</t>
    </r>
    <r>
      <rPr>
        <sz val="11"/>
        <rFont val="Calibri, Arial"/>
      </rPr>
      <t>Social Services Supervisor I</t>
    </r>
  </si>
  <si>
    <r>
      <rPr>
        <sz val="11"/>
        <rFont val="Calibri, Arial"/>
      </rPr>
      <t>Senior Social Worker</t>
    </r>
    <r>
      <rPr>
        <sz val="11"/>
        <rFont val="Calibri, Arial"/>
      </rPr>
      <t>*</t>
    </r>
    <r>
      <rPr>
        <sz val="11"/>
        <rFont val="Calibri, Arial"/>
      </rPr>
      <t xml:space="preserve">
</t>
    </r>
    <r>
      <rPr>
        <sz val="11"/>
        <rFont val="Calibri, Arial"/>
      </rPr>
      <t>Senior Social Services Supervisor</t>
    </r>
  </si>
  <si>
    <t>https://jobapscloud.com/placer/default.asp</t>
  </si>
  <si>
    <r>
      <rPr>
        <sz val="11"/>
        <rFont val="Calibri, Arial"/>
      </rPr>
      <t xml:space="preserve">Client Services Practitioner </t>
    </r>
    <r>
      <rPr>
        <sz val="11"/>
        <rFont val="Calibri, Arial"/>
      </rPr>
      <t>I-</t>
    </r>
    <r>
      <rPr>
        <sz val="11"/>
        <rFont val="Calibri, Arial"/>
      </rPr>
      <t>II</t>
    </r>
  </si>
  <si>
    <t>https://www.plumascounty.us/jobs.aspx</t>
  </si>
  <si>
    <r>
      <rPr>
        <sz val="11"/>
        <rFont val="Calibri, Arial"/>
      </rPr>
      <t>Social Worker IV</t>
    </r>
    <r>
      <rPr>
        <sz val="11"/>
        <rFont val="Calibri, Arial"/>
      </rPr>
      <t xml:space="preserve"> </t>
    </r>
  </si>
  <si>
    <t>https://www.governmentjobs.com/careers/riverside</t>
  </si>
  <si>
    <r>
      <rPr>
        <sz val="11"/>
        <rFont val="Calibri, Arial"/>
      </rPr>
      <t xml:space="preserve">Social Services Practitioner </t>
    </r>
    <r>
      <rPr>
        <sz val="11"/>
        <rFont val="Calibri, Arial"/>
      </rPr>
      <t>I-II</t>
    </r>
    <r>
      <rPr>
        <sz val="11"/>
        <rFont val="Calibri, Arial"/>
      </rPr>
      <t xml:space="preserve">
</t>
    </r>
    <r>
      <rPr>
        <sz val="11"/>
        <rFont val="Calibri, Arial"/>
      </rPr>
      <t>Program Specialist</t>
    </r>
    <r>
      <rPr>
        <sz val="11"/>
        <rFont val="Calibri, Arial"/>
      </rPr>
      <t xml:space="preserve"> </t>
    </r>
    <r>
      <rPr>
        <sz val="11"/>
        <rFont val="Calibri, Arial"/>
      </rPr>
      <t>I-</t>
    </r>
    <r>
      <rPr>
        <sz val="11"/>
        <rFont val="Calibri, Arial"/>
      </rPr>
      <t xml:space="preserve">II, </t>
    </r>
    <r>
      <rPr>
        <sz val="11"/>
        <rFont val="Calibri, Arial"/>
      </rPr>
      <t>Children's Social Services</t>
    </r>
  </si>
  <si>
    <r>
      <rPr>
        <sz val="11"/>
        <rFont val="Calibri, Arial"/>
      </rPr>
      <t xml:space="preserve">Social Services Practitioner III*
</t>
    </r>
    <r>
      <rPr>
        <sz val="11"/>
        <rFont val="Calibri, Arial"/>
      </rPr>
      <t>Social Services Supervisor I*-II*</t>
    </r>
  </si>
  <si>
    <t>https://www.governmentjobs.com/careers/sacramento</t>
  </si>
  <si>
    <r>
      <rPr>
        <sz val="11"/>
        <rFont val="Calibri, Arial"/>
      </rPr>
      <t xml:space="preserve">Human Services Social Worker
</t>
    </r>
    <r>
      <rPr>
        <sz val="11"/>
        <rFont val="Calibri, Arial"/>
      </rPr>
      <t xml:space="preserve">Child Support </t>
    </r>
    <r>
      <rPr>
        <sz val="11"/>
        <rFont val="Calibri, Arial"/>
      </rPr>
      <t>Program Planner</t>
    </r>
  </si>
  <si>
    <t>Human Services Social Worker - Master’s Degree</t>
  </si>
  <si>
    <t>https://www.governmentjobs.com/careers/sanbenito</t>
  </si>
  <si>
    <t>https://www.governmentjobs.com/careers/sanbernardino</t>
  </si>
  <si>
    <t>Social Service Practitioner I/II</t>
  </si>
  <si>
    <r>
      <rPr>
        <sz val="11"/>
        <rFont val="Calibri, Arial"/>
      </rPr>
      <t xml:space="preserve">Social Service Practitioner </t>
    </r>
    <r>
      <rPr>
        <sz val="11"/>
        <rFont val="Calibri, Arial"/>
      </rPr>
      <t>III</t>
    </r>
    <r>
      <rPr>
        <sz val="11"/>
        <rFont val="Calibri, Arial"/>
      </rPr>
      <t xml:space="preserve">
</t>
    </r>
    <r>
      <rPr>
        <sz val="11"/>
        <rFont val="Calibri, Arial"/>
      </rPr>
      <t>Supervising Social Service Practitioner</t>
    </r>
    <r>
      <rPr>
        <sz val="11"/>
        <rFont val="Calibri, Arial"/>
      </rPr>
      <t xml:space="preserve"> </t>
    </r>
  </si>
  <si>
    <t>https://www.governmentjobs.com/careers/sdcounty</t>
  </si>
  <si>
    <t>(see MSW titles with *)</t>
  </si>
  <si>
    <r>
      <rPr>
        <sz val="11"/>
        <rFont val="Calibri, Arial"/>
      </rPr>
      <t xml:space="preserve">Protective Services Worker*
</t>
    </r>
    <r>
      <rPr>
        <sz val="11"/>
        <rFont val="Calibri, Arial"/>
      </rPr>
      <t>Child Welfare Services Policy Analyst*
Protective Services Supervisor*
Senior Protective Services Worker*</t>
    </r>
  </si>
  <si>
    <t>https://careers.sf.gov/</t>
  </si>
  <si>
    <t>Protective Services Worker (2940)</t>
  </si>
  <si>
    <t>https://www.jobapscloud.com/SJQ/</t>
  </si>
  <si>
    <r>
      <rPr>
        <sz val="11"/>
        <rFont val="Calibri, Arial"/>
      </rPr>
      <t xml:space="preserve">Social Worker </t>
    </r>
    <r>
      <rPr>
        <sz val="11"/>
        <rFont val="Calibri, Arial"/>
      </rPr>
      <t>III*</t>
    </r>
    <r>
      <rPr>
        <sz val="11"/>
        <rFont val="Calibri, Arial"/>
      </rPr>
      <t>-IV</t>
    </r>
  </si>
  <si>
    <t>https://www.governmentjobs.com/careers/slocountyca</t>
  </si>
  <si>
    <r>
      <rPr>
        <sz val="11"/>
        <rFont val="Calibri, Arial"/>
      </rPr>
      <t>Social Worker</t>
    </r>
    <r>
      <rPr>
        <sz val="11"/>
        <rFont val="Calibri, Arial"/>
      </rPr>
      <t xml:space="preserve"> III*</t>
    </r>
    <r>
      <rPr>
        <sz val="11"/>
        <rFont val="Calibri, Arial"/>
      </rPr>
      <t>-IV*</t>
    </r>
  </si>
  <si>
    <t>https://www.governmentjobs.com/careers/sanmateo</t>
  </si>
  <si>
    <r>
      <rPr>
        <sz val="11"/>
        <rFont val="Calibri, Arial"/>
      </rPr>
      <t>Children's Services Social Worker I</t>
    </r>
    <r>
      <rPr>
        <sz val="11"/>
        <rFont val="Calibri, Arial"/>
      </rPr>
      <t>-III</t>
    </r>
  </si>
  <si>
    <t>https://www.governmentjobs.com/careers/sbcounty</t>
  </si>
  <si>
    <t>Social Service Worker, Senior PS/L</t>
  </si>
  <si>
    <t>https://www.governmentjobs.com/careers/santaclara</t>
  </si>
  <si>
    <t>Social Worker I</t>
  </si>
  <si>
    <t>Social Worker II*-III</t>
  </si>
  <si>
    <t>https://jobapscloud.com/SCRUZ/default.asp</t>
  </si>
  <si>
    <t>Social Worker II</t>
  </si>
  <si>
    <t>Senior Social Worker</t>
  </si>
  <si>
    <t>https://www.governmentjobs.com/careers/shasta</t>
  </si>
  <si>
    <r>
      <rPr>
        <sz val="11"/>
        <rFont val="Calibri, Arial"/>
      </rPr>
      <t xml:space="preserve">Social Worker
</t>
    </r>
    <r>
      <rPr>
        <sz val="11"/>
        <rFont val="Calibri, Arial"/>
      </rPr>
      <t>Assistant Social Worker</t>
    </r>
  </si>
  <si>
    <t xml:space="preserve">Senior Social Worker
</t>
  </si>
  <si>
    <t>https://www.sierracounty.ca.gov/Jobs.aspx</t>
  </si>
  <si>
    <t>https://www.governmentjobs.com/careers/siskiyouca</t>
  </si>
  <si>
    <t>https://jobapscloud.com/solano/</t>
  </si>
  <si>
    <r>
      <rPr>
        <sz val="11"/>
        <rFont val="Calibri, Arial"/>
      </rPr>
      <t xml:space="preserve">Social Worker </t>
    </r>
    <r>
      <rPr>
        <sz val="11"/>
        <rFont val="Calibri, Arial"/>
      </rPr>
      <t>II*</t>
    </r>
    <r>
      <rPr>
        <sz val="11"/>
        <rFont val="Calibri, Arial"/>
      </rPr>
      <t xml:space="preserve">-III
</t>
    </r>
    <r>
      <rPr>
        <sz val="11"/>
        <rFont val="Calibri, Arial"/>
      </rPr>
      <t>Social Services Supervisor*</t>
    </r>
  </si>
  <si>
    <t>https://www.governmentjobs.com/careers/sonoma</t>
  </si>
  <si>
    <r>
      <rPr>
        <sz val="11"/>
        <rFont val="Calibri, Arial"/>
      </rPr>
      <t xml:space="preserve">Child Protective Services Social Worker*
</t>
    </r>
    <r>
      <rPr>
        <sz val="11"/>
        <rFont val="Calibri, Arial"/>
      </rPr>
      <t>Child Protective Services Social Worker*
Child Protective Services Social Work Supervisor*</t>
    </r>
  </si>
  <si>
    <t>https://www.governmentjobs.com/careers/stanislaus/</t>
  </si>
  <si>
    <r>
      <rPr>
        <sz val="11"/>
        <rFont val="Calibri, Arial"/>
      </rPr>
      <t>Social Worker III</t>
    </r>
    <r>
      <rPr>
        <sz val="11"/>
        <rFont val="Calibri, Arial"/>
      </rPr>
      <t xml:space="preserve">
</t>
    </r>
    <r>
      <rPr>
        <sz val="11"/>
        <rFont val="Calibri, Arial"/>
      </rPr>
      <t>Social Worker Supervisor I</t>
    </r>
  </si>
  <si>
    <r>
      <rPr>
        <sz val="11"/>
        <rFont val="Calibri, Arial"/>
      </rPr>
      <t>Social Worker IV</t>
    </r>
    <r>
      <rPr>
        <sz val="11"/>
        <rFont val="Calibri, Arial"/>
      </rPr>
      <t>-V</t>
    </r>
    <r>
      <rPr>
        <sz val="11"/>
        <rFont val="Calibri, Arial"/>
      </rPr>
      <t xml:space="preserve">
</t>
    </r>
    <r>
      <rPr>
        <sz val="11"/>
        <rFont val="Calibri, Arial"/>
      </rPr>
      <t>Social Worker Supervisor II</t>
    </r>
  </si>
  <si>
    <t>https://www.governmentjobs.com/careers/SutterCounty</t>
  </si>
  <si>
    <r>
      <rPr>
        <sz val="11"/>
        <rFont val="Calibri, Arial"/>
      </rPr>
      <t>Social Worker I</t>
    </r>
    <r>
      <rPr>
        <sz val="11"/>
        <rFont val="Calibri, Arial"/>
      </rPr>
      <t>-III</t>
    </r>
    <r>
      <rPr>
        <sz val="11"/>
        <rFont val="Calibri, Arial"/>
      </rPr>
      <t xml:space="preserve">
</t>
    </r>
    <r>
      <rPr>
        <sz val="11"/>
        <rFont val="Calibri, Arial"/>
      </rPr>
      <t>Social Worker Supervisor I</t>
    </r>
  </si>
  <si>
    <r>
      <rPr>
        <sz val="11"/>
        <rFont val="Calibri, Arial"/>
      </rPr>
      <t xml:space="preserve">Social Worker IV
</t>
    </r>
    <r>
      <rPr>
        <sz val="11"/>
        <rFont val="Calibri, Arial"/>
      </rPr>
      <t>Social Worker Supervisor II</t>
    </r>
  </si>
  <si>
    <t>https://www.governmentjobs.com/careers/tehama</t>
  </si>
  <si>
    <r>
      <rPr>
        <sz val="11"/>
        <rFont val="Calibri, Arial"/>
      </rPr>
      <t xml:space="preserve">Social Worker IV
</t>
    </r>
    <r>
      <rPr>
        <sz val="11"/>
        <rFont val="Calibri, Arial"/>
      </rPr>
      <t>Social Worker Supervisor I</t>
    </r>
  </si>
  <si>
    <t>https://www.trinitycounty.org/Employment</t>
  </si>
  <si>
    <t>https://www.governmentjobs.com/careers/tulare</t>
  </si>
  <si>
    <t>Social Services Worker III-Child Welfare Services
Social Services Worker III</t>
  </si>
  <si>
    <t>Lead Social Services Worker III-CWS</t>
  </si>
  <si>
    <t>https://www.tuolumnecounty.ca.gov/923/Current-Employment-Opportunities</t>
  </si>
  <si>
    <r>
      <rPr>
        <sz val="11"/>
        <rFont val="Calibri, Arial"/>
      </rPr>
      <t xml:space="preserve">Social Worker IV
</t>
    </r>
    <r>
      <rPr>
        <sz val="11"/>
        <rFont val="Calibri, Arial"/>
      </rPr>
      <t xml:space="preserve">Social Services Supervisor </t>
    </r>
    <r>
      <rPr>
        <sz val="11"/>
        <rFont val="Calibri, Arial"/>
      </rPr>
      <t>i-</t>
    </r>
    <r>
      <rPr>
        <sz val="11"/>
        <rFont val="Calibri, Arial"/>
      </rPr>
      <t>II</t>
    </r>
  </si>
  <si>
    <t>https://www.governmentjobs.com/careers/ventura</t>
  </si>
  <si>
    <t>HS Child Welfare Social Worker I</t>
  </si>
  <si>
    <r>
      <rPr>
        <sz val="11"/>
        <rFont val="Calibri, Arial"/>
      </rPr>
      <t xml:space="preserve">HS Child Welfare Social Worker II*, </t>
    </r>
    <r>
      <rPr>
        <sz val="11"/>
        <rFont val="Calibri, Arial"/>
      </rPr>
      <t>III*, IV*</t>
    </r>
  </si>
  <si>
    <t>https://www.governmentjobs.com/careers/yolococa</t>
  </si>
  <si>
    <t>Social Worker Practitioner*</t>
  </si>
  <si>
    <t>https://www.calopps.org/yuba-county</t>
  </si>
  <si>
    <t>Social Worker I/II</t>
  </si>
  <si>
    <r>
      <rPr>
        <sz val="11"/>
        <rFont val="Calibri, Arial"/>
      </rPr>
      <t xml:space="preserve">Social Worker </t>
    </r>
    <r>
      <rPr>
        <sz val="11"/>
        <rFont val="Calibri, Arial"/>
      </rPr>
      <t>III-</t>
    </r>
    <r>
      <rPr>
        <sz val="11"/>
        <rFont val="Calibri, Arial"/>
      </rPr>
      <t>IV</t>
    </r>
  </si>
  <si>
    <t>CDSS</t>
  </si>
  <si>
    <t>https://www.cdss.ca.gov/careers-with-cdss/cdss-job-vacancies
https://jobs.ca.gov/CalHRPublic/Search/JobSearchResults.aspx#depid=199</t>
  </si>
  <si>
    <r>
      <rPr>
        <sz val="11"/>
        <rFont val="Calibri, Arial"/>
      </rPr>
      <t xml:space="preserve">Adoptions Specialist
</t>
    </r>
    <r>
      <rPr>
        <sz val="11"/>
        <rFont val="Calibri, Arial"/>
      </rPr>
      <t>Staff Services Analyst/Associate Governmental Program Analyst</t>
    </r>
  </si>
  <si>
    <t>State</t>
  </si>
  <si>
    <t>Social Worker IV
Deputy Director</t>
  </si>
  <si>
    <t>Social Worker IV-A/B</t>
  </si>
  <si>
    <t>Social Worker II-III</t>
  </si>
  <si>
    <t>Child Protective Services Worker I-II</t>
  </si>
  <si>
    <t>Client Services Practitioner I-II</t>
  </si>
  <si>
    <t xml:space="preserve">Social Worker IV </t>
  </si>
  <si>
    <t>Children's Services Social Worker I-III</t>
  </si>
  <si>
    <t>Social Worker III-IV</t>
  </si>
  <si>
    <t>Children’s Social Worker II-III</t>
  </si>
  <si>
    <t>Social Service Practitioner III</t>
  </si>
  <si>
    <t>Social Service Worker IV/V</t>
  </si>
  <si>
    <t>HS Child Welfare Social Worker II, III, IV</t>
  </si>
  <si>
    <t>Social Worker IV-V</t>
  </si>
  <si>
    <t>Child Protective Services Social Worker</t>
  </si>
  <si>
    <t>Social Worker Practitioner</t>
  </si>
  <si>
    <t>Social Worker, Senior</t>
  </si>
  <si>
    <t>MSWposition</t>
  </si>
  <si>
    <t>Social Worker IV
Social Worker (FIRST - Families Intensive Response Strengthening Team) III</t>
  </si>
  <si>
    <t>Human Services Department</t>
  </si>
  <si>
    <t>Human Services-Social Services</t>
  </si>
  <si>
    <t>Health and Human Services Department</t>
  </si>
  <si>
    <t>Client Services Practitioner I &amp; Client Services Practitioner II</t>
  </si>
  <si>
    <t>Social Worker IV-A &amp; Social Worker IV-B</t>
  </si>
  <si>
    <t>Health Services Agency</t>
  </si>
  <si>
    <t>HHSA</t>
  </si>
  <si>
    <t>Social Worker III &amp; Social Worker IV</t>
  </si>
  <si>
    <t>Children'S Social Worker II  Children'S Social Worker III</t>
  </si>
  <si>
    <t>Social Service Worker IV</t>
  </si>
  <si>
    <t>Social Service Worker IV &amp; Social Service Worker V</t>
  </si>
  <si>
    <t>Social Worker III &amp; Social Worker IV</t>
  </si>
  <si>
    <t>Hs Child Welfare Social Worker II &amp; Hs Child Welfare Social Worker III &amp; Hs Child Welfare Social Worker IV</t>
  </si>
  <si>
    <t>Children's Services Social Worker I &amp; Children's Services Social Worker II &amp; Children's Services Social Worker III</t>
  </si>
  <si>
    <t>Social Worker IV &amp; Social Worker V</t>
  </si>
  <si>
    <t>Health And Human Services</t>
  </si>
  <si>
    <t>Social Services Worker III-Cws</t>
  </si>
  <si>
    <t>Social Worker II &amp; Social Worker III</t>
  </si>
  <si>
    <t>Employment and Social Services</t>
  </si>
  <si>
    <t>Social Service Worker III-Cps</t>
  </si>
  <si>
    <t>Hhs Child Social Serv</t>
  </si>
  <si>
    <t>Social Worker IV MSS</t>
  </si>
  <si>
    <t>Social Services &amp; Ben Admin</t>
  </si>
  <si>
    <t>Ss Social Service Programs</t>
  </si>
  <si>
    <t>Social Worker IV A 40 Hours &amp; Social Worker IV B 40 Hours &amp; Social Worker IV C 40 Hours &amp; Social Worker IV D 40 Hours</t>
  </si>
  <si>
    <t>Hhsa - Child Welfare Services</t>
  </si>
  <si>
    <t>Child Protective Srvcs Wkr I &amp; Child Protective Srvcs Wkr II</t>
  </si>
  <si>
    <t>Welfare Administration</t>
  </si>
  <si>
    <t>Social Worker Child Services IV</t>
  </si>
  <si>
    <t>HHS APS And CPS</t>
  </si>
  <si>
    <t>Social Worker III - Master's Level</t>
  </si>
  <si>
    <t>Department Social Services</t>
  </si>
  <si>
    <t>Social Services Administration</t>
  </si>
  <si>
    <t>Health And Human Services/Cps Emer Resp</t>
  </si>
  <si>
    <t>Social Worker IV(B)</t>
  </si>
  <si>
    <t>Social Services Admin</t>
  </si>
  <si>
    <t>Social Worker IV - Cps</t>
  </si>
  <si>
    <t>Department Of Social Services</t>
  </si>
  <si>
    <t>Human Services Administration</t>
  </si>
  <si>
    <t>Social Worker IV - A &amp; Social Worker IV-B</t>
  </si>
  <si>
    <t>Calworks &amp; Human Services</t>
  </si>
  <si>
    <t>Welfare</t>
  </si>
  <si>
    <t>H&amp;Hs</t>
  </si>
  <si>
    <t>Social Worker II - IVa/Aps/Cps &amp; Social Worker IV</t>
  </si>
  <si>
    <t>Health &amp; Human Services</t>
  </si>
  <si>
    <t>Social Worker III &amp; Social Worker IV L1</t>
  </si>
  <si>
    <t>Children'S Social Worker II</t>
  </si>
  <si>
    <t>Social Service Worker V</t>
  </si>
  <si>
    <t>Hs Child Welfare Social Worker IV</t>
  </si>
  <si>
    <t>Hs Child Welfare Social Worker II</t>
  </si>
  <si>
    <t>Children's Services Social Worker I</t>
  </si>
  <si>
    <t>Children's Services Social Worker II</t>
  </si>
  <si>
    <t>Social Worker V</t>
  </si>
  <si>
    <t>Social Worker IV-B</t>
  </si>
  <si>
    <t>Social Worker IV-A</t>
  </si>
  <si>
    <t>Client Services Practitioner II</t>
  </si>
  <si>
    <t>Client Services Practitioner I</t>
  </si>
  <si>
    <t>Social Worker IV B 40 Hours</t>
  </si>
  <si>
    <t>Social Worker IV C 40 Hours</t>
  </si>
  <si>
    <t>Social Worker IV D 40 Hours</t>
  </si>
  <si>
    <t>Social Worker IV A 40 Hours</t>
  </si>
  <si>
    <t xml:space="preserve">Child Protective Srvcs Wkr I </t>
  </si>
  <si>
    <t>Child Protective Srvcs Wkr II</t>
  </si>
  <si>
    <t>Social Worker IV - A</t>
  </si>
  <si>
    <t xml:space="preserve">Social Worker III &amp; </t>
  </si>
  <si>
    <t xml:space="preserve"> Social Worker IV</t>
  </si>
  <si>
    <t xml:space="preserve">Social Worker II - IVa/Aps/Cps </t>
  </si>
  <si>
    <t>Social Worker IV L1</t>
  </si>
  <si>
    <t>7205 Social Worker IV</t>
  </si>
  <si>
    <t>Integ Case Worker III Sw III/Dep Pg</t>
  </si>
  <si>
    <t>Client Services Practitioner - I</t>
  </si>
  <si>
    <t>Client Services Practitioner - II</t>
  </si>
  <si>
    <t>Program version: 1.10 Database version: 77AC9634</t>
  </si>
  <si>
    <t>Data Source: CWS/CMS 2023 Quarter 2 Extract.</t>
  </si>
  <si>
    <t>CCAlleg</t>
  </si>
  <si>
    <t>CCInvest</t>
  </si>
  <si>
    <t>CCSub</t>
  </si>
  <si>
    <t>unemployment</t>
  </si>
  <si>
    <t>https://labormarketinfo.edd.ca.gov/file/lfhist/22aacou.pdf</t>
  </si>
  <si>
    <t>COUNTY</t>
  </si>
  <si>
    <t>RANK BY RATE</t>
  </si>
  <si>
    <t>LABOR FORCE</t>
  </si>
  <si>
    <t>EMPLOYMENT</t>
  </si>
  <si>
    <t>UNEMPLOYMENT</t>
  </si>
  <si>
    <t>RATE</t>
  </si>
  <si>
    <t>STATE TOTAL</t>
  </si>
  <si>
    <t>---</t>
  </si>
  <si>
    <t>ALAMEDA</t>
  </si>
  <si>
    <t>ALPINE</t>
  </si>
  <si>
    <t>AMADOR</t>
  </si>
  <si>
    <t>BUTTE</t>
  </si>
  <si>
    <t>CALAVERAS</t>
  </si>
  <si>
    <t>500 14,350</t>
  </si>
  <si>
    <t>470 13,720</t>
  </si>
  <si>
    <t>4,100 810</t>
  </si>
  <si>
    <t>3.3% 5.4% 4.4% 4.5%</t>
  </si>
  <si>
    <t>COLUSA</t>
  </si>
  <si>
    <t>CONTRA COSTA</t>
  </si>
  <si>
    <t>DEL NORTE</t>
  </si>
  <si>
    <t>EL DORADO</t>
  </si>
  <si>
    <t>FRESNO</t>
  </si>
  <si>
    <t>93,400 453,200</t>
  </si>
  <si>
    <t>90,200 424,300</t>
  </si>
  <si>
    <t>3,200 28,900</t>
  </si>
  <si>
    <t>3.5% 5.1% 3.4%</t>
  </si>
  <si>
    <t>GLENN</t>
  </si>
  <si>
    <t>HUMBOLDT</t>
  </si>
  <si>
    <t>IMPERIAL</t>
  </si>
  <si>
    <t>INYO</t>
  </si>
  <si>
    <t>KERN</t>
  </si>
  <si>
    <t>8,260 391,700</t>
  </si>
  <si>
    <t>7,950 364,600</t>
  </si>
  <si>
    <t>310 27,200</t>
  </si>
  <si>
    <t>14.7% 3.7%</t>
  </si>
  <si>
    <t>KINGS</t>
  </si>
  <si>
    <t>LAKE</t>
  </si>
  <si>
    <t>LASSEN</t>
  </si>
  <si>
    <t>LOS ANGELES</t>
  </si>
  <si>
    <t>MADERA</t>
  </si>
  <si>
    <t>4,984,800 63,400</t>
  </si>
  <si>
    <t>4,739,900 59,600</t>
  </si>
  <si>
    <t>244,900 3,900</t>
  </si>
  <si>
    <t>7.0% 5.0% 4.4% 4.9%</t>
  </si>
  <si>
    <t>MARIN</t>
  </si>
  <si>
    <t>MARIPOSA</t>
  </si>
  <si>
    <t>MENDOCINO</t>
  </si>
  <si>
    <t>MERCED</t>
  </si>
  <si>
    <t>MODOC</t>
  </si>
  <si>
    <t>115,600 3,180</t>
  </si>
  <si>
    <t>106,700 3,000</t>
  </si>
  <si>
    <t>330 1,530</t>
  </si>
  <si>
    <t>8,900 170</t>
  </si>
  <si>
    <t>2.7% 4.5% 4.1% 7.7%</t>
  </si>
  <si>
    <t>MONO</t>
  </si>
  <si>
    <t>MONTEREY</t>
  </si>
  <si>
    <t>NAPA</t>
  </si>
  <si>
    <t>NEVADA</t>
  </si>
  <si>
    <t>ORANGE</t>
  </si>
  <si>
    <t>48 8</t>
  </si>
  <si>
    <t>220,500 71,000</t>
  </si>
  <si>
    <t>48,470 1,590,900</t>
  </si>
  <si>
    <t>207,400 68,700</t>
  </si>
  <si>
    <t>46,810 1,540,600</t>
  </si>
  <si>
    <t>13,100 2,300</t>
  </si>
  <si>
    <t>1,660 50,300</t>
  </si>
  <si>
    <t>3.7% 5.9% 3.2% 3.4%</t>
  </si>
  <si>
    <t>PLACER</t>
  </si>
  <si>
    <t>PLUMAS</t>
  </si>
  <si>
    <t>RIVERSIDE</t>
  </si>
  <si>
    <t>SACRAMENTO</t>
  </si>
  <si>
    <t>SAN BENITO</t>
  </si>
  <si>
    <t>728,300 32,500</t>
  </si>
  <si>
    <t>699,800 30,900</t>
  </si>
  <si>
    <t>480 48,000</t>
  </si>
  <si>
    <t>28,500 1,600</t>
  </si>
  <si>
    <t>3.1% 6.5% 4.2% 3.9%</t>
  </si>
  <si>
    <t>SAN BERNARDINO</t>
  </si>
  <si>
    <t>SAN DIEGO</t>
  </si>
  <si>
    <t>SAN FRANCISCO</t>
  </si>
  <si>
    <t>SAN JOAQUIN</t>
  </si>
  <si>
    <t>SAN LUIS OBISPO</t>
  </si>
  <si>
    <t>11 2</t>
  </si>
  <si>
    <t>1,589,600 572,600</t>
  </si>
  <si>
    <t>1,534,800 558,000</t>
  </si>
  <si>
    <t>18,100 4,200</t>
  </si>
  <si>
    <t>4.1% 3.4% 2.5% 5.2%</t>
  </si>
  <si>
    <t>SAN MATEO</t>
  </si>
  <si>
    <t>SANTA BARBARA SANTA CLARA</t>
  </si>
  <si>
    <t>SANTA CRUZ</t>
  </si>
  <si>
    <t>SHASTA</t>
  </si>
  <si>
    <t>14 3</t>
  </si>
  <si>
    <t>134,200 73,100</t>
  </si>
  <si>
    <t>127,800 69,800</t>
  </si>
  <si>
    <t>27,600 6,400</t>
  </si>
  <si>
    <t>2.4% 3.5% 2.6% 4.8%</t>
  </si>
  <si>
    <t>SIERRA</t>
  </si>
  <si>
    <t>SISKIYOU</t>
  </si>
  <si>
    <t>SOLANO</t>
  </si>
  <si>
    <t>SONOMA</t>
  </si>
  <si>
    <t>STANISLAUS</t>
  </si>
  <si>
    <t>26 6</t>
  </si>
  <si>
    <t>16,630 202,300</t>
  </si>
  <si>
    <t>15,680 193,800</t>
  </si>
  <si>
    <t>950 8,500</t>
  </si>
  <si>
    <t>7,800 13,100</t>
  </si>
  <si>
    <t>4.2% 5.7% 4.2% 3.1%</t>
  </si>
  <si>
    <t>SUTTER</t>
  </si>
  <si>
    <t>TEHAMA</t>
  </si>
  <si>
    <t>TRINITY</t>
  </si>
  <si>
    <t>TULARE</t>
  </si>
  <si>
    <t>TUOLUMNE</t>
  </si>
  <si>
    <t>207,500 19,880</t>
  </si>
  <si>
    <t>190,500 18,990</t>
  </si>
  <si>
    <t>16,900 890</t>
  </si>
  <si>
    <t>6.6% 4.8% 4.6% 8.2%</t>
  </si>
  <si>
    <t>VENTURA</t>
  </si>
  <si>
    <t>YOLO YUBA</t>
  </si>
  <si>
    <t>109,000 31,600</t>
  </si>
  <si>
    <t>104,600 29,900</t>
  </si>
  <si>
    <t>15,200 4,400</t>
  </si>
  <si>
    <t>3.7% 4.0%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</si>
</sst>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000"/>
    <numFmt numFmtId="167" formatCode="#,##0.000"/>
    <numFmt numFmtId="168" formatCode="0.000"/>
  </numFmts>
  <fonts count="5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0"/>
      <color rgb="FF003399"/>
      <name val="Arial"/>
      <family val="2"/>
    </font>
    <font>
      <sz val="12"/>
      <color rgb="FF003399"/>
      <name val="Arial"/>
      <family val="2"/>
    </font>
    <font>
      <b/>
      <sz val="10"/>
      <color rgb="FFFFFFFF"/>
      <name val="Calibri"/>
      <family val="2"/>
      <scheme val="minor"/>
    </font>
    <font>
      <b/>
      <sz val="10"/>
      <color rgb="FFFFFFFF"/>
      <name val="Times New Roman"/>
      <family val="1"/>
    </font>
    <font>
      <sz val="10"/>
      <color theme="1"/>
      <name val="Times New Roman"/>
      <family val="1"/>
    </font>
    <font>
      <i/>
      <sz val="8"/>
      <color rgb="FF003399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Lucida Grande"/>
      <family val="2"/>
    </font>
    <font>
      <u/>
      <sz val="12"/>
      <color theme="10"/>
      <name val="Calibri"/>
      <family val="2"/>
      <scheme val="minor"/>
    </font>
    <font>
      <sz val="12"/>
      <color rgb="FF008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sz val="11"/>
      <name val="Calibri, Arial"/>
    </font>
    <font>
      <u/>
      <sz val="11"/>
      <color rgb="FF000000"/>
      <name val="Calibri, Arial"/>
    </font>
    <font>
      <u/>
      <sz val="11"/>
      <color rgb="FF1155CC"/>
      <name val="Calibri, Arial"/>
    </font>
    <font>
      <u/>
      <sz val="10"/>
      <color rgb="FF1155CC"/>
      <name val="Arial"/>
      <family val="2"/>
    </font>
    <font>
      <sz val="11"/>
      <name val="Docs-Calibri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rgb="FF93A1A1"/>
      <name val="Lucida Grande"/>
      <family val="2"/>
    </font>
    <font>
      <b/>
      <sz val="8"/>
      <color rgb="FF000000"/>
      <name val="Arial"/>
      <family val="2"/>
    </font>
    <font>
      <b/>
      <sz val="5.5"/>
      <color rgb="FF000000"/>
      <name val="Arial"/>
      <family val="2"/>
    </font>
    <font>
      <sz val="8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6599B4"/>
        <bgColor indexed="64"/>
      </patternFill>
    </fill>
    <fill>
      <patternFill patternType="solid">
        <fgColor rgb="FF40809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0C0C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DDDDDD"/>
      </left>
      <right style="medium">
        <color rgb="FF000000"/>
      </right>
      <top style="medium">
        <color rgb="FFDDDDDD"/>
      </top>
      <bottom style="medium">
        <color rgb="FFDDDDDD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000000"/>
      </bottom>
      <diagonal/>
    </border>
    <border>
      <left style="medium">
        <color rgb="FFDDDDDD"/>
      </left>
      <right style="medium">
        <color rgb="FF000000"/>
      </right>
      <top style="medium">
        <color rgb="FFDDDDDD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DDDDDD"/>
      </right>
      <top style="medium">
        <color rgb="FFDDDDDD"/>
      </top>
      <bottom style="medium">
        <color rgb="FF000000"/>
      </bottom>
      <diagonal/>
    </border>
    <border>
      <left style="medium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36" fillId="0" borderId="0"/>
  </cellStyleXfs>
  <cellXfs count="166">
    <xf numFmtId="0" fontId="0" fillId="0" borderId="0" xfId="0"/>
    <xf numFmtId="0" fontId="18" fillId="0" borderId="0" xfId="0" applyFont="1"/>
    <xf numFmtId="0" fontId="21" fillId="35" borderId="0" xfId="0" applyFont="1" applyFill="1" applyAlignment="1">
      <alignment horizontal="center" vertical="center" wrapText="1"/>
    </xf>
    <xf numFmtId="3" fontId="23" fillId="34" borderId="10" xfId="0" applyNumberFormat="1" applyFont="1" applyFill="1" applyBorder="1" applyAlignment="1">
      <alignment horizontal="center" wrapText="1"/>
    </xf>
    <xf numFmtId="0" fontId="23" fillId="34" borderId="10" xfId="0" applyFont="1" applyFill="1" applyBorder="1" applyAlignment="1">
      <alignment horizontal="center" wrapText="1"/>
    </xf>
    <xf numFmtId="0" fontId="21" fillId="35" borderId="15" xfId="0" applyFont="1" applyFill="1" applyBorder="1" applyAlignment="1">
      <alignment horizontal="center" vertical="center" wrapText="1"/>
    </xf>
    <xf numFmtId="0" fontId="22" fillId="36" borderId="14" xfId="0" applyFont="1" applyFill="1" applyBorder="1" applyAlignment="1">
      <alignment horizontal="center" vertical="center"/>
    </xf>
    <xf numFmtId="3" fontId="23" fillId="34" borderId="16" xfId="0" applyNumberFormat="1" applyFont="1" applyFill="1" applyBorder="1" applyAlignment="1">
      <alignment horizontal="center" wrapText="1"/>
    </xf>
    <xf numFmtId="0" fontId="23" fillId="34" borderId="16" xfId="0" applyFont="1" applyFill="1" applyBorder="1" applyAlignment="1">
      <alignment horizontal="center" wrapText="1"/>
    </xf>
    <xf numFmtId="0" fontId="22" fillId="36" borderId="17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24" fillId="0" borderId="0" xfId="0" applyFont="1"/>
    <xf numFmtId="0" fontId="18" fillId="0" borderId="21" xfId="0" applyFont="1" applyBorder="1"/>
    <xf numFmtId="0" fontId="23" fillId="34" borderId="18" xfId="0" applyFont="1" applyFill="1" applyBorder="1" applyAlignment="1">
      <alignment horizontal="center" wrapText="1"/>
    </xf>
    <xf numFmtId="0" fontId="23" fillId="34" borderId="19" xfId="0" applyFont="1" applyFill="1" applyBorder="1" applyAlignment="1">
      <alignment horizontal="center" wrapText="1"/>
    </xf>
    <xf numFmtId="15" fontId="21" fillId="35" borderId="0" xfId="0" applyNumberFormat="1" applyFont="1" applyFill="1" applyAlignment="1">
      <alignment horizontal="center" vertical="center" wrapText="1"/>
    </xf>
    <xf numFmtId="15" fontId="21" fillId="35" borderId="15" xfId="0" applyNumberFormat="1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vertical="center" wrapText="1"/>
    </xf>
    <xf numFmtId="3" fontId="23" fillId="34" borderId="0" xfId="0" applyNumberFormat="1" applyFont="1" applyFill="1" applyAlignment="1">
      <alignment horizontal="center" wrapText="1"/>
    </xf>
    <xf numFmtId="0" fontId="23" fillId="34" borderId="0" xfId="0" applyFont="1" applyFill="1" applyAlignment="1">
      <alignment horizontal="center" wrapText="1"/>
    </xf>
    <xf numFmtId="9" fontId="23" fillId="34" borderId="0" xfId="43" applyFont="1" applyFill="1" applyBorder="1" applyAlignment="1">
      <alignment horizontal="center" wrapText="1"/>
    </xf>
    <xf numFmtId="9" fontId="19" fillId="33" borderId="0" xfId="43" applyFont="1" applyFill="1" applyAlignment="1">
      <alignment wrapText="1"/>
    </xf>
    <xf numFmtId="9" fontId="20" fillId="33" borderId="0" xfId="43" applyFont="1" applyFill="1" applyAlignment="1">
      <alignment wrapText="1"/>
    </xf>
    <xf numFmtId="9" fontId="20" fillId="33" borderId="0" xfId="43" applyFont="1" applyFill="1" applyBorder="1" applyAlignment="1">
      <alignment wrapText="1"/>
    </xf>
    <xf numFmtId="9" fontId="21" fillId="35" borderId="0" xfId="43" applyFont="1" applyFill="1" applyBorder="1" applyAlignment="1">
      <alignment horizontal="center" vertical="center" wrapText="1"/>
    </xf>
    <xf numFmtId="9" fontId="19" fillId="33" borderId="0" xfId="43" applyFont="1" applyFill="1" applyBorder="1" applyAlignment="1">
      <alignment wrapText="1"/>
    </xf>
    <xf numFmtId="9" fontId="18" fillId="0" borderId="0" xfId="43" applyFont="1"/>
    <xf numFmtId="9" fontId="18" fillId="0" borderId="0" xfId="43" applyFont="1" applyBorder="1"/>
    <xf numFmtId="9" fontId="18" fillId="0" borderId="21" xfId="43" applyFont="1" applyBorder="1"/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wrapText="1"/>
    </xf>
    <xf numFmtId="0" fontId="16" fillId="0" borderId="0" xfId="0" applyFont="1"/>
    <xf numFmtId="164" fontId="0" fillId="0" borderId="0" xfId="42" applyNumberFormat="1" applyFont="1" applyFill="1"/>
    <xf numFmtId="164" fontId="0" fillId="0" borderId="0" xfId="42" applyNumberFormat="1" applyFont="1" applyFill="1" applyBorder="1"/>
    <xf numFmtId="3" fontId="27" fillId="0" borderId="0" xfId="0" applyNumberFormat="1" applyFont="1" applyAlignment="1">
      <alignment horizontal="center" wrapText="1"/>
    </xf>
    <xf numFmtId="0" fontId="28" fillId="0" borderId="14" xfId="0" applyFont="1" applyBorder="1" applyAlignment="1">
      <alignment horizontal="center" vertical="center"/>
    </xf>
    <xf numFmtId="3" fontId="29" fillId="0" borderId="0" xfId="0" applyNumberFormat="1" applyFont="1" applyAlignment="1">
      <alignment horizontal="center" wrapText="1"/>
    </xf>
    <xf numFmtId="0" fontId="28" fillId="0" borderId="17" xfId="0" applyFont="1" applyBorder="1" applyAlignment="1">
      <alignment horizontal="center" vertical="center"/>
    </xf>
    <xf numFmtId="164" fontId="16" fillId="0" borderId="0" xfId="42" applyNumberFormat="1" applyFont="1" applyFill="1"/>
    <xf numFmtId="0" fontId="30" fillId="0" borderId="0" xfId="0" applyFont="1"/>
    <xf numFmtId="0" fontId="21" fillId="35" borderId="11" xfId="0" applyFont="1" applyFill="1" applyBorder="1" applyAlignment="1">
      <alignment horizontal="center" vertical="center" wrapText="1"/>
    </xf>
    <xf numFmtId="0" fontId="21" fillId="35" borderId="12" xfId="0" applyFont="1" applyFill="1" applyBorder="1" applyAlignment="1">
      <alignment horizontal="center" vertical="center" wrapText="1"/>
    </xf>
    <xf numFmtId="9" fontId="29" fillId="0" borderId="0" xfId="43" applyFont="1" applyAlignment="1">
      <alignment horizontal="center" wrapText="1"/>
    </xf>
    <xf numFmtId="0" fontId="31" fillId="0" borderId="0" xfId="44"/>
    <xf numFmtId="9" fontId="0" fillId="0" borderId="0" xfId="43" applyFont="1"/>
    <xf numFmtId="0" fontId="34" fillId="0" borderId="0" xfId="45"/>
    <xf numFmtId="9" fontId="0" fillId="0" borderId="0" xfId="46" applyFont="1"/>
    <xf numFmtId="164" fontId="0" fillId="0" borderId="0" xfId="47" applyNumberFormat="1" applyFont="1"/>
    <xf numFmtId="0" fontId="35" fillId="0" borderId="0" xfId="45" applyFont="1" applyAlignment="1">
      <alignment horizontal="center"/>
    </xf>
    <xf numFmtId="9" fontId="35" fillId="0" borderId="0" xfId="46" applyFont="1" applyAlignment="1">
      <alignment horizontal="center"/>
    </xf>
    <xf numFmtId="164" fontId="35" fillId="0" borderId="0" xfId="47" applyNumberFormat="1" applyFont="1" applyAlignment="1">
      <alignment horizontal="center"/>
    </xf>
    <xf numFmtId="3" fontId="23" fillId="34" borderId="18" xfId="0" applyNumberFormat="1" applyFont="1" applyFill="1" applyBorder="1" applyAlignment="1">
      <alignment horizontal="center" wrapText="1"/>
    </xf>
    <xf numFmtId="0" fontId="23" fillId="34" borderId="22" xfId="0" applyFont="1" applyFill="1" applyBorder="1" applyAlignment="1">
      <alignment horizontal="center" wrapText="1"/>
    </xf>
    <xf numFmtId="0" fontId="23" fillId="34" borderId="23" xfId="0" applyFont="1" applyFill="1" applyBorder="1" applyAlignment="1">
      <alignment horizontal="center" wrapText="1"/>
    </xf>
    <xf numFmtId="165" fontId="27" fillId="0" borderId="0" xfId="43" applyNumberFormat="1" applyFont="1" applyAlignment="1">
      <alignment horizontal="center" wrapText="1"/>
    </xf>
    <xf numFmtId="165" fontId="29" fillId="0" borderId="0" xfId="43" applyNumberFormat="1" applyFont="1" applyAlignment="1">
      <alignment horizontal="center" wrapText="1"/>
    </xf>
    <xf numFmtId="165" fontId="25" fillId="0" borderId="0" xfId="43" applyNumberFormat="1" applyFont="1" applyAlignment="1">
      <alignment wrapText="1"/>
    </xf>
    <xf numFmtId="165" fontId="0" fillId="0" borderId="0" xfId="43" applyNumberFormat="1" applyFont="1" applyFill="1" applyBorder="1"/>
    <xf numFmtId="0" fontId="38" fillId="0" borderId="0" xfId="48" applyFont="1" applyAlignment="1">
      <alignment horizontal="center"/>
    </xf>
    <xf numFmtId="0" fontId="36" fillId="0" borderId="0" xfId="48"/>
    <xf numFmtId="0" fontId="40" fillId="0" borderId="0" xfId="48" applyFont="1" applyAlignment="1">
      <alignment horizontal="center" wrapText="1"/>
    </xf>
    <xf numFmtId="0" fontId="40" fillId="0" borderId="0" xfId="48" applyFont="1" applyAlignment="1">
      <alignment horizontal="center"/>
    </xf>
    <xf numFmtId="0" fontId="37" fillId="0" borderId="0" xfId="48" applyFont="1" applyAlignment="1">
      <alignment horizontal="center"/>
    </xf>
    <xf numFmtId="0" fontId="41" fillId="0" borderId="0" xfId="48" applyFont="1"/>
    <xf numFmtId="0" fontId="42" fillId="0" borderId="0" xfId="48" applyFont="1"/>
    <xf numFmtId="0" fontId="38" fillId="0" borderId="0" xfId="48" applyFont="1" applyAlignment="1">
      <alignment wrapText="1"/>
    </xf>
    <xf numFmtId="0" fontId="38" fillId="0" borderId="0" xfId="48" applyFont="1"/>
    <xf numFmtId="0" fontId="43" fillId="0" borderId="0" xfId="48" applyFont="1"/>
    <xf numFmtId="0" fontId="43" fillId="0" borderId="0" xfId="48" applyFont="1" applyAlignment="1">
      <alignment wrapText="1"/>
    </xf>
    <xf numFmtId="0" fontId="47" fillId="0" borderId="0" xfId="48" applyFont="1"/>
    <xf numFmtId="0" fontId="42" fillId="0" borderId="0" xfId="48" applyFont="1" applyAlignment="1">
      <alignment wrapText="1"/>
    </xf>
    <xf numFmtId="0" fontId="49" fillId="0" borderId="0" xfId="48" applyFont="1"/>
    <xf numFmtId="0" fontId="38" fillId="37" borderId="0" xfId="48" applyFont="1" applyFill="1" applyAlignment="1">
      <alignment wrapText="1"/>
    </xf>
    <xf numFmtId="0" fontId="48" fillId="37" borderId="0" xfId="48" applyFont="1" applyFill="1" applyAlignment="1">
      <alignment wrapText="1"/>
    </xf>
    <xf numFmtId="0" fontId="49" fillId="0" borderId="0" xfId="48" applyFont="1" applyAlignment="1">
      <alignment wrapText="1"/>
    </xf>
    <xf numFmtId="0" fontId="36" fillId="0" borderId="0" xfId="48" applyAlignment="1">
      <alignment wrapText="1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3" fontId="27" fillId="0" borderId="0" xfId="0" applyNumberFormat="1" applyFont="1" applyAlignment="1">
      <alignment horizontal="left" wrapText="1"/>
    </xf>
    <xf numFmtId="165" fontId="27" fillId="0" borderId="0" xfId="43" applyNumberFormat="1" applyFont="1" applyAlignment="1">
      <alignment horizontal="left" wrapText="1"/>
    </xf>
    <xf numFmtId="164" fontId="27" fillId="0" borderId="0" xfId="42" applyNumberFormat="1" applyFont="1" applyFill="1" applyAlignment="1">
      <alignment horizontal="left"/>
    </xf>
    <xf numFmtId="0" fontId="27" fillId="0" borderId="0" xfId="0" applyFont="1" applyAlignment="1">
      <alignment horizontal="left"/>
    </xf>
    <xf numFmtId="3" fontId="29" fillId="0" borderId="0" xfId="0" applyNumberFormat="1" applyFont="1" applyAlignment="1">
      <alignment horizontal="left" wrapText="1"/>
    </xf>
    <xf numFmtId="164" fontId="29" fillId="0" borderId="0" xfId="42" applyNumberFormat="1" applyFont="1" applyFill="1" applyAlignment="1">
      <alignment horizontal="left"/>
    </xf>
    <xf numFmtId="0" fontId="29" fillId="0" borderId="0" xfId="0" applyFont="1" applyAlignment="1">
      <alignment horizontal="left"/>
    </xf>
    <xf numFmtId="0" fontId="50" fillId="0" borderId="0" xfId="0" applyFont="1" applyAlignment="1">
      <alignment horizontal="left" wrapText="1"/>
    </xf>
    <xf numFmtId="164" fontId="29" fillId="0" borderId="0" xfId="42" applyNumberFormat="1" applyFont="1" applyFill="1" applyBorder="1" applyAlignment="1">
      <alignment horizontal="left"/>
    </xf>
    <xf numFmtId="165" fontId="29" fillId="0" borderId="0" xfId="43" applyNumberFormat="1" applyFont="1" applyFill="1" applyBorder="1" applyAlignment="1">
      <alignment horizontal="left"/>
    </xf>
    <xf numFmtId="0" fontId="21" fillId="35" borderId="14" xfId="0" applyFont="1" applyFill="1" applyBorder="1" applyAlignment="1">
      <alignment horizontal="center" vertical="center" wrapText="1"/>
    </xf>
    <xf numFmtId="166" fontId="27" fillId="0" borderId="0" xfId="43" applyNumberFormat="1" applyFont="1" applyAlignment="1">
      <alignment horizontal="left" wrapText="1"/>
    </xf>
    <xf numFmtId="166" fontId="29" fillId="0" borderId="0" xfId="43" applyNumberFormat="1" applyFont="1" applyAlignment="1">
      <alignment horizontal="left" wrapText="1"/>
    </xf>
    <xf numFmtId="166" fontId="29" fillId="0" borderId="0" xfId="43" applyNumberFormat="1" applyFont="1" applyFill="1" applyBorder="1" applyAlignment="1">
      <alignment horizontal="left"/>
    </xf>
    <xf numFmtId="0" fontId="44" fillId="0" borderId="0" xfId="48" applyFont="1" applyAlignment="1">
      <alignment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top"/>
    </xf>
    <xf numFmtId="0" fontId="28" fillId="0" borderId="0" xfId="0" applyFont="1"/>
    <xf numFmtId="0" fontId="28" fillId="38" borderId="0" xfId="0" applyFont="1" applyFill="1" applyAlignment="1">
      <alignment vertical="center"/>
    </xf>
    <xf numFmtId="0" fontId="28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/>
    <xf numFmtId="0" fontId="50" fillId="38" borderId="0" xfId="0" applyFont="1" applyFill="1" applyAlignment="1">
      <alignment wrapText="1"/>
    </xf>
    <xf numFmtId="0" fontId="50" fillId="0" borderId="0" xfId="0" applyFont="1"/>
    <xf numFmtId="0" fontId="50" fillId="38" borderId="0" xfId="0" applyFont="1" applyFill="1"/>
    <xf numFmtId="0" fontId="28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0" fillId="38" borderId="0" xfId="0" applyFont="1" applyFill="1" applyAlignment="1">
      <alignment vertical="top" wrapText="1"/>
    </xf>
    <xf numFmtId="2" fontId="28" fillId="0" borderId="0" xfId="0" applyNumberFormat="1" applyFont="1" applyAlignment="1">
      <alignment horizontal="left"/>
    </xf>
    <xf numFmtId="2" fontId="50" fillId="0" borderId="0" xfId="0" applyNumberFormat="1" applyFont="1" applyAlignment="1">
      <alignment horizontal="left"/>
    </xf>
    <xf numFmtId="2" fontId="29" fillId="0" borderId="0" xfId="0" applyNumberFormat="1" applyFont="1" applyAlignment="1">
      <alignment horizontal="left"/>
    </xf>
    <xf numFmtId="2" fontId="29" fillId="0" borderId="0" xfId="42" applyNumberFormat="1" applyFont="1" applyFill="1" applyBorder="1" applyAlignment="1">
      <alignment horizontal="left"/>
    </xf>
    <xf numFmtId="167" fontId="27" fillId="0" borderId="0" xfId="0" applyNumberFormat="1" applyFont="1" applyAlignment="1">
      <alignment horizontal="left" wrapText="1"/>
    </xf>
    <xf numFmtId="167" fontId="29" fillId="0" borderId="0" xfId="43" applyNumberFormat="1" applyFont="1" applyAlignment="1">
      <alignment horizontal="left" wrapText="1"/>
    </xf>
    <xf numFmtId="167" fontId="29" fillId="0" borderId="0" xfId="0" applyNumberFormat="1" applyFont="1" applyAlignment="1">
      <alignment horizontal="left" wrapText="1"/>
    </xf>
    <xf numFmtId="167" fontId="50" fillId="0" borderId="0" xfId="0" applyNumberFormat="1" applyFont="1" applyAlignment="1">
      <alignment horizontal="left" wrapText="1"/>
    </xf>
    <xf numFmtId="0" fontId="52" fillId="0" borderId="0" xfId="0" applyFont="1"/>
    <xf numFmtId="3" fontId="23" fillId="34" borderId="19" xfId="0" applyNumberFormat="1" applyFont="1" applyFill="1" applyBorder="1" applyAlignment="1">
      <alignment horizontal="center" wrapText="1"/>
    </xf>
    <xf numFmtId="0" fontId="53" fillId="39" borderId="24" xfId="0" applyFont="1" applyFill="1" applyBorder="1" applyAlignment="1">
      <alignment vertical="center" wrapText="1"/>
    </xf>
    <xf numFmtId="0" fontId="54" fillId="39" borderId="25" xfId="0" applyFont="1" applyFill="1" applyBorder="1" applyAlignment="1">
      <alignment horizontal="center" vertical="center" wrapText="1"/>
    </xf>
    <xf numFmtId="0" fontId="53" fillId="39" borderId="26" xfId="0" applyFont="1" applyFill="1" applyBorder="1" applyAlignment="1">
      <alignment horizontal="center" vertical="center" wrapText="1"/>
    </xf>
    <xf numFmtId="0" fontId="53" fillId="39" borderId="26" xfId="0" applyFont="1" applyFill="1" applyBorder="1" applyAlignment="1">
      <alignment vertical="center" wrapText="1"/>
    </xf>
    <xf numFmtId="0" fontId="53" fillId="39" borderId="26" xfId="0" applyFont="1" applyFill="1" applyBorder="1" applyAlignment="1">
      <alignment horizontal="left" vertical="center" wrapText="1" indent="1"/>
    </xf>
    <xf numFmtId="0" fontId="53" fillId="39" borderId="25" xfId="0" applyFont="1" applyFill="1" applyBorder="1" applyAlignment="1">
      <alignment horizontal="justify" vertical="center" wrapText="1"/>
    </xf>
    <xf numFmtId="0" fontId="53" fillId="0" borderId="27" xfId="0" applyFont="1" applyBorder="1" applyAlignment="1">
      <alignment vertical="center" wrapText="1"/>
    </xf>
    <xf numFmtId="0" fontId="53" fillId="0" borderId="28" xfId="0" applyFont="1" applyBorder="1" applyAlignment="1">
      <alignment horizontal="center" vertical="center" wrapText="1"/>
    </xf>
    <xf numFmtId="3" fontId="53" fillId="0" borderId="20" xfId="0" applyNumberFormat="1" applyFont="1" applyBorder="1" applyAlignment="1">
      <alignment horizontal="center" vertical="center" wrapText="1"/>
    </xf>
    <xf numFmtId="10" fontId="53" fillId="0" borderId="28" xfId="0" applyNumberFormat="1" applyFont="1" applyBorder="1" applyAlignment="1">
      <alignment horizontal="justify" vertical="center" wrapText="1"/>
    </xf>
    <xf numFmtId="0" fontId="55" fillId="0" borderId="29" xfId="0" applyFont="1" applyBorder="1" applyAlignment="1">
      <alignment vertical="center" wrapText="1"/>
    </xf>
    <xf numFmtId="0" fontId="55" fillId="0" borderId="27" xfId="0" applyFont="1" applyBorder="1" applyAlignment="1">
      <alignment vertical="center" wrapText="1"/>
    </xf>
    <xf numFmtId="0" fontId="55" fillId="0" borderId="0" xfId="0" applyFont="1" applyAlignment="1">
      <alignment horizontal="center" vertical="center" wrapText="1"/>
    </xf>
    <xf numFmtId="0" fontId="55" fillId="0" borderId="15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3" fontId="55" fillId="0" borderId="0" xfId="0" applyNumberFormat="1" applyFont="1" applyAlignment="1">
      <alignment horizontal="center" vertical="center" wrapText="1"/>
    </xf>
    <xf numFmtId="0" fontId="55" fillId="0" borderId="0" xfId="0" applyFont="1" applyAlignment="1">
      <alignment horizontal="left" vertical="center" wrapText="1" indent="8"/>
    </xf>
    <xf numFmtId="0" fontId="0" fillId="0" borderId="0" xfId="0" applyAlignment="1">
      <alignment vertical="top" wrapText="1"/>
    </xf>
    <xf numFmtId="0" fontId="0" fillId="0" borderId="20" xfId="0" applyBorder="1" applyAlignment="1">
      <alignment vertical="top" wrapText="1"/>
    </xf>
    <xf numFmtId="0" fontId="55" fillId="0" borderId="0" xfId="0" applyFont="1" applyAlignment="1">
      <alignment horizontal="right" vertical="center" wrapText="1" indent="2"/>
    </xf>
    <xf numFmtId="0" fontId="55" fillId="0" borderId="0" xfId="0" applyFont="1" applyAlignment="1">
      <alignment horizontal="left" vertical="center" wrapText="1" indent="7"/>
    </xf>
    <xf numFmtId="10" fontId="55" fillId="0" borderId="15" xfId="0" applyNumberFormat="1" applyFont="1" applyBorder="1" applyAlignment="1">
      <alignment horizontal="justify" vertical="center" wrapText="1"/>
    </xf>
    <xf numFmtId="0" fontId="0" fillId="0" borderId="15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55" fillId="0" borderId="0" xfId="0" applyFont="1" applyAlignment="1">
      <alignment horizontal="left" vertical="center" wrapText="1" indent="3"/>
    </xf>
    <xf numFmtId="0" fontId="55" fillId="0" borderId="0" xfId="0" applyFont="1" applyAlignment="1">
      <alignment horizontal="left" vertical="center" wrapText="1" indent="6"/>
    </xf>
    <xf numFmtId="0" fontId="55" fillId="0" borderId="0" xfId="0" applyFont="1" applyAlignment="1">
      <alignment horizontal="right" vertical="center" wrapText="1"/>
    </xf>
    <xf numFmtId="0" fontId="55" fillId="0" borderId="0" xfId="0" applyFont="1" applyAlignment="1">
      <alignment horizontal="right" vertical="center" wrapText="1" indent="5"/>
    </xf>
    <xf numFmtId="0" fontId="55" fillId="0" borderId="15" xfId="0" applyFont="1" applyBorder="1" applyAlignment="1">
      <alignment horizontal="right" vertical="center" wrapText="1"/>
    </xf>
    <xf numFmtId="0" fontId="55" fillId="0" borderId="20" xfId="0" applyFont="1" applyBorder="1" applyAlignment="1">
      <alignment horizontal="left" vertical="center" wrapText="1" indent="8"/>
    </xf>
    <xf numFmtId="0" fontId="55" fillId="0" borderId="20" xfId="0" applyFont="1" applyBorder="1" applyAlignment="1">
      <alignment horizontal="left" vertical="center" wrapText="1" indent="3"/>
    </xf>
    <xf numFmtId="3" fontId="55" fillId="0" borderId="20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vertical="top" wrapText="1"/>
    </xf>
    <xf numFmtId="168" fontId="27" fillId="0" borderId="0" xfId="0" applyNumberFormat="1" applyFont="1" applyAlignment="1">
      <alignment horizontal="left" wrapText="1"/>
    </xf>
    <xf numFmtId="168" fontId="29" fillId="0" borderId="0" xfId="43" applyNumberFormat="1" applyFont="1" applyAlignment="1">
      <alignment horizontal="left" wrapText="1"/>
    </xf>
    <xf numFmtId="168" fontId="29" fillId="0" borderId="0" xfId="43" applyNumberFormat="1" applyFont="1" applyAlignment="1">
      <alignment horizontal="left"/>
    </xf>
    <xf numFmtId="0" fontId="37" fillId="0" borderId="0" xfId="48" applyFont="1" applyAlignment="1">
      <alignment horizontal="left" wrapText="1"/>
    </xf>
    <xf numFmtId="0" fontId="37" fillId="0" borderId="0" xfId="48" applyFont="1" applyAlignment="1">
      <alignment horizontal="left"/>
    </xf>
    <xf numFmtId="0" fontId="19" fillId="33" borderId="12" xfId="0" applyFont="1" applyFill="1" applyBorder="1" applyAlignment="1">
      <alignment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20" fillId="33" borderId="20" xfId="0" applyFont="1" applyFill="1" applyBorder="1" applyAlignment="1">
      <alignment wrapText="1"/>
    </xf>
    <xf numFmtId="0" fontId="21" fillId="35" borderId="11" xfId="0" applyFont="1" applyFill="1" applyBorder="1" applyAlignment="1">
      <alignment horizontal="center" vertical="center" wrapText="1"/>
    </xf>
    <xf numFmtId="0" fontId="21" fillId="35" borderId="14" xfId="0" applyFont="1" applyFill="1" applyBorder="1" applyAlignment="1">
      <alignment horizontal="center" vertical="center" wrapText="1"/>
    </xf>
    <xf numFmtId="0" fontId="21" fillId="35" borderId="12" xfId="0" applyFont="1" applyFill="1" applyBorder="1" applyAlignment="1">
      <alignment horizontal="center" vertical="center" wrapText="1"/>
    </xf>
    <xf numFmtId="0" fontId="21" fillId="35" borderId="13" xfId="0" applyFont="1" applyFill="1" applyBorder="1" applyAlignment="1">
      <alignment horizontal="center" vertical="center" wrapText="1"/>
    </xf>
    <xf numFmtId="0" fontId="21" fillId="35" borderId="15" xfId="0" applyFont="1" applyFill="1" applyBorder="1" applyAlignment="1">
      <alignment horizontal="center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Currency 2" xfId="47" xr:uid="{BA2486D5-E99D-EB45-AC8D-A12E4C19070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89E76760-7CE6-0944-ABA5-37FCA8C15709}"/>
    <cellStyle name="Normal 3" xfId="48" xr:uid="{01E67145-7856-B142-92C8-29FE8E662269}"/>
    <cellStyle name="Note" xfId="15" builtinId="10" customBuiltin="1"/>
    <cellStyle name="Output" xfId="10" builtinId="21" customBuiltin="1"/>
    <cellStyle name="Percent" xfId="43" builtinId="5"/>
    <cellStyle name="Percent 2" xfId="46" xr:uid="{9FA05E8F-027F-FA42-B07F-8A8AB461712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child</a:t>
            </a:r>
            <a:r>
              <a:rPr lang="en-US" baseline="0"/>
              <a:t> population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childpop!$A$9:$A$66</c:f>
              <c:strCache>
                <c:ptCount val="58"/>
                <c:pt idx="0">
                  <c:v>Los Angeles</c:v>
                </c:pt>
                <c:pt idx="1">
                  <c:v>San Diego</c:v>
                </c:pt>
                <c:pt idx="2">
                  <c:v>Orange</c:v>
                </c:pt>
                <c:pt idx="3">
                  <c:v>Riverside</c:v>
                </c:pt>
                <c:pt idx="4">
                  <c:v>San Bernardino</c:v>
                </c:pt>
                <c:pt idx="5">
                  <c:v>Santa Clara</c:v>
                </c:pt>
                <c:pt idx="6">
                  <c:v>Sacramento</c:v>
                </c:pt>
                <c:pt idx="7">
                  <c:v>Alameda</c:v>
                </c:pt>
                <c:pt idx="8">
                  <c:v>Fresno</c:v>
                </c:pt>
                <c:pt idx="9">
                  <c:v>Kern</c:v>
                </c:pt>
                <c:pt idx="10">
                  <c:v>Contra Costa</c:v>
                </c:pt>
                <c:pt idx="11">
                  <c:v>San Joaquin</c:v>
                </c:pt>
                <c:pt idx="12">
                  <c:v>Ventura</c:v>
                </c:pt>
                <c:pt idx="13">
                  <c:v>San Mateo</c:v>
                </c:pt>
                <c:pt idx="14">
                  <c:v>Stanislaus</c:v>
                </c:pt>
                <c:pt idx="15">
                  <c:v>San Francisco</c:v>
                </c:pt>
                <c:pt idx="16">
                  <c:v>Tulare</c:v>
                </c:pt>
                <c:pt idx="17">
                  <c:v>Monterey</c:v>
                </c:pt>
                <c:pt idx="18">
                  <c:v>Santa Barbara</c:v>
                </c:pt>
                <c:pt idx="19">
                  <c:v>Solano</c:v>
                </c:pt>
                <c:pt idx="20">
                  <c:v>Sonoma</c:v>
                </c:pt>
                <c:pt idx="21">
                  <c:v>Merced</c:v>
                </c:pt>
                <c:pt idx="22">
                  <c:v>Placer</c:v>
                </c:pt>
                <c:pt idx="23">
                  <c:v>Santa Cruz</c:v>
                </c:pt>
                <c:pt idx="24">
                  <c:v>Yolo</c:v>
                </c:pt>
                <c:pt idx="25">
                  <c:v>San Luis Obispo</c:v>
                </c:pt>
                <c:pt idx="26">
                  <c:v>Imperial</c:v>
                </c:pt>
                <c:pt idx="27">
                  <c:v>Butte</c:v>
                </c:pt>
                <c:pt idx="28">
                  <c:v>Kings</c:v>
                </c:pt>
                <c:pt idx="29">
                  <c:v>Marin</c:v>
                </c:pt>
                <c:pt idx="30">
                  <c:v>Madera</c:v>
                </c:pt>
                <c:pt idx="31">
                  <c:v>Shasta</c:v>
                </c:pt>
                <c:pt idx="32">
                  <c:v>El Dorado</c:v>
                </c:pt>
                <c:pt idx="33">
                  <c:v>Humboldt</c:v>
                </c:pt>
                <c:pt idx="34">
                  <c:v>Napa</c:v>
                </c:pt>
                <c:pt idx="35">
                  <c:v>Sutter</c:v>
                </c:pt>
                <c:pt idx="36">
                  <c:v>Yuba</c:v>
                </c:pt>
                <c:pt idx="37">
                  <c:v>Mendocino</c:v>
                </c:pt>
                <c:pt idx="38">
                  <c:v>Nevada</c:v>
                </c:pt>
                <c:pt idx="39">
                  <c:v>Tehama</c:v>
                </c:pt>
                <c:pt idx="40">
                  <c:v>San Benito</c:v>
                </c:pt>
                <c:pt idx="41">
                  <c:v>Lake</c:v>
                </c:pt>
                <c:pt idx="42">
                  <c:v>Tuolumne</c:v>
                </c:pt>
                <c:pt idx="43">
                  <c:v>Siskiyou</c:v>
                </c:pt>
                <c:pt idx="44">
                  <c:v>Glenn</c:v>
                </c:pt>
                <c:pt idx="45">
                  <c:v>Calaveras</c:v>
                </c:pt>
                <c:pt idx="46">
                  <c:v>Amador</c:v>
                </c:pt>
                <c:pt idx="47">
                  <c:v>Colusa</c:v>
                </c:pt>
                <c:pt idx="48">
                  <c:v>Del Norte</c:v>
                </c:pt>
                <c:pt idx="49">
                  <c:v>Lassen</c:v>
                </c:pt>
                <c:pt idx="50">
                  <c:v>Inyo</c:v>
                </c:pt>
                <c:pt idx="51">
                  <c:v>Plumas</c:v>
                </c:pt>
                <c:pt idx="52">
                  <c:v>Mariposa</c:v>
                </c:pt>
                <c:pt idx="53">
                  <c:v>Mono</c:v>
                </c:pt>
                <c:pt idx="54">
                  <c:v>Trinity</c:v>
                </c:pt>
                <c:pt idx="55">
                  <c:v>Modoc</c:v>
                </c:pt>
                <c:pt idx="56">
                  <c:v>Sierra</c:v>
                </c:pt>
                <c:pt idx="57">
                  <c:v>Alpine</c:v>
                </c:pt>
              </c:strCache>
            </c:strRef>
          </c:cat>
          <c:val>
            <c:numRef>
              <c:f>childpop!$B$9:$B$66</c:f>
              <c:numCache>
                <c:formatCode>#,##0</c:formatCode>
                <c:ptCount val="58"/>
                <c:pt idx="0">
                  <c:v>2585413</c:v>
                </c:pt>
                <c:pt idx="1">
                  <c:v>946948</c:v>
                </c:pt>
                <c:pt idx="2">
                  <c:v>839176</c:v>
                </c:pt>
                <c:pt idx="3">
                  <c:v>696229</c:v>
                </c:pt>
                <c:pt idx="4">
                  <c:v>675811</c:v>
                </c:pt>
                <c:pt idx="5">
                  <c:v>501163</c:v>
                </c:pt>
                <c:pt idx="6">
                  <c:v>430244</c:v>
                </c:pt>
                <c:pt idx="7">
                  <c:v>409504</c:v>
                </c:pt>
                <c:pt idx="8">
                  <c:v>333464</c:v>
                </c:pt>
                <c:pt idx="9">
                  <c:v>297693</c:v>
                </c:pt>
                <c:pt idx="10">
                  <c:v>278769</c:v>
                </c:pt>
                <c:pt idx="11">
                  <c:v>232988</c:v>
                </c:pt>
                <c:pt idx="12">
                  <c:v>219815</c:v>
                </c:pt>
                <c:pt idx="13">
                  <c:v>178956</c:v>
                </c:pt>
                <c:pt idx="14">
                  <c:v>171910</c:v>
                </c:pt>
                <c:pt idx="15">
                  <c:v>163704</c:v>
                </c:pt>
                <c:pt idx="16">
                  <c:v>162508</c:v>
                </c:pt>
                <c:pt idx="17">
                  <c:v>133110</c:v>
                </c:pt>
                <c:pt idx="18">
                  <c:v>131855</c:v>
                </c:pt>
                <c:pt idx="19">
                  <c:v>117085</c:v>
                </c:pt>
                <c:pt idx="20">
                  <c:v>108071</c:v>
                </c:pt>
                <c:pt idx="21">
                  <c:v>95718</c:v>
                </c:pt>
                <c:pt idx="22">
                  <c:v>85781</c:v>
                </c:pt>
                <c:pt idx="23">
                  <c:v>75728</c:v>
                </c:pt>
                <c:pt idx="24">
                  <c:v>72518</c:v>
                </c:pt>
                <c:pt idx="25">
                  <c:v>66459</c:v>
                </c:pt>
                <c:pt idx="26">
                  <c:v>62093</c:v>
                </c:pt>
                <c:pt idx="27">
                  <c:v>61023</c:v>
                </c:pt>
                <c:pt idx="28">
                  <c:v>55060</c:v>
                </c:pt>
                <c:pt idx="29">
                  <c:v>54502</c:v>
                </c:pt>
                <c:pt idx="30">
                  <c:v>47731</c:v>
                </c:pt>
                <c:pt idx="31">
                  <c:v>44313</c:v>
                </c:pt>
                <c:pt idx="32">
                  <c:v>42872</c:v>
                </c:pt>
                <c:pt idx="33">
                  <c:v>35233</c:v>
                </c:pt>
                <c:pt idx="34">
                  <c:v>31773</c:v>
                </c:pt>
                <c:pt idx="35">
                  <c:v>28125</c:v>
                </c:pt>
                <c:pt idx="36">
                  <c:v>24144</c:v>
                </c:pt>
                <c:pt idx="37">
                  <c:v>21487</c:v>
                </c:pt>
                <c:pt idx="38">
                  <c:v>18120</c:v>
                </c:pt>
                <c:pt idx="39">
                  <c:v>17053</c:v>
                </c:pt>
                <c:pt idx="40">
                  <c:v>15989</c:v>
                </c:pt>
                <c:pt idx="41">
                  <c:v>15780</c:v>
                </c:pt>
                <c:pt idx="42">
                  <c:v>9859</c:v>
                </c:pt>
                <c:pt idx="43">
                  <c:v>9804</c:v>
                </c:pt>
                <c:pt idx="44">
                  <c:v>8437</c:v>
                </c:pt>
                <c:pt idx="45">
                  <c:v>8382</c:v>
                </c:pt>
                <c:pt idx="46">
                  <c:v>6862</c:v>
                </c:pt>
                <c:pt idx="47">
                  <c:v>6832</c:v>
                </c:pt>
                <c:pt idx="48">
                  <c:v>6439</c:v>
                </c:pt>
                <c:pt idx="49">
                  <c:v>6321</c:v>
                </c:pt>
                <c:pt idx="50">
                  <c:v>4243</c:v>
                </c:pt>
                <c:pt idx="51">
                  <c:v>3722</c:v>
                </c:pt>
                <c:pt idx="52">
                  <c:v>3244</c:v>
                </c:pt>
                <c:pt idx="53">
                  <c:v>3151</c:v>
                </c:pt>
                <c:pt idx="54">
                  <c:v>2665</c:v>
                </c:pt>
                <c:pt idx="55">
                  <c:v>2071</c:v>
                </c:pt>
                <c:pt idx="56" formatCode="General">
                  <c:v>518</c:v>
                </c:pt>
                <c:pt idx="57" formatCode="General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B-F34D-9565-F2402C4D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74384"/>
        <c:axId val="571176112"/>
      </c:barChart>
      <c:catAx>
        <c:axId val="5711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76112"/>
        <c:crosses val="autoZero"/>
        <c:auto val="1"/>
        <c:lblAlgn val="ctr"/>
        <c:lblOffset val="100"/>
        <c:noMultiLvlLbl val="0"/>
      </c:catAx>
      <c:valAx>
        <c:axId val="571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child</a:t>
            </a:r>
            <a:r>
              <a:rPr lang="en-US" baseline="0"/>
              <a:t> poverty population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childpov!$A$3:$A$60</c:f>
              <c:strCache>
                <c:ptCount val="58"/>
                <c:pt idx="0">
                  <c:v>Los Angeles</c:v>
                </c:pt>
                <c:pt idx="1">
                  <c:v>San Bernardino</c:v>
                </c:pt>
                <c:pt idx="2">
                  <c:v>San Diego</c:v>
                </c:pt>
                <c:pt idx="3">
                  <c:v>Riverside</c:v>
                </c:pt>
                <c:pt idx="4">
                  <c:v>Orange</c:v>
                </c:pt>
                <c:pt idx="5">
                  <c:v>Fresno</c:v>
                </c:pt>
                <c:pt idx="6">
                  <c:v>Kern</c:v>
                </c:pt>
                <c:pt idx="7">
                  <c:v>Sacramento</c:v>
                </c:pt>
                <c:pt idx="8">
                  <c:v>Tulare</c:v>
                </c:pt>
                <c:pt idx="9">
                  <c:v>San Joaquin</c:v>
                </c:pt>
                <c:pt idx="10">
                  <c:v>Alameda</c:v>
                </c:pt>
                <c:pt idx="11">
                  <c:v>Santa Clara</c:v>
                </c:pt>
                <c:pt idx="12">
                  <c:v>Stanislaus</c:v>
                </c:pt>
                <c:pt idx="13">
                  <c:v>Contra Costa</c:v>
                </c:pt>
                <c:pt idx="14">
                  <c:v>Ventura</c:v>
                </c:pt>
                <c:pt idx="15">
                  <c:v>Merced</c:v>
                </c:pt>
                <c:pt idx="16">
                  <c:v>Monterey</c:v>
                </c:pt>
                <c:pt idx="17">
                  <c:v>Santa Barbara</c:v>
                </c:pt>
                <c:pt idx="18">
                  <c:v>Imperial</c:v>
                </c:pt>
                <c:pt idx="19">
                  <c:v>San Francisco</c:v>
                </c:pt>
                <c:pt idx="20">
                  <c:v>Solano</c:v>
                </c:pt>
                <c:pt idx="21">
                  <c:v>Kings</c:v>
                </c:pt>
                <c:pt idx="22">
                  <c:v>Madera</c:v>
                </c:pt>
                <c:pt idx="23">
                  <c:v>San Mateo</c:v>
                </c:pt>
                <c:pt idx="24">
                  <c:v>Sonoma</c:v>
                </c:pt>
                <c:pt idx="25">
                  <c:v>Butte</c:v>
                </c:pt>
                <c:pt idx="26">
                  <c:v>Yolo</c:v>
                </c:pt>
                <c:pt idx="27">
                  <c:v>Shasta</c:v>
                </c:pt>
                <c:pt idx="28">
                  <c:v>Santa Cruz</c:v>
                </c:pt>
                <c:pt idx="29">
                  <c:v>Humboldt</c:v>
                </c:pt>
                <c:pt idx="30">
                  <c:v>Placer</c:v>
                </c:pt>
                <c:pt idx="31">
                  <c:v>San Luis Obispo</c:v>
                </c:pt>
                <c:pt idx="32">
                  <c:v>Sutter</c:v>
                </c:pt>
                <c:pt idx="33">
                  <c:v>El Dorado</c:v>
                </c:pt>
                <c:pt idx="34">
                  <c:v>Tehama</c:v>
                </c:pt>
                <c:pt idx="35">
                  <c:v>Yuba</c:v>
                </c:pt>
                <c:pt idx="36">
                  <c:v>Mendocino</c:v>
                </c:pt>
                <c:pt idx="37">
                  <c:v>Marin</c:v>
                </c:pt>
                <c:pt idx="38">
                  <c:v>Lake</c:v>
                </c:pt>
                <c:pt idx="39">
                  <c:v>Napa</c:v>
                </c:pt>
                <c:pt idx="40">
                  <c:v>Nevada</c:v>
                </c:pt>
                <c:pt idx="41">
                  <c:v>Siskiyou</c:v>
                </c:pt>
                <c:pt idx="42">
                  <c:v>San Benito</c:v>
                </c:pt>
                <c:pt idx="43">
                  <c:v>Calaveras</c:v>
                </c:pt>
                <c:pt idx="44">
                  <c:v>Del Norte</c:v>
                </c:pt>
                <c:pt idx="45">
                  <c:v>Glenn</c:v>
                </c:pt>
                <c:pt idx="46">
                  <c:v>Colusa</c:v>
                </c:pt>
                <c:pt idx="47">
                  <c:v>Lassen</c:v>
                </c:pt>
                <c:pt idx="48">
                  <c:v>Tuolumne</c:v>
                </c:pt>
                <c:pt idx="49">
                  <c:v>Trinity</c:v>
                </c:pt>
                <c:pt idx="50">
                  <c:v>Mono</c:v>
                </c:pt>
                <c:pt idx="51">
                  <c:v>Mariposa</c:v>
                </c:pt>
                <c:pt idx="52">
                  <c:v>Modoc</c:v>
                </c:pt>
                <c:pt idx="53">
                  <c:v>Inyo</c:v>
                </c:pt>
                <c:pt idx="54">
                  <c:v>Amador</c:v>
                </c:pt>
                <c:pt idx="55">
                  <c:v>Plumas</c:v>
                </c:pt>
                <c:pt idx="56">
                  <c:v>Sierra</c:v>
                </c:pt>
                <c:pt idx="57">
                  <c:v>Alpine</c:v>
                </c:pt>
              </c:strCache>
            </c:strRef>
          </c:cat>
          <c:val>
            <c:numRef>
              <c:f>childpov!$B$3:$B$60</c:f>
              <c:numCache>
                <c:formatCode>#,##0</c:formatCode>
                <c:ptCount val="58"/>
                <c:pt idx="0">
                  <c:v>399930</c:v>
                </c:pt>
                <c:pt idx="1">
                  <c:v>109562</c:v>
                </c:pt>
                <c:pt idx="2">
                  <c:v>106715</c:v>
                </c:pt>
                <c:pt idx="3">
                  <c:v>88745</c:v>
                </c:pt>
                <c:pt idx="4">
                  <c:v>84009</c:v>
                </c:pt>
                <c:pt idx="5">
                  <c:v>77530</c:v>
                </c:pt>
                <c:pt idx="6">
                  <c:v>64910</c:v>
                </c:pt>
                <c:pt idx="7">
                  <c:v>60506</c:v>
                </c:pt>
                <c:pt idx="8">
                  <c:v>35740</c:v>
                </c:pt>
                <c:pt idx="9">
                  <c:v>35619</c:v>
                </c:pt>
                <c:pt idx="10">
                  <c:v>32335</c:v>
                </c:pt>
                <c:pt idx="11">
                  <c:v>27701</c:v>
                </c:pt>
                <c:pt idx="12">
                  <c:v>26164</c:v>
                </c:pt>
                <c:pt idx="13">
                  <c:v>23406</c:v>
                </c:pt>
                <c:pt idx="14">
                  <c:v>22895</c:v>
                </c:pt>
                <c:pt idx="15">
                  <c:v>21124</c:v>
                </c:pt>
                <c:pt idx="16">
                  <c:v>19080</c:v>
                </c:pt>
                <c:pt idx="17">
                  <c:v>14818</c:v>
                </c:pt>
                <c:pt idx="18">
                  <c:v>14434</c:v>
                </c:pt>
                <c:pt idx="19">
                  <c:v>12413</c:v>
                </c:pt>
                <c:pt idx="20">
                  <c:v>11994</c:v>
                </c:pt>
                <c:pt idx="21">
                  <c:v>10641</c:v>
                </c:pt>
                <c:pt idx="22">
                  <c:v>10633</c:v>
                </c:pt>
                <c:pt idx="23">
                  <c:v>9609</c:v>
                </c:pt>
                <c:pt idx="24">
                  <c:v>8517</c:v>
                </c:pt>
                <c:pt idx="25">
                  <c:v>8113</c:v>
                </c:pt>
                <c:pt idx="26">
                  <c:v>6431</c:v>
                </c:pt>
                <c:pt idx="27">
                  <c:v>6219</c:v>
                </c:pt>
                <c:pt idx="28">
                  <c:v>6195</c:v>
                </c:pt>
                <c:pt idx="29">
                  <c:v>5469</c:v>
                </c:pt>
                <c:pt idx="30">
                  <c:v>5058</c:v>
                </c:pt>
                <c:pt idx="31">
                  <c:v>4982</c:v>
                </c:pt>
                <c:pt idx="32">
                  <c:v>3901</c:v>
                </c:pt>
                <c:pt idx="33">
                  <c:v>3888</c:v>
                </c:pt>
                <c:pt idx="34">
                  <c:v>3862</c:v>
                </c:pt>
                <c:pt idx="35">
                  <c:v>3611</c:v>
                </c:pt>
                <c:pt idx="36">
                  <c:v>3377</c:v>
                </c:pt>
                <c:pt idx="37">
                  <c:v>3251</c:v>
                </c:pt>
                <c:pt idx="38">
                  <c:v>2796</c:v>
                </c:pt>
                <c:pt idx="39">
                  <c:v>2062</c:v>
                </c:pt>
                <c:pt idx="40">
                  <c:v>1795</c:v>
                </c:pt>
                <c:pt idx="41">
                  <c:v>1715</c:v>
                </c:pt>
                <c:pt idx="42">
                  <c:v>1542</c:v>
                </c:pt>
                <c:pt idx="43">
                  <c:v>1527</c:v>
                </c:pt>
                <c:pt idx="44">
                  <c:v>1364</c:v>
                </c:pt>
                <c:pt idx="45">
                  <c:v>1264</c:v>
                </c:pt>
                <c:pt idx="46">
                  <c:v>1167</c:v>
                </c:pt>
                <c:pt idx="47" formatCode="General">
                  <c:v>791</c:v>
                </c:pt>
                <c:pt idx="48" formatCode="General">
                  <c:v>692</c:v>
                </c:pt>
                <c:pt idx="49" formatCode="General">
                  <c:v>654</c:v>
                </c:pt>
                <c:pt idx="50" formatCode="General">
                  <c:v>592</c:v>
                </c:pt>
                <c:pt idx="51" formatCode="General">
                  <c:v>551</c:v>
                </c:pt>
                <c:pt idx="52" formatCode="General">
                  <c:v>524</c:v>
                </c:pt>
                <c:pt idx="53" formatCode="General">
                  <c:v>442</c:v>
                </c:pt>
                <c:pt idx="54" formatCode="General">
                  <c:v>401</c:v>
                </c:pt>
                <c:pt idx="55" formatCode="General">
                  <c:v>396</c:v>
                </c:pt>
                <c:pt idx="56" formatCode="General">
                  <c:v>30</c:v>
                </c:pt>
                <c:pt idx="57" formatCode="General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F-5647-88CA-FFA2348CC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74384"/>
        <c:axId val="571176112"/>
      </c:barChart>
      <c:catAx>
        <c:axId val="5711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76112"/>
        <c:crosses val="autoZero"/>
        <c:auto val="1"/>
        <c:lblAlgn val="ctr"/>
        <c:lblOffset val="100"/>
        <c:noMultiLvlLbl val="0"/>
      </c:catAx>
      <c:valAx>
        <c:axId val="571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children</a:t>
            </a:r>
            <a:r>
              <a:rPr lang="en-US" baseline="0"/>
              <a:t> with allegations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childalleg!$A$11:$A$68</c:f>
              <c:strCache>
                <c:ptCount val="58"/>
                <c:pt idx="0">
                  <c:v>Los Angeles</c:v>
                </c:pt>
                <c:pt idx="1">
                  <c:v>San Diego</c:v>
                </c:pt>
                <c:pt idx="2">
                  <c:v>Riverside</c:v>
                </c:pt>
                <c:pt idx="3">
                  <c:v>San Bernardino</c:v>
                </c:pt>
                <c:pt idx="4">
                  <c:v>Orange</c:v>
                </c:pt>
                <c:pt idx="5">
                  <c:v>Sacramento</c:v>
                </c:pt>
                <c:pt idx="6">
                  <c:v>Fresno</c:v>
                </c:pt>
                <c:pt idx="7">
                  <c:v>Kern</c:v>
                </c:pt>
                <c:pt idx="8">
                  <c:v>Santa Clara</c:v>
                </c:pt>
                <c:pt idx="9">
                  <c:v>Alameda</c:v>
                </c:pt>
                <c:pt idx="10">
                  <c:v>Stanislaus</c:v>
                </c:pt>
                <c:pt idx="11">
                  <c:v>Contra Costa</c:v>
                </c:pt>
                <c:pt idx="12">
                  <c:v>Tulare</c:v>
                </c:pt>
                <c:pt idx="13">
                  <c:v>San Joaquin</c:v>
                </c:pt>
                <c:pt idx="14">
                  <c:v>Ventura</c:v>
                </c:pt>
                <c:pt idx="15">
                  <c:v>Solano</c:v>
                </c:pt>
                <c:pt idx="16">
                  <c:v>Santa Barbara</c:v>
                </c:pt>
                <c:pt idx="17">
                  <c:v>Merced</c:v>
                </c:pt>
                <c:pt idx="18">
                  <c:v>San Francisco</c:v>
                </c:pt>
                <c:pt idx="19">
                  <c:v>Sonoma</c:v>
                </c:pt>
                <c:pt idx="20">
                  <c:v>San Mateo</c:v>
                </c:pt>
                <c:pt idx="21">
                  <c:v>Monterey</c:v>
                </c:pt>
                <c:pt idx="22">
                  <c:v>Placer</c:v>
                </c:pt>
                <c:pt idx="23">
                  <c:v>Shasta</c:v>
                </c:pt>
                <c:pt idx="24">
                  <c:v>San Luis Obispo</c:v>
                </c:pt>
                <c:pt idx="25">
                  <c:v>Butte</c:v>
                </c:pt>
                <c:pt idx="26">
                  <c:v>Madera</c:v>
                </c:pt>
                <c:pt idx="27">
                  <c:v>Imperial</c:v>
                </c:pt>
                <c:pt idx="28">
                  <c:v>Kings</c:v>
                </c:pt>
                <c:pt idx="29">
                  <c:v>Humboldt</c:v>
                </c:pt>
                <c:pt idx="30">
                  <c:v>Yolo</c:v>
                </c:pt>
                <c:pt idx="31">
                  <c:v>El Dorado</c:v>
                </c:pt>
                <c:pt idx="32">
                  <c:v>Santa Cruz</c:v>
                </c:pt>
                <c:pt idx="33">
                  <c:v>Mendocino</c:v>
                </c:pt>
                <c:pt idx="34">
                  <c:v>Napa</c:v>
                </c:pt>
                <c:pt idx="35">
                  <c:v>Yuba</c:v>
                </c:pt>
                <c:pt idx="36">
                  <c:v>Tehama</c:v>
                </c:pt>
                <c:pt idx="37">
                  <c:v>Sutter</c:v>
                </c:pt>
                <c:pt idx="38">
                  <c:v>Marin</c:v>
                </c:pt>
                <c:pt idx="39">
                  <c:v>Lake</c:v>
                </c:pt>
                <c:pt idx="40">
                  <c:v>Nevada</c:v>
                </c:pt>
                <c:pt idx="41">
                  <c:v>Calaveras</c:v>
                </c:pt>
                <c:pt idx="42">
                  <c:v>Tuolumne</c:v>
                </c:pt>
                <c:pt idx="43">
                  <c:v>Siskiyou</c:v>
                </c:pt>
                <c:pt idx="44">
                  <c:v>San Benito</c:v>
                </c:pt>
                <c:pt idx="45">
                  <c:v>Del Norte</c:v>
                </c:pt>
                <c:pt idx="46">
                  <c:v>Glenn</c:v>
                </c:pt>
                <c:pt idx="47">
                  <c:v>Amador</c:v>
                </c:pt>
                <c:pt idx="48">
                  <c:v>Lassen</c:v>
                </c:pt>
                <c:pt idx="49">
                  <c:v>Inyo</c:v>
                </c:pt>
                <c:pt idx="50">
                  <c:v>Colusa</c:v>
                </c:pt>
                <c:pt idx="51">
                  <c:v>Mariposa</c:v>
                </c:pt>
                <c:pt idx="52">
                  <c:v>Modoc</c:v>
                </c:pt>
                <c:pt idx="53">
                  <c:v>Trinity</c:v>
                </c:pt>
                <c:pt idx="54">
                  <c:v>Mono</c:v>
                </c:pt>
                <c:pt idx="55">
                  <c:v>Plumas</c:v>
                </c:pt>
                <c:pt idx="56">
                  <c:v>Alpine</c:v>
                </c:pt>
                <c:pt idx="57">
                  <c:v>Sierra</c:v>
                </c:pt>
              </c:strCache>
            </c:strRef>
          </c:cat>
          <c:val>
            <c:numRef>
              <c:f>childalleg!$B$11:$B$68</c:f>
              <c:numCache>
                <c:formatCode>#,##0</c:formatCode>
                <c:ptCount val="58"/>
                <c:pt idx="0">
                  <c:v>100658</c:v>
                </c:pt>
                <c:pt idx="1">
                  <c:v>43230</c:v>
                </c:pt>
                <c:pt idx="2">
                  <c:v>40189</c:v>
                </c:pt>
                <c:pt idx="3">
                  <c:v>30758</c:v>
                </c:pt>
                <c:pt idx="4">
                  <c:v>28416</c:v>
                </c:pt>
                <c:pt idx="5">
                  <c:v>20883</c:v>
                </c:pt>
                <c:pt idx="6">
                  <c:v>19615</c:v>
                </c:pt>
                <c:pt idx="7">
                  <c:v>14090</c:v>
                </c:pt>
                <c:pt idx="8">
                  <c:v>12013</c:v>
                </c:pt>
                <c:pt idx="9">
                  <c:v>11593</c:v>
                </c:pt>
                <c:pt idx="10">
                  <c:v>9694</c:v>
                </c:pt>
                <c:pt idx="11">
                  <c:v>9628</c:v>
                </c:pt>
                <c:pt idx="12">
                  <c:v>9483</c:v>
                </c:pt>
                <c:pt idx="13">
                  <c:v>9115</c:v>
                </c:pt>
                <c:pt idx="14">
                  <c:v>8353</c:v>
                </c:pt>
                <c:pt idx="15">
                  <c:v>5815</c:v>
                </c:pt>
                <c:pt idx="16">
                  <c:v>5787</c:v>
                </c:pt>
                <c:pt idx="17">
                  <c:v>5555</c:v>
                </c:pt>
                <c:pt idx="18">
                  <c:v>4977</c:v>
                </c:pt>
                <c:pt idx="19">
                  <c:v>4605</c:v>
                </c:pt>
                <c:pt idx="20">
                  <c:v>4599</c:v>
                </c:pt>
                <c:pt idx="21">
                  <c:v>4393</c:v>
                </c:pt>
                <c:pt idx="22">
                  <c:v>3745</c:v>
                </c:pt>
                <c:pt idx="23">
                  <c:v>3513</c:v>
                </c:pt>
                <c:pt idx="24">
                  <c:v>3509</c:v>
                </c:pt>
                <c:pt idx="25">
                  <c:v>3207</c:v>
                </c:pt>
                <c:pt idx="26">
                  <c:v>3190</c:v>
                </c:pt>
                <c:pt idx="27">
                  <c:v>2702</c:v>
                </c:pt>
                <c:pt idx="28">
                  <c:v>2352</c:v>
                </c:pt>
                <c:pt idx="29">
                  <c:v>2238</c:v>
                </c:pt>
                <c:pt idx="30">
                  <c:v>2111</c:v>
                </c:pt>
                <c:pt idx="31">
                  <c:v>2031</c:v>
                </c:pt>
                <c:pt idx="32">
                  <c:v>1968</c:v>
                </c:pt>
                <c:pt idx="33">
                  <c:v>1760</c:v>
                </c:pt>
                <c:pt idx="34">
                  <c:v>1642</c:v>
                </c:pt>
                <c:pt idx="35">
                  <c:v>1582</c:v>
                </c:pt>
                <c:pt idx="36">
                  <c:v>1346</c:v>
                </c:pt>
                <c:pt idx="37">
                  <c:v>1290</c:v>
                </c:pt>
                <c:pt idx="38">
                  <c:v>1225</c:v>
                </c:pt>
                <c:pt idx="39">
                  <c:v>1149</c:v>
                </c:pt>
                <c:pt idx="40">
                  <c:v>1080</c:v>
                </c:pt>
                <c:pt idx="41" formatCode="General">
                  <c:v>928</c:v>
                </c:pt>
                <c:pt idx="42" formatCode="General">
                  <c:v>837</c:v>
                </c:pt>
                <c:pt idx="43" formatCode="General">
                  <c:v>763</c:v>
                </c:pt>
                <c:pt idx="44" formatCode="General">
                  <c:v>720</c:v>
                </c:pt>
                <c:pt idx="45" formatCode="General">
                  <c:v>714</c:v>
                </c:pt>
                <c:pt idx="46" formatCode="General">
                  <c:v>570</c:v>
                </c:pt>
                <c:pt idx="47" formatCode="General">
                  <c:v>551</c:v>
                </c:pt>
                <c:pt idx="48" formatCode="General">
                  <c:v>476</c:v>
                </c:pt>
                <c:pt idx="49" formatCode="General">
                  <c:v>312</c:v>
                </c:pt>
                <c:pt idx="50" formatCode="General">
                  <c:v>258</c:v>
                </c:pt>
                <c:pt idx="51" formatCode="General">
                  <c:v>242</c:v>
                </c:pt>
                <c:pt idx="52" formatCode="General">
                  <c:v>231</c:v>
                </c:pt>
                <c:pt idx="53" formatCode="General">
                  <c:v>200</c:v>
                </c:pt>
                <c:pt idx="54" formatCode="General">
                  <c:v>173</c:v>
                </c:pt>
                <c:pt idx="55" formatCode="General">
                  <c:v>119</c:v>
                </c:pt>
                <c:pt idx="56" formatCode="General">
                  <c:v>37</c:v>
                </c:pt>
                <c:pt idx="57" formatCode="General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9-1846-80CF-015ACA24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211872"/>
        <c:axId val="572213600"/>
      </c:barChart>
      <c:catAx>
        <c:axId val="572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13600"/>
        <c:crosses val="autoZero"/>
        <c:auto val="1"/>
        <c:lblAlgn val="ctr"/>
        <c:lblOffset val="100"/>
        <c:noMultiLvlLbl val="0"/>
      </c:catAx>
      <c:valAx>
        <c:axId val="572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139700</xdr:rowOff>
    </xdr:from>
    <xdr:to>
      <xdr:col>15</xdr:col>
      <xdr:colOff>177800</xdr:colOff>
      <xdr:row>15</xdr:row>
      <xdr:rowOff>762000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E3E2F8-57F9-DDE4-8C9A-0CA39FE29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139700"/>
          <a:ext cx="7188200" cy="798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4</xdr:row>
      <xdr:rowOff>31750</xdr:rowOff>
    </xdr:from>
    <xdr:to>
      <xdr:col>15</xdr:col>
      <xdr:colOff>571500</xdr:colOff>
      <xdr:row>27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1D75A7-03A5-CFB3-9012-612D8CF4E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</xdr:row>
      <xdr:rowOff>0</xdr:rowOff>
    </xdr:from>
    <xdr:to>
      <xdr:col>14</xdr:col>
      <xdr:colOff>793750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B6FD0-B4DD-B140-993D-FDD1A20EE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5</xdr:row>
      <xdr:rowOff>139700</xdr:rowOff>
    </xdr:from>
    <xdr:to>
      <xdr:col>16</xdr:col>
      <xdr:colOff>12700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6BE17-348F-9F86-931C-C4E443416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fia G" id="{6EFDC9AD-F19E-D247-AE39-4080996D340F}" userId="d15c38d48d56f8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3-07-18T06:29:36.84" personId="{6EFDC9AD-F19E-D247-AE39-4080996D340F}" id="{552754CA-309A-0F43-8A34-3D834463993E}">
    <text xml:space="preserve">2 adults, one working, with 2 kids
</text>
  </threadedComment>
  <threadedComment ref="M1" dT="2023-11-28T19:28:39.93" personId="{6EFDC9AD-F19E-D247-AE39-4080996D340F}" id="{E5FF80E1-3B99-AC48-98C0-DBC1E02E45B1}" parentId="{552754CA-309A-0F43-8A34-3D834463993E}">
    <text>Last updated 11/28/2023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" dT="2023-07-18T06:29:36.84" personId="{6EFDC9AD-F19E-D247-AE39-4080996D340F}" id="{402166FD-6B80-D644-91DB-AE3F73C85085}">
    <text xml:space="preserve">2 adults, one working, with 2 kids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vernmentjobs.com/careers/imperialcounty" TargetMode="External"/><Relationship Id="rId18" Type="http://schemas.openxmlformats.org/officeDocument/2006/relationships/hyperlink" Target="https://www.lassencounty.org/dept/personnel-risk-management/job-openings" TargetMode="External"/><Relationship Id="rId26" Type="http://schemas.openxmlformats.org/officeDocument/2006/relationships/hyperlink" Target="https://www.monocounty.ca.gov/jobs" TargetMode="External"/><Relationship Id="rId39" Type="http://schemas.openxmlformats.org/officeDocument/2006/relationships/hyperlink" Target="https://www.jobapscloud.com/SJQ/" TargetMode="External"/><Relationship Id="rId21" Type="http://schemas.openxmlformats.org/officeDocument/2006/relationships/hyperlink" Target="https://www.governmentjobs.com/careers/marincounty" TargetMode="External"/><Relationship Id="rId34" Type="http://schemas.openxmlformats.org/officeDocument/2006/relationships/hyperlink" Target="https://www.governmentjobs.com/careers/sacramento" TargetMode="External"/><Relationship Id="rId42" Type="http://schemas.openxmlformats.org/officeDocument/2006/relationships/hyperlink" Target="https://www.governmentjobs.com/careers/sbcounty" TargetMode="External"/><Relationship Id="rId47" Type="http://schemas.openxmlformats.org/officeDocument/2006/relationships/hyperlink" Target="https://www.governmentjobs.com/careers/siskiyouca" TargetMode="External"/><Relationship Id="rId50" Type="http://schemas.openxmlformats.org/officeDocument/2006/relationships/hyperlink" Target="https://www.governmentjobs.com/careers/stanislaus/" TargetMode="External"/><Relationship Id="rId55" Type="http://schemas.openxmlformats.org/officeDocument/2006/relationships/hyperlink" Target="https://www.tuolumnecounty.ca.gov/923/Current-Employment-Opportunities" TargetMode="External"/><Relationship Id="rId7" Type="http://schemas.openxmlformats.org/officeDocument/2006/relationships/hyperlink" Target="https://www.governmentjobs.com/careers/contracosta" TargetMode="External"/><Relationship Id="rId2" Type="http://schemas.openxmlformats.org/officeDocument/2006/relationships/hyperlink" Target="https://www.alpinecountyca.gov/jobs.aspx" TargetMode="External"/><Relationship Id="rId16" Type="http://schemas.openxmlformats.org/officeDocument/2006/relationships/hyperlink" Target="https://www.governmentjobs.com/careers/kingscounty" TargetMode="External"/><Relationship Id="rId29" Type="http://schemas.openxmlformats.org/officeDocument/2006/relationships/hyperlink" Target="https://www.governmentjobs.com/careers/mynevadacounty" TargetMode="External"/><Relationship Id="rId11" Type="http://schemas.openxmlformats.org/officeDocument/2006/relationships/hyperlink" Target="https://www.countyofglenn.net/dept/personnel/job-opportunities" TargetMode="External"/><Relationship Id="rId24" Type="http://schemas.openxmlformats.org/officeDocument/2006/relationships/hyperlink" Target="https://www.governmentjobs.com/careers/merced" TargetMode="External"/><Relationship Id="rId32" Type="http://schemas.openxmlformats.org/officeDocument/2006/relationships/hyperlink" Target="https://www.plumascounty.us/jobs.aspx" TargetMode="External"/><Relationship Id="rId37" Type="http://schemas.openxmlformats.org/officeDocument/2006/relationships/hyperlink" Target="https://www.governmentjobs.com/careers/sdcounty" TargetMode="External"/><Relationship Id="rId40" Type="http://schemas.openxmlformats.org/officeDocument/2006/relationships/hyperlink" Target="https://www.governmentjobs.com/careers/slocountyca" TargetMode="External"/><Relationship Id="rId45" Type="http://schemas.openxmlformats.org/officeDocument/2006/relationships/hyperlink" Target="https://www.governmentjobs.com/careers/shasta" TargetMode="External"/><Relationship Id="rId53" Type="http://schemas.openxmlformats.org/officeDocument/2006/relationships/hyperlink" Target="https://www.trinitycounty.org/Employment" TargetMode="External"/><Relationship Id="rId58" Type="http://schemas.openxmlformats.org/officeDocument/2006/relationships/hyperlink" Target="https://www.calopps.org/yuba-county" TargetMode="External"/><Relationship Id="rId5" Type="http://schemas.openxmlformats.org/officeDocument/2006/relationships/hyperlink" Target="https://www.governmentjobs.com/careers/calaverascounty" TargetMode="External"/><Relationship Id="rId19" Type="http://schemas.openxmlformats.org/officeDocument/2006/relationships/hyperlink" Target="https://www.governmentjobs.com/careers/lacounty" TargetMode="External"/><Relationship Id="rId4" Type="http://schemas.openxmlformats.org/officeDocument/2006/relationships/hyperlink" Target="https://www.governmentjobs.com/careers/buttecountyca" TargetMode="External"/><Relationship Id="rId9" Type="http://schemas.openxmlformats.org/officeDocument/2006/relationships/hyperlink" Target="https://www.governmentjobs.com/careers/edcgov" TargetMode="External"/><Relationship Id="rId14" Type="http://schemas.openxmlformats.org/officeDocument/2006/relationships/hyperlink" Target="https://www.governmentjobs.com/careers/inyocounty/" TargetMode="External"/><Relationship Id="rId22" Type="http://schemas.openxmlformats.org/officeDocument/2006/relationships/hyperlink" Target="https://www.governmentjobs.com/careers/mariposacounty" TargetMode="External"/><Relationship Id="rId27" Type="http://schemas.openxmlformats.org/officeDocument/2006/relationships/hyperlink" Target="https://www.governmentjobs.com/careers/montereycounty" TargetMode="External"/><Relationship Id="rId30" Type="http://schemas.openxmlformats.org/officeDocument/2006/relationships/hyperlink" Target="https://www.governmentjobs.com/careers/oc" TargetMode="External"/><Relationship Id="rId35" Type="http://schemas.openxmlformats.org/officeDocument/2006/relationships/hyperlink" Target="https://www.governmentjobs.com/careers/sanbenito" TargetMode="External"/><Relationship Id="rId43" Type="http://schemas.openxmlformats.org/officeDocument/2006/relationships/hyperlink" Target="https://www.governmentjobs.com/careers/santaclara" TargetMode="External"/><Relationship Id="rId48" Type="http://schemas.openxmlformats.org/officeDocument/2006/relationships/hyperlink" Target="https://jobapscloud.com/solano/" TargetMode="External"/><Relationship Id="rId56" Type="http://schemas.openxmlformats.org/officeDocument/2006/relationships/hyperlink" Target="https://www.governmentjobs.com/careers/ventura" TargetMode="External"/><Relationship Id="rId8" Type="http://schemas.openxmlformats.org/officeDocument/2006/relationships/hyperlink" Target="https://www.governmentjobs.com/careers/delnorteca" TargetMode="External"/><Relationship Id="rId51" Type="http://schemas.openxmlformats.org/officeDocument/2006/relationships/hyperlink" Target="https://www.governmentjobs.com/careers/SutterCounty" TargetMode="External"/><Relationship Id="rId3" Type="http://schemas.openxmlformats.org/officeDocument/2006/relationships/hyperlink" Target="https://www.governmentjobs.com/careers/amadorgov" TargetMode="External"/><Relationship Id="rId12" Type="http://schemas.openxmlformats.org/officeDocument/2006/relationships/hyperlink" Target="https://www.governmentjobs.com/careers/humboldtcountyca" TargetMode="External"/><Relationship Id="rId17" Type="http://schemas.openxmlformats.org/officeDocument/2006/relationships/hyperlink" Target="https://www.governmentjobs.com/careers/lakecountyca" TargetMode="External"/><Relationship Id="rId25" Type="http://schemas.openxmlformats.org/officeDocument/2006/relationships/hyperlink" Target="https://www.co.modoc.ca.us/departments/employment_opportunities.php" TargetMode="External"/><Relationship Id="rId33" Type="http://schemas.openxmlformats.org/officeDocument/2006/relationships/hyperlink" Target="https://www.governmentjobs.com/careers/riverside" TargetMode="External"/><Relationship Id="rId38" Type="http://schemas.openxmlformats.org/officeDocument/2006/relationships/hyperlink" Target="https://careers.sf.gov/" TargetMode="External"/><Relationship Id="rId46" Type="http://schemas.openxmlformats.org/officeDocument/2006/relationships/hyperlink" Target="https://www.sierracounty.ca.gov/Jobs.aspx" TargetMode="External"/><Relationship Id="rId59" Type="http://schemas.openxmlformats.org/officeDocument/2006/relationships/hyperlink" Target="https://www.cdss.ca.gov/careers-with-cdss/cdss-job-vacancies" TargetMode="External"/><Relationship Id="rId20" Type="http://schemas.openxmlformats.org/officeDocument/2006/relationships/hyperlink" Target="https://www.governmentjobs.com/careers/maderacountyca" TargetMode="External"/><Relationship Id="rId41" Type="http://schemas.openxmlformats.org/officeDocument/2006/relationships/hyperlink" Target="https://www.governmentjobs.com/careers/sanmateo" TargetMode="External"/><Relationship Id="rId54" Type="http://schemas.openxmlformats.org/officeDocument/2006/relationships/hyperlink" Target="https://www.governmentjobs.com/careers/tulare" TargetMode="External"/><Relationship Id="rId1" Type="http://schemas.openxmlformats.org/officeDocument/2006/relationships/hyperlink" Target="https://jobapscloud.com/Alameda/default.asp" TargetMode="External"/><Relationship Id="rId6" Type="http://schemas.openxmlformats.org/officeDocument/2006/relationships/hyperlink" Target="https://www.governmentjobs.com/careers/countyofcolusa" TargetMode="External"/><Relationship Id="rId15" Type="http://schemas.openxmlformats.org/officeDocument/2006/relationships/hyperlink" Target="https://www.kerncounty.com/government/county-administrative-office/human-resources/career-opportunities" TargetMode="External"/><Relationship Id="rId23" Type="http://schemas.openxmlformats.org/officeDocument/2006/relationships/hyperlink" Target="https://www.governmentjobs.com/careers/mendocinoca" TargetMode="External"/><Relationship Id="rId28" Type="http://schemas.openxmlformats.org/officeDocument/2006/relationships/hyperlink" Target="https://www.governmentjobs.com/careers/napacounty" TargetMode="External"/><Relationship Id="rId36" Type="http://schemas.openxmlformats.org/officeDocument/2006/relationships/hyperlink" Target="https://www.governmentjobs.com/careers/sanbernardino" TargetMode="External"/><Relationship Id="rId49" Type="http://schemas.openxmlformats.org/officeDocument/2006/relationships/hyperlink" Target="https://www.governmentjobs.com/careers/sonoma" TargetMode="External"/><Relationship Id="rId57" Type="http://schemas.openxmlformats.org/officeDocument/2006/relationships/hyperlink" Target="https://www.governmentjobs.com/careers/yolococa" TargetMode="External"/><Relationship Id="rId10" Type="http://schemas.openxmlformats.org/officeDocument/2006/relationships/hyperlink" Target="https://www.governmentjobs.com/careers/fresnoca" TargetMode="External"/><Relationship Id="rId31" Type="http://schemas.openxmlformats.org/officeDocument/2006/relationships/hyperlink" Target="https://jobapscloud.com/placer/default.asp" TargetMode="External"/><Relationship Id="rId44" Type="http://schemas.openxmlformats.org/officeDocument/2006/relationships/hyperlink" Target="https://jobapscloud.com/SCRUZ/default.asp" TargetMode="External"/><Relationship Id="rId52" Type="http://schemas.openxmlformats.org/officeDocument/2006/relationships/hyperlink" Target="https://www.governmentjobs.com/careers/teham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cwip.berkeley.edu/secure/CaseOpenings.aspx" TargetMode="External"/><Relationship Id="rId2" Type="http://schemas.openxmlformats.org/officeDocument/2006/relationships/hyperlink" Target="https://www.politico.com/2020-election/results/california/" TargetMode="External"/><Relationship Id="rId1" Type="http://schemas.openxmlformats.org/officeDocument/2006/relationships/hyperlink" Target="https://skylab.cdph.ca.gov/ODdash/?tab=C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628B-34CB-1D4F-8AD2-7E13B6065687}">
  <sheetPr>
    <tabColor rgb="FFFF0000"/>
  </sheetPr>
  <dimension ref="A1:R59"/>
  <sheetViews>
    <sheetView tabSelected="1" topLeftCell="A33" workbookViewId="0">
      <pane xSplit="1" topLeftCell="B1" activePane="topRight" state="frozen"/>
      <selection pane="topRight" activeCell="D64" sqref="D64"/>
    </sheetView>
  </sheetViews>
  <sheetFormatPr baseColWidth="10" defaultRowHeight="16"/>
  <cols>
    <col min="1" max="1" width="16" style="79" bestFit="1" customWidth="1"/>
    <col min="2" max="2" width="9.1640625" style="88" bestFit="1" customWidth="1"/>
    <col min="3" max="3" width="12.5" style="88" customWidth="1"/>
    <col min="4" max="4" width="8.6640625" style="88" bestFit="1" customWidth="1"/>
    <col min="5" max="5" width="9.1640625" style="89" bestFit="1" customWidth="1"/>
    <col min="6" max="6" width="10.33203125" style="87" bestFit="1" customWidth="1"/>
    <col min="7" max="7" width="11.33203125" style="94" bestFit="1" customWidth="1"/>
    <col min="8" max="8" width="7.6640625" style="94" bestFit="1" customWidth="1"/>
    <col min="9" max="9" width="8.6640625" style="94" bestFit="1" customWidth="1"/>
    <col min="10" max="10" width="7.33203125" style="94" bestFit="1" customWidth="1"/>
    <col min="11" max="11" width="8.33203125" style="90" bestFit="1" customWidth="1"/>
    <col min="12" max="12" width="14.33203125" style="154" bestFit="1" customWidth="1"/>
    <col min="13" max="13" width="11.5" style="111" bestFit="1" customWidth="1"/>
    <col min="14" max="14" width="15.6640625" style="87" bestFit="1" customWidth="1"/>
    <col min="15" max="15" width="9.83203125" style="116" bestFit="1" customWidth="1"/>
    <col min="16" max="16384" width="10.83203125" style="87"/>
  </cols>
  <sheetData>
    <row r="1" spans="1:18" s="84" customFormat="1" ht="34">
      <c r="A1" s="79" t="s">
        <v>137</v>
      </c>
      <c r="B1" s="81" t="s">
        <v>139</v>
      </c>
      <c r="C1" s="81" t="s">
        <v>142</v>
      </c>
      <c r="D1" s="81" t="s">
        <v>211</v>
      </c>
      <c r="E1" s="81" t="s">
        <v>140</v>
      </c>
      <c r="F1" s="81" t="s">
        <v>141</v>
      </c>
      <c r="G1" s="92" t="s">
        <v>153</v>
      </c>
      <c r="H1" s="92" t="s">
        <v>164</v>
      </c>
      <c r="I1" s="92" t="s">
        <v>187</v>
      </c>
      <c r="J1" s="92" t="s">
        <v>188</v>
      </c>
      <c r="K1" s="82" t="s">
        <v>203</v>
      </c>
      <c r="L1" s="152" t="s">
        <v>163</v>
      </c>
      <c r="M1" s="109" t="s">
        <v>135</v>
      </c>
      <c r="N1" s="83" t="s">
        <v>136</v>
      </c>
      <c r="O1" s="113" t="s">
        <v>154</v>
      </c>
      <c r="P1" s="84" t="s">
        <v>434</v>
      </c>
      <c r="Q1" s="84" t="s">
        <v>435</v>
      </c>
      <c r="R1" s="84" t="s">
        <v>436</v>
      </c>
    </row>
    <row r="2" spans="1:18" ht="17">
      <c r="A2" s="80" t="s">
        <v>25</v>
      </c>
      <c r="B2" s="85">
        <f>INDEX(childpop!$B$9:$B$66,MATCH(allcounties!A2,childpop!$A$9:$A$66,0))</f>
        <v>2585413</v>
      </c>
      <c r="C2" s="85" t="str">
        <f>VLOOKUP(allcounties!A2,calswec!$A$3:$F$61,5)</f>
        <v>Large</v>
      </c>
      <c r="D2" s="85" t="str">
        <f>VLOOKUP(allcounties!A2,calswec!$A$3:$F$61,6)</f>
        <v>Southern</v>
      </c>
      <c r="E2" s="85">
        <f>INDEX(pchildpov!$B$1:$B$60,MATCH(allcounties!A2,pchildpov!$A$1:$A$60,0))</f>
        <v>399930</v>
      </c>
      <c r="F2" s="85">
        <f>INDEX(childalleg!$B$11:$B$68,MATCH(allcounties!A2,childalleg!$A$11:$A$68,0))</f>
        <v>100658</v>
      </c>
      <c r="G2" s="93">
        <f>E2/B2</f>
        <v>0.15468708481004775</v>
      </c>
      <c r="H2" s="93">
        <f>F2/B2</f>
        <v>3.8933044739853942E-2</v>
      </c>
      <c r="I2" s="93">
        <f>INDEX(InvestRt!$D$11:$D$68,MATCH(allcounties!A2,InvestRt!$A$11:$A$68,0))/1000</f>
        <v>3.7499999999999999E-2</v>
      </c>
      <c r="J2" s="93">
        <f>INDEX(SubRt!$D$11:$D$68,MATCH(allcounties!A2,allcounties!$A$2:$A$59,0))/1000</f>
        <v>7.0999999999999995E-3</v>
      </c>
      <c r="K2" s="93">
        <f>INDEX(EntryRt!$D$11:$D$68,MATCH(allcounties!A2,EntryRt!$A$11:$A$68,0))/1000</f>
        <v>2.8E-3</v>
      </c>
      <c r="L2" s="153">
        <v>4.9000000000000002E-2</v>
      </c>
      <c r="M2" s="110">
        <v>45.69</v>
      </c>
      <c r="N2" s="86">
        <f t="shared" ref="N2:N59" si="0">M2*2080</f>
        <v>95035.199999999997</v>
      </c>
      <c r="O2" s="114">
        <v>0.71</v>
      </c>
      <c r="P2" s="87">
        <f>INDEX(ccalleg!$B$9:$B$66,MATCH(allcounties!A2,ccalleg!$A$9:$A$66,0))</f>
        <v>100610</v>
      </c>
      <c r="Q2" s="87">
        <f>INDEX(ccinvest!$B$9:$B$66,MATCH(allcounties!A2,ccinvest!$A$9:$A$66,0))</f>
        <v>80575</v>
      </c>
      <c r="R2" s="87">
        <f>INDEX(ccsub!$B$9:$B$66,MATCH(allcounties!A2,ccsub!$A$9:$A$66,0))</f>
        <v>15186</v>
      </c>
    </row>
    <row r="3" spans="1:18" ht="17">
      <c r="A3" s="80" t="s">
        <v>43</v>
      </c>
      <c r="B3" s="85">
        <f>INDEX(childpop!$B$9:$B$66,MATCH(allcounties!A3,childpop!$A$9:$A$66,0))</f>
        <v>946948</v>
      </c>
      <c r="C3" s="85" t="str">
        <f>VLOOKUP(allcounties!A3,calswec!$A$3:$F$61,5)</f>
        <v>Large</v>
      </c>
      <c r="D3" s="85" t="str">
        <f>VLOOKUP(allcounties!A3,calswec!$A$3:$F$61,6)</f>
        <v>Southern</v>
      </c>
      <c r="E3" s="85">
        <f>INDEX(pchildpov!$B$1:$B$60,MATCH(allcounties!A3,pchildpov!$A$1:$A$60,0))</f>
        <v>106715</v>
      </c>
      <c r="F3" s="85">
        <f>INDEX(childalleg!$B$11:$B$68,MATCH(allcounties!A3,childalleg!$A$11:$A$68,0))</f>
        <v>43230</v>
      </c>
      <c r="G3" s="93">
        <f t="shared" ref="G3:G33" si="1">E3/B3</f>
        <v>0.11269362203626809</v>
      </c>
      <c r="H3" s="93">
        <f t="shared" ref="H3:H33" si="2">F3/B3</f>
        <v>4.5651925976927986E-2</v>
      </c>
      <c r="I3" s="93">
        <f>INDEX(InvestRt!$D$11:$D$68,MATCH(allcounties!A3,InvestRt!$A$11:$A$68,0))/1000</f>
        <v>3.8600000000000002E-2</v>
      </c>
      <c r="J3" s="93">
        <f>INDEX(SubRt!$D$11:$D$68,MATCH(allcounties!A3,allcounties!$A$2:$A$59,0))/1000</f>
        <v>3.8E-3</v>
      </c>
      <c r="K3" s="93">
        <f>INDEX(EntryRt!$D$11:$D$68,MATCH(allcounties!A3,EntryRt!$A$11:$A$68,0))/1000</f>
        <v>1.1999999999999999E-3</v>
      </c>
      <c r="L3" s="153">
        <v>3.4000000000000002E-2</v>
      </c>
      <c r="M3" s="110">
        <v>47.09</v>
      </c>
      <c r="N3" s="86">
        <f t="shared" si="0"/>
        <v>97947.200000000012</v>
      </c>
      <c r="O3" s="114">
        <v>0.60199999999999998</v>
      </c>
      <c r="P3" s="87">
        <f>INDEX(ccalleg!$B$9:$B$66,MATCH(allcounties!A3,ccalleg!$A$9:$A$66,0))</f>
        <v>43234</v>
      </c>
      <c r="Q3" s="87">
        <f>INDEX(ccinvest!$B$9:$B$66,MATCH(allcounties!A3,ccinvest!$A$9:$A$66,0))</f>
        <v>30668</v>
      </c>
      <c r="R3" s="87">
        <f>INDEX(ccsub!$B$9:$B$66,MATCH(allcounties!A3,ccsub!$A$9:$A$66,0))</f>
        <v>3023</v>
      </c>
    </row>
    <row r="4" spans="1:18" ht="17">
      <c r="A4" s="80" t="s">
        <v>36</v>
      </c>
      <c r="B4" s="85">
        <f>INDEX(childpop!$B$9:$B$66,MATCH(allcounties!A4,childpop!$A$9:$A$66,0))</f>
        <v>839176</v>
      </c>
      <c r="C4" s="85" t="str">
        <f>VLOOKUP(allcounties!A4,calswec!$A$3:$F$61,5)</f>
        <v>Large</v>
      </c>
      <c r="D4" s="85" t="str">
        <f>VLOOKUP(allcounties!A4,calswec!$A$3:$F$61,6)</f>
        <v>Southern</v>
      </c>
      <c r="E4" s="85">
        <f>INDEX(pchildpov!$B$1:$B$60,MATCH(allcounties!A4,pchildpov!$A$1:$A$60,0))</f>
        <v>84009</v>
      </c>
      <c r="F4" s="85">
        <f>INDEX(childalleg!$B$11:$B$68,MATCH(allcounties!A4,childalleg!$A$11:$A$68,0))</f>
        <v>28416</v>
      </c>
      <c r="G4" s="93">
        <f t="shared" si="1"/>
        <v>0.10010891636557766</v>
      </c>
      <c r="H4" s="93">
        <f t="shared" si="2"/>
        <v>3.3861788230359305E-2</v>
      </c>
      <c r="I4" s="93">
        <f>INDEX(InvestRt!$D$11:$D$68,MATCH(allcounties!A4,InvestRt!$A$11:$A$68,0))/1000</f>
        <v>2.5899999999999999E-2</v>
      </c>
      <c r="J4" s="93">
        <f>INDEX(SubRt!$D$11:$D$68,MATCH(allcounties!A4,allcounties!$A$2:$A$59,0))/1000</f>
        <v>6.7000000000000002E-3</v>
      </c>
      <c r="K4" s="93">
        <f>INDEX(EntryRt!$D$11:$D$68,MATCH(allcounties!A4,EntryRt!$A$11:$A$68,0))/1000</f>
        <v>1.9E-3</v>
      </c>
      <c r="L4" s="153">
        <v>3.2000000000000001E-2</v>
      </c>
      <c r="M4" s="110">
        <v>47.78</v>
      </c>
      <c r="N4" s="86">
        <f t="shared" si="0"/>
        <v>99382.400000000009</v>
      </c>
      <c r="O4" s="114">
        <v>0.53500000000000003</v>
      </c>
      <c r="P4" s="87">
        <f>INDEX(ccalleg!$B$9:$B$66,MATCH(allcounties!A4,ccalleg!$A$9:$A$66,0))</f>
        <v>28414</v>
      </c>
      <c r="Q4" s="87">
        <f>INDEX(ccinvest!$B$9:$B$66,MATCH(allcounties!A4,ccinvest!$A$9:$A$66,0))</f>
        <v>18074</v>
      </c>
      <c r="R4" s="87">
        <f>INDEX(ccsub!$B$9:$B$66,MATCH(allcounties!A4,ccsub!$A$9:$A$66,0))</f>
        <v>4717</v>
      </c>
    </row>
    <row r="5" spans="1:18" ht="17">
      <c r="A5" s="80" t="s">
        <v>39</v>
      </c>
      <c r="B5" s="85">
        <f>INDEX(childpop!$B$9:$B$66,MATCH(allcounties!A5,childpop!$A$9:$A$66,0))</f>
        <v>696229</v>
      </c>
      <c r="C5" s="85" t="str">
        <f>VLOOKUP(allcounties!A5,calswec!$A$3:$F$61,5)</f>
        <v>Large</v>
      </c>
      <c r="D5" s="85" t="str">
        <f>VLOOKUP(allcounties!A5,calswec!$A$3:$F$61,6)</f>
        <v>Southern</v>
      </c>
      <c r="E5" s="85">
        <f>INDEX(pchildpov!$B$1:$B$60,MATCH(allcounties!A5,pchildpov!$A$1:$A$60,0))</f>
        <v>88745</v>
      </c>
      <c r="F5" s="85">
        <f>INDEX(childalleg!$B$11:$B$68,MATCH(allcounties!A5,childalleg!$A$11:$A$68,0))</f>
        <v>40189</v>
      </c>
      <c r="G5" s="93">
        <f t="shared" si="1"/>
        <v>0.12746524491223435</v>
      </c>
      <c r="H5" s="93">
        <f t="shared" si="2"/>
        <v>5.7723823626996289E-2</v>
      </c>
      <c r="I5" s="93">
        <f>INDEX(InvestRt!$D$11:$D$68,MATCH(allcounties!A5,InvestRt!$A$11:$A$68,0))/1000</f>
        <v>5.6100000000000004E-2</v>
      </c>
      <c r="J5" s="93">
        <f>INDEX(SubRt!$D$11:$D$68,MATCH(allcounties!A5,allcounties!$A$2:$A$59,0))/1000</f>
        <v>9.4000000000000004E-3</v>
      </c>
      <c r="K5" s="93">
        <f>INDEX(EntryRt!$D$11:$D$68,MATCH(allcounties!A5,EntryRt!$A$11:$A$68,0))/1000</f>
        <v>3.0000000000000001E-3</v>
      </c>
      <c r="L5" s="153">
        <v>4.2000000000000003E-2</v>
      </c>
      <c r="M5" s="110">
        <v>41.77</v>
      </c>
      <c r="N5" s="86">
        <f t="shared" si="0"/>
        <v>86881.600000000006</v>
      </c>
      <c r="O5" s="114">
        <v>0.53</v>
      </c>
      <c r="P5" s="87">
        <f>INDEX(ccalleg!$B$9:$B$66,MATCH(allcounties!A5,ccalleg!$A$9:$A$66,0))</f>
        <v>40143</v>
      </c>
      <c r="Q5" s="87">
        <f>INDEX(ccinvest!$B$9:$B$66,MATCH(allcounties!A5,ccinvest!$A$9:$A$66,0))</f>
        <v>32916</v>
      </c>
      <c r="R5" s="87">
        <f>INDEX(ccsub!$B$9:$B$66,MATCH(allcounties!A5,ccsub!$A$9:$A$66,0))</f>
        <v>5544</v>
      </c>
    </row>
    <row r="6" spans="1:18" ht="17">
      <c r="A6" s="80" t="s">
        <v>42</v>
      </c>
      <c r="B6" s="85">
        <f>INDEX(childpop!$B$9:$B$66,MATCH(allcounties!A6,childpop!$A$9:$A$66,0))</f>
        <v>675811</v>
      </c>
      <c r="C6" s="85" t="str">
        <f>VLOOKUP(allcounties!A6,calswec!$A$3:$F$61,5)</f>
        <v>Large</v>
      </c>
      <c r="D6" s="85" t="str">
        <f>VLOOKUP(allcounties!A6,calswec!$A$3:$F$61,6)</f>
        <v>Southern</v>
      </c>
      <c r="E6" s="85">
        <f>INDEX(pchildpov!$B$1:$B$60,MATCH(allcounties!A6,pchildpov!$A$1:$A$60,0))</f>
        <v>109562</v>
      </c>
      <c r="F6" s="85">
        <f>INDEX(childalleg!$B$11:$B$68,MATCH(allcounties!A6,childalleg!$A$11:$A$68,0))</f>
        <v>30758</v>
      </c>
      <c r="G6" s="93">
        <f t="shared" si="1"/>
        <v>0.16211929074844891</v>
      </c>
      <c r="H6" s="93">
        <f t="shared" si="2"/>
        <v>4.5512724711494784E-2</v>
      </c>
      <c r="I6" s="93">
        <f>INDEX(InvestRt!$D$11:$D$68,MATCH(allcounties!A6,InvestRt!$A$11:$A$68,0))/1000</f>
        <v>0.04</v>
      </c>
      <c r="J6" s="93">
        <f>INDEX(SubRt!$D$11:$D$68,MATCH(allcounties!A6,allcounties!$A$2:$A$59,0))/1000</f>
        <v>7.6E-3</v>
      </c>
      <c r="K6" s="93">
        <f>INDEX(EntryRt!$D$11:$D$68,MATCH(allcounties!A6,EntryRt!$A$11:$A$68,0))/1000</f>
        <v>3.5999999999999999E-3</v>
      </c>
      <c r="L6" s="153">
        <v>4.0999999999999995E-2</v>
      </c>
      <c r="M6" s="110">
        <v>41.77</v>
      </c>
      <c r="N6" s="86">
        <f t="shared" si="0"/>
        <v>86881.600000000006</v>
      </c>
      <c r="O6" s="114">
        <v>0.54200000000000004</v>
      </c>
      <c r="P6" s="87">
        <f>INDEX(ccalleg!$B$9:$B$66,MATCH(allcounties!A6,ccalleg!$A$9:$A$66,0))</f>
        <v>30761</v>
      </c>
      <c r="Q6" s="87">
        <f>INDEX(ccinvest!$B$9:$B$66,MATCH(allcounties!A6,ccinvest!$A$9:$A$66,0))</f>
        <v>22748</v>
      </c>
      <c r="R6" s="87">
        <f>INDEX(ccsub!$B$9:$B$66,MATCH(allcounties!A6,ccsub!$A$9:$A$66,0))</f>
        <v>4470</v>
      </c>
    </row>
    <row r="7" spans="1:18" ht="17">
      <c r="A7" s="80" t="s">
        <v>49</v>
      </c>
      <c r="B7" s="85">
        <f>INDEX(childpop!$B$9:$B$66,MATCH(allcounties!A7,childpop!$A$9:$A$66,0))</f>
        <v>501163</v>
      </c>
      <c r="C7" s="85" t="str">
        <f>VLOOKUP(allcounties!A7,calswec!$A$3:$F$61,5)</f>
        <v>Large</v>
      </c>
      <c r="D7" s="85" t="str">
        <f>VLOOKUP(allcounties!A7,calswec!$A$3:$F$61,6)</f>
        <v>Bay Area</v>
      </c>
      <c r="E7" s="85">
        <f>INDEX(pchildpov!$B$1:$B$60,MATCH(allcounties!A7,pchildpov!$A$1:$A$60,0))</f>
        <v>27701</v>
      </c>
      <c r="F7" s="85">
        <f>INDEX(childalleg!$B$11:$B$68,MATCH(allcounties!A7,childalleg!$A$11:$A$68,0))</f>
        <v>12013</v>
      </c>
      <c r="G7" s="93">
        <f t="shared" si="1"/>
        <v>5.5273433992533365E-2</v>
      </c>
      <c r="H7" s="93">
        <f t="shared" si="2"/>
        <v>2.3970245209642371E-2</v>
      </c>
      <c r="I7" s="93">
        <f>INDEX(InvestRt!$D$11:$D$68,MATCH(allcounties!A7,InvestRt!$A$11:$A$68,0))/1000</f>
        <v>2.1600000000000001E-2</v>
      </c>
      <c r="J7" s="93">
        <f>INDEX(SubRt!$D$11:$D$68,MATCH(allcounties!A7,allcounties!$A$2:$A$59,0))/1000</f>
        <v>2.1000000000000003E-3</v>
      </c>
      <c r="K7" s="93">
        <f>INDEX(EntryRt!$D$11:$D$68,MATCH(allcounties!A7,EntryRt!$A$11:$A$68,0))/1000</f>
        <v>4.0000000000000002E-4</v>
      </c>
      <c r="L7" s="153">
        <v>2.5999999999999999E-2</v>
      </c>
      <c r="M7" s="110">
        <v>51.82</v>
      </c>
      <c r="N7" s="86">
        <f t="shared" si="0"/>
        <v>107785.60000000001</v>
      </c>
      <c r="O7" s="114">
        <v>0.72699999999999998</v>
      </c>
      <c r="P7" s="87">
        <f>INDEX(ccalleg!$B$9:$B$66,MATCH(allcounties!A7,ccalleg!$A$9:$A$66,0))</f>
        <v>12012</v>
      </c>
      <c r="Q7" s="87">
        <f>INDEX(ccinvest!$B$9:$B$66,MATCH(allcounties!A7,ccinvest!$A$9:$A$66,0))</f>
        <v>9072</v>
      </c>
      <c r="R7" s="87">
        <f>INDEX(ccsub!$B$9:$B$66,MATCH(allcounties!A7,ccsub!$A$9:$A$66,0))</f>
        <v>869</v>
      </c>
    </row>
    <row r="8" spans="1:18" ht="17">
      <c r="A8" s="80" t="s">
        <v>40</v>
      </c>
      <c r="B8" s="85">
        <f>INDEX(childpop!$B$9:$B$66,MATCH(allcounties!A8,childpop!$A$9:$A$66,0))</f>
        <v>430244</v>
      </c>
      <c r="C8" s="85" t="str">
        <f>VLOOKUP(allcounties!A8,calswec!$A$3:$F$61,5)</f>
        <v>Large</v>
      </c>
      <c r="D8" s="85" t="str">
        <f>VLOOKUP(allcounties!A8,calswec!$A$3:$F$61,6)</f>
        <v>Northern</v>
      </c>
      <c r="E8" s="85">
        <f>INDEX(pchildpov!$B$1:$B$60,MATCH(allcounties!A8,pchildpov!$A$1:$A$60,0))</f>
        <v>60506</v>
      </c>
      <c r="F8" s="85">
        <f>INDEX(childalleg!$B$11:$B$68,MATCH(allcounties!A8,childalleg!$A$11:$A$68,0))</f>
        <v>20883</v>
      </c>
      <c r="G8" s="93">
        <f t="shared" si="1"/>
        <v>0.14063182752112754</v>
      </c>
      <c r="H8" s="93">
        <f t="shared" si="2"/>
        <v>4.8537574027760995E-2</v>
      </c>
      <c r="I8" s="93">
        <f>INDEX(InvestRt!$D$11:$D$68,MATCH(allcounties!A8,InvestRt!$A$11:$A$68,0))/1000</f>
        <v>3.3700000000000001E-2</v>
      </c>
      <c r="J8" s="93">
        <f>INDEX(SubRt!$D$11:$D$68,MATCH(allcounties!A8,allcounties!$A$2:$A$59,0))/1000</f>
        <v>5.7999999999999996E-3</v>
      </c>
      <c r="K8" s="93">
        <f>INDEX(EntryRt!$D$11:$D$68,MATCH(allcounties!A8,EntryRt!$A$11:$A$68,0))/1000</f>
        <v>1.9E-3</v>
      </c>
      <c r="L8" s="153">
        <v>3.9E-2</v>
      </c>
      <c r="M8" s="110">
        <v>42.02</v>
      </c>
      <c r="N8" s="86">
        <f t="shared" si="0"/>
        <v>87401.600000000006</v>
      </c>
      <c r="O8" s="114">
        <v>0.61399999999999999</v>
      </c>
      <c r="P8" s="87">
        <f>INDEX(ccalleg!$B$9:$B$66,MATCH(allcounties!A8,ccalleg!$A$9:$A$66,0))</f>
        <v>20878</v>
      </c>
      <c r="Q8" s="87">
        <f>INDEX(ccinvest!$B$9:$B$66,MATCH(allcounties!A8,ccinvest!$A$9:$A$66,0))</f>
        <v>12079</v>
      </c>
      <c r="R8" s="87">
        <f>INDEX(ccsub!$B$9:$B$66,MATCH(allcounties!A8,ccsub!$A$9:$A$66,0))</f>
        <v>2074</v>
      </c>
    </row>
    <row r="9" spans="1:18" ht="17">
      <c r="A9" s="80" t="s">
        <v>7</v>
      </c>
      <c r="B9" s="85">
        <f>INDEX(childpop!$B$9:$B$66,MATCH(allcounties!A9,childpop!$A$9:$A$66,0))</f>
        <v>409504</v>
      </c>
      <c r="C9" s="85" t="str">
        <f>calswec!E4</f>
        <v>Large</v>
      </c>
      <c r="D9" s="85" t="str">
        <f>calswec!F4</f>
        <v>Bay Area</v>
      </c>
      <c r="E9" s="85">
        <f>INDEX(pchildpov!$B$1:$B$60,MATCH(allcounties!A9,pchildpov!$A$1:$A$60,0))</f>
        <v>32335</v>
      </c>
      <c r="F9" s="85">
        <f>INDEX(childalleg!$B$11:$B$68,MATCH(allcounties!A9,childalleg!$A$11:$A$68,0))</f>
        <v>11593</v>
      </c>
      <c r="G9" s="93">
        <f t="shared" si="1"/>
        <v>7.8961377666640617E-2</v>
      </c>
      <c r="H9" s="93">
        <f t="shared" si="2"/>
        <v>2.8309857779166992E-2</v>
      </c>
      <c r="I9" s="93">
        <f>INDEX(InvestRt!$D$11:$D$68,MATCH(allcounties!A9,InvestRt!$A$11:$A$68,0))/1000</f>
        <v>1.7000000000000001E-2</v>
      </c>
      <c r="J9" s="93">
        <f>INDEX(SubRt!$D$11:$D$68,MATCH(allcounties!A9,allcounties!$A$2:$A$59,0))/1000</f>
        <v>1.5E-3</v>
      </c>
      <c r="K9" s="93">
        <f>INDEX(EntryRt!$D$11:$D$68,MATCH(allcounties!A9,EntryRt!$A$11:$A$68,0))/1000</f>
        <v>1.2999999999999999E-3</v>
      </c>
      <c r="L9" s="153">
        <v>3.3000000000000002E-2</v>
      </c>
      <c r="M9" s="110">
        <v>47.4</v>
      </c>
      <c r="N9" s="86">
        <f t="shared" si="0"/>
        <v>98592</v>
      </c>
      <c r="O9" s="114">
        <v>0.80200000000000005</v>
      </c>
      <c r="P9" s="87">
        <f>INDEX(ccalleg!$B$9:$B$66,MATCH(allcounties!A9,ccalleg!$A$9:$A$66,0))</f>
        <v>11581</v>
      </c>
      <c r="Q9" s="87">
        <f>INDEX(ccinvest!$B$9:$B$66,MATCH(allcounties!A9,ccinvest!$A$9:$A$66,0))</f>
        <v>5809</v>
      </c>
      <c r="R9" s="87">
        <f>INDEX(ccsub!$B$9:$B$66,MATCH(allcounties!A9,ccsub!$A$9:$A$66,0))</f>
        <v>539</v>
      </c>
    </row>
    <row r="10" spans="1:18" ht="17">
      <c r="A10" s="80" t="s">
        <v>16</v>
      </c>
      <c r="B10" s="85">
        <f>INDEX(childpop!$B$9:$B$66,MATCH(allcounties!A10,childpop!$A$9:$A$66,0))</f>
        <v>333464</v>
      </c>
      <c r="C10" s="85" t="str">
        <f>VLOOKUP(allcounties!A10,calswec!$A$3:$F$61,5)</f>
        <v>Large</v>
      </c>
      <c r="D10" s="85" t="str">
        <f>VLOOKUP(allcounties!A10,calswec!$A$3:$F$61,6)</f>
        <v>Central</v>
      </c>
      <c r="E10" s="85">
        <f>INDEX(pchildpov!$B$1:$B$60,MATCH(allcounties!A10,pchildpov!$A$1:$A$60,0))</f>
        <v>77530</v>
      </c>
      <c r="F10" s="85">
        <f>INDEX(childalleg!$B$11:$B$68,MATCH(allcounties!A10,childalleg!$A$11:$A$68,0))</f>
        <v>19615</v>
      </c>
      <c r="G10" s="93">
        <f t="shared" si="1"/>
        <v>0.2324988604467049</v>
      </c>
      <c r="H10" s="93">
        <f t="shared" si="2"/>
        <v>5.8821941798814864E-2</v>
      </c>
      <c r="I10" s="93">
        <f>INDEX(InvestRt!$D$11:$D$68,MATCH(allcounties!A10,InvestRt!$A$11:$A$68,0))/1000</f>
        <v>5.1999999999999998E-2</v>
      </c>
      <c r="J10" s="93">
        <f>INDEX(SubRt!$D$11:$D$68,MATCH(allcounties!A10,allcounties!$A$2:$A$59,0))/1000</f>
        <v>7.7000000000000002E-3</v>
      </c>
      <c r="K10" s="93">
        <f>INDEX(EntryRt!$D$11:$D$68,MATCH(allcounties!A10,EntryRt!$A$11:$A$68,0))/1000</f>
        <v>3.7000000000000002E-3</v>
      </c>
      <c r="L10" s="153">
        <v>6.4000000000000001E-2</v>
      </c>
      <c r="M10" s="110">
        <v>39.049999999999997</v>
      </c>
      <c r="N10" s="86">
        <f t="shared" si="0"/>
        <v>81224</v>
      </c>
      <c r="O10" s="114">
        <v>0.52900000000000003</v>
      </c>
      <c r="P10" s="87">
        <f>INDEX(ccalleg!$B$9:$B$66,MATCH(allcounties!A10,ccalleg!$A$9:$A$66,0))</f>
        <v>19614</v>
      </c>
      <c r="Q10" s="87">
        <f>INDEX(ccinvest!$B$9:$B$66,MATCH(allcounties!A10,ccinvest!$A$9:$A$66,0))</f>
        <v>14511</v>
      </c>
      <c r="R10" s="87">
        <f>INDEX(ccsub!$B$9:$B$66,MATCH(allcounties!A10,ccsub!$A$9:$A$66,0))</f>
        <v>2169</v>
      </c>
    </row>
    <row r="11" spans="1:18" ht="17">
      <c r="A11" s="80" t="s">
        <v>21</v>
      </c>
      <c r="B11" s="85">
        <f>INDEX(childpop!$B$9:$B$66,MATCH(allcounties!A11,childpop!$A$9:$A$66,0))</f>
        <v>297693</v>
      </c>
      <c r="C11" s="85" t="str">
        <f>VLOOKUP(allcounties!A11,calswec!$A$3:$F$61,5)</f>
        <v>Large</v>
      </c>
      <c r="D11" s="85" t="str">
        <f>VLOOKUP(allcounties!A11,calswec!$A$3:$F$61,6)</f>
        <v>Central</v>
      </c>
      <c r="E11" s="85">
        <f>INDEX(pchildpov!$B$1:$B$60,MATCH(allcounties!A11,pchildpov!$A$1:$A$60,0))</f>
        <v>64910</v>
      </c>
      <c r="F11" s="85">
        <f>INDEX(childalleg!$B$11:$B$68,MATCH(allcounties!A11,childalleg!$A$11:$A$68,0))</f>
        <v>14090</v>
      </c>
      <c r="G11" s="93">
        <f t="shared" si="1"/>
        <v>0.21804342057085654</v>
      </c>
      <c r="H11" s="93">
        <f t="shared" si="2"/>
        <v>4.7330639282751025E-2</v>
      </c>
      <c r="I11" s="93">
        <f>INDEX(InvestRt!$D$11:$D$68,MATCH(allcounties!A11,InvestRt!$A$11:$A$68,0))/1000</f>
        <v>2.92E-2</v>
      </c>
      <c r="J11" s="93">
        <f>INDEX(SubRt!$D$11:$D$68,MATCH(allcounties!A11,allcounties!$A$2:$A$59,0))/1000</f>
        <v>1.12E-2</v>
      </c>
      <c r="K11" s="93">
        <f>INDEX(EntryRt!$D$11:$D$68,MATCH(allcounties!A11,EntryRt!$A$11:$A$68,0))/1000</f>
        <v>4.0000000000000001E-3</v>
      </c>
      <c r="L11" s="153">
        <v>6.9000000000000006E-2</v>
      </c>
      <c r="M11" s="110">
        <v>38.14</v>
      </c>
      <c r="N11" s="86">
        <f t="shared" si="0"/>
        <v>79331.199999999997</v>
      </c>
      <c r="O11" s="114">
        <v>0.437</v>
      </c>
      <c r="P11" s="87">
        <f>INDEX(ccalleg!$B$9:$B$66,MATCH(allcounties!A11,ccalleg!$A$9:$A$66,0))</f>
        <v>14103</v>
      </c>
      <c r="Q11" s="87">
        <f>INDEX(ccinvest!$B$9:$B$66,MATCH(allcounties!A11,ccinvest!$A$9:$A$66,0))</f>
        <v>7432</v>
      </c>
      <c r="R11" s="87">
        <f>INDEX(ccsub!$B$9:$B$66,MATCH(allcounties!A11,ccsub!$A$9:$A$66,0))</f>
        <v>2893</v>
      </c>
    </row>
    <row r="12" spans="1:18" ht="17">
      <c r="A12" s="80" t="s">
        <v>13</v>
      </c>
      <c r="B12" s="85">
        <f>INDEX(childpop!$B$9:$B$66,MATCH(allcounties!A12,childpop!$A$9:$A$66,0))</f>
        <v>278769</v>
      </c>
      <c r="C12" s="85" t="str">
        <f>VLOOKUP(allcounties!A12,calswec!$A$3:$F$61,5)</f>
        <v>Large</v>
      </c>
      <c r="D12" s="85" t="str">
        <f>VLOOKUP(allcounties!A12,calswec!$A$3:$F$61,6)</f>
        <v>Bay Area</v>
      </c>
      <c r="E12" s="85">
        <f>INDEX(pchildpov!$B$1:$B$60,MATCH(allcounties!A12,pchildpov!$A$1:$A$60,0))</f>
        <v>23406</v>
      </c>
      <c r="F12" s="85">
        <f>INDEX(childalleg!$B$11:$B$68,MATCH(allcounties!A12,childalleg!$A$11:$A$68,0))</f>
        <v>9628</v>
      </c>
      <c r="G12" s="93">
        <f t="shared" si="1"/>
        <v>8.3961990034759959E-2</v>
      </c>
      <c r="H12" s="93">
        <f t="shared" si="2"/>
        <v>3.4537556184511188E-2</v>
      </c>
      <c r="I12" s="93">
        <f>INDEX(InvestRt!$D$11:$D$68,MATCH(allcounties!A12,InvestRt!$A$11:$A$68,0))/1000</f>
        <v>2.2800000000000001E-2</v>
      </c>
      <c r="J12" s="93">
        <f>INDEX(SubRt!$D$11:$D$68,MATCH(allcounties!A12,allcounties!$A$2:$A$59,0))/1000</f>
        <v>2.3E-3</v>
      </c>
      <c r="K12" s="93">
        <f>INDEX(EntryRt!$D$11:$D$68,MATCH(allcounties!A12,EntryRt!$A$11:$A$68,0))/1000</f>
        <v>1.1999999999999999E-3</v>
      </c>
      <c r="L12" s="153">
        <v>3.5000000000000003E-2</v>
      </c>
      <c r="M12" s="110">
        <v>47.4</v>
      </c>
      <c r="N12" s="86">
        <f t="shared" si="0"/>
        <v>98592</v>
      </c>
      <c r="O12" s="114">
        <v>0.71599999999999997</v>
      </c>
      <c r="P12" s="87">
        <f>INDEX(ccalleg!$B$9:$B$66,MATCH(allcounties!A12,ccalleg!$A$9:$A$66,0))</f>
        <v>9639</v>
      </c>
      <c r="Q12" s="87">
        <f>INDEX(ccinvest!$B$9:$B$66,MATCH(allcounties!A12,ccinvest!$A$9:$A$66,0))</f>
        <v>5510</v>
      </c>
      <c r="R12" s="87">
        <f>INDEX(ccsub!$B$9:$B$66,MATCH(allcounties!A12,ccsub!$A$9:$A$66,0))</f>
        <v>556</v>
      </c>
    </row>
    <row r="13" spans="1:18" ht="17">
      <c r="A13" s="80" t="s">
        <v>45</v>
      </c>
      <c r="B13" s="85">
        <f>INDEX(childpop!$B$9:$B$66,MATCH(allcounties!A13,childpop!$A$9:$A$66,0))</f>
        <v>232988</v>
      </c>
      <c r="C13" s="85" t="str">
        <f>VLOOKUP(allcounties!A13,calswec!$A$3:$F$61,5)</f>
        <v>Large</v>
      </c>
      <c r="D13" s="85" t="str">
        <f>VLOOKUP(allcounties!A13,calswec!$A$3:$F$61,6)</f>
        <v>Northern</v>
      </c>
      <c r="E13" s="85">
        <f>INDEX(pchildpov!$B$1:$B$60,MATCH(allcounties!A13,pchildpov!$A$1:$A$60,0))</f>
        <v>35619</v>
      </c>
      <c r="F13" s="85">
        <f>INDEX(childalleg!$B$11:$B$68,MATCH(allcounties!A13,childalleg!$A$11:$A$68,0))</f>
        <v>9115</v>
      </c>
      <c r="G13" s="93">
        <f t="shared" si="1"/>
        <v>0.15287911823784917</v>
      </c>
      <c r="H13" s="93">
        <f t="shared" si="2"/>
        <v>3.9122186550380279E-2</v>
      </c>
      <c r="I13" s="93">
        <f>INDEX(InvestRt!$D$11:$D$68,MATCH(allcounties!A13,InvestRt!$A$11:$A$68,0))/1000</f>
        <v>2.24E-2</v>
      </c>
      <c r="J13" s="93">
        <f>INDEX(SubRt!$D$11:$D$68,MATCH(allcounties!A13,allcounties!$A$2:$A$59,0))/1000</f>
        <v>5.5999999999999999E-3</v>
      </c>
      <c r="K13" s="93">
        <f>INDEX(EntryRt!$D$11:$D$68,MATCH(allcounties!A13,EntryRt!$A$11:$A$68,0))/1000</f>
        <v>2.8999999999999998E-3</v>
      </c>
      <c r="L13" s="153">
        <v>5.1999999999999998E-2</v>
      </c>
      <c r="M13" s="110">
        <v>40.28</v>
      </c>
      <c r="N13" s="86">
        <f t="shared" si="0"/>
        <v>83782.400000000009</v>
      </c>
      <c r="O13" s="114">
        <v>0.55900000000000005</v>
      </c>
      <c r="P13" s="87">
        <f>INDEX(ccalleg!$B$9:$B$66,MATCH(allcounties!A13,ccalleg!$A$9:$A$66,0))</f>
        <v>9116</v>
      </c>
      <c r="Q13" s="87">
        <f>INDEX(ccinvest!$B$9:$B$66,MATCH(allcounties!A13,ccinvest!$A$9:$A$66,0))</f>
        <v>4418</v>
      </c>
      <c r="R13" s="87">
        <f>INDEX(ccsub!$B$9:$B$66,MATCH(allcounties!A13,ccsub!$A$9:$A$66,0))</f>
        <v>1113</v>
      </c>
    </row>
    <row r="14" spans="1:18" ht="17">
      <c r="A14" s="80" t="s">
        <v>62</v>
      </c>
      <c r="B14" s="85">
        <f>INDEX(childpop!$B$9:$B$66,MATCH(allcounties!A14,childpop!$A$9:$A$66,0))</f>
        <v>219815</v>
      </c>
      <c r="C14" s="85" t="str">
        <f>VLOOKUP(allcounties!A14,calswec!$A$3:$F$61,5)</f>
        <v>Large</v>
      </c>
      <c r="D14" s="85" t="str">
        <f>VLOOKUP(allcounties!A14,calswec!$A$3:$F$61,6)</f>
        <v>Central</v>
      </c>
      <c r="E14" s="85">
        <f>INDEX(pchildpov!$B$1:$B$60,MATCH(allcounties!A14,pchildpov!$A$1:$A$60,0))</f>
        <v>22895</v>
      </c>
      <c r="F14" s="85">
        <f>INDEX(childalleg!$B$11:$B$68,MATCH(allcounties!A14,childalleg!$A$11:$A$68,0))</f>
        <v>8353</v>
      </c>
      <c r="G14" s="93">
        <f t="shared" si="1"/>
        <v>0.10415576734981689</v>
      </c>
      <c r="H14" s="93">
        <f t="shared" si="2"/>
        <v>3.8000136478402294E-2</v>
      </c>
      <c r="I14" s="93">
        <f>INDEX(InvestRt!$D$11:$D$68,MATCH(allcounties!A14,InvestRt!$A$11:$A$68,0))/1000</f>
        <v>2.3E-2</v>
      </c>
      <c r="J14" s="93">
        <f>INDEX(SubRt!$D$11:$D$68,MATCH(allcounties!A14,allcounties!$A$2:$A$59,0))/1000</f>
        <v>3.2000000000000002E-3</v>
      </c>
      <c r="K14" s="93">
        <f>INDEX(EntryRt!$D$11:$D$68,MATCH(allcounties!A14,EntryRt!$A$11:$A$68,0))/1000</f>
        <v>1E-3</v>
      </c>
      <c r="L14" s="153">
        <v>3.6999999999999998E-2</v>
      </c>
      <c r="M14" s="110">
        <v>46.99</v>
      </c>
      <c r="N14" s="86">
        <f t="shared" si="0"/>
        <v>97739.199999999997</v>
      </c>
      <c r="O14" s="114">
        <v>0.59499999999999997</v>
      </c>
      <c r="P14" s="87">
        <f>INDEX(ccalleg!$B$9:$B$66,MATCH(allcounties!A14,ccalleg!$A$9:$A$66,0))</f>
        <v>8352</v>
      </c>
      <c r="Q14" s="87">
        <f>INDEX(ccinvest!$B$9:$B$66,MATCH(allcounties!A14,ccinvest!$A$9:$A$66,0))</f>
        <v>4237</v>
      </c>
      <c r="R14" s="87">
        <f>INDEX(ccsub!$B$9:$B$66,MATCH(allcounties!A14,ccsub!$A$9:$A$66,0))</f>
        <v>597</v>
      </c>
    </row>
    <row r="15" spans="1:18" ht="17">
      <c r="A15" s="80" t="s">
        <v>47</v>
      </c>
      <c r="B15" s="85">
        <f>INDEX(childpop!$B$9:$B$66,MATCH(allcounties!A15,childpop!$A$9:$A$66,0))</f>
        <v>178956</v>
      </c>
      <c r="C15" s="85" t="str">
        <f>VLOOKUP(allcounties!A15,calswec!$A$3:$F$61,5)</f>
        <v>Large</v>
      </c>
      <c r="D15" s="85" t="str">
        <f>VLOOKUP(allcounties!A15,calswec!$A$3:$F$61,6)</f>
        <v>Bay Area</v>
      </c>
      <c r="E15" s="85">
        <f>INDEX(pchildpov!$B$1:$B$60,MATCH(allcounties!A15,pchildpov!$A$1:$A$60,0))</f>
        <v>9609</v>
      </c>
      <c r="F15" s="85">
        <f>INDEX(childalleg!$B$11:$B$68,MATCH(allcounties!A15,childalleg!$A$11:$A$68,0))</f>
        <v>4599</v>
      </c>
      <c r="G15" s="93">
        <f t="shared" si="1"/>
        <v>5.3694762958492591E-2</v>
      </c>
      <c r="H15" s="93">
        <f t="shared" si="2"/>
        <v>2.5699054516193923E-2</v>
      </c>
      <c r="I15" s="93">
        <f>INDEX(InvestRt!$D$11:$D$68,MATCH(allcounties!A15,InvestRt!$A$11:$A$68,0))/1000</f>
        <v>1.52E-2</v>
      </c>
      <c r="J15" s="93">
        <f>INDEX(SubRt!$D$11:$D$68,MATCH(allcounties!A15,allcounties!$A$2:$A$59,0))/1000</f>
        <v>1.6000000000000001E-3</v>
      </c>
      <c r="K15" s="93">
        <f>INDEX(EntryRt!$D$11:$D$68,MATCH(allcounties!A15,EntryRt!$A$11:$A$68,0))/1000</f>
        <v>5.0000000000000001E-4</v>
      </c>
      <c r="L15" s="153">
        <v>2.4E-2</v>
      </c>
      <c r="M15" s="110">
        <v>54.28</v>
      </c>
      <c r="N15" s="86">
        <f t="shared" si="0"/>
        <v>112902.40000000001</v>
      </c>
      <c r="O15" s="114">
        <v>0.77900000000000003</v>
      </c>
      <c r="P15" s="87">
        <f>INDEX(ccalleg!$B$9:$B$66,MATCH(allcounties!A15,ccalleg!$A$9:$A$66,0))</f>
        <v>4600</v>
      </c>
      <c r="Q15" s="87">
        <f>INDEX(ccinvest!$B$9:$B$66,MATCH(allcounties!A15,ccinvest!$A$9:$A$66,0))</f>
        <v>2390</v>
      </c>
      <c r="R15" s="87">
        <f>INDEX(ccsub!$B$9:$B$66,MATCH(allcounties!A15,ccsub!$A$9:$A$66,0))</f>
        <v>260</v>
      </c>
    </row>
    <row r="16" spans="1:18" ht="17">
      <c r="A16" s="80" t="s">
        <v>56</v>
      </c>
      <c r="B16" s="85">
        <f>INDEX(childpop!$B$9:$B$66,MATCH(allcounties!A16,childpop!$A$9:$A$66,0))</f>
        <v>171910</v>
      </c>
      <c r="C16" s="85" t="str">
        <f>VLOOKUP(allcounties!A16,calswec!$A$3:$F$61,5)</f>
        <v>Large</v>
      </c>
      <c r="D16" s="85" t="str">
        <f>VLOOKUP(allcounties!A16,calswec!$A$3:$F$61,6)</f>
        <v>Central</v>
      </c>
      <c r="E16" s="85">
        <f>INDEX(pchildpov!$B$1:$B$60,MATCH(allcounties!A16,pchildpov!$A$1:$A$60,0))</f>
        <v>26164</v>
      </c>
      <c r="F16" s="85">
        <f>INDEX(childalleg!$B$11:$B$68,MATCH(allcounties!A16,childalleg!$A$11:$A$68,0))</f>
        <v>9694</v>
      </c>
      <c r="G16" s="93">
        <f t="shared" si="1"/>
        <v>0.15219591646791927</v>
      </c>
      <c r="H16" s="93">
        <f t="shared" si="2"/>
        <v>5.6389971496713397E-2</v>
      </c>
      <c r="I16" s="93">
        <f>INDEX(InvestRt!$D$11:$D$68,MATCH(allcounties!A16,InvestRt!$A$11:$A$68,0))/1000</f>
        <v>3.3600000000000005E-2</v>
      </c>
      <c r="J16" s="93">
        <f>INDEX(SubRt!$D$11:$D$68,MATCH(allcounties!A16,allcounties!$A$2:$A$59,0))/1000</f>
        <v>1.0199999999999999E-2</v>
      </c>
      <c r="K16" s="93">
        <f>INDEX(EntryRt!$D$11:$D$68,MATCH(allcounties!A16,EntryRt!$A$11:$A$68,0))/1000</f>
        <v>1.2999999999999999E-3</v>
      </c>
      <c r="L16" s="153">
        <v>5.3999999999999999E-2</v>
      </c>
      <c r="M16" s="110">
        <v>39.880000000000003</v>
      </c>
      <c r="N16" s="86">
        <f t="shared" si="0"/>
        <v>82950.400000000009</v>
      </c>
      <c r="O16" s="114">
        <v>0.49299999999999999</v>
      </c>
      <c r="P16" s="87">
        <f>INDEX(ccalleg!$B$9:$B$66,MATCH(allcounties!A16,ccalleg!$A$9:$A$66,0))</f>
        <v>9692</v>
      </c>
      <c r="Q16" s="87">
        <f>INDEX(ccinvest!$B$9:$B$66,MATCH(allcounties!A16,ccinvest!$A$9:$A$66,0))</f>
        <v>4887</v>
      </c>
      <c r="R16" s="87">
        <f>INDEX(ccsub!$B$9:$B$66,MATCH(allcounties!A16,ccsub!$A$9:$A$66,0))</f>
        <v>1495</v>
      </c>
    </row>
    <row r="17" spans="1:18" ht="17">
      <c r="A17" s="80" t="s">
        <v>44</v>
      </c>
      <c r="B17" s="85">
        <f>INDEX(childpop!$B$9:$B$66,MATCH(allcounties!A17,childpop!$A$9:$A$66,0))</f>
        <v>163704</v>
      </c>
      <c r="C17" s="85" t="str">
        <f>VLOOKUP(allcounties!A17,calswec!$A$3:$F$61,5)</f>
        <v>Large</v>
      </c>
      <c r="D17" s="85" t="str">
        <f>VLOOKUP(allcounties!A17,calswec!$A$3:$F$61,6)</f>
        <v>Bay Area</v>
      </c>
      <c r="E17" s="85">
        <f>INDEX(pchildpov!$B$1:$B$60,MATCH(allcounties!A17,pchildpov!$A$1:$A$60,0))</f>
        <v>12413</v>
      </c>
      <c r="F17" s="85">
        <f>INDEX(childalleg!$B$11:$B$68,MATCH(allcounties!A17,childalleg!$A$11:$A$68,0))</f>
        <v>4977</v>
      </c>
      <c r="G17" s="93">
        <f t="shared" si="1"/>
        <v>7.5825880858134187E-2</v>
      </c>
      <c r="H17" s="93">
        <f t="shared" si="2"/>
        <v>3.0402433660753556E-2</v>
      </c>
      <c r="I17" s="93">
        <f>INDEX(InvestRt!$D$11:$D$68,MATCH(allcounties!A17,InvestRt!$A$11:$A$68,0))/1000</f>
        <v>1.8800000000000001E-2</v>
      </c>
      <c r="J17" s="93">
        <f>INDEX(SubRt!$D$11:$D$68,MATCH(allcounties!A17,allcounties!$A$2:$A$59,0))/1000</f>
        <v>6.7999999999999996E-3</v>
      </c>
      <c r="K17" s="93">
        <f>INDEX(EntryRt!$D$11:$D$68,MATCH(allcounties!A17,EntryRt!$A$11:$A$68,0))/1000</f>
        <v>2.2000000000000001E-3</v>
      </c>
      <c r="L17" s="153">
        <v>2.5000000000000001E-2</v>
      </c>
      <c r="M17" s="110">
        <v>54.28</v>
      </c>
      <c r="N17" s="86">
        <f t="shared" si="0"/>
        <v>112902.40000000001</v>
      </c>
      <c r="O17" s="114">
        <v>0.85299999999999998</v>
      </c>
      <c r="P17" s="87">
        <f>INDEX(ccalleg!$B$9:$B$66,MATCH(allcounties!A17,ccalleg!$A$9:$A$66,0))</f>
        <v>4975</v>
      </c>
      <c r="Q17" s="87">
        <f>INDEX(ccinvest!$B$9:$B$66,MATCH(allcounties!A17,ccinvest!$A$9:$A$66,0))</f>
        <v>2574</v>
      </c>
      <c r="R17" s="87">
        <f>INDEX(ccsub!$B$9:$B$66,MATCH(allcounties!A17,ccsub!$A$9:$A$66,0))</f>
        <v>479</v>
      </c>
    </row>
    <row r="18" spans="1:18" ht="17">
      <c r="A18" s="80" t="s">
        <v>60</v>
      </c>
      <c r="B18" s="85">
        <f>INDEX(childpop!$B$9:$B$66,MATCH(allcounties!A18,childpop!$A$9:$A$66,0))</f>
        <v>162508</v>
      </c>
      <c r="C18" s="85" t="str">
        <f>VLOOKUP(allcounties!A18,calswec!$A$3:$F$61,5)</f>
        <v>Medium</v>
      </c>
      <c r="D18" s="85" t="str">
        <f>VLOOKUP(allcounties!A18,calswec!$A$3:$F$61,6)</f>
        <v>Central</v>
      </c>
      <c r="E18" s="85">
        <f>INDEX(pchildpov!$B$1:$B$60,MATCH(allcounties!A18,pchildpov!$A$1:$A$60,0))</f>
        <v>35740</v>
      </c>
      <c r="F18" s="85">
        <f>INDEX(childalleg!$B$11:$B$68,MATCH(allcounties!A18,childalleg!$A$11:$A$68,0))</f>
        <v>9483</v>
      </c>
      <c r="G18" s="93">
        <f t="shared" si="1"/>
        <v>0.21992763433184828</v>
      </c>
      <c r="H18" s="93">
        <f t="shared" si="2"/>
        <v>5.8354050262140938E-2</v>
      </c>
      <c r="I18" s="93">
        <f>INDEX(InvestRt!$D$11:$D$68,MATCH(allcounties!A18,InvestRt!$A$11:$A$68,0))/1000</f>
        <v>5.1499999999999997E-2</v>
      </c>
      <c r="J18" s="93">
        <f>INDEX(SubRt!$D$11:$D$68,MATCH(allcounties!A18,allcounties!$A$2:$A$59,0))/1000</f>
        <v>3.5000000000000001E-3</v>
      </c>
      <c r="K18" s="93">
        <f>INDEX(EntryRt!$D$11:$D$68,MATCH(allcounties!A18,EntryRt!$A$11:$A$68,0))/1000</f>
        <v>3.0999999999999999E-3</v>
      </c>
      <c r="L18" s="153">
        <v>8.2000000000000003E-2</v>
      </c>
      <c r="M18" s="110">
        <v>38.08</v>
      </c>
      <c r="N18" s="86">
        <f t="shared" si="0"/>
        <v>79206.399999999994</v>
      </c>
      <c r="O18" s="114">
        <v>0.45</v>
      </c>
      <c r="P18" s="87">
        <f>INDEX(ccalleg!$B$9:$B$66,MATCH(allcounties!A18,ccalleg!$A$9:$A$66,0))</f>
        <v>9481</v>
      </c>
      <c r="Q18" s="87">
        <f>INDEX(ccinvest!$B$9:$B$66,MATCH(allcounties!A18,ccinvest!$A$9:$A$66,0))</f>
        <v>7243</v>
      </c>
      <c r="R18" s="87">
        <f>INDEX(ccsub!$B$9:$B$66,MATCH(allcounties!A18,ccsub!$A$9:$A$66,0))</f>
        <v>987</v>
      </c>
    </row>
    <row r="19" spans="1:18" ht="17">
      <c r="A19" s="80" t="s">
        <v>33</v>
      </c>
      <c r="B19" s="85">
        <f>INDEX(childpop!$B$9:$B$66,MATCH(allcounties!A19,childpop!$A$9:$A$66,0))</f>
        <v>133110</v>
      </c>
      <c r="C19" s="85" t="str">
        <f>VLOOKUP(allcounties!A19,calswec!$A$3:$F$61,5)</f>
        <v>Medium</v>
      </c>
      <c r="D19" s="85" t="str">
        <f>VLOOKUP(allcounties!A19,calswec!$A$3:$F$61,6)</f>
        <v>Bay Area</v>
      </c>
      <c r="E19" s="85">
        <f>INDEX(pchildpov!$B$1:$B$60,MATCH(allcounties!A19,pchildpov!$A$1:$A$60,0))</f>
        <v>19080</v>
      </c>
      <c r="F19" s="85">
        <f>INDEX(childalleg!$B$11:$B$68,MATCH(allcounties!A19,childalleg!$A$11:$A$68,0))</f>
        <v>4393</v>
      </c>
      <c r="G19" s="93">
        <f t="shared" si="1"/>
        <v>0.14334009465855307</v>
      </c>
      <c r="H19" s="93">
        <f t="shared" si="2"/>
        <v>3.3002779655923672E-2</v>
      </c>
      <c r="I19" s="93">
        <f>INDEX(InvestRt!$D$11:$D$68,MATCH(allcounties!A19,InvestRt!$A$11:$A$68,0))/1000</f>
        <v>1.7000000000000001E-2</v>
      </c>
      <c r="J19" s="93">
        <f>INDEX(SubRt!$D$11:$D$68,MATCH(allcounties!A19,allcounties!$A$2:$A$59,0))/1000</f>
        <v>1.8E-3</v>
      </c>
      <c r="K19" s="93">
        <f>INDEX(EntryRt!$D$11:$D$68,MATCH(allcounties!A19,EntryRt!$A$11:$A$68,0))/1000</f>
        <v>8.9999999999999998E-4</v>
      </c>
      <c r="L19" s="153">
        <v>5.8999999999999997E-2</v>
      </c>
      <c r="M19" s="110">
        <v>45.13</v>
      </c>
      <c r="N19" s="86">
        <f t="shared" si="0"/>
        <v>93870.400000000009</v>
      </c>
      <c r="O19" s="114">
        <v>0.69499999999999995</v>
      </c>
      <c r="P19" s="87">
        <f>INDEX(ccalleg!$B$9:$B$66,MATCH(allcounties!A19,ccalleg!$A$9:$A$66,0))</f>
        <v>4391</v>
      </c>
      <c r="Q19" s="87">
        <f>INDEX(ccinvest!$B$9:$B$66,MATCH(allcounties!A19,ccinvest!$A$9:$A$66,0))</f>
        <v>1961</v>
      </c>
      <c r="R19" s="87">
        <f>INDEX(ccsub!$B$9:$B$66,MATCH(allcounties!A19,ccsub!$A$9:$A$66,0))</f>
        <v>214</v>
      </c>
    </row>
    <row r="20" spans="1:18" ht="17">
      <c r="A20" s="80" t="s">
        <v>48</v>
      </c>
      <c r="B20" s="85">
        <f>INDEX(childpop!$B$9:$B$66,MATCH(allcounties!A20,childpop!$A$9:$A$66,0))</f>
        <v>131855</v>
      </c>
      <c r="C20" s="85" t="str">
        <f>VLOOKUP(allcounties!A20,calswec!$A$3:$F$61,5)</f>
        <v>Medium</v>
      </c>
      <c r="D20" s="85" t="str">
        <f>VLOOKUP(allcounties!A20,calswec!$A$3:$F$61,6)</f>
        <v>Central</v>
      </c>
      <c r="E20" s="85">
        <f>INDEX(pchildpov!$B$1:$B$60,MATCH(allcounties!A20,pchildpov!$A$1:$A$60,0))</f>
        <v>14818</v>
      </c>
      <c r="F20" s="85">
        <f>INDEX(childalleg!$B$11:$B$68,MATCH(allcounties!A20,childalleg!$A$11:$A$68,0))</f>
        <v>5787</v>
      </c>
      <c r="G20" s="93">
        <f t="shared" si="1"/>
        <v>0.11238102461036745</v>
      </c>
      <c r="H20" s="93">
        <f t="shared" si="2"/>
        <v>4.3889120624928897E-2</v>
      </c>
      <c r="I20" s="93">
        <f>INDEX(InvestRt!$D$11:$D$68,MATCH(allcounties!A20,InvestRt!$A$11:$A$68,0))/1000</f>
        <v>3.9899999999999998E-2</v>
      </c>
      <c r="J20" s="93">
        <f>INDEX(SubRt!$D$11:$D$68,MATCH(allcounties!A20,allcounties!$A$2:$A$59,0))/1000</f>
        <v>3.3E-3</v>
      </c>
      <c r="K20" s="93">
        <f>INDEX(EntryRt!$D$11:$D$68,MATCH(allcounties!A20,EntryRt!$A$11:$A$68,0))/1000</f>
        <v>1.6999999999999999E-3</v>
      </c>
      <c r="L20" s="153">
        <v>3.5000000000000003E-2</v>
      </c>
      <c r="M20" s="110">
        <v>49.21</v>
      </c>
      <c r="N20" s="86">
        <f t="shared" si="0"/>
        <v>102356.8</v>
      </c>
      <c r="O20" s="115">
        <v>0.64900000000000002</v>
      </c>
      <c r="P20" s="87">
        <f>INDEX(ccalleg!$B$9:$B$66,MATCH(allcounties!A20,ccalleg!$A$9:$A$66,0))</f>
        <v>5789</v>
      </c>
      <c r="Q20" s="87">
        <f>INDEX(ccinvest!$B$9:$B$66,MATCH(allcounties!A20,ccinvest!$A$9:$A$66,0))</f>
        <v>4065</v>
      </c>
      <c r="R20" s="87">
        <f>INDEX(ccsub!$B$9:$B$66,MATCH(allcounties!A20,ccsub!$A$9:$A$66,0))</f>
        <v>344</v>
      </c>
    </row>
    <row r="21" spans="1:18" ht="17">
      <c r="A21" s="80" t="s">
        <v>54</v>
      </c>
      <c r="B21" s="85">
        <f>INDEX(childpop!$B$9:$B$66,MATCH(allcounties!A21,childpop!$A$9:$A$66,0))</f>
        <v>117085</v>
      </c>
      <c r="C21" s="85" t="str">
        <f>VLOOKUP(allcounties!A21,calswec!$A$3:$F$61,5)</f>
        <v>Medium</v>
      </c>
      <c r="D21" s="85" t="str">
        <f>VLOOKUP(allcounties!A21,calswec!$A$3:$F$61,6)</f>
        <v>Bay Area</v>
      </c>
      <c r="E21" s="85">
        <f>INDEX(pchildpov!$B$1:$B$60,MATCH(allcounties!A21,pchildpov!$A$1:$A$60,0))</f>
        <v>11994</v>
      </c>
      <c r="F21" s="85">
        <f>INDEX(childalleg!$B$11:$B$68,MATCH(allcounties!A21,childalleg!$A$11:$A$68,0))</f>
        <v>5815</v>
      </c>
      <c r="G21" s="93">
        <f t="shared" si="1"/>
        <v>0.10243839945338856</v>
      </c>
      <c r="H21" s="93">
        <f t="shared" si="2"/>
        <v>4.966477345518213E-2</v>
      </c>
      <c r="I21" s="93">
        <f>INDEX(InvestRt!$D$11:$D$68,MATCH(allcounties!A21,InvestRt!$A$11:$A$68,0))/1000</f>
        <v>3.3299999999999996E-2</v>
      </c>
      <c r="J21" s="93">
        <f>INDEX(SubRt!$D$11:$D$68,MATCH(allcounties!A21,allcounties!$A$2:$A$59,0))/1000</f>
        <v>3.5999999999999999E-3</v>
      </c>
      <c r="K21" s="93">
        <f>INDEX(EntryRt!$D$11:$D$68,MATCH(allcounties!A21,EntryRt!$A$11:$A$68,0))/1000</f>
        <v>1.2999999999999999E-3</v>
      </c>
      <c r="L21" s="153">
        <v>4.2000000000000003E-2</v>
      </c>
      <c r="M21" s="110">
        <v>43</v>
      </c>
      <c r="N21" s="86">
        <f t="shared" si="0"/>
        <v>89440</v>
      </c>
      <c r="O21" s="115">
        <v>0.64</v>
      </c>
      <c r="P21" s="87">
        <f>INDEX(ccalleg!$B$9:$B$66,MATCH(allcounties!A21,ccalleg!$A$9:$A$66,0))</f>
        <v>5817</v>
      </c>
      <c r="Q21" s="87">
        <f>INDEX(ccinvest!$B$9:$B$66,MATCH(allcounties!A21,ccinvest!$A$9:$A$66,0))</f>
        <v>3310</v>
      </c>
      <c r="R21" s="87">
        <f>INDEX(ccsub!$B$9:$B$66,MATCH(allcounties!A21,ccsub!$A$9:$A$66,0))</f>
        <v>367</v>
      </c>
    </row>
    <row r="22" spans="1:18" ht="17">
      <c r="A22" s="80" t="s">
        <v>55</v>
      </c>
      <c r="B22" s="85">
        <f>INDEX(childpop!$B$9:$B$66,MATCH(allcounties!A22,childpop!$A$9:$A$66,0))</f>
        <v>108071</v>
      </c>
      <c r="C22" s="85" t="str">
        <f>VLOOKUP(allcounties!A22,calswec!$A$3:$F$61,5)</f>
        <v>Medium</v>
      </c>
      <c r="D22" s="85" t="str">
        <f>VLOOKUP(allcounties!A22,calswec!$A$3:$F$61,6)</f>
        <v>Bay Area</v>
      </c>
      <c r="E22" s="85">
        <f>INDEX(pchildpov!$B$1:$B$60,MATCH(allcounties!A22,pchildpov!$A$1:$A$60,0))</f>
        <v>8517</v>
      </c>
      <c r="F22" s="85">
        <f>INDEX(childalleg!$B$11:$B$68,MATCH(allcounties!A22,childalleg!$A$11:$A$68,0))</f>
        <v>4605</v>
      </c>
      <c r="G22" s="93">
        <f t="shared" si="1"/>
        <v>7.8809301292668707E-2</v>
      </c>
      <c r="H22" s="93">
        <f t="shared" si="2"/>
        <v>4.26108761832499E-2</v>
      </c>
      <c r="I22" s="93">
        <f>INDEX(InvestRt!$D$11:$D$68,MATCH(allcounties!A22,InvestRt!$A$11:$A$68,0))/1000</f>
        <v>2.3899999999999998E-2</v>
      </c>
      <c r="J22" s="93">
        <f>INDEX(SubRt!$D$11:$D$68,MATCH(allcounties!A22,allcounties!$A$2:$A$59,0))/1000</f>
        <v>4.0999999999999995E-3</v>
      </c>
      <c r="K22" s="93">
        <f>INDEX(EntryRt!$D$11:$D$68,MATCH(allcounties!A22,EntryRt!$A$11:$A$68,0))/1000</f>
        <v>2.3E-3</v>
      </c>
      <c r="L22" s="153">
        <v>3.1E-2</v>
      </c>
      <c r="M22" s="111">
        <v>45.65</v>
      </c>
      <c r="N22" s="86">
        <f t="shared" si="0"/>
        <v>94952</v>
      </c>
      <c r="O22" s="115">
        <v>0.745</v>
      </c>
      <c r="P22" s="87">
        <f>INDEX(ccalleg!$B$9:$B$66,MATCH(allcounties!A22,ccalleg!$A$9:$A$66,0))</f>
        <v>4602</v>
      </c>
      <c r="Q22" s="87">
        <f>INDEX(ccinvest!$B$9:$B$66,MATCH(allcounties!A22,ccinvest!$A$9:$A$66,0))</f>
        <v>2098</v>
      </c>
      <c r="R22" s="87">
        <f>INDEX(ccsub!$B$9:$B$66,MATCH(allcounties!A22,ccsub!$A$9:$A$66,0))</f>
        <v>357</v>
      </c>
    </row>
    <row r="23" spans="1:18" ht="17">
      <c r="A23" s="80" t="s">
        <v>30</v>
      </c>
      <c r="B23" s="85">
        <f>INDEX(childpop!$B$9:$B$66,MATCH(allcounties!A23,childpop!$A$9:$A$66,0))</f>
        <v>95718</v>
      </c>
      <c r="C23" s="85" t="str">
        <f>VLOOKUP(allcounties!A23,calswec!$A$3:$F$61,5)</f>
        <v>Medium</v>
      </c>
      <c r="D23" s="85" t="str">
        <f>VLOOKUP(allcounties!A23,calswec!$A$3:$F$61,6)</f>
        <v>Central</v>
      </c>
      <c r="E23" s="85">
        <f>INDEX(pchildpov!$B$1:$B$60,MATCH(allcounties!A23,pchildpov!$A$1:$A$60,0))</f>
        <v>21124</v>
      </c>
      <c r="F23" s="85">
        <f>INDEX(childalleg!$B$11:$B$68,MATCH(allcounties!A23,childalleg!$A$11:$A$68,0))</f>
        <v>5555</v>
      </c>
      <c r="G23" s="93">
        <f t="shared" si="1"/>
        <v>0.22068994337533171</v>
      </c>
      <c r="H23" s="93">
        <f t="shared" si="2"/>
        <v>5.8035061325978396E-2</v>
      </c>
      <c r="I23" s="93">
        <f>INDEX(InvestRt!$D$11:$D$68,MATCH(allcounties!A23,InvestRt!$A$11:$A$68,0))/1000</f>
        <v>4.7600000000000003E-2</v>
      </c>
      <c r="J23" s="93">
        <f>INDEX(SubRt!$D$11:$D$68,MATCH(allcounties!A23,allcounties!$A$2:$A$59,0))/1000</f>
        <v>8.199999999999999E-3</v>
      </c>
      <c r="K23" s="93">
        <f>INDEX(EntryRt!$D$11:$D$68,MATCH(allcounties!A23,EntryRt!$A$11:$A$68,0))/1000</f>
        <v>3.5999999999999999E-3</v>
      </c>
      <c r="L23" s="154">
        <v>7.6999999999999999E-2</v>
      </c>
      <c r="M23" s="111">
        <v>38.93</v>
      </c>
      <c r="N23" s="86">
        <f t="shared" si="0"/>
        <v>80974.399999999994</v>
      </c>
      <c r="O23" s="115">
        <v>0.54100000000000004</v>
      </c>
      <c r="P23" s="87">
        <f>INDEX(ccalleg!$B$9:$B$66,MATCH(allcounties!A23,ccalleg!$A$9:$A$66,0))</f>
        <v>5555</v>
      </c>
      <c r="Q23" s="87">
        <f>INDEX(ccinvest!$B$9:$B$66,MATCH(allcounties!A23,ccinvest!$A$9:$A$66,0))</f>
        <v>3781</v>
      </c>
      <c r="R23" s="87">
        <f>INDEX(ccsub!$B$9:$B$66,MATCH(allcounties!A23,ccsub!$A$9:$A$66,0))</f>
        <v>653</v>
      </c>
    </row>
    <row r="24" spans="1:18" ht="17">
      <c r="A24" s="80" t="s">
        <v>37</v>
      </c>
      <c r="B24" s="85">
        <f>INDEX(childpop!$B$9:$B$66,MATCH(allcounties!A24,childpop!$A$9:$A$66,0))</f>
        <v>85781</v>
      </c>
      <c r="C24" s="85" t="str">
        <f>VLOOKUP(allcounties!A24,calswec!$A$3:$F$61,5)</f>
        <v>Medium</v>
      </c>
      <c r="D24" s="85" t="str">
        <f>VLOOKUP(allcounties!A24,calswec!$A$3:$F$61,6)</f>
        <v>Northern</v>
      </c>
      <c r="E24" s="85">
        <f>INDEX(pchildpov!$B$1:$B$60,MATCH(allcounties!A24,pchildpov!$A$1:$A$60,0))</f>
        <v>5058</v>
      </c>
      <c r="F24" s="85">
        <f>INDEX(childalleg!$B$11:$B$68,MATCH(allcounties!A24,childalleg!$A$11:$A$68,0))</f>
        <v>3745</v>
      </c>
      <c r="G24" s="93">
        <f t="shared" si="1"/>
        <v>5.8964106270619369E-2</v>
      </c>
      <c r="H24" s="93">
        <f t="shared" si="2"/>
        <v>4.3657686434058825E-2</v>
      </c>
      <c r="I24" s="93">
        <f>INDEX(InvestRt!$D$11:$D$68,MATCH(allcounties!A24,InvestRt!$A$11:$A$68,0))/1000</f>
        <v>1.8200000000000001E-2</v>
      </c>
      <c r="J24" s="93">
        <f>INDEX(SubRt!$D$11:$D$68,MATCH(allcounties!A24,allcounties!$A$2:$A$59,0))/1000</f>
        <v>3.0999999999999999E-3</v>
      </c>
      <c r="K24" s="93">
        <f>INDEX(EntryRt!$D$11:$D$68,MATCH(allcounties!A24,EntryRt!$A$11:$A$68,0))/1000</f>
        <v>1.2999999999999999E-3</v>
      </c>
      <c r="L24" s="154">
        <v>3.1E-2</v>
      </c>
      <c r="M24" s="111">
        <v>42.02</v>
      </c>
      <c r="N24" s="86">
        <f t="shared" si="0"/>
        <v>87401.600000000006</v>
      </c>
      <c r="O24" s="115">
        <v>0.45500000000000002</v>
      </c>
      <c r="P24" s="87">
        <f>INDEX(ccalleg!$B$9:$B$66,MATCH(allcounties!A24,ccalleg!$A$9:$A$66,0))</f>
        <v>3744</v>
      </c>
      <c r="Q24" s="87">
        <f>INDEX(ccinvest!$B$9:$B$66,MATCH(allcounties!A24,ccinvest!$A$9:$A$66,0))</f>
        <v>1315</v>
      </c>
      <c r="R24" s="87">
        <f>INDEX(ccsub!$B$9:$B$66,MATCH(allcounties!A24,ccsub!$A$9:$A$66,0))</f>
        <v>221</v>
      </c>
    </row>
    <row r="25" spans="1:18" ht="17">
      <c r="A25" s="80" t="s">
        <v>50</v>
      </c>
      <c r="B25" s="85">
        <f>INDEX(childpop!$B$9:$B$66,MATCH(allcounties!A25,childpop!$A$9:$A$66,0))</f>
        <v>75728</v>
      </c>
      <c r="C25" s="85" t="str">
        <f>VLOOKUP(allcounties!A25,calswec!$A$3:$F$61,5)</f>
        <v>Medium</v>
      </c>
      <c r="D25" s="85" t="str">
        <f>VLOOKUP(allcounties!A25,calswec!$A$3:$F$61,6)</f>
        <v>Bay Area</v>
      </c>
      <c r="E25" s="85">
        <f>INDEX(pchildpov!$B$1:$B$60,MATCH(allcounties!A25,pchildpov!$A$1:$A$60,0))</f>
        <v>6195</v>
      </c>
      <c r="F25" s="85">
        <f>INDEX(childalleg!$B$11:$B$68,MATCH(allcounties!A25,childalleg!$A$11:$A$68,0))</f>
        <v>1968</v>
      </c>
      <c r="G25" s="93">
        <f t="shared" si="1"/>
        <v>8.1805937037819562E-2</v>
      </c>
      <c r="H25" s="93">
        <f t="shared" si="2"/>
        <v>2.5987745615888444E-2</v>
      </c>
      <c r="I25" s="93">
        <f>INDEX(InvestRt!$D$11:$D$68,MATCH(allcounties!A25,InvestRt!$A$11:$A$68,0))/1000</f>
        <v>1.8800000000000001E-2</v>
      </c>
      <c r="J25" s="93">
        <f>INDEX(SubRt!$D$11:$D$68,MATCH(allcounties!A25,allcounties!$A$2:$A$59,0))/1000</f>
        <v>2.2000000000000001E-3</v>
      </c>
      <c r="K25" s="93">
        <f>INDEX(EntryRt!$D$11:$D$68,MATCH(allcounties!A25,EntryRt!$A$11:$A$68,0))/1000</f>
        <v>1.1999999999999999E-3</v>
      </c>
      <c r="L25" s="154">
        <v>4.8000000000000001E-2</v>
      </c>
      <c r="M25" s="111">
        <v>53.83</v>
      </c>
      <c r="N25" s="86">
        <f t="shared" si="0"/>
        <v>111966.39999999999</v>
      </c>
      <c r="O25" s="115">
        <v>0.78900000000000003</v>
      </c>
      <c r="P25" s="87">
        <f>INDEX(ccalleg!$B$9:$B$66,MATCH(allcounties!A25,ccalleg!$A$9:$A$66,0))</f>
        <v>1968</v>
      </c>
      <c r="Q25" s="87">
        <f>INDEX(ccinvest!$B$9:$B$66,MATCH(allcounties!A25,ccinvest!$A$9:$A$66,0))</f>
        <v>1080</v>
      </c>
      <c r="R25" s="87">
        <f>INDEX(ccsub!$B$9:$B$66,MATCH(allcounties!A25,ccsub!$A$9:$A$66,0))</f>
        <v>128</v>
      </c>
    </row>
    <row r="26" spans="1:18" ht="17">
      <c r="A26" s="80" t="s">
        <v>63</v>
      </c>
      <c r="B26" s="85">
        <f>INDEX(childpop!$B$9:$B$66,MATCH(allcounties!A26,childpop!$A$9:$A$66,0))</f>
        <v>72518</v>
      </c>
      <c r="C26" s="85" t="str">
        <f>VLOOKUP(allcounties!A26,calswec!$A$3:$F$61,5)</f>
        <v>Medium</v>
      </c>
      <c r="D26" s="85" t="str">
        <f>VLOOKUP(allcounties!A26,calswec!$A$3:$F$61,6)</f>
        <v>Northern</v>
      </c>
      <c r="E26" s="85">
        <f>INDEX(pchildpov!$B$1:$B$60,MATCH(allcounties!A26,pchildpov!$A$1:$A$60,0))</f>
        <v>6431</v>
      </c>
      <c r="F26" s="85">
        <f>INDEX(childalleg!$B$11:$B$68,MATCH(allcounties!A26,childalleg!$A$11:$A$68,0))</f>
        <v>2111</v>
      </c>
      <c r="G26" s="93">
        <f t="shared" si="1"/>
        <v>8.8681430817176429E-2</v>
      </c>
      <c r="H26" s="93">
        <f t="shared" si="2"/>
        <v>2.9110014065473401E-2</v>
      </c>
      <c r="I26" s="93">
        <f>INDEX(InvestRt!$D$11:$D$68,MATCH(allcounties!A26,InvestRt!$A$11:$A$68,0))/1000</f>
        <v>2.0500000000000001E-2</v>
      </c>
      <c r="J26" s="93">
        <f>INDEX(SubRt!$D$11:$D$68,MATCH(allcounties!A26,allcounties!$A$2:$A$59,0))/1000</f>
        <v>7.7999999999999996E-3</v>
      </c>
      <c r="K26" s="93">
        <f>INDEX(EntryRt!$D$11:$D$68,MATCH(allcounties!A26,EntryRt!$A$11:$A$68,0))/1000</f>
        <v>2.8999999999999998E-3</v>
      </c>
      <c r="L26" s="154">
        <v>0.04</v>
      </c>
      <c r="M26" s="111">
        <v>43.06</v>
      </c>
      <c r="N26" s="86">
        <f t="shared" si="0"/>
        <v>89564.800000000003</v>
      </c>
      <c r="O26" s="115">
        <v>0.69499999999999995</v>
      </c>
      <c r="P26" s="87">
        <f>INDEX(ccalleg!$B$9:$B$66,MATCH(allcounties!A26,ccalleg!$A$9:$A$66,0))</f>
        <v>2109</v>
      </c>
      <c r="Q26" s="87">
        <f>INDEX(ccinvest!$B$9:$B$66,MATCH(allcounties!A26,ccinvest!$A$9:$A$66,0))</f>
        <v>1062</v>
      </c>
      <c r="R26" s="87">
        <f>INDEX(ccsub!$B$9:$B$66,MATCH(allcounties!A26,ccsub!$A$9:$A$66,0))</f>
        <v>293</v>
      </c>
    </row>
    <row r="27" spans="1:18" ht="17">
      <c r="A27" s="80" t="s">
        <v>46</v>
      </c>
      <c r="B27" s="85">
        <f>INDEX(childpop!$B$9:$B$66,MATCH(allcounties!A27,childpop!$A$9:$A$66,0))</f>
        <v>66459</v>
      </c>
      <c r="C27" s="85" t="str">
        <f>VLOOKUP(allcounties!A27,calswec!$A$3:$F$61,5)</f>
        <v>Medium</v>
      </c>
      <c r="D27" s="85" t="str">
        <f>VLOOKUP(allcounties!A27,calswec!$A$3:$F$61,6)</f>
        <v>Central</v>
      </c>
      <c r="E27" s="85">
        <f>INDEX(pchildpov!$B$1:$B$60,MATCH(allcounties!A27,pchildpov!$A$1:$A$60,0))</f>
        <v>4982</v>
      </c>
      <c r="F27" s="85">
        <f>INDEX(childalleg!$B$11:$B$68,MATCH(allcounties!A27,childalleg!$A$11:$A$68,0))</f>
        <v>3509</v>
      </c>
      <c r="G27" s="93">
        <f t="shared" si="1"/>
        <v>7.4963511337817298E-2</v>
      </c>
      <c r="H27" s="93">
        <f t="shared" si="2"/>
        <v>5.2799470350140688E-2</v>
      </c>
      <c r="I27" s="93">
        <f>INDEX(InvestRt!$D$11:$D$68,MATCH(allcounties!A27,InvestRt!$A$11:$A$68,0))/1000</f>
        <v>5.0099999999999999E-2</v>
      </c>
      <c r="J27" s="93">
        <f>INDEX(SubRt!$D$11:$D$68,MATCH(allcounties!A27,allcounties!$A$2:$A$59,0))/1000</f>
        <v>5.5999999999999999E-3</v>
      </c>
      <c r="K27" s="93">
        <f>INDEX(EntryRt!$D$11:$D$68,MATCH(allcounties!A27,EntryRt!$A$11:$A$68,0))/1000</f>
        <v>2.8E-3</v>
      </c>
      <c r="L27" s="154">
        <v>0.03</v>
      </c>
      <c r="M27" s="111">
        <v>44.56</v>
      </c>
      <c r="N27" s="86">
        <f t="shared" si="0"/>
        <v>92684.800000000003</v>
      </c>
      <c r="O27" s="115">
        <v>0.55300000000000005</v>
      </c>
      <c r="P27" s="87">
        <f>INDEX(ccalleg!$B$9:$B$66,MATCH(allcounties!A27,ccalleg!$A$9:$A$66,0))</f>
        <v>3509</v>
      </c>
      <c r="Q27" s="87">
        <f>INDEX(ccinvest!$B$9:$B$66,MATCH(allcounties!A27,ccinvest!$A$9:$A$66,0))</f>
        <v>2448</v>
      </c>
      <c r="R27" s="87">
        <f>INDEX(ccsub!$B$9:$B$66,MATCH(allcounties!A27,ccsub!$A$9:$A$66,0))</f>
        <v>454</v>
      </c>
    </row>
    <row r="28" spans="1:18" ht="17">
      <c r="A28" s="80" t="s">
        <v>19</v>
      </c>
      <c r="B28" s="85">
        <f>INDEX(childpop!$B$9:$B$66,MATCH(allcounties!A28,childpop!$A$9:$A$66,0))</f>
        <v>62093</v>
      </c>
      <c r="C28" s="85" t="str">
        <f>VLOOKUP(allcounties!A28,calswec!$A$3:$F$61,5)</f>
        <v>Medium</v>
      </c>
      <c r="D28" s="85" t="str">
        <f>VLOOKUP(allcounties!A28,calswec!$A$3:$F$61,6)</f>
        <v>Southern</v>
      </c>
      <c r="E28" s="85">
        <f>INDEX(pchildpov!$B$1:$B$60,MATCH(allcounties!A28,pchildpov!$A$1:$A$60,0))</f>
        <v>14434</v>
      </c>
      <c r="F28" s="85">
        <f>INDEX(childalleg!$B$11:$B$68,MATCH(allcounties!A28,childalleg!$A$11:$A$68,0))</f>
        <v>2702</v>
      </c>
      <c r="G28" s="93">
        <f t="shared" si="1"/>
        <v>0.23245776496545503</v>
      </c>
      <c r="H28" s="93">
        <f t="shared" si="2"/>
        <v>4.3515372103135622E-2</v>
      </c>
      <c r="I28" s="93">
        <f>INDEX(InvestRt!$D$11:$D$68,MATCH(allcounties!A28,InvestRt!$A$11:$A$68,0))/1000</f>
        <v>4.1700000000000001E-2</v>
      </c>
      <c r="J28" s="93">
        <f>INDEX(SubRt!$D$11:$D$68,MATCH(allcounties!A28,allcounties!$A$2:$A$59,0))/1000</f>
        <v>9.300000000000001E-3</v>
      </c>
      <c r="K28" s="93">
        <f>INDEX(EntryRt!$D$11:$D$68,MATCH(allcounties!A28,EntryRt!$A$11:$A$68,0))/1000</f>
        <v>3.0999999999999999E-3</v>
      </c>
      <c r="L28" s="154">
        <v>0.14699999999999999</v>
      </c>
      <c r="M28" s="111">
        <v>38.520000000000003</v>
      </c>
      <c r="N28" s="86">
        <f t="shared" si="0"/>
        <v>80121.600000000006</v>
      </c>
      <c r="O28" s="115">
        <v>0.61099999999999999</v>
      </c>
      <c r="P28" s="87">
        <f>INDEX(ccalleg!$B$9:$B$66,MATCH(allcounties!A28,ccalleg!$A$9:$A$66,0))</f>
        <v>2704</v>
      </c>
      <c r="Q28" s="87">
        <f>INDEX(ccinvest!$B$9:$B$66,MATCH(allcounties!A28,ccinvest!$A$9:$A$66,0))</f>
        <v>2237</v>
      </c>
      <c r="R28" s="87">
        <f>INDEX(ccsub!$B$9:$B$66,MATCH(allcounties!A28,ccsub!$A$9:$A$66,0))</f>
        <v>424</v>
      </c>
    </row>
    <row r="29" spans="1:18" ht="17">
      <c r="A29" s="80" t="s">
        <v>10</v>
      </c>
      <c r="B29" s="85">
        <f>INDEX(childpop!$B$9:$B$66,MATCH(allcounties!A29,childpop!$A$9:$A$66,0))</f>
        <v>61023</v>
      </c>
      <c r="C29" s="85" t="str">
        <f>VLOOKUP(allcounties!A29,calswec!$A$3:$F$61,5)</f>
        <v>Medium</v>
      </c>
      <c r="D29" s="85" t="str">
        <f>VLOOKUP(allcounties!A29,calswec!$A$3:$F$61,6)</f>
        <v>Northern</v>
      </c>
      <c r="E29" s="85">
        <f>INDEX(pchildpov!$B$1:$B$60,MATCH(allcounties!A29,pchildpov!$A$1:$A$60,0))</f>
        <v>8113</v>
      </c>
      <c r="F29" s="85">
        <f>INDEX(childalleg!$B$11:$B$68,MATCH(allcounties!A29,childalleg!$A$11:$A$68,0))</f>
        <v>3207</v>
      </c>
      <c r="G29" s="93">
        <f t="shared" si="1"/>
        <v>0.13294987135997902</v>
      </c>
      <c r="H29" s="93">
        <f t="shared" si="2"/>
        <v>5.2553955066122607E-2</v>
      </c>
      <c r="I29" s="93">
        <f>INDEX(InvestRt!$D$11:$D$68,MATCH(allcounties!A29,InvestRt!$A$11:$A$68,0))/1000</f>
        <v>2.46E-2</v>
      </c>
      <c r="J29" s="93">
        <f>INDEX(SubRt!$D$11:$D$68,MATCH(allcounties!A29,allcounties!$A$2:$A$59,0))/1000</f>
        <v>6.0999999999999995E-3</v>
      </c>
      <c r="K29" s="93">
        <f>INDEX(EntryRt!$D$11:$D$68,MATCH(allcounties!A29,EntryRt!$A$11:$A$68,0))/1000</f>
        <v>4.5999999999999999E-3</v>
      </c>
      <c r="L29" s="154">
        <v>4.4999999999999998E-2</v>
      </c>
      <c r="M29" s="111">
        <v>39.340000000000003</v>
      </c>
      <c r="N29" s="86">
        <f t="shared" si="0"/>
        <v>81827.200000000012</v>
      </c>
      <c r="O29" s="115">
        <v>0.49399999999999999</v>
      </c>
      <c r="P29" s="87">
        <f>INDEX(ccalleg!$B$9:$B$66,MATCH(allcounties!A29,ccalleg!$A$9:$A$66,0))</f>
        <v>3206</v>
      </c>
      <c r="Q29" s="87">
        <f>INDEX(ccinvest!$B$9:$B$66,MATCH(allcounties!A29,ccinvest!$A$9:$A$66,0))</f>
        <v>1134</v>
      </c>
      <c r="R29" s="87">
        <f>INDEX(ccsub!$B$9:$B$66,MATCH(allcounties!A29,ccsub!$A$9:$A$66,0))</f>
        <v>384</v>
      </c>
    </row>
    <row r="30" spans="1:18" ht="17">
      <c r="A30" s="80" t="s">
        <v>22</v>
      </c>
      <c r="B30" s="85">
        <f>INDEX(childpop!$B$9:$B$66,MATCH(allcounties!A30,childpop!$A$9:$A$66,0))</f>
        <v>55060</v>
      </c>
      <c r="C30" s="85" t="str">
        <f>VLOOKUP(allcounties!A30,calswec!$A$3:$F$61,5)</f>
        <v>Medium</v>
      </c>
      <c r="D30" s="85" t="str">
        <f>VLOOKUP(allcounties!A30,calswec!$A$3:$F$61,6)</f>
        <v>Central</v>
      </c>
      <c r="E30" s="85">
        <f>INDEX(pchildpov!$B$1:$B$60,MATCH(allcounties!A30,pchildpov!$A$1:$A$60,0))</f>
        <v>10641</v>
      </c>
      <c r="F30" s="85">
        <f>INDEX(childalleg!$B$11:$B$68,MATCH(allcounties!A30,childalleg!$A$11:$A$68,0))</f>
        <v>2352</v>
      </c>
      <c r="G30" s="93">
        <f t="shared" si="1"/>
        <v>0.19326189611333092</v>
      </c>
      <c r="H30" s="93">
        <f t="shared" si="2"/>
        <v>4.2717035960770068E-2</v>
      </c>
      <c r="I30" s="93">
        <f>INDEX(InvestRt!$D$11:$D$68,MATCH(allcounties!A30,InvestRt!$A$11:$A$68,0))/1000</f>
        <v>3.4700000000000002E-2</v>
      </c>
      <c r="J30" s="93">
        <f>INDEX(SubRt!$D$11:$D$68,MATCH(allcounties!A30,allcounties!$A$2:$A$59,0))/1000</f>
        <v>8.3000000000000001E-3</v>
      </c>
      <c r="K30" s="93">
        <f>INDEX(EntryRt!$D$11:$D$68,MATCH(allcounties!A30,EntryRt!$A$11:$A$68,0))/1000</f>
        <v>4.4999999999999997E-3</v>
      </c>
      <c r="L30" s="154">
        <v>7.0000000000000007E-2</v>
      </c>
      <c r="M30" s="111">
        <v>39.229999999999997</v>
      </c>
      <c r="N30" s="86">
        <f t="shared" si="0"/>
        <v>81598.399999999994</v>
      </c>
      <c r="O30" s="115">
        <v>0.42599999999999999</v>
      </c>
      <c r="P30" s="87">
        <f>INDEX(ccalleg!$B$9:$B$66,MATCH(allcounties!A30,ccalleg!$A$9:$A$66,0))</f>
        <v>2351</v>
      </c>
      <c r="Q30" s="87">
        <f>INDEX(ccinvest!$B$9:$B$66,MATCH(allcounties!A30,ccinvest!$A$9:$A$66,0))</f>
        <v>1641</v>
      </c>
      <c r="R30" s="87">
        <f>INDEX(ccsub!$B$9:$B$66,MATCH(allcounties!A30,ccsub!$A$9:$A$66,0))</f>
        <v>289</v>
      </c>
    </row>
    <row r="31" spans="1:18" ht="17">
      <c r="A31" s="80" t="s">
        <v>27</v>
      </c>
      <c r="B31" s="85">
        <f>INDEX(childpop!$B$9:$B$66,MATCH(allcounties!A31,childpop!$A$9:$A$66,0))</f>
        <v>54502</v>
      </c>
      <c r="C31" s="85" t="str">
        <f>VLOOKUP(allcounties!A31,calswec!$A$3:$F$61,5)</f>
        <v>Medium</v>
      </c>
      <c r="D31" s="85" t="str">
        <f>VLOOKUP(allcounties!A31,calswec!$A$3:$F$61,6)</f>
        <v>Bay Area</v>
      </c>
      <c r="E31" s="85">
        <f>INDEX(pchildpov!$B$1:$B$60,MATCH(allcounties!A31,pchildpov!$A$1:$A$60,0))</f>
        <v>3251</v>
      </c>
      <c r="F31" s="85">
        <f>INDEX(childalleg!$B$11:$B$68,MATCH(allcounties!A31,childalleg!$A$11:$A$68,0))</f>
        <v>1225</v>
      </c>
      <c r="G31" s="93">
        <f t="shared" si="1"/>
        <v>5.9649187185791347E-2</v>
      </c>
      <c r="H31" s="93">
        <f t="shared" si="2"/>
        <v>2.2476239404058566E-2</v>
      </c>
      <c r="I31" s="93">
        <f>INDEX(InvestRt!$D$11:$D$68,MATCH(allcounties!A31,InvestRt!$A$11:$A$68,0))/1000</f>
        <v>1.3300000000000001E-2</v>
      </c>
      <c r="J31" s="93">
        <f>INDEX(SubRt!$D$11:$D$68,MATCH(allcounties!A31,allcounties!$A$2:$A$59,0))/1000</f>
        <v>1.4E-3</v>
      </c>
      <c r="K31" s="93">
        <f>INDEX(EntryRt!$D$11:$D$68,MATCH(allcounties!A31,EntryRt!$A$11:$A$68,0))/1000</f>
        <v>8.0000000000000004E-4</v>
      </c>
      <c r="L31" s="154">
        <v>2.7E-2</v>
      </c>
      <c r="M31" s="111">
        <v>54.28</v>
      </c>
      <c r="N31" s="86">
        <f t="shared" si="0"/>
        <v>112902.40000000001</v>
      </c>
      <c r="O31" s="115">
        <v>0.82299999999999995</v>
      </c>
      <c r="P31" s="87">
        <f>INDEX(ccalleg!$B$9:$B$66,MATCH(allcounties!A31,ccalleg!$A$9:$A$66,0))</f>
        <v>1225</v>
      </c>
      <c r="Q31" s="87">
        <f>INDEX(ccinvest!$B$9:$B$66,MATCH(allcounties!A31,ccinvest!$A$9:$A$66,0))</f>
        <v>608</v>
      </c>
      <c r="R31" s="87">
        <f>INDEX(ccsub!$B$9:$B$66,MATCH(allcounties!A31,ccsub!$A$9:$A$66,0))</f>
        <v>66</v>
      </c>
    </row>
    <row r="32" spans="1:18" ht="17">
      <c r="A32" s="80" t="s">
        <v>26</v>
      </c>
      <c r="B32" s="85">
        <f>INDEX(childpop!$B$9:$B$66,MATCH(allcounties!A32,childpop!$A$9:$A$66,0))</f>
        <v>47731</v>
      </c>
      <c r="C32" s="85" t="str">
        <f>VLOOKUP(allcounties!A32,calswec!$A$3:$F$61,5)</f>
        <v>Medium</v>
      </c>
      <c r="D32" s="85" t="str">
        <f>VLOOKUP(allcounties!A32,calswec!$A$3:$F$61,6)</f>
        <v>Central</v>
      </c>
      <c r="E32" s="85">
        <f>INDEX(pchildpov!$B$1:$B$60,MATCH(allcounties!A32,pchildpov!$A$1:$A$60,0))</f>
        <v>10633</v>
      </c>
      <c r="F32" s="85">
        <f>INDEX(childalleg!$B$11:$B$68,MATCH(allcounties!A32,childalleg!$A$11:$A$68,0))</f>
        <v>3190</v>
      </c>
      <c r="G32" s="93">
        <f t="shared" si="1"/>
        <v>0.22276926944752887</v>
      </c>
      <c r="H32" s="93">
        <f t="shared" si="2"/>
        <v>6.6832875908738557E-2</v>
      </c>
      <c r="I32" s="93">
        <f>INDEX(InvestRt!$D$11:$D$68,MATCH(allcounties!A32,InvestRt!$A$11:$A$68,0))/1000</f>
        <v>5.79E-2</v>
      </c>
      <c r="J32" s="93">
        <f>INDEX(SubRt!$D$11:$D$68,MATCH(allcounties!A32,allcounties!$A$2:$A$59,0))/1000</f>
        <v>4.5999999999999999E-3</v>
      </c>
      <c r="K32" s="93">
        <f>INDEX(EntryRt!$D$11:$D$68,MATCH(allcounties!A32,EntryRt!$A$11:$A$68,0))/1000</f>
        <v>2.3E-3</v>
      </c>
      <c r="L32" s="154">
        <v>6.0999999999999999E-2</v>
      </c>
      <c r="M32" s="111">
        <v>39.5</v>
      </c>
      <c r="N32" s="86">
        <f t="shared" si="0"/>
        <v>82160</v>
      </c>
      <c r="O32" s="115">
        <v>0.43099999999999999</v>
      </c>
      <c r="P32" s="87">
        <f>INDEX(ccalleg!$B$9:$B$66,MATCH(allcounties!A32,ccalleg!$A$9:$A$66,0))</f>
        <v>3183</v>
      </c>
      <c r="Q32" s="87">
        <f>INDEX(ccinvest!$B$9:$B$66,MATCH(allcounties!A32,ccinvest!$A$9:$A$66,0))</f>
        <v>2336</v>
      </c>
      <c r="R32" s="87">
        <f>INDEX(ccsub!$B$9:$B$66,MATCH(allcounties!A32,ccsub!$A$9:$A$66,0))</f>
        <v>182</v>
      </c>
    </row>
    <row r="33" spans="1:18" s="89" customFormat="1" ht="17">
      <c r="A33" s="80" t="s">
        <v>51</v>
      </c>
      <c r="B33" s="85">
        <f>INDEX(childpop!$B$9:$B$66,MATCH(allcounties!A33,childpop!$A$9:$A$66,0))</f>
        <v>44313</v>
      </c>
      <c r="C33" s="85" t="str">
        <f>VLOOKUP(allcounties!A33,calswec!$A$3:$F$61,5)</f>
        <v>Medium</v>
      </c>
      <c r="D33" s="85" t="str">
        <f>VLOOKUP(allcounties!A33,calswec!$A$3:$F$61,6)</f>
        <v>Northern</v>
      </c>
      <c r="E33" s="85">
        <f>INDEX(pchildpov!$B$1:$B$60,MATCH(allcounties!A33,pchildpov!$A$1:$A$60,0))</f>
        <v>6219</v>
      </c>
      <c r="F33" s="85">
        <f>INDEX(childalleg!$B$11:$B$68,MATCH(allcounties!A33,childalleg!$A$11:$A$68,0))</f>
        <v>3513</v>
      </c>
      <c r="G33" s="93">
        <f t="shared" si="1"/>
        <v>0.14034256313045834</v>
      </c>
      <c r="H33" s="93">
        <f t="shared" si="2"/>
        <v>7.9276961613973324E-2</v>
      </c>
      <c r="I33" s="93">
        <f>INDEX(InvestRt!$D$11:$D$68,MATCH(allcounties!A33,InvestRt!$A$11:$A$68,0))/1000</f>
        <v>6.3100000000000003E-2</v>
      </c>
      <c r="J33" s="93">
        <f>INDEX(SubRt!$D$11:$D$68,MATCH(allcounties!A33,allcounties!$A$2:$A$59,0))/1000</f>
        <v>1.9E-2</v>
      </c>
      <c r="K33" s="93">
        <f>INDEX(EntryRt!$D$11:$D$68,MATCH(allcounties!A33,EntryRt!$A$11:$A$68,0))/1000</f>
        <v>7.4999999999999997E-3</v>
      </c>
      <c r="L33" s="154">
        <v>4.5999999999999999E-2</v>
      </c>
      <c r="M33" s="112">
        <v>39.909999999999997</v>
      </c>
      <c r="N33" s="86">
        <f t="shared" si="0"/>
        <v>83012.799999999988</v>
      </c>
      <c r="O33" s="115">
        <v>0.32300000000000001</v>
      </c>
      <c r="P33" s="87">
        <f>INDEX(ccalleg!$B$9:$B$66,MATCH(allcounties!A33,ccalleg!$A$9:$A$66,0))</f>
        <v>3512</v>
      </c>
      <c r="Q33" s="87">
        <f>INDEX(ccinvest!$B$9:$B$66,MATCH(allcounties!A33,ccinvest!$A$9:$A$66,0))</f>
        <v>2384</v>
      </c>
      <c r="R33" s="87">
        <f>INDEX(ccsub!$B$9:$B$66,MATCH(allcounties!A33,ccsub!$A$9:$A$66,0))</f>
        <v>716</v>
      </c>
    </row>
    <row r="34" spans="1:18" s="89" customFormat="1" ht="17">
      <c r="A34" s="80" t="s">
        <v>15</v>
      </c>
      <c r="B34" s="85">
        <f>INDEX(childpop!$B$9:$B$66,MATCH(allcounties!A34,childpop!$A$9:$A$66,0))</f>
        <v>42872</v>
      </c>
      <c r="C34" s="85" t="str">
        <f>VLOOKUP(allcounties!A34,calswec!$A$3:$F$61,5)</f>
        <v>Medium</v>
      </c>
      <c r="D34" s="85" t="str">
        <f>VLOOKUP(allcounties!A34,calswec!$A$3:$F$61,6)</f>
        <v>Northern</v>
      </c>
      <c r="E34" s="85">
        <f>INDEX(pchildpov!$B$1:$B$60,MATCH(allcounties!A34,pchildpov!$A$1:$A$60,0))</f>
        <v>3888</v>
      </c>
      <c r="F34" s="85">
        <f>INDEX(childalleg!$B$11:$B$68,MATCH(allcounties!A34,childalleg!$A$11:$A$68,0))</f>
        <v>2031</v>
      </c>
      <c r="G34" s="93">
        <f t="shared" ref="G34:G59" si="3">E34/B34</f>
        <v>9.0688561298749762E-2</v>
      </c>
      <c r="H34" s="93">
        <f t="shared" ref="H34:H59" si="4">F34/B34</f>
        <v>4.7373577159917898E-2</v>
      </c>
      <c r="I34" s="93">
        <f>INDEX(InvestRt!$D$11:$D$68,MATCH(allcounties!A34,InvestRt!$A$11:$A$68,0))/1000</f>
        <v>3.5700000000000003E-2</v>
      </c>
      <c r="J34" s="93">
        <f>INDEX(SubRt!$D$11:$D$68,MATCH(allcounties!A34,allcounties!$A$2:$A$59,0))/1000</f>
        <v>6.6E-3</v>
      </c>
      <c r="K34" s="93">
        <f>INDEX(EntryRt!$D$11:$D$68,MATCH(allcounties!A34,EntryRt!$A$11:$A$68,0))/1000</f>
        <v>2.1000000000000003E-3</v>
      </c>
      <c r="L34" s="154">
        <v>3.4000000000000002E-2</v>
      </c>
      <c r="M34" s="112">
        <v>42.02</v>
      </c>
      <c r="N34" s="86">
        <f t="shared" si="0"/>
        <v>87401.600000000006</v>
      </c>
      <c r="O34" s="115">
        <v>0.44400000000000001</v>
      </c>
      <c r="P34" s="87">
        <f>INDEX(ccalleg!$B$9:$B$66,MATCH(allcounties!A34,ccalleg!$A$9:$A$66,0))</f>
        <v>2030</v>
      </c>
      <c r="Q34" s="87">
        <f>INDEX(ccinvest!$B$9:$B$66,MATCH(allcounties!A34,ccinvest!$A$9:$A$66,0))</f>
        <v>1247</v>
      </c>
      <c r="R34" s="87">
        <f>INDEX(ccsub!$B$9:$B$66,MATCH(allcounties!A34,ccsub!$A$9:$A$66,0))</f>
        <v>233</v>
      </c>
    </row>
    <row r="35" spans="1:18" s="89" customFormat="1" ht="17">
      <c r="A35" s="80" t="s">
        <v>18</v>
      </c>
      <c r="B35" s="85">
        <f>INDEX(childpop!$B$9:$B$66,MATCH(allcounties!A35,childpop!$A$9:$A$66,0))</f>
        <v>35233</v>
      </c>
      <c r="C35" s="85" t="str">
        <f>VLOOKUP(allcounties!A35,calswec!$A$3:$F$61,5)</f>
        <v>Medium</v>
      </c>
      <c r="D35" s="85" t="str">
        <f>VLOOKUP(allcounties!A35,calswec!$A$3:$F$61,6)</f>
        <v>Northern</v>
      </c>
      <c r="E35" s="85">
        <f>INDEX(pchildpov!$B$1:$B$60,MATCH(allcounties!A35,pchildpov!$A$1:$A$60,0))</f>
        <v>5469</v>
      </c>
      <c r="F35" s="85">
        <f>INDEX(childalleg!$B$11:$B$68,MATCH(allcounties!A35,childalleg!$A$11:$A$68,0))</f>
        <v>2238</v>
      </c>
      <c r="G35" s="93">
        <f t="shared" si="3"/>
        <v>0.15522379587318708</v>
      </c>
      <c r="H35" s="93">
        <f t="shared" si="4"/>
        <v>6.3519995458802825E-2</v>
      </c>
      <c r="I35" s="93">
        <f>INDEX(InvestRt!$D$11:$D$68,MATCH(allcounties!A35,InvestRt!$A$11:$A$68,0))/1000</f>
        <v>4.0500000000000001E-2</v>
      </c>
      <c r="J35" s="93">
        <f>INDEX(SubRt!$D$11:$D$68,MATCH(allcounties!A35,allcounties!$A$2:$A$59,0))/1000</f>
        <v>9.4000000000000004E-3</v>
      </c>
      <c r="K35" s="93">
        <f>INDEX(EntryRt!$D$11:$D$68,MATCH(allcounties!A35,EntryRt!$A$11:$A$68,0))/1000</f>
        <v>5.1999999999999998E-3</v>
      </c>
      <c r="L35" s="154">
        <v>0.04</v>
      </c>
      <c r="M35" s="112">
        <v>38.869999999999997</v>
      </c>
      <c r="N35" s="86">
        <f t="shared" si="0"/>
        <v>80849.599999999991</v>
      </c>
      <c r="O35" s="115">
        <v>0.65</v>
      </c>
      <c r="P35" s="87">
        <f>INDEX(ccalleg!$B$9:$B$66,MATCH(allcounties!A35,ccalleg!$A$9:$A$66,0))</f>
        <v>2236</v>
      </c>
      <c r="Q35" s="87">
        <f>INDEX(ccinvest!$B$9:$B$66,MATCH(allcounties!A35,ccinvest!$A$9:$A$66,0))</f>
        <v>1129</v>
      </c>
      <c r="R35" s="87">
        <f>INDEX(ccsub!$B$9:$B$66,MATCH(allcounties!A35,ccsub!$A$9:$A$66,0))</f>
        <v>269</v>
      </c>
    </row>
    <row r="36" spans="1:18" s="89" customFormat="1" ht="17">
      <c r="A36" s="80" t="s">
        <v>34</v>
      </c>
      <c r="B36" s="85">
        <f>INDEX(childpop!$B$9:$B$66,MATCH(allcounties!A36,childpop!$A$9:$A$66,0))</f>
        <v>31773</v>
      </c>
      <c r="C36" s="85" t="str">
        <f>VLOOKUP(allcounties!A36,calswec!$A$3:$F$61,5)</f>
        <v>Medium</v>
      </c>
      <c r="D36" s="85" t="str">
        <f>VLOOKUP(allcounties!A36,calswec!$A$3:$F$61,6)</f>
        <v>Bay Area</v>
      </c>
      <c r="E36" s="85">
        <f>INDEX(pchildpov!$B$1:$B$60,MATCH(allcounties!A36,pchildpov!$A$1:$A$60,0))</f>
        <v>2062</v>
      </c>
      <c r="F36" s="85">
        <f>INDEX(childalleg!$B$11:$B$68,MATCH(allcounties!A36,childalleg!$A$11:$A$68,0))</f>
        <v>1642</v>
      </c>
      <c r="G36" s="93">
        <f t="shared" si="3"/>
        <v>6.4897869260063579E-2</v>
      </c>
      <c r="H36" s="93">
        <f t="shared" si="4"/>
        <v>5.1679098605734428E-2</v>
      </c>
      <c r="I36" s="93">
        <f>INDEX(InvestRt!$D$11:$D$68,MATCH(allcounties!A36,InvestRt!$A$11:$A$68,0))/1000</f>
        <v>3.7999999999999999E-2</v>
      </c>
      <c r="J36" s="93">
        <f>INDEX(SubRt!$D$11:$D$68,MATCH(allcounties!A36,allcounties!$A$2:$A$59,0))/1000</f>
        <v>4.7000000000000002E-3</v>
      </c>
      <c r="K36" s="93">
        <f>INDEX(EntryRt!$D$11:$D$68,MATCH(allcounties!A36,EntryRt!$A$11:$A$68,0))/1000</f>
        <v>1.6000000000000001E-3</v>
      </c>
      <c r="L36" s="154">
        <v>3.2000000000000001E-2</v>
      </c>
      <c r="M36" s="112">
        <v>46.59</v>
      </c>
      <c r="N36" s="86">
        <f t="shared" si="0"/>
        <v>96907.200000000012</v>
      </c>
      <c r="O36" s="115">
        <v>0.69099999999999995</v>
      </c>
      <c r="P36" s="87">
        <f>INDEX(ccalleg!$B$9:$B$66,MATCH(allcounties!A36,ccalleg!$A$9:$A$66,0))</f>
        <v>1642</v>
      </c>
      <c r="Q36" s="87">
        <f>INDEX(ccinvest!$B$9:$B$66,MATCH(allcounties!A36,ccinvest!$A$9:$A$66,0))</f>
        <v>1002</v>
      </c>
      <c r="R36" s="87">
        <f>INDEX(ccsub!$B$9:$B$66,MATCH(allcounties!A36,ccsub!$A$9:$A$66,0))</f>
        <v>125</v>
      </c>
    </row>
    <row r="37" spans="1:18" s="89" customFormat="1" ht="17">
      <c r="A37" s="80" t="s">
        <v>57</v>
      </c>
      <c r="B37" s="85">
        <f>INDEX(childpop!$B$9:$B$66,MATCH(allcounties!A37,childpop!$A$9:$A$66,0))</f>
        <v>28125</v>
      </c>
      <c r="C37" s="85" t="str">
        <f>VLOOKUP(allcounties!A37,calswec!$A$3:$F$61,5)</f>
        <v>Medium</v>
      </c>
      <c r="D37" s="85" t="str">
        <f>VLOOKUP(allcounties!A37,calswec!$A$3:$F$61,6)</f>
        <v>Northern</v>
      </c>
      <c r="E37" s="85">
        <f>INDEX(pchildpov!$B$1:$B$60,MATCH(allcounties!A37,pchildpov!$A$1:$A$60,0))</f>
        <v>3901</v>
      </c>
      <c r="F37" s="85">
        <f>INDEX(childalleg!$B$11:$B$68,MATCH(allcounties!A37,childalleg!$A$11:$A$68,0))</f>
        <v>1290</v>
      </c>
      <c r="G37" s="93">
        <f t="shared" si="3"/>
        <v>0.13870222222222223</v>
      </c>
      <c r="H37" s="93">
        <f t="shared" si="4"/>
        <v>4.5866666666666667E-2</v>
      </c>
      <c r="I37" s="93">
        <f>INDEX(InvestRt!$D$11:$D$68,MATCH(allcounties!A37,InvestRt!$A$11:$A$68,0))/1000</f>
        <v>2.3699999999999999E-2</v>
      </c>
      <c r="J37" s="93">
        <f>INDEX(SubRt!$D$11:$D$68,MATCH(allcounties!A37,allcounties!$A$2:$A$59,0))/1000</f>
        <v>4.4000000000000003E-3</v>
      </c>
      <c r="K37" s="93">
        <f>INDEX(EntryRt!$D$11:$D$68,MATCH(allcounties!A37,EntryRt!$A$11:$A$68,0))/1000</f>
        <v>2.8E-3</v>
      </c>
      <c r="L37" s="154">
        <v>6.6000000000000003E-2</v>
      </c>
      <c r="M37" s="112">
        <v>39.31</v>
      </c>
      <c r="N37" s="86">
        <f t="shared" si="0"/>
        <v>81764.800000000003</v>
      </c>
      <c r="O37" s="115">
        <v>0.40699999999999997</v>
      </c>
      <c r="P37" s="87">
        <f>INDEX(ccalleg!$B$9:$B$66,MATCH(allcounties!A37,ccalleg!$A$9:$A$66,0))</f>
        <v>1290</v>
      </c>
      <c r="Q37" s="87">
        <f>INDEX(ccinvest!$B$9:$B$66,MATCH(allcounties!A37,ccinvest!$A$9:$A$66,0))</f>
        <v>566</v>
      </c>
      <c r="R37" s="87">
        <f>INDEX(ccsub!$B$9:$B$66,MATCH(allcounties!A37,ccsub!$A$9:$A$66,0))</f>
        <v>106</v>
      </c>
    </row>
    <row r="38" spans="1:18" s="89" customFormat="1" ht="17">
      <c r="A38" s="80" t="s">
        <v>64</v>
      </c>
      <c r="B38" s="85">
        <f>INDEX(childpop!$B$9:$B$66,MATCH(allcounties!A38,childpop!$A$9:$A$66,0))</f>
        <v>24144</v>
      </c>
      <c r="C38" s="85" t="str">
        <f>VLOOKUP(allcounties!A38,calswec!$A$3:$F$61,5)</f>
        <v>Medium</v>
      </c>
      <c r="D38" s="85" t="str">
        <f>VLOOKUP(allcounties!A38,calswec!$A$3:$F$61,6)</f>
        <v>Northern</v>
      </c>
      <c r="E38" s="85">
        <f>INDEX(pchildpov!$B$1:$B$60,MATCH(allcounties!A38,pchildpov!$A$1:$A$60,0))</f>
        <v>3611</v>
      </c>
      <c r="F38" s="85">
        <f>INDEX(childalleg!$B$11:$B$68,MATCH(allcounties!A38,childalleg!$A$11:$A$68,0))</f>
        <v>1582</v>
      </c>
      <c r="G38" s="93">
        <f t="shared" si="3"/>
        <v>0.14956096752816433</v>
      </c>
      <c r="H38" s="93">
        <f t="shared" si="4"/>
        <v>6.552352551358516E-2</v>
      </c>
      <c r="I38" s="93">
        <f>INDEX(InvestRt!$D$11:$D$68,MATCH(allcounties!A38,InvestRt!$A$11:$A$68,0))/1000</f>
        <v>3.8600000000000002E-2</v>
      </c>
      <c r="J38" s="93">
        <f>INDEX(SubRt!$D$11:$D$68,MATCH(allcounties!A38,allcounties!$A$2:$A$59,0))/1000</f>
        <v>1.0800000000000001E-2</v>
      </c>
      <c r="K38" s="93">
        <f>INDEX(EntryRt!$D$11:$D$68,MATCH(allcounties!A38,EntryRt!$A$11:$A$68,0))/1000</f>
        <v>4.7999999999999996E-3</v>
      </c>
      <c r="L38" s="154">
        <v>5.5E-2</v>
      </c>
      <c r="M38" s="112">
        <v>39.31</v>
      </c>
      <c r="N38" s="86">
        <f t="shared" si="0"/>
        <v>81764.800000000003</v>
      </c>
      <c r="O38" s="115">
        <v>0.377</v>
      </c>
      <c r="P38" s="87">
        <f>INDEX(ccalleg!$B$9:$B$66,MATCH(allcounties!A38,ccalleg!$A$9:$A$66,0))</f>
        <v>1580</v>
      </c>
      <c r="Q38" s="87">
        <f>INDEX(ccinvest!$B$9:$B$66,MATCH(allcounties!A38,ccinvest!$A$9:$A$66,0))</f>
        <v>802</v>
      </c>
      <c r="R38" s="87">
        <f>INDEX(ccsub!$B$9:$B$66,MATCH(allcounties!A38,ccsub!$A$9:$A$66,0))</f>
        <v>228</v>
      </c>
    </row>
    <row r="39" spans="1:18" s="89" customFormat="1" ht="17">
      <c r="A39" s="80" t="s">
        <v>29</v>
      </c>
      <c r="B39" s="85">
        <f>INDEX(childpop!$B$9:$B$66,MATCH(allcounties!A39,childpop!$A$9:$A$66,0))</f>
        <v>21487</v>
      </c>
      <c r="C39" s="85" t="str">
        <f>VLOOKUP(allcounties!A39,calswec!$A$3:$F$61,5)</f>
        <v>Medium</v>
      </c>
      <c r="D39" s="85" t="str">
        <f>VLOOKUP(allcounties!A39,calswec!$A$3:$F$61,6)</f>
        <v>Northern</v>
      </c>
      <c r="E39" s="85">
        <f>INDEX(pchildpov!$B$1:$B$60,MATCH(allcounties!A39,pchildpov!$A$1:$A$60,0))</f>
        <v>3377</v>
      </c>
      <c r="F39" s="85">
        <f>INDEX(childalleg!$B$11:$B$68,MATCH(allcounties!A39,childalleg!$A$11:$A$68,0))</f>
        <v>1760</v>
      </c>
      <c r="G39" s="93">
        <f t="shared" si="3"/>
        <v>0.15716479731930935</v>
      </c>
      <c r="H39" s="93">
        <f t="shared" si="4"/>
        <v>8.1909992088239403E-2</v>
      </c>
      <c r="I39" s="93">
        <f>INDEX(InvestRt!$D$11:$D$68,MATCH(allcounties!A39,InvestRt!$A$11:$A$68,0))/1000</f>
        <v>5.8200000000000002E-2</v>
      </c>
      <c r="J39" s="93">
        <f>INDEX(SubRt!$D$11:$D$68,MATCH(allcounties!A39,allcounties!$A$2:$A$59,0))/1000</f>
        <v>1.7500000000000002E-2</v>
      </c>
      <c r="K39" s="93">
        <f>INDEX(EntryRt!$D$11:$D$68,MATCH(allcounties!A39,EntryRt!$A$11:$A$68,0))/1000</f>
        <v>7.6E-3</v>
      </c>
      <c r="L39" s="154">
        <v>4.1000000000000002E-2</v>
      </c>
      <c r="M39" s="112">
        <v>39.840000000000003</v>
      </c>
      <c r="N39" s="86">
        <f t="shared" si="0"/>
        <v>82867.200000000012</v>
      </c>
      <c r="O39" s="115">
        <v>0.66400000000000003</v>
      </c>
      <c r="P39" s="87">
        <f>INDEX(ccalleg!$B$9:$B$66,MATCH(allcounties!A39,ccalleg!$A$9:$A$66,0))</f>
        <v>1809</v>
      </c>
      <c r="Q39" s="87">
        <f>INDEX(ccinvest!$B$9:$B$66,MATCH(allcounties!A39,ccinvest!$A$9:$A$66,0))</f>
        <v>1077</v>
      </c>
      <c r="R39" s="87">
        <f>INDEX(ccsub!$B$9:$B$66,MATCH(allcounties!A39,ccsub!$A$9:$A$66,0))</f>
        <v>324</v>
      </c>
    </row>
    <row r="40" spans="1:18" s="89" customFormat="1" ht="17">
      <c r="A40" s="80" t="s">
        <v>35</v>
      </c>
      <c r="B40" s="85">
        <f>INDEX(childpop!$B$9:$B$66,MATCH(allcounties!A40,childpop!$A$9:$A$66,0))</f>
        <v>18120</v>
      </c>
      <c r="C40" s="85" t="str">
        <f>VLOOKUP(allcounties!A40,calswec!$A$3:$F$61,5)</f>
        <v>Medium</v>
      </c>
      <c r="D40" s="85" t="str">
        <f>VLOOKUP(allcounties!A40,calswec!$A$3:$F$61,6)</f>
        <v>Northern</v>
      </c>
      <c r="E40" s="85">
        <f>INDEX(pchildpov!$B$1:$B$60,MATCH(allcounties!A40,pchildpov!$A$1:$A$60,0))</f>
        <v>1795</v>
      </c>
      <c r="F40" s="85">
        <f>INDEX(childalleg!$B$11:$B$68,MATCH(allcounties!A40,childalleg!$A$11:$A$68,0))</f>
        <v>1080</v>
      </c>
      <c r="G40" s="93">
        <f t="shared" si="3"/>
        <v>9.9061810154525393E-2</v>
      </c>
      <c r="H40" s="93">
        <f t="shared" si="4"/>
        <v>5.9602649006622516E-2</v>
      </c>
      <c r="I40" s="93">
        <f>INDEX(InvestRt!$D$11:$D$68,MATCH(allcounties!A40,InvestRt!$A$11:$A$68,0))/1000</f>
        <v>3.6400000000000002E-2</v>
      </c>
      <c r="J40" s="93">
        <f>INDEX(SubRt!$D$11:$D$68,MATCH(allcounties!A40,allcounties!$A$2:$A$59,0))/1000</f>
        <v>4.2000000000000006E-3</v>
      </c>
      <c r="K40" s="93">
        <f>INDEX(EntryRt!$D$11:$D$68,MATCH(allcounties!A40,EntryRt!$A$11:$A$68,0))/1000</f>
        <v>2.5000000000000001E-3</v>
      </c>
      <c r="L40" s="154">
        <v>3.4000000000000002E-2</v>
      </c>
      <c r="M40" s="112">
        <v>40.299999999999997</v>
      </c>
      <c r="N40" s="86">
        <f t="shared" si="0"/>
        <v>83824</v>
      </c>
      <c r="O40" s="115">
        <v>0.56200000000000006</v>
      </c>
      <c r="P40" s="87">
        <f>INDEX(ccalleg!$B$9:$B$66,MATCH(allcounties!A40,ccalleg!$A$9:$A$66,0))</f>
        <v>1078</v>
      </c>
      <c r="Q40" s="87">
        <f>INDEX(ccinvest!$B$9:$B$66,MATCH(allcounties!A40,ccinvest!$A$9:$A$66,0))</f>
        <v>556</v>
      </c>
      <c r="R40" s="87">
        <f>INDEX(ccsub!$B$9:$B$66,MATCH(allcounties!A40,ccsub!$A$9:$A$66,0))</f>
        <v>65</v>
      </c>
    </row>
    <row r="41" spans="1:18" s="89" customFormat="1" ht="17">
      <c r="A41" s="80" t="s">
        <v>58</v>
      </c>
      <c r="B41" s="85">
        <f>INDEX(childpop!$B$9:$B$66,MATCH(allcounties!A41,childpop!$A$9:$A$66,0))</f>
        <v>17053</v>
      </c>
      <c r="C41" s="85" t="str">
        <f>VLOOKUP(allcounties!A41,calswec!$A$3:$F$61,5)</f>
        <v>Medium</v>
      </c>
      <c r="D41" s="85" t="str">
        <f>VLOOKUP(allcounties!A41,calswec!$A$3:$F$61,6)</f>
        <v>Northern</v>
      </c>
      <c r="E41" s="85">
        <f>INDEX(pchildpov!$B$1:$B$60,MATCH(allcounties!A41,pchildpov!$A$1:$A$60,0))</f>
        <v>3862</v>
      </c>
      <c r="F41" s="85">
        <f>INDEX(childalleg!$B$11:$B$68,MATCH(allcounties!A41,childalleg!$A$11:$A$68,0))</f>
        <v>1346</v>
      </c>
      <c r="G41" s="93">
        <f t="shared" si="3"/>
        <v>0.22647041576262242</v>
      </c>
      <c r="H41" s="93">
        <f t="shared" si="4"/>
        <v>7.8930393479153232E-2</v>
      </c>
      <c r="I41" s="93">
        <f>INDEX(InvestRt!$D$11:$D$68,MATCH(allcounties!A41,InvestRt!$A$11:$A$68,0))/1000</f>
        <v>5.2399999999999995E-2</v>
      </c>
      <c r="J41" s="93">
        <f>INDEX(SubRt!$D$11:$D$68,MATCH(allcounties!A41,allcounties!$A$2:$A$59,0))/1000</f>
        <v>1.2999999999999999E-2</v>
      </c>
      <c r="K41" s="93">
        <f>INDEX(EntryRt!$D$11:$D$68,MATCH(allcounties!A41,EntryRt!$A$11:$A$68,0))/1000</f>
        <v>5.7999999999999996E-3</v>
      </c>
      <c r="L41" s="154">
        <v>4.8000000000000001E-2</v>
      </c>
      <c r="M41" s="112">
        <v>37.68</v>
      </c>
      <c r="N41" s="86">
        <f t="shared" si="0"/>
        <v>78374.399999999994</v>
      </c>
      <c r="O41" s="115">
        <v>0.31</v>
      </c>
      <c r="P41" s="87">
        <f>INDEX(ccalleg!$B$9:$B$66,MATCH(allcounties!A41,ccalleg!$A$9:$A$66,0))</f>
        <v>1346</v>
      </c>
      <c r="Q41" s="87">
        <f>INDEX(ccinvest!$B$9:$B$66,MATCH(allcounties!A41,ccinvest!$A$9:$A$66,0))</f>
        <v>768</v>
      </c>
      <c r="R41" s="87">
        <f>INDEX(ccsub!$B$9:$B$66,MATCH(allcounties!A41,ccsub!$A$9:$A$66,0))</f>
        <v>190</v>
      </c>
    </row>
    <row r="42" spans="1:18" s="89" customFormat="1" ht="17">
      <c r="A42" s="80" t="s">
        <v>41</v>
      </c>
      <c r="B42" s="85">
        <f>INDEX(childpop!$B$9:$B$66,MATCH(allcounties!A42,childpop!$A$9:$A$66,0))</f>
        <v>15989</v>
      </c>
      <c r="C42" s="85" t="str">
        <f>VLOOKUP(allcounties!A42,calswec!$A$3:$F$61,5)</f>
        <v>Medium</v>
      </c>
      <c r="D42" s="85" t="str">
        <f>VLOOKUP(allcounties!A42,calswec!$A$3:$F$61,6)</f>
        <v>Bay Area</v>
      </c>
      <c r="E42" s="85">
        <f>INDEX(pchildpov!$B$1:$B$60,MATCH(allcounties!A42,pchildpov!$A$1:$A$60,0))</f>
        <v>1542</v>
      </c>
      <c r="F42" s="85">
        <f>INDEX(childalleg!$B$11:$B$68,MATCH(allcounties!A42,childalleg!$A$11:$A$68,0))</f>
        <v>720</v>
      </c>
      <c r="G42" s="93">
        <f t="shared" si="3"/>
        <v>9.644130339608481E-2</v>
      </c>
      <c r="H42" s="93">
        <f t="shared" si="4"/>
        <v>4.5030958784164112E-2</v>
      </c>
      <c r="I42" s="93">
        <f>INDEX(InvestRt!$D$11:$D$68,MATCH(allcounties!A42,InvestRt!$A$11:$A$68,0))/1000</f>
        <v>3.0199999999999998E-2</v>
      </c>
      <c r="J42" s="93">
        <f>INDEX(SubRt!$D$11:$D$68,MATCH(allcounties!A42,allcounties!$A$2:$A$59,0))/1000</f>
        <v>7.4000000000000003E-3</v>
      </c>
      <c r="K42" s="93">
        <f>INDEX(EntryRt!$D$11:$D$68,MATCH(allcounties!A42,EntryRt!$A$11:$A$68,0))/1000</f>
        <v>1.5E-3</v>
      </c>
      <c r="L42" s="154">
        <v>0.05</v>
      </c>
      <c r="M42" s="112">
        <v>42.8</v>
      </c>
      <c r="N42" s="86">
        <f t="shared" si="0"/>
        <v>89024</v>
      </c>
      <c r="O42" s="115">
        <v>0.61199999999999999</v>
      </c>
      <c r="P42" s="87">
        <f>INDEX(ccalleg!$B$9:$B$66,MATCH(allcounties!A42,ccalleg!$A$9:$A$66,0))</f>
        <v>722</v>
      </c>
      <c r="Q42" s="87">
        <f>INDEX(ccinvest!$B$9:$B$66,MATCH(allcounties!A42,ccinvest!$A$9:$A$66,0))</f>
        <v>405</v>
      </c>
      <c r="R42" s="87">
        <f>INDEX(ccsub!$B$9:$B$66,MATCH(allcounties!A42,ccsub!$A$9:$A$66,0))</f>
        <v>33</v>
      </c>
    </row>
    <row r="43" spans="1:18" s="89" customFormat="1" ht="17">
      <c r="A43" s="80" t="s">
        <v>23</v>
      </c>
      <c r="B43" s="85">
        <f>INDEX(childpop!$B$9:$B$66,MATCH(allcounties!A43,childpop!$A$9:$A$66,0))</f>
        <v>15780</v>
      </c>
      <c r="C43" s="85" t="str">
        <f>VLOOKUP(allcounties!A43,calswec!$A$3:$F$61,5)</f>
        <v>Medium</v>
      </c>
      <c r="D43" s="85" t="str">
        <f>VLOOKUP(allcounties!A43,calswec!$A$3:$F$61,6)</f>
        <v>Northern</v>
      </c>
      <c r="E43" s="85">
        <f>INDEX(pchildpov!$B$1:$B$60,MATCH(allcounties!A43,pchildpov!$A$1:$A$60,0))</f>
        <v>2796</v>
      </c>
      <c r="F43" s="85">
        <f>INDEX(childalleg!$B$11:$B$68,MATCH(allcounties!A43,childalleg!$A$11:$A$68,0))</f>
        <v>1149</v>
      </c>
      <c r="G43" s="93">
        <f t="shared" si="3"/>
        <v>0.17718631178707225</v>
      </c>
      <c r="H43" s="93">
        <f t="shared" si="4"/>
        <v>7.281368821292776E-2</v>
      </c>
      <c r="I43" s="93">
        <f>INDEX(InvestRt!$D$11:$D$68,MATCH(allcounties!A43,InvestRt!$A$11:$A$68,0))/1000</f>
        <v>4.4899999999999995E-2</v>
      </c>
      <c r="J43" s="93">
        <f>INDEX(SubRt!$D$11:$D$68,MATCH(allcounties!A43,allcounties!$A$2:$A$59,0))/1000</f>
        <v>2.5000000000000001E-3</v>
      </c>
      <c r="K43" s="93">
        <f>INDEX(EntryRt!$D$11:$D$68,MATCH(allcounties!A43,EntryRt!$A$11:$A$68,0))/1000</f>
        <v>2.5999999999999999E-3</v>
      </c>
      <c r="L43" s="154">
        <v>0.05</v>
      </c>
      <c r="M43" s="112">
        <v>38.200000000000003</v>
      </c>
      <c r="N43" s="86">
        <f t="shared" si="0"/>
        <v>79456</v>
      </c>
      <c r="O43" s="115">
        <v>0.51900000000000002</v>
      </c>
      <c r="P43" s="87">
        <f>INDEX(ccalleg!$B$9:$B$66,MATCH(allcounties!A43,ccalleg!$A$9:$A$66,0))</f>
        <v>1148</v>
      </c>
      <c r="Q43" s="87">
        <f>INDEX(ccinvest!$B$9:$B$66,MATCH(allcounties!A43,ccinvest!$A$9:$A$66,0))</f>
        <v>615</v>
      </c>
      <c r="R43" s="87">
        <f>INDEX(ccsub!$B$9:$B$66,MATCH(allcounties!A43,ccsub!$A$9:$A$66,0))</f>
        <v>107</v>
      </c>
    </row>
    <row r="44" spans="1:18" s="89" customFormat="1" ht="17">
      <c r="A44" s="80" t="s">
        <v>61</v>
      </c>
      <c r="B44" s="85">
        <f>INDEX(childpop!$B$9:$B$66,MATCH(allcounties!A44,childpop!$A$9:$A$66,0))</f>
        <v>9859</v>
      </c>
      <c r="C44" s="85" t="str">
        <f>VLOOKUP(allcounties!A44,calswec!$A$3:$F$61,5)</f>
        <v>Medium</v>
      </c>
      <c r="D44" s="85" t="str">
        <f>VLOOKUP(allcounties!A44,calswec!$A$3:$F$61,6)</f>
        <v>Northern</v>
      </c>
      <c r="E44" s="85">
        <f>INDEX(pchildpov!$B$1:$B$60,MATCH(allcounties!A44,pchildpov!$A$1:$A$60,0))</f>
        <v>692</v>
      </c>
      <c r="F44" s="85">
        <f>INDEX(childalleg!$B$11:$B$68,MATCH(allcounties!A44,childalleg!$A$11:$A$68,0))</f>
        <v>837</v>
      </c>
      <c r="G44" s="93">
        <f t="shared" si="3"/>
        <v>7.0189674409169289E-2</v>
      </c>
      <c r="H44" s="93">
        <f t="shared" si="4"/>
        <v>8.4897048382188867E-2</v>
      </c>
      <c r="I44" s="93">
        <f>INDEX(InvestRt!$D$11:$D$68,MATCH(allcounties!A44,InvestRt!$A$11:$A$68,0))/1000</f>
        <v>4.6299999999999994E-2</v>
      </c>
      <c r="J44" s="93">
        <f>INDEX(SubRt!$D$11:$D$68,MATCH(allcounties!A44,allcounties!$A$2:$A$59,0))/1000</f>
        <v>9.6999999999999986E-3</v>
      </c>
      <c r="K44" s="93">
        <f>INDEX(EntryRt!$D$11:$D$68,MATCH(allcounties!A44,EntryRt!$A$11:$A$68,0))/1000</f>
        <v>6.6E-3</v>
      </c>
      <c r="L44" s="154">
        <v>4.4999999999999998E-2</v>
      </c>
      <c r="M44" s="112">
        <v>39.01</v>
      </c>
      <c r="N44" s="86">
        <f t="shared" si="0"/>
        <v>81140.800000000003</v>
      </c>
      <c r="O44" s="115">
        <v>0.39400000000000002</v>
      </c>
      <c r="P44" s="87">
        <f>INDEX(ccalleg!$B$9:$B$66,MATCH(allcounties!A44,ccalleg!$A$9:$A$66,0))</f>
        <v>837</v>
      </c>
      <c r="Q44" s="87">
        <f>INDEX(ccinvest!$B$9:$B$66,MATCH(allcounties!A44,ccinvest!$A$9:$A$66,0))</f>
        <v>389</v>
      </c>
      <c r="R44" s="87">
        <f>INDEX(ccsub!$B$9:$B$66,MATCH(allcounties!A44,ccsub!$A$9:$A$66,0))</f>
        <v>99</v>
      </c>
    </row>
    <row r="45" spans="1:18" s="89" customFormat="1" ht="17">
      <c r="A45" s="80" t="s">
        <v>53</v>
      </c>
      <c r="B45" s="85">
        <f>INDEX(childpop!$B$9:$B$66,MATCH(allcounties!A45,childpop!$A$9:$A$66,0))</f>
        <v>9804</v>
      </c>
      <c r="C45" s="85" t="str">
        <f>VLOOKUP(allcounties!A45,calswec!$A$3:$F$61,5)</f>
        <v>Small</v>
      </c>
      <c r="D45" s="85" t="str">
        <f>VLOOKUP(allcounties!A45,calswec!$A$3:$F$61,6)</f>
        <v>Northern</v>
      </c>
      <c r="E45" s="85">
        <f>INDEX(pchildpov!$B$1:$B$60,MATCH(allcounties!A45,pchildpov!$A$1:$A$60,0))</f>
        <v>1715</v>
      </c>
      <c r="F45" s="85">
        <f>INDEX(childalleg!$B$11:$B$68,MATCH(allcounties!A45,childalleg!$A$11:$A$68,0))</f>
        <v>763</v>
      </c>
      <c r="G45" s="93">
        <f t="shared" si="3"/>
        <v>0.17492860057119544</v>
      </c>
      <c r="H45" s="93">
        <f t="shared" si="4"/>
        <v>7.7825377396980824E-2</v>
      </c>
      <c r="I45" s="93">
        <f>INDEX(InvestRt!$D$11:$D$68,MATCH(allcounties!A45,InvestRt!$A$11:$A$68,0))/1000</f>
        <v>6.54E-2</v>
      </c>
      <c r="J45" s="93">
        <f>INDEX(SubRt!$D$11:$D$68,MATCH(allcounties!A45,allcounties!$A$2:$A$59,0))/1000</f>
        <v>1.1599999999999999E-2</v>
      </c>
      <c r="K45" s="93">
        <f>INDEX(EntryRt!$D$11:$D$68,MATCH(allcounties!A45,EntryRt!$A$11:$A$68,0))/1000</f>
        <v>5.7999999999999996E-3</v>
      </c>
      <c r="L45" s="154">
        <v>5.7000000000000002E-2</v>
      </c>
      <c r="M45" s="112">
        <v>37.479999999999997</v>
      </c>
      <c r="N45" s="86">
        <f t="shared" si="0"/>
        <v>77958.399999999994</v>
      </c>
      <c r="O45" s="115">
        <v>0.40899999999999997</v>
      </c>
      <c r="P45" s="87">
        <f>INDEX(ccalleg!$B$9:$B$66,MATCH(allcounties!A45,ccalleg!$A$9:$A$66,0))</f>
        <v>763</v>
      </c>
      <c r="Q45" s="87">
        <f>INDEX(ccinvest!$B$9:$B$66,MATCH(allcounties!A45,ccinvest!$A$9:$A$66,0))</f>
        <v>544</v>
      </c>
      <c r="R45" s="87">
        <f>INDEX(ccsub!$B$9:$B$66,MATCH(allcounties!A45,ccsub!$A$9:$A$66,0))</f>
        <v>81</v>
      </c>
    </row>
    <row r="46" spans="1:18" s="89" customFormat="1" ht="17">
      <c r="A46" s="80" t="s">
        <v>17</v>
      </c>
      <c r="B46" s="85">
        <f>INDEX(childpop!$B$9:$B$66,MATCH(allcounties!A46,childpop!$A$9:$A$66,0))</f>
        <v>8437</v>
      </c>
      <c r="C46" s="85" t="str">
        <f>VLOOKUP(allcounties!A46,calswec!$A$3:$F$61,5)</f>
        <v>Small</v>
      </c>
      <c r="D46" s="85" t="str">
        <f>VLOOKUP(allcounties!A46,calswec!$A$3:$F$61,6)</f>
        <v>Northern</v>
      </c>
      <c r="E46" s="85">
        <f>INDEX(pchildpov!$B$1:$B$60,MATCH(allcounties!A46,pchildpov!$A$1:$A$60,0))</f>
        <v>1264</v>
      </c>
      <c r="F46" s="85">
        <f>INDEX(childalleg!$B$11:$B$68,MATCH(allcounties!A46,childalleg!$A$11:$A$68,0))</f>
        <v>570</v>
      </c>
      <c r="G46" s="93">
        <f t="shared" si="3"/>
        <v>0.14981628540950576</v>
      </c>
      <c r="H46" s="93">
        <f t="shared" si="4"/>
        <v>6.7559559084982818E-2</v>
      </c>
      <c r="I46" s="93">
        <f>INDEX(InvestRt!$D$11:$D$68,MATCH(allcounties!A46,InvestRt!$A$11:$A$68,0))/1000</f>
        <v>5.4200000000000005E-2</v>
      </c>
      <c r="J46" s="93">
        <f>INDEX(SubRt!$D$11:$D$68,MATCH(allcounties!A46,allcounties!$A$2:$A$59,0))/1000</f>
        <v>1.1900000000000001E-2</v>
      </c>
      <c r="K46" s="93">
        <f>INDEX(EntryRt!$D$11:$D$68,MATCH(allcounties!A46,EntryRt!$A$11:$A$68,0))/1000</f>
        <v>2.8E-3</v>
      </c>
      <c r="L46" s="154">
        <v>5.2999999999999999E-2</v>
      </c>
      <c r="M46" s="112">
        <v>37.64</v>
      </c>
      <c r="N46" s="86">
        <f t="shared" si="0"/>
        <v>78291.199999999997</v>
      </c>
      <c r="O46" s="115">
        <v>0.35399999999999998</v>
      </c>
      <c r="P46" s="87">
        <f>INDEX(ccalleg!$B$9:$B$66,MATCH(allcounties!A46,ccalleg!$A$9:$A$66,0))</f>
        <v>570</v>
      </c>
      <c r="Q46" s="87">
        <f>INDEX(ccinvest!$B$9:$B$66,MATCH(allcounties!A46,ccinvest!$A$9:$A$66,0))</f>
        <v>396</v>
      </c>
      <c r="R46" s="87">
        <f>INDEX(ccsub!$B$9:$B$66,MATCH(allcounties!A46,ccsub!$A$9:$A$66,0))</f>
        <v>89</v>
      </c>
    </row>
    <row r="47" spans="1:18" s="89" customFormat="1" ht="17">
      <c r="A47" s="80" t="s">
        <v>11</v>
      </c>
      <c r="B47" s="85">
        <f>INDEX(childpop!$B$9:$B$66,MATCH(allcounties!A47,childpop!$A$9:$A$66,0))</f>
        <v>8382</v>
      </c>
      <c r="C47" s="85" t="str">
        <f>VLOOKUP(allcounties!A47,calswec!$A$3:$F$61,5)</f>
        <v>Small</v>
      </c>
      <c r="D47" s="85" t="str">
        <f>VLOOKUP(allcounties!A47,calswec!$A$3:$F$61,6)</f>
        <v>Central</v>
      </c>
      <c r="E47" s="85">
        <f>INDEX(pchildpov!$B$1:$B$60,MATCH(allcounties!A47,pchildpov!$A$1:$A$60,0))</f>
        <v>1527</v>
      </c>
      <c r="F47" s="85">
        <f>INDEX(childalleg!$B$11:$B$68,MATCH(allcounties!A47,childalleg!$A$11:$A$68,0))</f>
        <v>928</v>
      </c>
      <c r="G47" s="93">
        <f t="shared" si="3"/>
        <v>0.18217609162491052</v>
      </c>
      <c r="H47" s="93">
        <f t="shared" si="4"/>
        <v>0.11071343354807922</v>
      </c>
      <c r="I47" s="93">
        <f>INDEX(InvestRt!$D$11:$D$68,MATCH(allcounties!A47,InvestRt!$A$11:$A$68,0))/1000</f>
        <v>6.3700000000000007E-2</v>
      </c>
      <c r="J47" s="93">
        <f>INDEX(SubRt!$D$11:$D$68,MATCH(allcounties!A47,allcounties!$A$2:$A$59,0))/1000</f>
        <v>1.3099999999999999E-2</v>
      </c>
      <c r="K47" s="93">
        <f>INDEX(EntryRt!$D$11:$D$68,MATCH(allcounties!A47,EntryRt!$A$11:$A$68,0))/1000</f>
        <v>9.1999999999999998E-3</v>
      </c>
      <c r="L47" s="154">
        <v>3.5999999999999997E-2</v>
      </c>
      <c r="M47" s="112">
        <v>38.74</v>
      </c>
      <c r="N47" s="86">
        <f t="shared" si="0"/>
        <v>80579.199999999997</v>
      </c>
      <c r="O47" s="115">
        <v>0.37</v>
      </c>
      <c r="P47" s="87">
        <f>INDEX(ccalleg!$B$9:$B$66,MATCH(allcounties!A47,ccalleg!$A$9:$A$66,0))</f>
        <v>929</v>
      </c>
      <c r="Q47" s="87">
        <f>INDEX(ccinvest!$B$9:$B$66,MATCH(allcounties!A47,ccinvest!$A$9:$A$66,0))</f>
        <v>449</v>
      </c>
      <c r="R47" s="87">
        <f>INDEX(ccsub!$B$9:$B$66,MATCH(allcounties!A47,ccsub!$A$9:$A$66,0))</f>
        <v>92</v>
      </c>
    </row>
    <row r="48" spans="1:18" s="89" customFormat="1" ht="17">
      <c r="A48" s="80" t="s">
        <v>9</v>
      </c>
      <c r="B48" s="85">
        <f>INDEX(childpop!$B$9:$B$66,MATCH(allcounties!A48,childpop!$A$9:$A$66,0))</f>
        <v>6862</v>
      </c>
      <c r="C48" s="85" t="str">
        <f>VLOOKUP(allcounties!A48,calswec!$A$3:$F$61,5)</f>
        <v>Small</v>
      </c>
      <c r="D48" s="85" t="str">
        <f>VLOOKUP(allcounties!A48,calswec!$A$3:$F$61,6)</f>
        <v>Central</v>
      </c>
      <c r="E48" s="85">
        <f>INDEX(pchildpov!$B$1:$B$60,MATCH(allcounties!A48,pchildpov!$A$1:$A$60,0))</f>
        <v>401</v>
      </c>
      <c r="F48" s="85">
        <f>INDEX(childalleg!$B$11:$B$68,MATCH(allcounties!A48,childalleg!$A$11:$A$68,0))</f>
        <v>551</v>
      </c>
      <c r="G48" s="93">
        <f t="shared" si="3"/>
        <v>5.8437773243952197E-2</v>
      </c>
      <c r="H48" s="93">
        <f t="shared" si="4"/>
        <v>8.0297289419994172E-2</v>
      </c>
      <c r="I48" s="93">
        <f>INDEX(InvestRt!$D$11:$D$68,MATCH(allcounties!A48,InvestRt!$A$11:$A$68,0))/1000</f>
        <v>4.9200000000000001E-2</v>
      </c>
      <c r="J48" s="93">
        <f>INDEX(SubRt!$D$11:$D$68,MATCH(allcounties!A48,allcounties!$A$2:$A$59,0))/1000</f>
        <v>7.4000000000000003E-3</v>
      </c>
      <c r="K48" s="93">
        <f>INDEX(EntryRt!$D$11:$D$68,MATCH(allcounties!A48,EntryRt!$A$11:$A$68,0))/1000</f>
        <v>4.7999999999999996E-3</v>
      </c>
      <c r="L48" s="154">
        <v>4.3999999999999997E-2</v>
      </c>
      <c r="M48" s="112">
        <v>39.130000000000003</v>
      </c>
      <c r="N48" s="86">
        <f t="shared" si="0"/>
        <v>81390.400000000009</v>
      </c>
      <c r="O48" s="115">
        <v>0.36599999999999999</v>
      </c>
      <c r="P48" s="87">
        <f>INDEX(ccalleg!$B$9:$B$66,MATCH(allcounties!A48,ccalleg!$A$9:$A$66,0))</f>
        <v>551</v>
      </c>
      <c r="Q48" s="87">
        <f>INDEX(ccinvest!$B$9:$B$66,MATCH(allcounties!A48,ccinvest!$A$9:$A$66,0))</f>
        <v>287</v>
      </c>
      <c r="R48" s="87">
        <f>INDEX(ccsub!$B$9:$B$66,MATCH(allcounties!A48,ccsub!$A$9:$A$66,0))</f>
        <v>61</v>
      </c>
    </row>
    <row r="49" spans="1:18" s="89" customFormat="1" ht="17">
      <c r="A49" s="80" t="s">
        <v>12</v>
      </c>
      <c r="B49" s="85">
        <f>INDEX(childpop!$B$9:$B$66,MATCH(allcounties!A49,childpop!$A$9:$A$66,0))</f>
        <v>6832</v>
      </c>
      <c r="C49" s="85" t="str">
        <f>VLOOKUP(allcounties!A49,calswec!$A$3:$F$61,5)</f>
        <v>Small</v>
      </c>
      <c r="D49" s="85" t="str">
        <f>VLOOKUP(allcounties!A49,calswec!$A$3:$F$61,6)</f>
        <v>Northern</v>
      </c>
      <c r="E49" s="85">
        <f>INDEX(pchildpov!$B$1:$B$60,MATCH(allcounties!A49,pchildpov!$A$1:$A$60,0))</f>
        <v>1167</v>
      </c>
      <c r="F49" s="85">
        <f>INDEX(childalleg!$B$11:$B$68,MATCH(allcounties!A49,childalleg!$A$11:$A$68,0))</f>
        <v>258</v>
      </c>
      <c r="G49" s="93">
        <f t="shared" si="3"/>
        <v>0.17081381733021078</v>
      </c>
      <c r="H49" s="93">
        <f t="shared" si="4"/>
        <v>3.7763466042154567E-2</v>
      </c>
      <c r="I49" s="93">
        <f>INDEX(InvestRt!$D$11:$D$68,MATCH(allcounties!A49,InvestRt!$A$11:$A$68,0))/1000</f>
        <v>0.03</v>
      </c>
      <c r="J49" s="93">
        <f>INDEX(SubRt!$D$11:$D$68,MATCH(allcounties!A49,allcounties!$A$2:$A$59,0))/1000</f>
        <v>1.03E-2</v>
      </c>
      <c r="K49" s="93">
        <f>INDEX(EntryRt!$D$11:$D$68,MATCH(allcounties!A49,EntryRt!$A$11:$A$68,0))/1000</f>
        <v>3.3E-3</v>
      </c>
      <c r="L49" s="154">
        <v>0.11600000000000001</v>
      </c>
      <c r="M49" s="112">
        <v>37.64</v>
      </c>
      <c r="N49" s="86">
        <f t="shared" si="0"/>
        <v>78291.199999999997</v>
      </c>
      <c r="O49" s="115">
        <v>0.40699999999999997</v>
      </c>
      <c r="P49" s="87">
        <f>INDEX(ccalleg!$B$9:$B$66,MATCH(allcounties!A49,ccalleg!$A$9:$A$66,0))</f>
        <v>258</v>
      </c>
      <c r="Q49" s="87">
        <f>INDEX(ccinvest!$B$9:$B$66,MATCH(allcounties!A49,ccinvest!$A$9:$A$66,0))</f>
        <v>175</v>
      </c>
      <c r="R49" s="87">
        <f>INDEX(ccsub!$B$9:$B$66,MATCH(allcounties!A49,ccsub!$A$9:$A$66,0))</f>
        <v>43</v>
      </c>
    </row>
    <row r="50" spans="1:18" s="89" customFormat="1" ht="17">
      <c r="A50" s="80" t="s">
        <v>14</v>
      </c>
      <c r="B50" s="85">
        <f>INDEX(childpop!$B$9:$B$66,MATCH(allcounties!A50,childpop!$A$9:$A$66,0))</f>
        <v>6439</v>
      </c>
      <c r="C50" s="85" t="str">
        <f>VLOOKUP(allcounties!A50,calswec!$A$3:$F$61,5)</f>
        <v>Small</v>
      </c>
      <c r="D50" s="85" t="str">
        <f>VLOOKUP(allcounties!A50,calswec!$A$3:$F$61,6)</f>
        <v>Northern</v>
      </c>
      <c r="E50" s="85">
        <f>INDEX(pchildpov!$B$1:$B$60,MATCH(allcounties!A50,pchildpov!$A$1:$A$60,0))</f>
        <v>1364</v>
      </c>
      <c r="F50" s="85">
        <f>INDEX(childalleg!$B$11:$B$68,MATCH(allcounties!A50,childalleg!$A$11:$A$68,0))</f>
        <v>714</v>
      </c>
      <c r="G50" s="93">
        <f t="shared" si="3"/>
        <v>0.21183413573536264</v>
      </c>
      <c r="H50" s="93">
        <f t="shared" si="4"/>
        <v>0.11088678366205933</v>
      </c>
      <c r="I50" s="93">
        <f>INDEX(InvestRt!$D$11:$D$68,MATCH(allcounties!A50,InvestRt!$A$11:$A$68,0))/1000</f>
        <v>8.2900000000000001E-2</v>
      </c>
      <c r="J50" s="93">
        <f>INDEX(SubRt!$D$11:$D$68,MATCH(allcounties!A50,allcounties!$A$2:$A$59,0))/1000</f>
        <v>1.29E-2</v>
      </c>
      <c r="K50" s="93">
        <f>INDEX(EntryRt!$D$11:$D$68,MATCH(allcounties!A50,EntryRt!$A$11:$A$68,0))/1000</f>
        <v>1.0699999999999999E-2</v>
      </c>
      <c r="L50" s="154">
        <v>5.0999999999999997E-2</v>
      </c>
      <c r="M50" s="112">
        <v>37.9</v>
      </c>
      <c r="N50" s="86">
        <f t="shared" si="0"/>
        <v>78832</v>
      </c>
      <c r="O50" s="115">
        <v>0.40799999999999997</v>
      </c>
      <c r="P50" s="87">
        <f>INDEX(ccalleg!$B$9:$B$66,MATCH(allcounties!A50,ccalleg!$A$9:$A$66,0))</f>
        <v>714</v>
      </c>
      <c r="Q50" s="87">
        <f>INDEX(ccinvest!$B$9:$B$66,MATCH(allcounties!A50,ccinvest!$A$9:$A$66,0))</f>
        <v>450</v>
      </c>
      <c r="R50" s="87">
        <f>INDEX(ccsub!$B$9:$B$66,MATCH(allcounties!A50,ccsub!$A$9:$A$66,0))</f>
        <v>70</v>
      </c>
    </row>
    <row r="51" spans="1:18" s="89" customFormat="1" ht="17">
      <c r="A51" s="80" t="s">
        <v>24</v>
      </c>
      <c r="B51" s="85">
        <f>INDEX(childpop!$B$9:$B$66,MATCH(allcounties!A51,childpop!$A$9:$A$66,0))</f>
        <v>6321</v>
      </c>
      <c r="C51" s="85" t="str">
        <f>VLOOKUP(allcounties!A51,calswec!$A$3:$F$61,5)</f>
        <v>Small</v>
      </c>
      <c r="D51" s="85" t="str">
        <f>VLOOKUP(allcounties!A51,calswec!$A$3:$F$61,6)</f>
        <v>Northern</v>
      </c>
      <c r="E51" s="85">
        <f>INDEX(pchildpov!$B$1:$B$60,MATCH(allcounties!A51,pchildpov!$A$1:$A$60,0))</f>
        <v>791</v>
      </c>
      <c r="F51" s="85">
        <f>INDEX(childalleg!$B$11:$B$68,MATCH(allcounties!A51,childalleg!$A$11:$A$68,0))</f>
        <v>476</v>
      </c>
      <c r="G51" s="93">
        <f t="shared" si="3"/>
        <v>0.12513842746400886</v>
      </c>
      <c r="H51" s="93">
        <f t="shared" si="4"/>
        <v>7.5304540420819494E-2</v>
      </c>
      <c r="I51" s="93">
        <f>INDEX(InvestRt!$D$11:$D$68,MATCH(allcounties!A51,InvestRt!$A$11:$A$68,0))/1000</f>
        <v>4.4200000000000003E-2</v>
      </c>
      <c r="J51" s="93">
        <f>INDEX(SubRt!$D$11:$D$68,MATCH(allcounties!A51,allcounties!$A$2:$A$59,0))/1000</f>
        <v>9.6999999999999986E-3</v>
      </c>
      <c r="K51" s="93">
        <f>INDEX(EntryRt!$D$11:$D$68,MATCH(allcounties!A51,EntryRt!$A$11:$A$68,0))/1000</f>
        <v>3.5999999999999999E-3</v>
      </c>
      <c r="L51" s="154">
        <v>4.3999999999999997E-2</v>
      </c>
      <c r="M51" s="112">
        <v>37.590000000000003</v>
      </c>
      <c r="N51" s="86">
        <f t="shared" si="0"/>
        <v>78187.200000000012</v>
      </c>
      <c r="O51" s="115">
        <v>0.23400000000000001</v>
      </c>
      <c r="P51" s="87">
        <f>INDEX(ccalleg!$B$9:$B$66,MATCH(allcounties!A51,ccalleg!$A$9:$A$66,0))</f>
        <v>476</v>
      </c>
      <c r="Q51" s="87">
        <f>INDEX(ccinvest!$B$9:$B$66,MATCH(allcounties!A51,ccinvest!$A$9:$A$66,0))</f>
        <v>233</v>
      </c>
      <c r="R51" s="87">
        <f>INDEX(ccsub!$B$9:$B$66,MATCH(allcounties!A51,ccsub!$A$9:$A$66,0))</f>
        <v>51</v>
      </c>
    </row>
    <row r="52" spans="1:18" s="89" customFormat="1" ht="17">
      <c r="A52" s="80" t="s">
        <v>20</v>
      </c>
      <c r="B52" s="85">
        <f>INDEX(childpop!$B$9:$B$66,MATCH(allcounties!A52,childpop!$A$9:$A$66,0))</f>
        <v>4243</v>
      </c>
      <c r="C52" s="85" t="str">
        <f>VLOOKUP(allcounties!A52,calswec!$A$3:$F$61,5)</f>
        <v>Small</v>
      </c>
      <c r="D52" s="85" t="str">
        <f>VLOOKUP(allcounties!A52,calswec!$A$3:$F$61,6)</f>
        <v>Northern</v>
      </c>
      <c r="E52" s="85">
        <f>INDEX(pchildpov!$B$1:$B$60,MATCH(allcounties!A52,pchildpov!$A$1:$A$60,0))</f>
        <v>442</v>
      </c>
      <c r="F52" s="85">
        <f>INDEX(childalleg!$B$11:$B$68,MATCH(allcounties!A52,childalleg!$A$11:$A$68,0))</f>
        <v>312</v>
      </c>
      <c r="G52" s="93">
        <f t="shared" si="3"/>
        <v>0.10417157671458874</v>
      </c>
      <c r="H52" s="93">
        <f t="shared" si="4"/>
        <v>7.3532877680886163E-2</v>
      </c>
      <c r="I52" s="93">
        <f>INDEX(InvestRt!$D$11:$D$68,MATCH(allcounties!A52,InvestRt!$A$11:$A$68,0))/1000</f>
        <v>5.33E-2</v>
      </c>
      <c r="J52" s="93">
        <f>INDEX(SubRt!$D$11:$D$68,MATCH(allcounties!A52,allcounties!$A$2:$A$59,0))/1000</f>
        <v>6.3E-3</v>
      </c>
      <c r="K52" s="93">
        <f>INDEX(EntryRt!$D$11:$D$68,MATCH(allcounties!A52,EntryRt!$A$11:$A$68,0))/1000</f>
        <v>1.9E-3</v>
      </c>
      <c r="L52" s="154">
        <v>3.6999999999999998E-2</v>
      </c>
      <c r="M52" s="112">
        <v>38.61</v>
      </c>
      <c r="N52" s="86">
        <f t="shared" si="0"/>
        <v>80308.800000000003</v>
      </c>
      <c r="O52" s="115">
        <v>0.48899999999999999</v>
      </c>
      <c r="P52" s="87">
        <f>INDEX(ccalleg!$B$9:$B$66,MATCH(allcounties!A52,ccalleg!$A$9:$A$66,0))</f>
        <v>313</v>
      </c>
      <c r="Q52" s="87">
        <f>INDEX(ccinvest!$B$9:$B$66,MATCH(allcounties!A52,ccinvest!$A$9:$A$66,0))</f>
        <v>188</v>
      </c>
      <c r="R52" s="87">
        <f>INDEX(ccsub!$B$9:$B$66,MATCH(allcounties!A52,ccsub!$A$9:$A$66,0))</f>
        <v>27</v>
      </c>
    </row>
    <row r="53" spans="1:18" s="89" customFormat="1" ht="17">
      <c r="A53" s="80" t="s">
        <v>38</v>
      </c>
      <c r="B53" s="85">
        <f>INDEX(childpop!$B$9:$B$66,MATCH(allcounties!A53,childpop!$A$9:$A$66,0))</f>
        <v>3722</v>
      </c>
      <c r="C53" s="85" t="str">
        <f>VLOOKUP(allcounties!A53,calswec!$A$3:$F$61,5)</f>
        <v>Small</v>
      </c>
      <c r="D53" s="85" t="str">
        <f>VLOOKUP(allcounties!A53,calswec!$A$3:$F$61,6)</f>
        <v>Northern</v>
      </c>
      <c r="E53" s="85">
        <f>INDEX(pchildpov!$B$1:$B$60,MATCH(allcounties!A53,pchildpov!$A$1:$A$60,0))</f>
        <v>396</v>
      </c>
      <c r="F53" s="85">
        <f>INDEX(childalleg!$B$11:$B$68,MATCH(allcounties!A53,childalleg!$A$11:$A$68,0))</f>
        <v>119</v>
      </c>
      <c r="G53" s="93">
        <f t="shared" si="3"/>
        <v>0.10639441160666309</v>
      </c>
      <c r="H53" s="93">
        <f t="shared" si="4"/>
        <v>3.1972058033315424E-2</v>
      </c>
      <c r="I53" s="93">
        <f>INDEX(InvestRt!$D$11:$D$68,MATCH(allcounties!A53,InvestRt!$A$11:$A$68,0))/1000</f>
        <v>2.87E-2</v>
      </c>
      <c r="J53" s="93">
        <f>INDEX(SubRt!$D$11:$D$68,MATCH(allcounties!A53,allcounties!$A$2:$A$59,0))/1000</f>
        <v>1.1599999999999999E-2</v>
      </c>
      <c r="K53" s="93">
        <f>INDEX(EntryRt!$D$11:$D$68,MATCH(allcounties!A53,EntryRt!$A$11:$A$68,0))/1000</f>
        <v>4.7999999999999996E-3</v>
      </c>
      <c r="L53" s="154">
        <v>6.5000000000000002E-2</v>
      </c>
      <c r="M53" s="112">
        <v>37.42</v>
      </c>
      <c r="N53" s="86">
        <f t="shared" si="0"/>
        <v>77833.600000000006</v>
      </c>
      <c r="O53" s="115">
        <v>0.40500000000000003</v>
      </c>
      <c r="P53" s="87">
        <f>INDEX(ccalleg!$B$9:$B$66,MATCH(allcounties!A53,ccalleg!$A$9:$A$66,0))</f>
        <v>119</v>
      </c>
      <c r="Q53" s="87">
        <f>INDEX(ccinvest!$B$9:$B$66,MATCH(allcounties!A53,ccinvest!$A$9:$A$66,0))</f>
        <v>89</v>
      </c>
      <c r="R53" s="87">
        <f>INDEX(ccsub!$B$9:$B$66,MATCH(allcounties!A53,ccsub!$A$9:$A$66,0))</f>
        <v>36</v>
      </c>
    </row>
    <row r="54" spans="1:18" s="89" customFormat="1" ht="17">
      <c r="A54" s="80" t="s">
        <v>28</v>
      </c>
      <c r="B54" s="85">
        <f>INDEX(childpop!$B$9:$B$66,MATCH(allcounties!A54,childpop!$A$9:$A$66,0))</f>
        <v>3244</v>
      </c>
      <c r="C54" s="85" t="str">
        <f>VLOOKUP(allcounties!A54,calswec!$A$3:$F$61,5)</f>
        <v>Small</v>
      </c>
      <c r="D54" s="85" t="str">
        <f>VLOOKUP(allcounties!A54,calswec!$A$3:$F$61,6)</f>
        <v>Central</v>
      </c>
      <c r="E54" s="85">
        <f>INDEX(pchildpov!$B$1:$B$60,MATCH(allcounties!A54,pchildpov!$A$1:$A$60,0))</f>
        <v>551</v>
      </c>
      <c r="F54" s="85">
        <f>INDEX(childalleg!$B$11:$B$68,MATCH(allcounties!A54,childalleg!$A$11:$A$68,0))</f>
        <v>242</v>
      </c>
      <c r="G54" s="93">
        <f t="shared" si="3"/>
        <v>0.16985203452527745</v>
      </c>
      <c r="H54" s="93">
        <f t="shared" si="4"/>
        <v>7.4599260172626386E-2</v>
      </c>
      <c r="I54" s="93">
        <f>INDEX(InvestRt!$D$11:$D$68,MATCH(allcounties!A54,InvestRt!$A$11:$A$68,0))/1000</f>
        <v>5.8500000000000003E-2</v>
      </c>
      <c r="J54" s="93">
        <f>INDEX(SubRt!$D$11:$D$68,MATCH(allcounties!A54,allcounties!$A$2:$A$59,0))/1000</f>
        <v>1.03E-2</v>
      </c>
      <c r="K54" s="93">
        <f>INDEX(EntryRt!$D$11:$D$68,MATCH(allcounties!A54,EntryRt!$A$11:$A$68,0))/1000</f>
        <v>7.4000000000000003E-3</v>
      </c>
      <c r="L54" s="154">
        <v>4.4999999999999998E-2</v>
      </c>
      <c r="M54" s="112">
        <v>38.51</v>
      </c>
      <c r="N54" s="86">
        <f t="shared" si="0"/>
        <v>80100.800000000003</v>
      </c>
      <c r="O54" s="115">
        <v>0.39800000000000002</v>
      </c>
      <c r="P54" s="87">
        <f>INDEX(ccalleg!$B$9:$B$66,MATCH(allcounties!A54,ccalleg!$A$9:$A$66,0))</f>
        <v>242</v>
      </c>
      <c r="Q54" s="87">
        <f>INDEX(ccinvest!$B$9:$B$66,MATCH(allcounties!A54,ccinvest!$A$9:$A$66,0))</f>
        <v>159</v>
      </c>
      <c r="R54" s="87">
        <f>INDEX(ccsub!$B$9:$B$66,MATCH(allcounties!A54,ccsub!$A$9:$A$66,0))</f>
        <v>28</v>
      </c>
    </row>
    <row r="55" spans="1:18" s="89" customFormat="1" ht="17">
      <c r="A55" s="80" t="s">
        <v>32</v>
      </c>
      <c r="B55" s="85">
        <f>INDEX(childpop!$B$9:$B$66,MATCH(allcounties!A55,childpop!$A$9:$A$66,0))</f>
        <v>3151</v>
      </c>
      <c r="C55" s="85" t="str">
        <f>VLOOKUP(allcounties!A55,calswec!$A$3:$F$61,5)</f>
        <v>Small</v>
      </c>
      <c r="D55" s="85" t="str">
        <f>VLOOKUP(allcounties!A55,calswec!$A$3:$F$61,6)</f>
        <v>Northern</v>
      </c>
      <c r="E55" s="85">
        <f>INDEX(pchildpov!$B$1:$B$60,MATCH(allcounties!A55,pchildpov!$A$1:$A$60,0))</f>
        <v>592</v>
      </c>
      <c r="F55" s="85">
        <f>INDEX(childalleg!$B$11:$B$68,MATCH(allcounties!A55,childalleg!$A$11:$A$68,0))</f>
        <v>173</v>
      </c>
      <c r="G55" s="93">
        <f t="shared" si="3"/>
        <v>0.1878768644874643</v>
      </c>
      <c r="H55" s="93">
        <f t="shared" si="4"/>
        <v>5.4903205331640746E-2</v>
      </c>
      <c r="I55" s="93">
        <f>INDEX(InvestRt!$D$11:$D$68,MATCH(allcounties!A55,InvestRt!$A$11:$A$68,0))/1000</f>
        <v>2.86E-2</v>
      </c>
      <c r="J55" s="93">
        <f>INDEX(SubRt!$D$11:$D$68,MATCH(allcounties!A55,allcounties!$A$2:$A$59,0))/1000</f>
        <v>5.5999999999999999E-3</v>
      </c>
      <c r="K55" s="93">
        <f>INDEX(EntryRt!$D$11:$D$68,MATCH(allcounties!A55,EntryRt!$A$11:$A$68,0))/1000</f>
        <v>2.5999999999999999E-3</v>
      </c>
      <c r="L55" s="154">
        <v>3.6999999999999998E-2</v>
      </c>
      <c r="M55" s="112">
        <v>40.380000000000003</v>
      </c>
      <c r="N55" s="86">
        <f t="shared" si="0"/>
        <v>83990.400000000009</v>
      </c>
      <c r="O55" s="115">
        <v>0.59599999999999997</v>
      </c>
      <c r="P55" s="87">
        <f>INDEX(ccalleg!$B$9:$B$66,MATCH(allcounties!A55,ccalleg!$A$9:$A$66,0))</f>
        <v>173</v>
      </c>
      <c r="Q55" s="87">
        <f>INDEX(ccinvest!$B$9:$B$66,MATCH(allcounties!A55,ccinvest!$A$9:$A$66,0))</f>
        <v>76</v>
      </c>
      <c r="R55" s="87">
        <f>INDEX(ccsub!$B$9:$B$66,MATCH(allcounties!A55,ccsub!$A$9:$A$66,0))</f>
        <v>15</v>
      </c>
    </row>
    <row r="56" spans="1:18" ht="17">
      <c r="A56" s="79" t="s">
        <v>59</v>
      </c>
      <c r="B56" s="85">
        <f>INDEX(childpop!$B$9:$B$66,MATCH(allcounties!A56,childpop!$A$9:$A$66,0))</f>
        <v>2665</v>
      </c>
      <c r="C56" s="85" t="str">
        <f>VLOOKUP(allcounties!A56,calswec!$A$3:$F$61,5)</f>
        <v>Small</v>
      </c>
      <c r="D56" s="85" t="str">
        <f>VLOOKUP(allcounties!A56,calswec!$A$3:$F$61,6)</f>
        <v>Northern</v>
      </c>
      <c r="E56" s="85">
        <f>INDEX(pchildpov!$B$1:$B$60,MATCH(allcounties!A56,pchildpov!$A$1:$A$60,0))</f>
        <v>654</v>
      </c>
      <c r="F56" s="85">
        <f>INDEX(childalleg!$B$11:$B$68,MATCH(allcounties!A56,childalleg!$A$11:$A$68,0))</f>
        <v>200</v>
      </c>
      <c r="G56" s="93">
        <f t="shared" si="3"/>
        <v>0.24540337711069418</v>
      </c>
      <c r="H56" s="93">
        <f t="shared" si="4"/>
        <v>7.5046904315197005E-2</v>
      </c>
      <c r="I56" s="93">
        <f>INDEX(InvestRt!$D$11:$D$68,MATCH(allcounties!A56,InvestRt!$A$11:$A$68,0))/1000</f>
        <v>4.87E-2</v>
      </c>
      <c r="J56" s="93">
        <f>INDEX(SubRt!$D$11:$D$68,MATCH(allcounties!A56,allcounties!$A$2:$A$59,0))/1000</f>
        <v>1.49E-2</v>
      </c>
      <c r="K56" s="93">
        <f>INDEX(EntryRt!$D$11:$D$68,MATCH(allcounties!A56,EntryRt!$A$11:$A$68,0))/1000</f>
        <v>5.3E-3</v>
      </c>
      <c r="L56" s="154">
        <v>4.5999999999999999E-2</v>
      </c>
      <c r="M56" s="111">
        <v>37.15</v>
      </c>
      <c r="N56" s="86">
        <f t="shared" si="0"/>
        <v>77272</v>
      </c>
      <c r="O56" s="116">
        <v>0.45600000000000002</v>
      </c>
      <c r="P56" s="87">
        <f>INDEX(ccalleg!$B$9:$B$66,MATCH(allcounties!A56,ccalleg!$A$9:$A$66,0))</f>
        <v>200</v>
      </c>
      <c r="Q56" s="87">
        <f>INDEX(ccinvest!$B$9:$B$66,MATCH(allcounties!A56,ccinvest!$A$9:$A$66,0))</f>
        <v>111</v>
      </c>
      <c r="R56" s="87">
        <f>INDEX(ccsub!$B$9:$B$66,MATCH(allcounties!A56,ccsub!$A$9:$A$66,0))</f>
        <v>34</v>
      </c>
    </row>
    <row r="57" spans="1:18" ht="17">
      <c r="A57" s="79" t="s">
        <v>31</v>
      </c>
      <c r="B57" s="85">
        <f>INDEX(childpop!$B$9:$B$66,MATCH(allcounties!A57,childpop!$A$9:$A$66,0))</f>
        <v>2071</v>
      </c>
      <c r="C57" s="85" t="str">
        <f>VLOOKUP(allcounties!A57,calswec!$A$3:$F$61,5)</f>
        <v>Small</v>
      </c>
      <c r="D57" s="85" t="str">
        <f>VLOOKUP(allcounties!A57,calswec!$A$3:$F$61,6)</f>
        <v>Northern</v>
      </c>
      <c r="E57" s="85">
        <f>INDEX(pchildpov!$B$1:$B$60,MATCH(allcounties!A57,pchildpov!$A$1:$A$60,0))</f>
        <v>524</v>
      </c>
      <c r="F57" s="85">
        <f>INDEX(childalleg!$B$11:$B$68,MATCH(allcounties!A57,childalleg!$A$11:$A$68,0))</f>
        <v>231</v>
      </c>
      <c r="G57" s="93">
        <f t="shared" si="3"/>
        <v>0.25301786576533075</v>
      </c>
      <c r="H57" s="93">
        <f t="shared" si="4"/>
        <v>0.11154031868662483</v>
      </c>
      <c r="I57" s="93">
        <f>INDEX(InvestRt!$D$11:$D$68,MATCH(allcounties!A57,InvestRt!$A$11:$A$68,0))/1000</f>
        <v>0.11700000000000001</v>
      </c>
      <c r="J57" s="93">
        <f>INDEX(SubRt!$D$11:$D$68,MATCH(allcounties!A57,allcounties!$A$2:$A$59,0))/1000</f>
        <v>2.2200000000000001E-2</v>
      </c>
      <c r="K57" s="93">
        <f>INDEX(EntryRt!$D$11:$D$68,MATCH(allcounties!A57,EntryRt!$A$11:$A$68,0))/1000</f>
        <v>1.46E-2</v>
      </c>
      <c r="L57" s="154">
        <v>5.5E-2</v>
      </c>
      <c r="M57" s="111">
        <v>36.590000000000003</v>
      </c>
      <c r="N57" s="86">
        <f t="shared" si="0"/>
        <v>76107.200000000012</v>
      </c>
      <c r="O57" s="116">
        <v>0.26500000000000001</v>
      </c>
      <c r="P57" s="87">
        <f>INDEX(ccalleg!$B$9:$B$66,MATCH(allcounties!A57,ccalleg!$A$9:$A$66,0))</f>
        <v>231</v>
      </c>
      <c r="Q57" s="87">
        <f>INDEX(ccinvest!$B$9:$B$66,MATCH(allcounties!A57,ccinvest!$A$9:$A$66,0))</f>
        <v>200</v>
      </c>
      <c r="R57" s="87">
        <f>INDEX(ccsub!$B$9:$B$66,MATCH(allcounties!A57,ccsub!$A$9:$A$66,0))</f>
        <v>38</v>
      </c>
    </row>
    <row r="58" spans="1:18" ht="17">
      <c r="A58" s="79" t="s">
        <v>52</v>
      </c>
      <c r="B58" s="85">
        <f>INDEX(childpop!$B$9:$B$66,MATCH(allcounties!A58,childpop!$A$9:$A$66,0))</f>
        <v>518</v>
      </c>
      <c r="C58" s="85" t="str">
        <f>VLOOKUP(allcounties!A58,calswec!$A$3:$F$61,5)</f>
        <v>Small</v>
      </c>
      <c r="D58" s="85" t="str">
        <f>VLOOKUP(allcounties!A58,calswec!$A$3:$F$61,6)</f>
        <v>Northern</v>
      </c>
      <c r="E58" s="85">
        <f>INDEX(pchildpov!$B$1:$B$60,MATCH(allcounties!A58,pchildpov!$A$1:$A$60,0))</f>
        <v>30</v>
      </c>
      <c r="F58" s="85">
        <f>INDEX(childalleg!$B$11:$B$68,MATCH(allcounties!A58,childalleg!$A$11:$A$68,0))</f>
        <v>24</v>
      </c>
      <c r="G58" s="93">
        <f t="shared" si="3"/>
        <v>5.7915057915057917E-2</v>
      </c>
      <c r="H58" s="93">
        <f t="shared" si="4"/>
        <v>4.633204633204633E-2</v>
      </c>
      <c r="I58" s="93">
        <f>INDEX(InvestRt!$D$11:$D$68,MATCH(allcounties!A58,InvestRt!$A$11:$A$68,0))/1000</f>
        <v>4.5999999999999999E-2</v>
      </c>
      <c r="J58" s="93">
        <f>INDEX(SubRt!$D$11:$D$68,MATCH(allcounties!A58,allcounties!$A$2:$A$59,0))/1000</f>
        <v>2.53E-2</v>
      </c>
      <c r="K58" s="93">
        <f>INDEX(EntryRt!$D$11:$D$68,MATCH(allcounties!A58,EntryRt!$A$11:$A$68,0))/1000</f>
        <v>1.61E-2</v>
      </c>
      <c r="L58" s="154">
        <v>4.2000000000000003E-2</v>
      </c>
      <c r="M58" s="111">
        <v>38.880000000000003</v>
      </c>
      <c r="N58" s="86">
        <f t="shared" si="0"/>
        <v>80870.400000000009</v>
      </c>
      <c r="O58" s="116">
        <v>0.378</v>
      </c>
      <c r="P58" s="87">
        <f>INDEX(ccalleg!$B$9:$B$66,MATCH(allcounties!A58,ccalleg!$A$9:$A$66,0))</f>
        <v>24</v>
      </c>
      <c r="Q58" s="87">
        <f>INDEX(ccinvest!$B$9:$B$66,MATCH(allcounties!A58,ccinvest!$A$9:$A$66,0))</f>
        <v>20</v>
      </c>
      <c r="R58" s="87">
        <f>INDEX(ccsub!$B$9:$B$66,MATCH(allcounties!A58,ccsub!$A$9:$A$66,0))</f>
        <v>11</v>
      </c>
    </row>
    <row r="59" spans="1:18" ht="17">
      <c r="A59" s="79" t="s">
        <v>8</v>
      </c>
      <c r="B59" s="85">
        <f>INDEX(childpop!$B$9:$B$66,MATCH(allcounties!A59,childpop!$A$9:$A$66,0))</f>
        <v>204</v>
      </c>
      <c r="C59" s="85" t="str">
        <f>VLOOKUP(allcounties!A59,calswec!$A$3:$F$61,5)</f>
        <v>Small</v>
      </c>
      <c r="D59" s="85" t="str">
        <f>VLOOKUP(allcounties!A59,calswec!$A$3:$F$61,6)</f>
        <v>Central</v>
      </c>
      <c r="E59" s="85">
        <f>INDEX(pchildpov!$B$1:$B$60,MATCH(allcounties!A59,pchildpov!$A$1:$A$60,0))</f>
        <v>19</v>
      </c>
      <c r="F59" s="85">
        <f>INDEX(childalleg!$B$11:$B$68,MATCH(allcounties!A59,childalleg!$A$11:$A$68,0))</f>
        <v>37</v>
      </c>
      <c r="G59" s="93">
        <f t="shared" si="3"/>
        <v>9.3137254901960786E-2</v>
      </c>
      <c r="H59" s="93">
        <f t="shared" si="4"/>
        <v>0.18137254901960784</v>
      </c>
      <c r="I59" s="93">
        <f>INDEX(InvestRt!$D$11:$D$68,MATCH(allcounties!A59,InvestRt!$A$11:$A$68,0))/1000</f>
        <v>0.15090000000000001</v>
      </c>
      <c r="J59" s="93">
        <f>INDEX(SubRt!$D$11:$D$68,MATCH(allcounties!A59,allcounties!$A$2:$A$59,0))/1000</f>
        <v>5.0299999999999997E-2</v>
      </c>
      <c r="K59" s="93">
        <f>INDEX(EntryRt!$D$11:$D$68,MATCH(allcounties!A59,EntryRt!$A$11:$A$68,0))/1000</f>
        <v>0</v>
      </c>
      <c r="L59" s="154">
        <v>5.3999999999999999E-2</v>
      </c>
      <c r="M59" s="111">
        <v>38.58</v>
      </c>
      <c r="N59" s="86">
        <f t="shared" si="0"/>
        <v>80246.399999999994</v>
      </c>
      <c r="O59" s="116">
        <v>0.64200000000000002</v>
      </c>
      <c r="P59" s="87">
        <f>INDEX(ccalleg!$B$9:$B$66,MATCH(allcounties!A59,ccalleg!$A$9:$A$66,0))</f>
        <v>36</v>
      </c>
      <c r="Q59" s="87">
        <f>INDEX(ccinvest!$B$9:$B$66,MATCH(allcounties!A59,ccinvest!$A$9:$A$66,0))</f>
        <v>23</v>
      </c>
      <c r="R59" s="87">
        <f>INDEX(ccsub!$B$9:$B$66,MATCH(allcounties!A59,ccsub!$A$9:$A$66,0))</f>
        <v>8</v>
      </c>
    </row>
  </sheetData>
  <autoFilter ref="A1:R59" xr:uid="{C75F628B-34CB-1D4F-8AD2-7E13B6065687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1019-4DBA-904D-B888-0FCE82037555}">
  <dimension ref="A1:E67"/>
  <sheetViews>
    <sheetView showGridLines="0" topLeftCell="A35" workbookViewId="0">
      <selection activeCell="B52" sqref="B52"/>
    </sheetView>
  </sheetViews>
  <sheetFormatPr baseColWidth="10" defaultRowHeight="16"/>
  <cols>
    <col min="1" max="1" width="13.6640625" style="1" customWidth="1"/>
    <col min="2" max="3" width="8" style="1" customWidth="1"/>
    <col min="4" max="4" width="8" style="28" customWidth="1"/>
    <col min="5" max="16384" width="10.83203125" style="1"/>
  </cols>
  <sheetData>
    <row r="1" spans="1:5" ht="17" thickBot="1">
      <c r="A1" s="19" t="s">
        <v>4</v>
      </c>
      <c r="B1" s="10">
        <v>2022</v>
      </c>
      <c r="C1" s="2"/>
      <c r="D1" s="26"/>
      <c r="E1" s="1">
        <f>58/3</f>
        <v>19.333333333333332</v>
      </c>
    </row>
    <row r="2" spans="1:5" ht="17" thickBot="1">
      <c r="A2" s="6" t="s">
        <v>6</v>
      </c>
      <c r="B2" s="7">
        <v>1420056</v>
      </c>
      <c r="C2" s="20"/>
      <c r="D2" s="22"/>
    </row>
    <row r="3" spans="1:5" ht="17" thickBot="1">
      <c r="A3" s="6" t="s">
        <v>25</v>
      </c>
      <c r="B3" s="7">
        <v>399930</v>
      </c>
      <c r="C3" s="20"/>
      <c r="D3" s="22"/>
    </row>
    <row r="4" spans="1:5" ht="17" thickBot="1">
      <c r="A4" s="6" t="s">
        <v>42</v>
      </c>
      <c r="B4" s="7">
        <v>109562</v>
      </c>
      <c r="C4" s="20"/>
      <c r="D4" s="22"/>
    </row>
    <row r="5" spans="1:5" ht="17" thickBot="1">
      <c r="A5" s="6" t="s">
        <v>43</v>
      </c>
      <c r="B5" s="7">
        <v>106715</v>
      </c>
      <c r="C5" s="20"/>
      <c r="D5" s="22"/>
    </row>
    <row r="6" spans="1:5" ht="17" thickBot="1">
      <c r="A6" s="6" t="s">
        <v>39</v>
      </c>
      <c r="B6" s="7">
        <v>88745</v>
      </c>
      <c r="C6" s="20"/>
      <c r="D6" s="22"/>
    </row>
    <row r="7" spans="1:5" ht="17" thickBot="1">
      <c r="A7" s="6" t="s">
        <v>36</v>
      </c>
      <c r="B7" s="7">
        <v>84009</v>
      </c>
      <c r="C7" s="20">
        <f>SUM(B3:B7)</f>
        <v>788961</v>
      </c>
      <c r="D7" s="22">
        <f>C7/B2</f>
        <v>0.55558442765637417</v>
      </c>
      <c r="E7" s="1" t="s">
        <v>99</v>
      </c>
    </row>
    <row r="8" spans="1:5" ht="17" thickBot="1">
      <c r="A8" s="6" t="s">
        <v>16</v>
      </c>
      <c r="B8" s="7">
        <v>77530</v>
      </c>
      <c r="C8" s="20"/>
      <c r="D8" s="22"/>
    </row>
    <row r="9" spans="1:5" ht="17" thickBot="1">
      <c r="A9" s="6" t="s">
        <v>21</v>
      </c>
      <c r="B9" s="7">
        <v>64910</v>
      </c>
      <c r="C9" s="20"/>
      <c r="D9" s="22"/>
    </row>
    <row r="10" spans="1:5" ht="17" thickBot="1">
      <c r="A10" s="6" t="s">
        <v>40</v>
      </c>
      <c r="B10" s="7">
        <v>60506</v>
      </c>
      <c r="C10" s="20"/>
      <c r="D10" s="22"/>
    </row>
    <row r="11" spans="1:5" ht="17" thickBot="1">
      <c r="A11" s="6" t="s">
        <v>60</v>
      </c>
      <c r="B11" s="7">
        <v>35740</v>
      </c>
      <c r="C11" s="20"/>
      <c r="D11" s="22"/>
    </row>
    <row r="12" spans="1:5" ht="17" thickBot="1">
      <c r="A12" s="6" t="s">
        <v>45</v>
      </c>
      <c r="B12" s="7">
        <v>35619</v>
      </c>
      <c r="C12" s="20"/>
      <c r="D12" s="22"/>
    </row>
    <row r="13" spans="1:5" ht="17" thickBot="1">
      <c r="A13" s="6" t="s">
        <v>7</v>
      </c>
      <c r="B13" s="7">
        <v>32335</v>
      </c>
      <c r="C13" s="20"/>
      <c r="D13" s="22"/>
    </row>
    <row r="14" spans="1:5" ht="17" thickBot="1">
      <c r="A14" s="6" t="s">
        <v>49</v>
      </c>
      <c r="B14" s="7">
        <v>27701</v>
      </c>
      <c r="C14" s="20"/>
      <c r="D14" s="22"/>
    </row>
    <row r="15" spans="1:5" ht="17" thickBot="1">
      <c r="A15" s="6" t="s">
        <v>56</v>
      </c>
      <c r="B15" s="7">
        <v>26164</v>
      </c>
      <c r="C15" s="20"/>
      <c r="D15" s="22"/>
    </row>
    <row r="16" spans="1:5" ht="17" thickBot="1">
      <c r="A16" s="6" t="s">
        <v>13</v>
      </c>
      <c r="B16" s="7">
        <v>23406</v>
      </c>
      <c r="C16" s="20"/>
      <c r="D16" s="22"/>
    </row>
    <row r="17" spans="1:5" ht="17" thickBot="1">
      <c r="A17" s="6" t="s">
        <v>62</v>
      </c>
      <c r="B17" s="7">
        <v>22895</v>
      </c>
      <c r="C17" s="20"/>
      <c r="D17" s="22"/>
    </row>
    <row r="18" spans="1:5" ht="17" thickBot="1">
      <c r="A18" s="6" t="s">
        <v>30</v>
      </c>
      <c r="B18" s="7">
        <v>21124</v>
      </c>
      <c r="C18" s="20"/>
      <c r="D18" s="22"/>
    </row>
    <row r="19" spans="1:5" ht="17" thickBot="1">
      <c r="A19" s="6" t="s">
        <v>33</v>
      </c>
      <c r="B19" s="7">
        <v>19080</v>
      </c>
      <c r="C19" s="20"/>
      <c r="D19" s="22"/>
    </row>
    <row r="20" spans="1:5" ht="17" thickBot="1">
      <c r="A20" s="6" t="s">
        <v>48</v>
      </c>
      <c r="B20" s="7">
        <v>14818</v>
      </c>
      <c r="C20" s="20"/>
      <c r="D20" s="22"/>
    </row>
    <row r="21" spans="1:5" ht="17" thickBot="1">
      <c r="A21" s="6" t="s">
        <v>19</v>
      </c>
      <c r="B21" s="7">
        <v>14434</v>
      </c>
      <c r="C21" s="20"/>
      <c r="D21" s="22"/>
    </row>
    <row r="22" spans="1:5" ht="17" thickBot="1">
      <c r="A22" s="6" t="s">
        <v>44</v>
      </c>
      <c r="B22" s="7">
        <v>12413</v>
      </c>
      <c r="C22" s="20">
        <f>SUM(B3:B22)</f>
        <v>1277636</v>
      </c>
      <c r="D22" s="22">
        <f>C22/B2</f>
        <v>0.89970818052245827</v>
      </c>
      <c r="E22" s="1" t="s">
        <v>102</v>
      </c>
    </row>
    <row r="23" spans="1:5" ht="17" thickBot="1">
      <c r="A23" s="6" t="s">
        <v>54</v>
      </c>
      <c r="B23" s="7">
        <v>11994</v>
      </c>
      <c r="C23" s="20"/>
      <c r="D23" s="22"/>
      <c r="E23" s="1" t="s">
        <v>100</v>
      </c>
    </row>
    <row r="24" spans="1:5" ht="17" thickBot="1">
      <c r="A24" s="6" t="s">
        <v>22</v>
      </c>
      <c r="B24" s="7">
        <v>10641</v>
      </c>
      <c r="C24" s="20"/>
      <c r="D24" s="22"/>
    </row>
    <row r="25" spans="1:5" ht="17" thickBot="1">
      <c r="A25" s="6" t="s">
        <v>26</v>
      </c>
      <c r="B25" s="7">
        <v>10633</v>
      </c>
      <c r="C25" s="20"/>
      <c r="D25" s="22"/>
    </row>
    <row r="26" spans="1:5" ht="17" thickBot="1">
      <c r="A26" s="6" t="s">
        <v>47</v>
      </c>
      <c r="B26" s="7">
        <v>9609</v>
      </c>
      <c r="C26" s="20"/>
      <c r="D26" s="22"/>
    </row>
    <row r="27" spans="1:5" ht="17" thickBot="1">
      <c r="A27" s="6" t="s">
        <v>55</v>
      </c>
      <c r="B27" s="7">
        <v>8517</v>
      </c>
      <c r="C27" s="20"/>
      <c r="D27" s="22"/>
    </row>
    <row r="28" spans="1:5" ht="17" thickBot="1">
      <c r="A28" s="6" t="s">
        <v>10</v>
      </c>
      <c r="B28" s="7">
        <v>8113</v>
      </c>
      <c r="C28" s="20"/>
      <c r="D28" s="22"/>
    </row>
    <row r="29" spans="1:5" ht="17" thickBot="1">
      <c r="A29" s="6" t="s">
        <v>63</v>
      </c>
      <c r="B29" s="7">
        <v>6431</v>
      </c>
      <c r="C29" s="20"/>
      <c r="D29" s="22"/>
    </row>
    <row r="30" spans="1:5" ht="17" thickBot="1">
      <c r="A30" s="6" t="s">
        <v>51</v>
      </c>
      <c r="B30" s="7">
        <v>6219</v>
      </c>
      <c r="C30" s="20"/>
      <c r="D30" s="22"/>
    </row>
    <row r="31" spans="1:5" ht="17" thickBot="1">
      <c r="A31" s="6" t="s">
        <v>50</v>
      </c>
      <c r="B31" s="7">
        <v>6195</v>
      </c>
      <c r="C31" s="20"/>
      <c r="D31" s="22"/>
    </row>
    <row r="32" spans="1:5" ht="17" thickBot="1">
      <c r="A32" s="6" t="s">
        <v>18</v>
      </c>
      <c r="B32" s="7">
        <v>5469</v>
      </c>
      <c r="C32" s="20"/>
      <c r="D32" s="22"/>
    </row>
    <row r="33" spans="1:5" ht="17" thickBot="1">
      <c r="A33" s="6" t="s">
        <v>37</v>
      </c>
      <c r="B33" s="7">
        <v>5058</v>
      </c>
      <c r="C33" s="20"/>
      <c r="D33" s="22"/>
    </row>
    <row r="34" spans="1:5" ht="17" thickBot="1">
      <c r="A34" s="6" t="s">
        <v>46</v>
      </c>
      <c r="B34" s="7">
        <v>4982</v>
      </c>
      <c r="C34" s="20"/>
      <c r="D34" s="22"/>
    </row>
    <row r="35" spans="1:5" ht="17" thickBot="1">
      <c r="A35" s="6" t="s">
        <v>57</v>
      </c>
      <c r="B35" s="7">
        <v>3901</v>
      </c>
      <c r="C35" s="20"/>
      <c r="D35" s="22"/>
    </row>
    <row r="36" spans="1:5" ht="17" thickBot="1">
      <c r="A36" s="6" t="s">
        <v>15</v>
      </c>
      <c r="B36" s="7">
        <v>3888</v>
      </c>
      <c r="C36" s="20"/>
      <c r="D36" s="22"/>
    </row>
    <row r="37" spans="1:5" ht="17" thickBot="1">
      <c r="A37" s="6" t="s">
        <v>58</v>
      </c>
      <c r="B37" s="7">
        <v>3862</v>
      </c>
      <c r="C37" s="20"/>
      <c r="D37" s="22"/>
    </row>
    <row r="38" spans="1:5" ht="17" thickBot="1">
      <c r="A38" s="6" t="s">
        <v>64</v>
      </c>
      <c r="B38" s="7">
        <v>3611</v>
      </c>
      <c r="C38" s="20"/>
      <c r="D38" s="22"/>
    </row>
    <row r="39" spans="1:5" ht="17" thickBot="1">
      <c r="A39" s="6" t="s">
        <v>29</v>
      </c>
      <c r="B39" s="7">
        <v>3377</v>
      </c>
      <c r="C39" s="20"/>
      <c r="D39" s="22"/>
    </row>
    <row r="40" spans="1:5" ht="17" thickBot="1">
      <c r="A40" s="6" t="s">
        <v>27</v>
      </c>
      <c r="B40" s="7">
        <v>3251</v>
      </c>
      <c r="C40" s="20"/>
      <c r="D40" s="22"/>
    </row>
    <row r="41" spans="1:5" ht="17" thickBot="1">
      <c r="A41" s="6" t="s">
        <v>23</v>
      </c>
      <c r="B41" s="7">
        <v>2796</v>
      </c>
      <c r="C41" s="20"/>
      <c r="D41" s="22"/>
    </row>
    <row r="42" spans="1:5" ht="17" thickBot="1">
      <c r="A42" s="6" t="s">
        <v>34</v>
      </c>
      <c r="B42" s="7">
        <v>2062</v>
      </c>
      <c r="C42" s="20">
        <f>SUM(B23:B42)</f>
        <v>120609</v>
      </c>
      <c r="D42" s="22">
        <f>C42/B2</f>
        <v>8.4932566039649146E-2</v>
      </c>
      <c r="E42" s="1" t="s">
        <v>101</v>
      </c>
    </row>
    <row r="43" spans="1:5" ht="17" thickBot="1">
      <c r="A43" s="6" t="s">
        <v>35</v>
      </c>
      <c r="B43" s="7">
        <v>1795</v>
      </c>
      <c r="C43" s="20"/>
      <c r="D43" s="22"/>
    </row>
    <row r="44" spans="1:5" ht="17" thickBot="1">
      <c r="A44" s="6" t="s">
        <v>53</v>
      </c>
      <c r="B44" s="7">
        <v>1715</v>
      </c>
      <c r="C44" s="20"/>
      <c r="D44" s="22"/>
    </row>
    <row r="45" spans="1:5" ht="17" thickBot="1">
      <c r="A45" s="6" t="s">
        <v>41</v>
      </c>
      <c r="B45" s="7">
        <v>1542</v>
      </c>
      <c r="C45" s="20"/>
      <c r="D45" s="22"/>
    </row>
    <row r="46" spans="1:5" ht="17" thickBot="1">
      <c r="A46" s="6" t="s">
        <v>11</v>
      </c>
      <c r="B46" s="7">
        <v>1527</v>
      </c>
      <c r="C46" s="20"/>
      <c r="D46" s="22"/>
    </row>
    <row r="47" spans="1:5" ht="17" thickBot="1">
      <c r="A47" s="6" t="s">
        <v>14</v>
      </c>
      <c r="B47" s="7">
        <v>1364</v>
      </c>
      <c r="C47" s="20"/>
      <c r="D47" s="22"/>
    </row>
    <row r="48" spans="1:5" ht="17" thickBot="1">
      <c r="A48" s="6" t="s">
        <v>17</v>
      </c>
      <c r="B48" s="7">
        <v>1264</v>
      </c>
      <c r="C48" s="20"/>
      <c r="D48" s="22"/>
    </row>
    <row r="49" spans="1:5" ht="17" thickBot="1">
      <c r="A49" s="6" t="s">
        <v>12</v>
      </c>
      <c r="B49" s="7">
        <v>1167</v>
      </c>
      <c r="C49" s="20"/>
      <c r="D49" s="22"/>
    </row>
    <row r="50" spans="1:5" ht="17" thickBot="1">
      <c r="A50" s="6" t="s">
        <v>24</v>
      </c>
      <c r="B50" s="8">
        <v>791</v>
      </c>
      <c r="C50" s="21"/>
      <c r="D50" s="22"/>
    </row>
    <row r="51" spans="1:5" ht="17" thickBot="1">
      <c r="A51" s="6" t="s">
        <v>61</v>
      </c>
      <c r="B51" s="8">
        <v>692</v>
      </c>
      <c r="C51" s="21"/>
      <c r="D51" s="22"/>
    </row>
    <row r="52" spans="1:5" ht="17" thickBot="1">
      <c r="A52" s="6" t="s">
        <v>59</v>
      </c>
      <c r="B52" s="8">
        <v>654</v>
      </c>
      <c r="C52" s="21"/>
      <c r="D52" s="22"/>
    </row>
    <row r="53" spans="1:5" ht="17" thickBot="1">
      <c r="A53" s="6" t="s">
        <v>32</v>
      </c>
      <c r="B53" s="8">
        <v>592</v>
      </c>
      <c r="C53" s="21"/>
      <c r="D53" s="22"/>
    </row>
    <row r="54" spans="1:5" ht="17" thickBot="1">
      <c r="A54" s="6" t="s">
        <v>28</v>
      </c>
      <c r="B54" s="8">
        <v>551</v>
      </c>
      <c r="C54" s="21"/>
      <c r="D54" s="22"/>
    </row>
    <row r="55" spans="1:5" ht="17" thickBot="1">
      <c r="A55" s="6" t="s">
        <v>31</v>
      </c>
      <c r="B55" s="8">
        <v>524</v>
      </c>
      <c r="C55" s="21"/>
      <c r="D55" s="22"/>
    </row>
    <row r="56" spans="1:5" ht="17" thickBot="1">
      <c r="A56" s="6" t="s">
        <v>20</v>
      </c>
      <c r="B56" s="8">
        <v>442</v>
      </c>
      <c r="C56" s="21"/>
      <c r="D56" s="22"/>
    </row>
    <row r="57" spans="1:5" ht="17" thickBot="1">
      <c r="A57" s="6" t="s">
        <v>9</v>
      </c>
      <c r="B57" s="8">
        <v>401</v>
      </c>
      <c r="C57" s="21"/>
      <c r="D57" s="22"/>
    </row>
    <row r="58" spans="1:5" ht="17" thickBot="1">
      <c r="A58" s="6" t="s">
        <v>38</v>
      </c>
      <c r="B58" s="8">
        <v>396</v>
      </c>
      <c r="C58" s="21"/>
      <c r="D58" s="22"/>
    </row>
    <row r="59" spans="1:5" ht="17" thickBot="1">
      <c r="A59" s="6" t="s">
        <v>52</v>
      </c>
      <c r="B59" s="8">
        <v>30</v>
      </c>
      <c r="C59" s="21"/>
      <c r="D59" s="22"/>
    </row>
    <row r="60" spans="1:5" ht="17" thickBot="1">
      <c r="A60" s="9" t="s">
        <v>8</v>
      </c>
      <c r="B60" s="16">
        <v>19</v>
      </c>
      <c r="C60" s="20">
        <f>SUM(B43:B60)</f>
        <v>15466</v>
      </c>
      <c r="D60" s="22">
        <f>C60/B2</f>
        <v>1.0891119786825307E-2</v>
      </c>
      <c r="E60" s="1" t="s">
        <v>105</v>
      </c>
    </row>
    <row r="61" spans="1:5">
      <c r="A61" s="157"/>
      <c r="B61" s="157"/>
      <c r="C61" s="11"/>
      <c r="D61" s="27"/>
    </row>
    <row r="62" spans="1:5">
      <c r="A62" s="13" t="s">
        <v>65</v>
      </c>
    </row>
    <row r="63" spans="1:5">
      <c r="A63" s="13" t="s">
        <v>93</v>
      </c>
    </row>
    <row r="64" spans="1:5">
      <c r="A64" s="13" t="s">
        <v>94</v>
      </c>
    </row>
    <row r="65" spans="1:5">
      <c r="A65" s="13" t="s">
        <v>95</v>
      </c>
    </row>
    <row r="66" spans="1:5">
      <c r="A66" s="13" t="s">
        <v>96</v>
      </c>
    </row>
    <row r="67" spans="1:5">
      <c r="A67" s="14"/>
      <c r="B67" s="14"/>
      <c r="C67" s="14"/>
      <c r="D67" s="30"/>
      <c r="E67" s="14"/>
    </row>
  </sheetData>
  <sortState xmlns:xlrd2="http://schemas.microsoft.com/office/spreadsheetml/2017/richdata2" ref="A3:B60">
    <sortCondition descending="1" ref="B2:B60"/>
  </sortState>
  <mergeCells count="1">
    <mergeCell ref="A61:B61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EE5E-32C4-3C4A-BAEB-7F88E8242F85}">
  <dimension ref="A1:B74"/>
  <sheetViews>
    <sheetView showGridLines="0" topLeftCell="A10" workbookViewId="0">
      <selection activeCell="B19" sqref="B19"/>
    </sheetView>
  </sheetViews>
  <sheetFormatPr baseColWidth="10" defaultRowHeight="16"/>
  <cols>
    <col min="1" max="2" width="22.83203125" style="1" customWidth="1"/>
    <col min="3" max="16384" width="10.83203125" style="1"/>
  </cols>
  <sheetData>
    <row r="1" spans="1:2">
      <c r="A1" s="158" t="s">
        <v>0</v>
      </c>
      <c r="B1" s="158"/>
    </row>
    <row r="2" spans="1:2">
      <c r="A2" s="158" t="s">
        <v>1</v>
      </c>
      <c r="B2" s="158"/>
    </row>
    <row r="3" spans="1:2">
      <c r="A3" s="158" t="s">
        <v>2</v>
      </c>
      <c r="B3" s="158"/>
    </row>
    <row r="4" spans="1:2" ht="32" customHeight="1">
      <c r="A4" s="159" t="s">
        <v>90</v>
      </c>
      <c r="B4" s="159"/>
    </row>
    <row r="5" spans="1:2" ht="16" customHeight="1">
      <c r="A5" s="159" t="s">
        <v>91</v>
      </c>
      <c r="B5" s="159"/>
    </row>
    <row r="6" spans="1:2" ht="17" thickBot="1">
      <c r="A6" s="160"/>
      <c r="B6" s="160"/>
    </row>
    <row r="7" spans="1:2" ht="17" thickBot="1">
      <c r="A7" s="91"/>
      <c r="B7" s="5" t="s">
        <v>80</v>
      </c>
    </row>
    <row r="8" spans="1:2" ht="17" thickBot="1">
      <c r="A8" s="6" t="s">
        <v>6</v>
      </c>
      <c r="B8" s="7">
        <v>441114</v>
      </c>
    </row>
    <row r="9" spans="1:2" ht="17" thickBot="1">
      <c r="A9" s="6" t="s">
        <v>7</v>
      </c>
      <c r="B9" s="7">
        <v>11581</v>
      </c>
    </row>
    <row r="10" spans="1:2" ht="17" thickBot="1">
      <c r="A10" s="6" t="s">
        <v>8</v>
      </c>
      <c r="B10" s="8">
        <v>36</v>
      </c>
    </row>
    <row r="11" spans="1:2" ht="17" thickBot="1">
      <c r="A11" s="6" t="s">
        <v>9</v>
      </c>
      <c r="B11" s="8">
        <v>551</v>
      </c>
    </row>
    <row r="12" spans="1:2" ht="17" thickBot="1">
      <c r="A12" s="6" t="s">
        <v>10</v>
      </c>
      <c r="B12" s="7">
        <v>3206</v>
      </c>
    </row>
    <row r="13" spans="1:2" ht="17" thickBot="1">
      <c r="A13" s="6" t="s">
        <v>11</v>
      </c>
      <c r="B13" s="8">
        <v>929</v>
      </c>
    </row>
    <row r="14" spans="1:2" ht="17" thickBot="1">
      <c r="A14" s="6" t="s">
        <v>12</v>
      </c>
      <c r="B14" s="8">
        <v>258</v>
      </c>
    </row>
    <row r="15" spans="1:2" ht="17" thickBot="1">
      <c r="A15" s="6" t="s">
        <v>13</v>
      </c>
      <c r="B15" s="7">
        <v>9639</v>
      </c>
    </row>
    <row r="16" spans="1:2" ht="17" thickBot="1">
      <c r="A16" s="6" t="s">
        <v>14</v>
      </c>
      <c r="B16" s="8">
        <v>714</v>
      </c>
    </row>
    <row r="17" spans="1:2" ht="17" thickBot="1">
      <c r="A17" s="6" t="s">
        <v>15</v>
      </c>
      <c r="B17" s="7">
        <v>2030</v>
      </c>
    </row>
    <row r="18" spans="1:2" ht="17" thickBot="1">
      <c r="A18" s="6" t="s">
        <v>16</v>
      </c>
      <c r="B18" s="7">
        <v>19614</v>
      </c>
    </row>
    <row r="19" spans="1:2" ht="17" thickBot="1">
      <c r="A19" s="6" t="s">
        <v>17</v>
      </c>
      <c r="B19" s="8">
        <v>570</v>
      </c>
    </row>
    <row r="20" spans="1:2" ht="17" thickBot="1">
      <c r="A20" s="6" t="s">
        <v>18</v>
      </c>
      <c r="B20" s="7">
        <v>2236</v>
      </c>
    </row>
    <row r="21" spans="1:2" ht="17" thickBot="1">
      <c r="A21" s="6" t="s">
        <v>19</v>
      </c>
      <c r="B21" s="7">
        <v>2704</v>
      </c>
    </row>
    <row r="22" spans="1:2" ht="17" thickBot="1">
      <c r="A22" s="6" t="s">
        <v>20</v>
      </c>
      <c r="B22" s="8">
        <v>313</v>
      </c>
    </row>
    <row r="23" spans="1:2" ht="17" thickBot="1">
      <c r="A23" s="6" t="s">
        <v>21</v>
      </c>
      <c r="B23" s="7">
        <v>14103</v>
      </c>
    </row>
    <row r="24" spans="1:2" ht="17" thickBot="1">
      <c r="A24" s="6" t="s">
        <v>22</v>
      </c>
      <c r="B24" s="7">
        <v>2351</v>
      </c>
    </row>
    <row r="25" spans="1:2" ht="17" thickBot="1">
      <c r="A25" s="6" t="s">
        <v>23</v>
      </c>
      <c r="B25" s="7">
        <v>1148</v>
      </c>
    </row>
    <row r="26" spans="1:2" ht="17" thickBot="1">
      <c r="A26" s="6" t="s">
        <v>24</v>
      </c>
      <c r="B26" s="8">
        <v>476</v>
      </c>
    </row>
    <row r="27" spans="1:2" ht="17" thickBot="1">
      <c r="A27" s="6" t="s">
        <v>25</v>
      </c>
      <c r="B27" s="7">
        <v>100610</v>
      </c>
    </row>
    <row r="28" spans="1:2" ht="17" thickBot="1">
      <c r="A28" s="6" t="s">
        <v>26</v>
      </c>
      <c r="B28" s="7">
        <v>3183</v>
      </c>
    </row>
    <row r="29" spans="1:2" ht="17" thickBot="1">
      <c r="A29" s="6" t="s">
        <v>27</v>
      </c>
      <c r="B29" s="7">
        <v>1225</v>
      </c>
    </row>
    <row r="30" spans="1:2" ht="17" thickBot="1">
      <c r="A30" s="6" t="s">
        <v>28</v>
      </c>
      <c r="B30" s="8">
        <v>242</v>
      </c>
    </row>
    <row r="31" spans="1:2" ht="17" thickBot="1">
      <c r="A31" s="6" t="s">
        <v>29</v>
      </c>
      <c r="B31" s="7">
        <v>1809</v>
      </c>
    </row>
    <row r="32" spans="1:2" ht="17" thickBot="1">
      <c r="A32" s="6" t="s">
        <v>30</v>
      </c>
      <c r="B32" s="7">
        <v>5555</v>
      </c>
    </row>
    <row r="33" spans="1:2" ht="17" thickBot="1">
      <c r="A33" s="6" t="s">
        <v>31</v>
      </c>
      <c r="B33" s="8">
        <v>231</v>
      </c>
    </row>
    <row r="34" spans="1:2" ht="17" thickBot="1">
      <c r="A34" s="6" t="s">
        <v>32</v>
      </c>
      <c r="B34" s="8">
        <v>173</v>
      </c>
    </row>
    <row r="35" spans="1:2" ht="17" thickBot="1">
      <c r="A35" s="6" t="s">
        <v>33</v>
      </c>
      <c r="B35" s="7">
        <v>4391</v>
      </c>
    </row>
    <row r="36" spans="1:2" ht="17" thickBot="1">
      <c r="A36" s="6" t="s">
        <v>34</v>
      </c>
      <c r="B36" s="7">
        <v>1642</v>
      </c>
    </row>
    <row r="37" spans="1:2" ht="17" thickBot="1">
      <c r="A37" s="6" t="s">
        <v>35</v>
      </c>
      <c r="B37" s="7">
        <v>1078</v>
      </c>
    </row>
    <row r="38" spans="1:2" ht="17" thickBot="1">
      <c r="A38" s="6" t="s">
        <v>36</v>
      </c>
      <c r="B38" s="7">
        <v>28414</v>
      </c>
    </row>
    <row r="39" spans="1:2" ht="17" thickBot="1">
      <c r="A39" s="6" t="s">
        <v>37</v>
      </c>
      <c r="B39" s="7">
        <v>3744</v>
      </c>
    </row>
    <row r="40" spans="1:2" ht="17" thickBot="1">
      <c r="A40" s="6" t="s">
        <v>38</v>
      </c>
      <c r="B40" s="8">
        <v>119</v>
      </c>
    </row>
    <row r="41" spans="1:2" ht="17" thickBot="1">
      <c r="A41" s="6" t="s">
        <v>39</v>
      </c>
      <c r="B41" s="7">
        <v>40143</v>
      </c>
    </row>
    <row r="42" spans="1:2" ht="17" thickBot="1">
      <c r="A42" s="6" t="s">
        <v>40</v>
      </c>
      <c r="B42" s="7">
        <v>20878</v>
      </c>
    </row>
    <row r="43" spans="1:2" ht="17" thickBot="1">
      <c r="A43" s="6" t="s">
        <v>41</v>
      </c>
      <c r="B43" s="8">
        <v>722</v>
      </c>
    </row>
    <row r="44" spans="1:2" ht="17" thickBot="1">
      <c r="A44" s="6" t="s">
        <v>42</v>
      </c>
      <c r="B44" s="7">
        <v>30761</v>
      </c>
    </row>
    <row r="45" spans="1:2" ht="17" thickBot="1">
      <c r="A45" s="6" t="s">
        <v>43</v>
      </c>
      <c r="B45" s="7">
        <v>43234</v>
      </c>
    </row>
    <row r="46" spans="1:2" ht="17" thickBot="1">
      <c r="A46" s="6" t="s">
        <v>44</v>
      </c>
      <c r="B46" s="7">
        <v>4975</v>
      </c>
    </row>
    <row r="47" spans="1:2" ht="17" thickBot="1">
      <c r="A47" s="6" t="s">
        <v>45</v>
      </c>
      <c r="B47" s="7">
        <v>9116</v>
      </c>
    </row>
    <row r="48" spans="1:2" ht="17" thickBot="1">
      <c r="A48" s="6" t="s">
        <v>46</v>
      </c>
      <c r="B48" s="7">
        <v>3509</v>
      </c>
    </row>
    <row r="49" spans="1:2" ht="17" thickBot="1">
      <c r="A49" s="6" t="s">
        <v>47</v>
      </c>
      <c r="B49" s="7">
        <v>4600</v>
      </c>
    </row>
    <row r="50" spans="1:2" ht="17" thickBot="1">
      <c r="A50" s="6" t="s">
        <v>48</v>
      </c>
      <c r="B50" s="7">
        <v>5789</v>
      </c>
    </row>
    <row r="51" spans="1:2" ht="17" thickBot="1">
      <c r="A51" s="6" t="s">
        <v>49</v>
      </c>
      <c r="B51" s="7">
        <v>12012</v>
      </c>
    </row>
    <row r="52" spans="1:2" ht="17" thickBot="1">
      <c r="A52" s="6" t="s">
        <v>50</v>
      </c>
      <c r="B52" s="7">
        <v>1968</v>
      </c>
    </row>
    <row r="53" spans="1:2" ht="17" thickBot="1">
      <c r="A53" s="6" t="s">
        <v>51</v>
      </c>
      <c r="B53" s="7">
        <v>3512</v>
      </c>
    </row>
    <row r="54" spans="1:2" ht="17" thickBot="1">
      <c r="A54" s="6" t="s">
        <v>52</v>
      </c>
      <c r="B54" s="8">
        <v>24</v>
      </c>
    </row>
    <row r="55" spans="1:2" ht="17" thickBot="1">
      <c r="A55" s="6" t="s">
        <v>53</v>
      </c>
      <c r="B55" s="8">
        <v>763</v>
      </c>
    </row>
    <row r="56" spans="1:2" ht="17" thickBot="1">
      <c r="A56" s="6" t="s">
        <v>54</v>
      </c>
      <c r="B56" s="7">
        <v>5817</v>
      </c>
    </row>
    <row r="57" spans="1:2" ht="17" thickBot="1">
      <c r="A57" s="6" t="s">
        <v>55</v>
      </c>
      <c r="B57" s="7">
        <v>4602</v>
      </c>
    </row>
    <row r="58" spans="1:2" ht="17" thickBot="1">
      <c r="A58" s="6" t="s">
        <v>56</v>
      </c>
      <c r="B58" s="7">
        <v>9692</v>
      </c>
    </row>
    <row r="59" spans="1:2" ht="17" thickBot="1">
      <c r="A59" s="6" t="s">
        <v>57</v>
      </c>
      <c r="B59" s="7">
        <v>1290</v>
      </c>
    </row>
    <row r="60" spans="1:2" ht="17" thickBot="1">
      <c r="A60" s="6" t="s">
        <v>58</v>
      </c>
      <c r="B60" s="7">
        <v>1346</v>
      </c>
    </row>
    <row r="61" spans="1:2" ht="17" thickBot="1">
      <c r="A61" s="6" t="s">
        <v>59</v>
      </c>
      <c r="B61" s="8">
        <v>200</v>
      </c>
    </row>
    <row r="62" spans="1:2" ht="17" thickBot="1">
      <c r="A62" s="6" t="s">
        <v>60</v>
      </c>
      <c r="B62" s="7">
        <v>9481</v>
      </c>
    </row>
    <row r="63" spans="1:2" ht="17" thickBot="1">
      <c r="A63" s="6" t="s">
        <v>61</v>
      </c>
      <c r="B63" s="8">
        <v>837</v>
      </c>
    </row>
    <row r="64" spans="1:2" ht="17" thickBot="1">
      <c r="A64" s="6" t="s">
        <v>62</v>
      </c>
      <c r="B64" s="7">
        <v>8352</v>
      </c>
    </row>
    <row r="65" spans="1:2" ht="17" thickBot="1">
      <c r="A65" s="6" t="s">
        <v>63</v>
      </c>
      <c r="B65" s="7">
        <v>2109</v>
      </c>
    </row>
    <row r="66" spans="1:2" ht="17" thickBot="1">
      <c r="A66" s="9" t="s">
        <v>64</v>
      </c>
      <c r="B66" s="118">
        <v>1580</v>
      </c>
    </row>
    <row r="67" spans="1:2">
      <c r="A67" s="157"/>
      <c r="B67" s="157"/>
    </row>
    <row r="68" spans="1:2">
      <c r="A68" s="13" t="s">
        <v>92</v>
      </c>
    </row>
    <row r="69" spans="1:2">
      <c r="A69" s="13" t="s">
        <v>433</v>
      </c>
    </row>
    <row r="70" spans="1:2">
      <c r="A70" s="13" t="s">
        <v>65</v>
      </c>
    </row>
    <row r="71" spans="1:2">
      <c r="A71" s="13" t="s">
        <v>66</v>
      </c>
    </row>
    <row r="72" spans="1:2">
      <c r="A72" s="13" t="s">
        <v>67</v>
      </c>
    </row>
    <row r="73" spans="1:2">
      <c r="A73" s="13" t="s">
        <v>432</v>
      </c>
    </row>
    <row r="74" spans="1:2">
      <c r="A74" s="14"/>
      <c r="B74" s="14"/>
    </row>
  </sheetData>
  <mergeCells count="7">
    <mergeCell ref="A67:B67"/>
    <mergeCell ref="A1:B1"/>
    <mergeCell ref="A2:B2"/>
    <mergeCell ref="A3:B3"/>
    <mergeCell ref="A4:B4"/>
    <mergeCell ref="A5:B5"/>
    <mergeCell ref="A6:B6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F814-359B-DD47-B297-4E27AF83A7F6}">
  <dimension ref="A1:B74"/>
  <sheetViews>
    <sheetView showGridLines="0" topLeftCell="A16" workbookViewId="0">
      <selection activeCell="B23" sqref="B23"/>
    </sheetView>
  </sheetViews>
  <sheetFormatPr baseColWidth="10" defaultRowHeight="16"/>
  <cols>
    <col min="1" max="2" width="22.83203125" style="1" customWidth="1"/>
    <col min="3" max="16384" width="10.83203125" style="1"/>
  </cols>
  <sheetData>
    <row r="1" spans="1:2">
      <c r="A1" s="158" t="s">
        <v>0</v>
      </c>
      <c r="B1" s="158"/>
    </row>
    <row r="2" spans="1:2">
      <c r="A2" s="158" t="s">
        <v>1</v>
      </c>
      <c r="B2" s="158"/>
    </row>
    <row r="3" spans="1:2">
      <c r="A3" s="158" t="s">
        <v>2</v>
      </c>
      <c r="B3" s="158"/>
    </row>
    <row r="4" spans="1:2" ht="32" customHeight="1">
      <c r="A4" s="159" t="s">
        <v>193</v>
      </c>
      <c r="B4" s="159"/>
    </row>
    <row r="5" spans="1:2" ht="16" customHeight="1">
      <c r="A5" s="159" t="s">
        <v>191</v>
      </c>
      <c r="B5" s="159"/>
    </row>
    <row r="6" spans="1:2" ht="17" thickBot="1">
      <c r="A6" s="160"/>
      <c r="B6" s="160"/>
    </row>
    <row r="7" spans="1:2" ht="17" thickBot="1">
      <c r="A7" s="91"/>
      <c r="B7" s="5" t="s">
        <v>80</v>
      </c>
    </row>
    <row r="8" spans="1:2" ht="17" thickBot="1">
      <c r="A8" s="6" t="s">
        <v>6</v>
      </c>
      <c r="B8" s="7">
        <v>306875</v>
      </c>
    </row>
    <row r="9" spans="1:2" ht="17" thickBot="1">
      <c r="A9" s="6" t="s">
        <v>7</v>
      </c>
      <c r="B9" s="7">
        <v>5809</v>
      </c>
    </row>
    <row r="10" spans="1:2" ht="17" thickBot="1">
      <c r="A10" s="6" t="s">
        <v>8</v>
      </c>
      <c r="B10" s="8">
        <v>23</v>
      </c>
    </row>
    <row r="11" spans="1:2" ht="17" thickBot="1">
      <c r="A11" s="6" t="s">
        <v>9</v>
      </c>
      <c r="B11" s="8">
        <v>287</v>
      </c>
    </row>
    <row r="12" spans="1:2" ht="17" thickBot="1">
      <c r="A12" s="6" t="s">
        <v>10</v>
      </c>
      <c r="B12" s="7">
        <v>1134</v>
      </c>
    </row>
    <row r="13" spans="1:2" ht="17" thickBot="1">
      <c r="A13" s="6" t="s">
        <v>11</v>
      </c>
      <c r="B13" s="8">
        <v>449</v>
      </c>
    </row>
    <row r="14" spans="1:2" ht="17" thickBot="1">
      <c r="A14" s="6" t="s">
        <v>12</v>
      </c>
      <c r="B14" s="8">
        <v>175</v>
      </c>
    </row>
    <row r="15" spans="1:2" ht="17" thickBot="1">
      <c r="A15" s="6" t="s">
        <v>13</v>
      </c>
      <c r="B15" s="7">
        <v>5510</v>
      </c>
    </row>
    <row r="16" spans="1:2" ht="17" thickBot="1">
      <c r="A16" s="6" t="s">
        <v>14</v>
      </c>
      <c r="B16" s="8">
        <v>450</v>
      </c>
    </row>
    <row r="17" spans="1:2" ht="17" thickBot="1">
      <c r="A17" s="6" t="s">
        <v>15</v>
      </c>
      <c r="B17" s="7">
        <v>1247</v>
      </c>
    </row>
    <row r="18" spans="1:2" ht="17" thickBot="1">
      <c r="A18" s="6" t="s">
        <v>16</v>
      </c>
      <c r="B18" s="7">
        <v>14511</v>
      </c>
    </row>
    <row r="19" spans="1:2" ht="17" thickBot="1">
      <c r="A19" s="6" t="s">
        <v>17</v>
      </c>
      <c r="B19" s="8">
        <v>396</v>
      </c>
    </row>
    <row r="20" spans="1:2" ht="17" thickBot="1">
      <c r="A20" s="6" t="s">
        <v>18</v>
      </c>
      <c r="B20" s="7">
        <v>1129</v>
      </c>
    </row>
    <row r="21" spans="1:2" ht="17" thickBot="1">
      <c r="A21" s="6" t="s">
        <v>19</v>
      </c>
      <c r="B21" s="7">
        <v>2237</v>
      </c>
    </row>
    <row r="22" spans="1:2" ht="17" thickBot="1">
      <c r="A22" s="6" t="s">
        <v>20</v>
      </c>
      <c r="B22" s="8">
        <v>188</v>
      </c>
    </row>
    <row r="23" spans="1:2" ht="17" thickBot="1">
      <c r="A23" s="6" t="s">
        <v>21</v>
      </c>
      <c r="B23" s="7">
        <v>7432</v>
      </c>
    </row>
    <row r="24" spans="1:2" ht="17" thickBot="1">
      <c r="A24" s="6" t="s">
        <v>22</v>
      </c>
      <c r="B24" s="7">
        <v>1641</v>
      </c>
    </row>
    <row r="25" spans="1:2" ht="17" thickBot="1">
      <c r="A25" s="6" t="s">
        <v>23</v>
      </c>
      <c r="B25" s="8">
        <v>615</v>
      </c>
    </row>
    <row r="26" spans="1:2" ht="17" thickBot="1">
      <c r="A26" s="6" t="s">
        <v>24</v>
      </c>
      <c r="B26" s="8">
        <v>233</v>
      </c>
    </row>
    <row r="27" spans="1:2" ht="17" thickBot="1">
      <c r="A27" s="6" t="s">
        <v>25</v>
      </c>
      <c r="B27" s="7">
        <v>80575</v>
      </c>
    </row>
    <row r="28" spans="1:2" ht="17" thickBot="1">
      <c r="A28" s="6" t="s">
        <v>26</v>
      </c>
      <c r="B28" s="7">
        <v>2336</v>
      </c>
    </row>
    <row r="29" spans="1:2" ht="17" thickBot="1">
      <c r="A29" s="6" t="s">
        <v>27</v>
      </c>
      <c r="B29" s="8">
        <v>608</v>
      </c>
    </row>
    <row r="30" spans="1:2" ht="17" thickBot="1">
      <c r="A30" s="6" t="s">
        <v>28</v>
      </c>
      <c r="B30" s="8">
        <v>159</v>
      </c>
    </row>
    <row r="31" spans="1:2" ht="17" thickBot="1">
      <c r="A31" s="6" t="s">
        <v>29</v>
      </c>
      <c r="B31" s="7">
        <v>1077</v>
      </c>
    </row>
    <row r="32" spans="1:2" ht="17" thickBot="1">
      <c r="A32" s="6" t="s">
        <v>30</v>
      </c>
      <c r="B32" s="7">
        <v>3781</v>
      </c>
    </row>
    <row r="33" spans="1:2" ht="17" thickBot="1">
      <c r="A33" s="6" t="s">
        <v>31</v>
      </c>
      <c r="B33" s="8">
        <v>200</v>
      </c>
    </row>
    <row r="34" spans="1:2" ht="17" thickBot="1">
      <c r="A34" s="6" t="s">
        <v>32</v>
      </c>
      <c r="B34" s="8">
        <v>76</v>
      </c>
    </row>
    <row r="35" spans="1:2" ht="17" thickBot="1">
      <c r="A35" s="6" t="s">
        <v>33</v>
      </c>
      <c r="B35" s="7">
        <v>1961</v>
      </c>
    </row>
    <row r="36" spans="1:2" ht="17" thickBot="1">
      <c r="A36" s="6" t="s">
        <v>34</v>
      </c>
      <c r="B36" s="7">
        <v>1002</v>
      </c>
    </row>
    <row r="37" spans="1:2" ht="17" thickBot="1">
      <c r="A37" s="6" t="s">
        <v>35</v>
      </c>
      <c r="B37" s="8">
        <v>556</v>
      </c>
    </row>
    <row r="38" spans="1:2" ht="17" thickBot="1">
      <c r="A38" s="6" t="s">
        <v>36</v>
      </c>
      <c r="B38" s="7">
        <v>18074</v>
      </c>
    </row>
    <row r="39" spans="1:2" ht="17" thickBot="1">
      <c r="A39" s="6" t="s">
        <v>37</v>
      </c>
      <c r="B39" s="7">
        <v>1315</v>
      </c>
    </row>
    <row r="40" spans="1:2" ht="17" thickBot="1">
      <c r="A40" s="6" t="s">
        <v>38</v>
      </c>
      <c r="B40" s="8">
        <v>89</v>
      </c>
    </row>
    <row r="41" spans="1:2" ht="17" thickBot="1">
      <c r="A41" s="6" t="s">
        <v>39</v>
      </c>
      <c r="B41" s="7">
        <v>32916</v>
      </c>
    </row>
    <row r="42" spans="1:2" ht="17" thickBot="1">
      <c r="A42" s="6" t="s">
        <v>40</v>
      </c>
      <c r="B42" s="7">
        <v>12079</v>
      </c>
    </row>
    <row r="43" spans="1:2" ht="17" thickBot="1">
      <c r="A43" s="6" t="s">
        <v>41</v>
      </c>
      <c r="B43" s="8">
        <v>405</v>
      </c>
    </row>
    <row r="44" spans="1:2" ht="17" thickBot="1">
      <c r="A44" s="6" t="s">
        <v>42</v>
      </c>
      <c r="B44" s="7">
        <v>22748</v>
      </c>
    </row>
    <row r="45" spans="1:2" ht="17" thickBot="1">
      <c r="A45" s="6" t="s">
        <v>43</v>
      </c>
      <c r="B45" s="7">
        <v>30668</v>
      </c>
    </row>
    <row r="46" spans="1:2" ht="17" thickBot="1">
      <c r="A46" s="6" t="s">
        <v>44</v>
      </c>
      <c r="B46" s="7">
        <v>2574</v>
      </c>
    </row>
    <row r="47" spans="1:2" ht="17" thickBot="1">
      <c r="A47" s="6" t="s">
        <v>45</v>
      </c>
      <c r="B47" s="7">
        <v>4418</v>
      </c>
    </row>
    <row r="48" spans="1:2" ht="17" thickBot="1">
      <c r="A48" s="6" t="s">
        <v>46</v>
      </c>
      <c r="B48" s="7">
        <v>2448</v>
      </c>
    </row>
    <row r="49" spans="1:2" ht="17" thickBot="1">
      <c r="A49" s="6" t="s">
        <v>47</v>
      </c>
      <c r="B49" s="7">
        <v>2390</v>
      </c>
    </row>
    <row r="50" spans="1:2" ht="17" thickBot="1">
      <c r="A50" s="6" t="s">
        <v>48</v>
      </c>
      <c r="B50" s="7">
        <v>4065</v>
      </c>
    </row>
    <row r="51" spans="1:2" ht="17" thickBot="1">
      <c r="A51" s="6" t="s">
        <v>49</v>
      </c>
      <c r="B51" s="7">
        <v>9072</v>
      </c>
    </row>
    <row r="52" spans="1:2" ht="17" thickBot="1">
      <c r="A52" s="6" t="s">
        <v>50</v>
      </c>
      <c r="B52" s="7">
        <v>1080</v>
      </c>
    </row>
    <row r="53" spans="1:2" ht="17" thickBot="1">
      <c r="A53" s="6" t="s">
        <v>51</v>
      </c>
      <c r="B53" s="7">
        <v>2384</v>
      </c>
    </row>
    <row r="54" spans="1:2" ht="17" thickBot="1">
      <c r="A54" s="6" t="s">
        <v>52</v>
      </c>
      <c r="B54" s="8">
        <v>20</v>
      </c>
    </row>
    <row r="55" spans="1:2" ht="17" thickBot="1">
      <c r="A55" s="6" t="s">
        <v>53</v>
      </c>
      <c r="B55" s="8">
        <v>544</v>
      </c>
    </row>
    <row r="56" spans="1:2" ht="17" thickBot="1">
      <c r="A56" s="6" t="s">
        <v>54</v>
      </c>
      <c r="B56" s="7">
        <v>3310</v>
      </c>
    </row>
    <row r="57" spans="1:2" ht="17" thickBot="1">
      <c r="A57" s="6" t="s">
        <v>55</v>
      </c>
      <c r="B57" s="7">
        <v>2098</v>
      </c>
    </row>
    <row r="58" spans="1:2" ht="17" thickBot="1">
      <c r="A58" s="6" t="s">
        <v>56</v>
      </c>
      <c r="B58" s="7">
        <v>4887</v>
      </c>
    </row>
    <row r="59" spans="1:2" ht="17" thickBot="1">
      <c r="A59" s="6" t="s">
        <v>57</v>
      </c>
      <c r="B59" s="8">
        <v>566</v>
      </c>
    </row>
    <row r="60" spans="1:2" ht="17" thickBot="1">
      <c r="A60" s="6" t="s">
        <v>58</v>
      </c>
      <c r="B60" s="8">
        <v>768</v>
      </c>
    </row>
    <row r="61" spans="1:2" ht="17" thickBot="1">
      <c r="A61" s="6" t="s">
        <v>59</v>
      </c>
      <c r="B61" s="8">
        <v>111</v>
      </c>
    </row>
    <row r="62" spans="1:2" ht="17" thickBot="1">
      <c r="A62" s="6" t="s">
        <v>60</v>
      </c>
      <c r="B62" s="7">
        <v>7243</v>
      </c>
    </row>
    <row r="63" spans="1:2" ht="17" thickBot="1">
      <c r="A63" s="6" t="s">
        <v>61</v>
      </c>
      <c r="B63" s="8">
        <v>389</v>
      </c>
    </row>
    <row r="64" spans="1:2" ht="17" thickBot="1">
      <c r="A64" s="6" t="s">
        <v>62</v>
      </c>
      <c r="B64" s="7">
        <v>4237</v>
      </c>
    </row>
    <row r="65" spans="1:2" ht="17" thickBot="1">
      <c r="A65" s="6" t="s">
        <v>63</v>
      </c>
      <c r="B65" s="7">
        <v>1062</v>
      </c>
    </row>
    <row r="66" spans="1:2" ht="17" thickBot="1">
      <c r="A66" s="9" t="s">
        <v>64</v>
      </c>
      <c r="B66" s="16">
        <v>802</v>
      </c>
    </row>
    <row r="67" spans="1:2">
      <c r="A67" s="157"/>
      <c r="B67" s="157"/>
    </row>
    <row r="68" spans="1:2">
      <c r="A68" s="13" t="s">
        <v>92</v>
      </c>
    </row>
    <row r="69" spans="1:2">
      <c r="A69" s="13" t="s">
        <v>433</v>
      </c>
    </row>
    <row r="70" spans="1:2">
      <c r="A70" s="13" t="s">
        <v>65</v>
      </c>
    </row>
    <row r="71" spans="1:2">
      <c r="A71" s="13" t="s">
        <v>66</v>
      </c>
    </row>
    <row r="72" spans="1:2">
      <c r="A72" s="13" t="s">
        <v>67</v>
      </c>
    </row>
    <row r="73" spans="1:2">
      <c r="A73" s="13" t="s">
        <v>432</v>
      </c>
    </row>
    <row r="74" spans="1:2">
      <c r="A74" s="14"/>
      <c r="B74" s="14"/>
    </row>
  </sheetData>
  <mergeCells count="7">
    <mergeCell ref="A67:B67"/>
    <mergeCell ref="A1:B1"/>
    <mergeCell ref="A2:B2"/>
    <mergeCell ref="A3:B3"/>
    <mergeCell ref="A4:B4"/>
    <mergeCell ref="A5:B5"/>
    <mergeCell ref="A6:B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A58F-BF21-A24B-97EC-B36AE3DC4892}">
  <dimension ref="A1:B74"/>
  <sheetViews>
    <sheetView showGridLines="0" workbookViewId="0">
      <selection activeCell="B18" sqref="B18"/>
    </sheetView>
  </sheetViews>
  <sheetFormatPr baseColWidth="10" defaultRowHeight="16"/>
  <cols>
    <col min="1" max="2" width="22.83203125" style="1" customWidth="1"/>
    <col min="3" max="16384" width="10.83203125" style="1"/>
  </cols>
  <sheetData>
    <row r="1" spans="1:2">
      <c r="A1" s="158" t="s">
        <v>0</v>
      </c>
      <c r="B1" s="158"/>
    </row>
    <row r="2" spans="1:2">
      <c r="A2" s="158" t="s">
        <v>1</v>
      </c>
      <c r="B2" s="158"/>
    </row>
    <row r="3" spans="1:2">
      <c r="A3" s="158" t="s">
        <v>2</v>
      </c>
      <c r="B3" s="158"/>
    </row>
    <row r="4" spans="1:2" ht="32" customHeight="1">
      <c r="A4" s="159" t="s">
        <v>195</v>
      </c>
      <c r="B4" s="159"/>
    </row>
    <row r="5" spans="1:2" ht="16" customHeight="1">
      <c r="A5" s="159" t="s">
        <v>194</v>
      </c>
      <c r="B5" s="159"/>
    </row>
    <row r="6" spans="1:2" ht="17" thickBot="1">
      <c r="A6" s="160"/>
      <c r="B6" s="160"/>
    </row>
    <row r="7" spans="1:2" ht="17" thickBot="1">
      <c r="A7" s="91"/>
      <c r="B7" s="5" t="s">
        <v>80</v>
      </c>
    </row>
    <row r="8" spans="1:2" ht="17" thickBot="1">
      <c r="A8" s="6" t="s">
        <v>6</v>
      </c>
      <c r="B8" s="7">
        <v>54411</v>
      </c>
    </row>
    <row r="9" spans="1:2" ht="17" thickBot="1">
      <c r="A9" s="6" t="s">
        <v>7</v>
      </c>
      <c r="B9" s="8">
        <v>539</v>
      </c>
    </row>
    <row r="10" spans="1:2" ht="17" thickBot="1">
      <c r="A10" s="6" t="s">
        <v>8</v>
      </c>
      <c r="B10" s="8">
        <v>8</v>
      </c>
    </row>
    <row r="11" spans="1:2" ht="17" thickBot="1">
      <c r="A11" s="6" t="s">
        <v>9</v>
      </c>
      <c r="B11" s="8">
        <v>61</v>
      </c>
    </row>
    <row r="12" spans="1:2" ht="17" thickBot="1">
      <c r="A12" s="6" t="s">
        <v>10</v>
      </c>
      <c r="B12" s="8">
        <v>384</v>
      </c>
    </row>
    <row r="13" spans="1:2" ht="17" thickBot="1">
      <c r="A13" s="6" t="s">
        <v>11</v>
      </c>
      <c r="B13" s="8">
        <v>92</v>
      </c>
    </row>
    <row r="14" spans="1:2" ht="17" thickBot="1">
      <c r="A14" s="6" t="s">
        <v>12</v>
      </c>
      <c r="B14" s="8">
        <v>43</v>
      </c>
    </row>
    <row r="15" spans="1:2" ht="17" thickBot="1">
      <c r="A15" s="6" t="s">
        <v>13</v>
      </c>
      <c r="B15" s="8">
        <v>556</v>
      </c>
    </row>
    <row r="16" spans="1:2" ht="17" thickBot="1">
      <c r="A16" s="6" t="s">
        <v>14</v>
      </c>
      <c r="B16" s="8">
        <v>70</v>
      </c>
    </row>
    <row r="17" spans="1:2" ht="17" thickBot="1">
      <c r="A17" s="6" t="s">
        <v>15</v>
      </c>
      <c r="B17" s="8">
        <v>233</v>
      </c>
    </row>
    <row r="18" spans="1:2" ht="17" thickBot="1">
      <c r="A18" s="6" t="s">
        <v>16</v>
      </c>
      <c r="B18" s="7">
        <v>2169</v>
      </c>
    </row>
    <row r="19" spans="1:2" ht="17" thickBot="1">
      <c r="A19" s="6" t="s">
        <v>17</v>
      </c>
      <c r="B19" s="8">
        <v>89</v>
      </c>
    </row>
    <row r="20" spans="1:2" ht="17" thickBot="1">
      <c r="A20" s="6" t="s">
        <v>18</v>
      </c>
      <c r="B20" s="8">
        <v>269</v>
      </c>
    </row>
    <row r="21" spans="1:2" ht="17" thickBot="1">
      <c r="A21" s="6" t="s">
        <v>19</v>
      </c>
      <c r="B21" s="8">
        <v>424</v>
      </c>
    </row>
    <row r="22" spans="1:2" ht="17" thickBot="1">
      <c r="A22" s="6" t="s">
        <v>20</v>
      </c>
      <c r="B22" s="8">
        <v>27</v>
      </c>
    </row>
    <row r="23" spans="1:2" ht="17" thickBot="1">
      <c r="A23" s="6" t="s">
        <v>21</v>
      </c>
      <c r="B23" s="7">
        <v>2893</v>
      </c>
    </row>
    <row r="24" spans="1:2" ht="17" thickBot="1">
      <c r="A24" s="6" t="s">
        <v>22</v>
      </c>
      <c r="B24" s="8">
        <v>289</v>
      </c>
    </row>
    <row r="25" spans="1:2" ht="17" thickBot="1">
      <c r="A25" s="6" t="s">
        <v>23</v>
      </c>
      <c r="B25" s="8">
        <v>107</v>
      </c>
    </row>
    <row r="26" spans="1:2" ht="17" thickBot="1">
      <c r="A26" s="6" t="s">
        <v>24</v>
      </c>
      <c r="B26" s="8">
        <v>51</v>
      </c>
    </row>
    <row r="27" spans="1:2" ht="17" thickBot="1">
      <c r="A27" s="6" t="s">
        <v>25</v>
      </c>
      <c r="B27" s="7">
        <v>15186</v>
      </c>
    </row>
    <row r="28" spans="1:2" ht="17" thickBot="1">
      <c r="A28" s="6" t="s">
        <v>26</v>
      </c>
      <c r="B28" s="8">
        <v>182</v>
      </c>
    </row>
    <row r="29" spans="1:2" ht="17" thickBot="1">
      <c r="A29" s="6" t="s">
        <v>27</v>
      </c>
      <c r="B29" s="8">
        <v>66</v>
      </c>
    </row>
    <row r="30" spans="1:2" ht="17" thickBot="1">
      <c r="A30" s="6" t="s">
        <v>28</v>
      </c>
      <c r="B30" s="8">
        <v>28</v>
      </c>
    </row>
    <row r="31" spans="1:2" ht="17" thickBot="1">
      <c r="A31" s="6" t="s">
        <v>29</v>
      </c>
      <c r="B31" s="8">
        <v>324</v>
      </c>
    </row>
    <row r="32" spans="1:2" ht="17" thickBot="1">
      <c r="A32" s="6" t="s">
        <v>30</v>
      </c>
      <c r="B32" s="8">
        <v>653</v>
      </c>
    </row>
    <row r="33" spans="1:2" ht="17" thickBot="1">
      <c r="A33" s="6" t="s">
        <v>31</v>
      </c>
      <c r="B33" s="8">
        <v>38</v>
      </c>
    </row>
    <row r="34" spans="1:2" ht="17" thickBot="1">
      <c r="A34" s="6" t="s">
        <v>32</v>
      </c>
      <c r="B34" s="8">
        <v>15</v>
      </c>
    </row>
    <row r="35" spans="1:2" ht="17" thickBot="1">
      <c r="A35" s="6" t="s">
        <v>33</v>
      </c>
      <c r="B35" s="8">
        <v>214</v>
      </c>
    </row>
    <row r="36" spans="1:2" ht="17" thickBot="1">
      <c r="A36" s="6" t="s">
        <v>34</v>
      </c>
      <c r="B36" s="8">
        <v>125</v>
      </c>
    </row>
    <row r="37" spans="1:2" ht="17" thickBot="1">
      <c r="A37" s="6" t="s">
        <v>35</v>
      </c>
      <c r="B37" s="8">
        <v>65</v>
      </c>
    </row>
    <row r="38" spans="1:2" ht="17" thickBot="1">
      <c r="A38" s="6" t="s">
        <v>36</v>
      </c>
      <c r="B38" s="7">
        <v>4717</v>
      </c>
    </row>
    <row r="39" spans="1:2" ht="17" thickBot="1">
      <c r="A39" s="6" t="s">
        <v>37</v>
      </c>
      <c r="B39" s="8">
        <v>221</v>
      </c>
    </row>
    <row r="40" spans="1:2" ht="17" thickBot="1">
      <c r="A40" s="6" t="s">
        <v>38</v>
      </c>
      <c r="B40" s="8">
        <v>36</v>
      </c>
    </row>
    <row r="41" spans="1:2" ht="17" thickBot="1">
      <c r="A41" s="6" t="s">
        <v>39</v>
      </c>
      <c r="B41" s="7">
        <v>5544</v>
      </c>
    </row>
    <row r="42" spans="1:2" ht="17" thickBot="1">
      <c r="A42" s="6" t="s">
        <v>40</v>
      </c>
      <c r="B42" s="7">
        <v>2074</v>
      </c>
    </row>
    <row r="43" spans="1:2" ht="17" thickBot="1">
      <c r="A43" s="6" t="s">
        <v>41</v>
      </c>
      <c r="B43" s="8">
        <v>33</v>
      </c>
    </row>
    <row r="44" spans="1:2" ht="17" thickBot="1">
      <c r="A44" s="6" t="s">
        <v>42</v>
      </c>
      <c r="B44" s="7">
        <v>4470</v>
      </c>
    </row>
    <row r="45" spans="1:2" ht="17" thickBot="1">
      <c r="A45" s="6" t="s">
        <v>43</v>
      </c>
      <c r="B45" s="7">
        <v>3023</v>
      </c>
    </row>
    <row r="46" spans="1:2" ht="17" thickBot="1">
      <c r="A46" s="6" t="s">
        <v>44</v>
      </c>
      <c r="B46" s="8">
        <v>479</v>
      </c>
    </row>
    <row r="47" spans="1:2" ht="17" thickBot="1">
      <c r="A47" s="6" t="s">
        <v>45</v>
      </c>
      <c r="B47" s="7">
        <v>1113</v>
      </c>
    </row>
    <row r="48" spans="1:2" ht="17" thickBot="1">
      <c r="A48" s="6" t="s">
        <v>46</v>
      </c>
      <c r="B48" s="8">
        <v>454</v>
      </c>
    </row>
    <row r="49" spans="1:2" ht="17" thickBot="1">
      <c r="A49" s="6" t="s">
        <v>47</v>
      </c>
      <c r="B49" s="8">
        <v>260</v>
      </c>
    </row>
    <row r="50" spans="1:2" ht="17" thickBot="1">
      <c r="A50" s="6" t="s">
        <v>48</v>
      </c>
      <c r="B50" s="8">
        <v>344</v>
      </c>
    </row>
    <row r="51" spans="1:2" ht="17" thickBot="1">
      <c r="A51" s="6" t="s">
        <v>49</v>
      </c>
      <c r="B51" s="8">
        <v>869</v>
      </c>
    </row>
    <row r="52" spans="1:2" ht="17" thickBot="1">
      <c r="A52" s="6" t="s">
        <v>50</v>
      </c>
      <c r="B52" s="8">
        <v>128</v>
      </c>
    </row>
    <row r="53" spans="1:2" ht="17" thickBot="1">
      <c r="A53" s="6" t="s">
        <v>51</v>
      </c>
      <c r="B53" s="8">
        <v>716</v>
      </c>
    </row>
    <row r="54" spans="1:2" ht="17" thickBot="1">
      <c r="A54" s="6" t="s">
        <v>52</v>
      </c>
      <c r="B54" s="8">
        <v>11</v>
      </c>
    </row>
    <row r="55" spans="1:2" ht="17" thickBot="1">
      <c r="A55" s="6" t="s">
        <v>53</v>
      </c>
      <c r="B55" s="8">
        <v>81</v>
      </c>
    </row>
    <row r="56" spans="1:2" ht="17" thickBot="1">
      <c r="A56" s="6" t="s">
        <v>54</v>
      </c>
      <c r="B56" s="8">
        <v>367</v>
      </c>
    </row>
    <row r="57" spans="1:2" ht="17" thickBot="1">
      <c r="A57" s="6" t="s">
        <v>55</v>
      </c>
      <c r="B57" s="8">
        <v>357</v>
      </c>
    </row>
    <row r="58" spans="1:2" ht="17" thickBot="1">
      <c r="A58" s="6" t="s">
        <v>56</v>
      </c>
      <c r="B58" s="7">
        <v>1495</v>
      </c>
    </row>
    <row r="59" spans="1:2" ht="17" thickBot="1">
      <c r="A59" s="6" t="s">
        <v>57</v>
      </c>
      <c r="B59" s="8">
        <v>106</v>
      </c>
    </row>
    <row r="60" spans="1:2" ht="17" thickBot="1">
      <c r="A60" s="6" t="s">
        <v>58</v>
      </c>
      <c r="B60" s="8">
        <v>190</v>
      </c>
    </row>
    <row r="61" spans="1:2" ht="17" thickBot="1">
      <c r="A61" s="6" t="s">
        <v>59</v>
      </c>
      <c r="B61" s="8">
        <v>34</v>
      </c>
    </row>
    <row r="62" spans="1:2" ht="17" thickBot="1">
      <c r="A62" s="6" t="s">
        <v>60</v>
      </c>
      <c r="B62" s="8">
        <v>987</v>
      </c>
    </row>
    <row r="63" spans="1:2" ht="17" thickBot="1">
      <c r="A63" s="6" t="s">
        <v>61</v>
      </c>
      <c r="B63" s="8">
        <v>99</v>
      </c>
    </row>
    <row r="64" spans="1:2" ht="17" thickBot="1">
      <c r="A64" s="6" t="s">
        <v>62</v>
      </c>
      <c r="B64" s="8">
        <v>597</v>
      </c>
    </row>
    <row r="65" spans="1:2" ht="17" thickBot="1">
      <c r="A65" s="6" t="s">
        <v>63</v>
      </c>
      <c r="B65" s="8">
        <v>293</v>
      </c>
    </row>
    <row r="66" spans="1:2" ht="17" thickBot="1">
      <c r="A66" s="9" t="s">
        <v>64</v>
      </c>
      <c r="B66" s="16">
        <v>228</v>
      </c>
    </row>
    <row r="67" spans="1:2">
      <c r="A67" s="157"/>
      <c r="B67" s="157"/>
    </row>
    <row r="68" spans="1:2">
      <c r="A68" s="13" t="s">
        <v>92</v>
      </c>
    </row>
    <row r="69" spans="1:2">
      <c r="A69" s="13" t="s">
        <v>433</v>
      </c>
    </row>
    <row r="70" spans="1:2">
      <c r="A70" s="13" t="s">
        <v>65</v>
      </c>
    </row>
    <row r="71" spans="1:2">
      <c r="A71" s="13" t="s">
        <v>66</v>
      </c>
    </row>
    <row r="72" spans="1:2">
      <c r="A72" s="13" t="s">
        <v>67</v>
      </c>
    </row>
    <row r="73" spans="1:2">
      <c r="A73" s="13" t="s">
        <v>432</v>
      </c>
    </row>
    <row r="74" spans="1:2">
      <c r="A74" s="14"/>
      <c r="B74" s="14"/>
    </row>
  </sheetData>
  <mergeCells count="7">
    <mergeCell ref="A67:B67"/>
    <mergeCell ref="A1:B1"/>
    <mergeCell ref="A2:B2"/>
    <mergeCell ref="A3:B3"/>
    <mergeCell ref="A4:B4"/>
    <mergeCell ref="A5:B5"/>
    <mergeCell ref="A6:B6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D39A-4103-3A4E-A980-9B88CAB3113A}">
  <dimension ref="A1:B60"/>
  <sheetViews>
    <sheetView workbookViewId="0">
      <selection activeCell="D7" sqref="D7"/>
    </sheetView>
  </sheetViews>
  <sheetFormatPr baseColWidth="10" defaultRowHeight="16"/>
  <sheetData>
    <row r="1" spans="1:2" s="34" customFormat="1">
      <c r="A1" s="34" t="s">
        <v>4</v>
      </c>
      <c r="B1" s="34">
        <v>2022</v>
      </c>
    </row>
    <row r="2" spans="1:2">
      <c r="A2" t="s">
        <v>6</v>
      </c>
      <c r="B2">
        <v>1420056</v>
      </c>
    </row>
    <row r="3" spans="1:2">
      <c r="A3" t="s">
        <v>25</v>
      </c>
      <c r="B3">
        <v>399930</v>
      </c>
    </row>
    <row r="4" spans="1:2">
      <c r="A4" t="s">
        <v>42</v>
      </c>
      <c r="B4">
        <v>109562</v>
      </c>
    </row>
    <row r="5" spans="1:2">
      <c r="A5" t="s">
        <v>43</v>
      </c>
      <c r="B5">
        <v>106715</v>
      </c>
    </row>
    <row r="6" spans="1:2">
      <c r="A6" t="s">
        <v>39</v>
      </c>
      <c r="B6">
        <v>88745</v>
      </c>
    </row>
    <row r="7" spans="1:2">
      <c r="A7" t="s">
        <v>36</v>
      </c>
      <c r="B7">
        <v>84009</v>
      </c>
    </row>
    <row r="8" spans="1:2">
      <c r="A8" t="s">
        <v>16</v>
      </c>
      <c r="B8">
        <v>77530</v>
      </c>
    </row>
    <row r="9" spans="1:2">
      <c r="A9" t="s">
        <v>21</v>
      </c>
      <c r="B9">
        <v>64910</v>
      </c>
    </row>
    <row r="10" spans="1:2">
      <c r="A10" t="s">
        <v>40</v>
      </c>
      <c r="B10">
        <v>60506</v>
      </c>
    </row>
    <row r="11" spans="1:2">
      <c r="A11" t="s">
        <v>60</v>
      </c>
      <c r="B11">
        <v>35740</v>
      </c>
    </row>
    <row r="12" spans="1:2">
      <c r="A12" t="s">
        <v>45</v>
      </c>
      <c r="B12">
        <v>35619</v>
      </c>
    </row>
    <row r="13" spans="1:2">
      <c r="A13" t="s">
        <v>7</v>
      </c>
      <c r="B13">
        <v>32335</v>
      </c>
    </row>
    <row r="14" spans="1:2">
      <c r="A14" t="s">
        <v>49</v>
      </c>
      <c r="B14">
        <v>27701</v>
      </c>
    </row>
    <row r="15" spans="1:2">
      <c r="A15" t="s">
        <v>56</v>
      </c>
      <c r="B15">
        <v>26164</v>
      </c>
    </row>
    <row r="16" spans="1:2">
      <c r="A16" t="s">
        <v>13</v>
      </c>
      <c r="B16">
        <v>23406</v>
      </c>
    </row>
    <row r="17" spans="1:2">
      <c r="A17" t="s">
        <v>62</v>
      </c>
      <c r="B17">
        <v>22895</v>
      </c>
    </row>
    <row r="18" spans="1:2">
      <c r="A18" t="s">
        <v>30</v>
      </c>
      <c r="B18">
        <v>21124</v>
      </c>
    </row>
    <row r="19" spans="1:2">
      <c r="A19" t="s">
        <v>33</v>
      </c>
      <c r="B19">
        <v>19080</v>
      </c>
    </row>
    <row r="20" spans="1:2">
      <c r="A20" t="s">
        <v>48</v>
      </c>
      <c r="B20">
        <v>14818</v>
      </c>
    </row>
    <row r="21" spans="1:2">
      <c r="A21" t="s">
        <v>19</v>
      </c>
      <c r="B21">
        <v>14434</v>
      </c>
    </row>
    <row r="22" spans="1:2">
      <c r="A22" t="s">
        <v>44</v>
      </c>
      <c r="B22">
        <v>12413</v>
      </c>
    </row>
    <row r="23" spans="1:2">
      <c r="A23" t="s">
        <v>54</v>
      </c>
      <c r="B23">
        <v>11994</v>
      </c>
    </row>
    <row r="24" spans="1:2">
      <c r="A24" t="s">
        <v>22</v>
      </c>
      <c r="B24">
        <v>10641</v>
      </c>
    </row>
    <row r="25" spans="1:2">
      <c r="A25" t="s">
        <v>26</v>
      </c>
      <c r="B25">
        <v>10633</v>
      </c>
    </row>
    <row r="26" spans="1:2">
      <c r="A26" t="s">
        <v>47</v>
      </c>
      <c r="B26">
        <v>9609</v>
      </c>
    </row>
    <row r="27" spans="1:2">
      <c r="A27" t="s">
        <v>55</v>
      </c>
      <c r="B27">
        <v>8517</v>
      </c>
    </row>
    <row r="28" spans="1:2">
      <c r="A28" t="s">
        <v>10</v>
      </c>
      <c r="B28">
        <v>8113</v>
      </c>
    </row>
    <row r="29" spans="1:2">
      <c r="A29" t="s">
        <v>63</v>
      </c>
      <c r="B29">
        <v>6431</v>
      </c>
    </row>
    <row r="30" spans="1:2">
      <c r="A30" t="s">
        <v>51</v>
      </c>
      <c r="B30">
        <v>6219</v>
      </c>
    </row>
    <row r="31" spans="1:2">
      <c r="A31" t="s">
        <v>50</v>
      </c>
      <c r="B31">
        <v>6195</v>
      </c>
    </row>
    <row r="32" spans="1:2">
      <c r="A32" t="s">
        <v>18</v>
      </c>
      <c r="B32">
        <v>5469</v>
      </c>
    </row>
    <row r="33" spans="1:2">
      <c r="A33" t="s">
        <v>37</v>
      </c>
      <c r="B33">
        <v>5058</v>
      </c>
    </row>
    <row r="34" spans="1:2">
      <c r="A34" t="s">
        <v>46</v>
      </c>
      <c r="B34">
        <v>4982</v>
      </c>
    </row>
    <row r="35" spans="1:2">
      <c r="A35" t="s">
        <v>57</v>
      </c>
      <c r="B35">
        <v>3901</v>
      </c>
    </row>
    <row r="36" spans="1:2">
      <c r="A36" t="s">
        <v>15</v>
      </c>
      <c r="B36">
        <v>3888</v>
      </c>
    </row>
    <row r="37" spans="1:2">
      <c r="A37" t="s">
        <v>58</v>
      </c>
      <c r="B37">
        <v>3862</v>
      </c>
    </row>
    <row r="38" spans="1:2">
      <c r="A38" t="s">
        <v>64</v>
      </c>
      <c r="B38">
        <v>3611</v>
      </c>
    </row>
    <row r="39" spans="1:2">
      <c r="A39" t="s">
        <v>29</v>
      </c>
      <c r="B39">
        <v>3377</v>
      </c>
    </row>
    <row r="40" spans="1:2">
      <c r="A40" t="s">
        <v>27</v>
      </c>
      <c r="B40">
        <v>3251</v>
      </c>
    </row>
    <row r="41" spans="1:2">
      <c r="A41" t="s">
        <v>23</v>
      </c>
      <c r="B41">
        <v>2796</v>
      </c>
    </row>
    <row r="42" spans="1:2">
      <c r="A42" t="s">
        <v>34</v>
      </c>
      <c r="B42">
        <v>2062</v>
      </c>
    </row>
    <row r="43" spans="1:2">
      <c r="A43" t="s">
        <v>35</v>
      </c>
      <c r="B43">
        <v>1795</v>
      </c>
    </row>
    <row r="44" spans="1:2">
      <c r="A44" t="s">
        <v>53</v>
      </c>
      <c r="B44">
        <v>1715</v>
      </c>
    </row>
    <row r="45" spans="1:2">
      <c r="A45" t="s">
        <v>41</v>
      </c>
      <c r="B45">
        <v>1542</v>
      </c>
    </row>
    <row r="46" spans="1:2">
      <c r="A46" t="s">
        <v>11</v>
      </c>
      <c r="B46">
        <v>1527</v>
      </c>
    </row>
    <row r="47" spans="1:2">
      <c r="A47" t="s">
        <v>14</v>
      </c>
      <c r="B47">
        <v>1364</v>
      </c>
    </row>
    <row r="48" spans="1:2">
      <c r="A48" t="s">
        <v>17</v>
      </c>
      <c r="B48">
        <v>1264</v>
      </c>
    </row>
    <row r="49" spans="1:2">
      <c r="A49" t="s">
        <v>12</v>
      </c>
      <c r="B49">
        <v>1167</v>
      </c>
    </row>
    <row r="50" spans="1:2">
      <c r="A50" t="s">
        <v>24</v>
      </c>
      <c r="B50">
        <v>791</v>
      </c>
    </row>
    <row r="51" spans="1:2">
      <c r="A51" t="s">
        <v>61</v>
      </c>
      <c r="B51">
        <v>692</v>
      </c>
    </row>
    <row r="52" spans="1:2">
      <c r="A52" t="s">
        <v>59</v>
      </c>
      <c r="B52">
        <v>654</v>
      </c>
    </row>
    <row r="53" spans="1:2">
      <c r="A53" t="s">
        <v>32</v>
      </c>
      <c r="B53">
        <v>592</v>
      </c>
    </row>
    <row r="54" spans="1:2">
      <c r="A54" t="s">
        <v>28</v>
      </c>
      <c r="B54">
        <v>551</v>
      </c>
    </row>
    <row r="55" spans="1:2">
      <c r="A55" t="s">
        <v>31</v>
      </c>
      <c r="B55">
        <v>524</v>
      </c>
    </row>
    <row r="56" spans="1:2">
      <c r="A56" t="s">
        <v>20</v>
      </c>
      <c r="B56">
        <v>442</v>
      </c>
    </row>
    <row r="57" spans="1:2">
      <c r="A57" t="s">
        <v>9</v>
      </c>
      <c r="B57">
        <v>401</v>
      </c>
    </row>
    <row r="58" spans="1:2">
      <c r="A58" t="s">
        <v>38</v>
      </c>
      <c r="B58">
        <v>396</v>
      </c>
    </row>
    <row r="59" spans="1:2">
      <c r="A59" t="s">
        <v>52</v>
      </c>
      <c r="B59">
        <v>30</v>
      </c>
    </row>
    <row r="60" spans="1:2">
      <c r="A60" t="s">
        <v>8</v>
      </c>
      <c r="B60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C800-9942-CC46-91CB-CCACBDD86C6E}">
  <dimension ref="A1:D76"/>
  <sheetViews>
    <sheetView showGridLines="0" workbookViewId="0">
      <selection activeCell="B53" sqref="B53"/>
    </sheetView>
  </sheetViews>
  <sheetFormatPr baseColWidth="10" defaultRowHeight="16"/>
  <cols>
    <col min="1" max="2" width="13.6640625" style="1" bestFit="1" customWidth="1"/>
    <col min="3" max="3" width="13.6640625" style="1" customWidth="1"/>
    <col min="4" max="4" width="13.6640625" style="28" customWidth="1"/>
    <col min="5" max="16384" width="10.83203125" style="1"/>
  </cols>
  <sheetData>
    <row r="1" spans="1:4">
      <c r="A1" s="158" t="s">
        <v>0</v>
      </c>
      <c r="B1" s="158"/>
      <c r="C1" s="11"/>
      <c r="D1" s="23"/>
    </row>
    <row r="2" spans="1:4">
      <c r="A2" s="158" t="s">
        <v>1</v>
      </c>
      <c r="B2" s="158"/>
      <c r="C2" s="11"/>
      <c r="D2" s="23"/>
    </row>
    <row r="3" spans="1:4">
      <c r="A3" s="158" t="s">
        <v>2</v>
      </c>
      <c r="B3" s="158"/>
      <c r="C3" s="11"/>
      <c r="D3" s="23"/>
    </row>
    <row r="4" spans="1:4" ht="16" customHeight="1">
      <c r="A4" s="159" t="s">
        <v>90</v>
      </c>
      <c r="B4" s="159"/>
      <c r="C4" s="12"/>
      <c r="D4" s="24"/>
    </row>
    <row r="5" spans="1:4" ht="16" customHeight="1">
      <c r="A5" s="159" t="s">
        <v>91</v>
      </c>
      <c r="B5" s="159"/>
      <c r="C5" s="12"/>
      <c r="D5" s="24"/>
    </row>
    <row r="6" spans="1:4" ht="17" thickBot="1">
      <c r="A6" s="160"/>
      <c r="B6" s="160"/>
      <c r="C6" s="12"/>
      <c r="D6" s="25"/>
    </row>
    <row r="7" spans="1:4">
      <c r="A7" s="161" t="s">
        <v>4</v>
      </c>
      <c r="B7" s="10"/>
      <c r="C7" s="2"/>
      <c r="D7" s="26"/>
    </row>
    <row r="8" spans="1:4">
      <c r="A8" s="162"/>
      <c r="B8" s="5" t="s">
        <v>80</v>
      </c>
      <c r="C8" s="2"/>
      <c r="D8" s="26"/>
    </row>
    <row r="9" spans="1:4" ht="17" thickBot="1">
      <c r="A9" s="162"/>
      <c r="B9" s="5" t="s">
        <v>81</v>
      </c>
      <c r="C9" s="2"/>
      <c r="D9" s="26"/>
    </row>
    <row r="10" spans="1:4" ht="17" thickBot="1">
      <c r="A10" s="6" t="s">
        <v>6</v>
      </c>
      <c r="B10" s="7">
        <v>441181</v>
      </c>
      <c r="C10" s="20"/>
      <c r="D10" s="22"/>
    </row>
    <row r="11" spans="1:4" ht="17" thickBot="1">
      <c r="A11" s="6" t="s">
        <v>25</v>
      </c>
      <c r="B11" s="7">
        <v>100658</v>
      </c>
      <c r="C11" s="20"/>
      <c r="D11" s="22"/>
    </row>
    <row r="12" spans="1:4" ht="17" thickBot="1">
      <c r="A12" s="6" t="s">
        <v>43</v>
      </c>
      <c r="B12" s="7">
        <v>43230</v>
      </c>
      <c r="C12" s="20"/>
      <c r="D12" s="22"/>
    </row>
    <row r="13" spans="1:4" ht="17" thickBot="1">
      <c r="A13" s="6" t="s">
        <v>39</v>
      </c>
      <c r="B13" s="7">
        <v>40189</v>
      </c>
      <c r="C13" s="20"/>
      <c r="D13" s="22"/>
    </row>
    <row r="14" spans="1:4" ht="17" thickBot="1">
      <c r="A14" s="6" t="s">
        <v>42</v>
      </c>
      <c r="B14" s="7">
        <v>30758</v>
      </c>
      <c r="C14" s="20"/>
      <c r="D14" s="22"/>
    </row>
    <row r="15" spans="1:4" ht="17" thickBot="1">
      <c r="A15" s="6" t="s">
        <v>36</v>
      </c>
      <c r="B15" s="7">
        <v>28416</v>
      </c>
      <c r="C15" s="20">
        <f>SUM(B11:B15)</f>
        <v>243251</v>
      </c>
      <c r="D15" s="22">
        <f>C15/B10</f>
        <v>0.55136327267040064</v>
      </c>
    </row>
    <row r="16" spans="1:4" ht="17" thickBot="1">
      <c r="A16" s="6" t="s">
        <v>40</v>
      </c>
      <c r="B16" s="7">
        <v>20883</v>
      </c>
      <c r="C16" s="20"/>
      <c r="D16" s="22"/>
    </row>
    <row r="17" spans="1:4" ht="17" thickBot="1">
      <c r="A17" s="6" t="s">
        <v>16</v>
      </c>
      <c r="B17" s="7">
        <v>19615</v>
      </c>
      <c r="C17" s="20"/>
      <c r="D17" s="22"/>
    </row>
    <row r="18" spans="1:4" ht="17" thickBot="1">
      <c r="A18" s="6" t="s">
        <v>21</v>
      </c>
      <c r="B18" s="7">
        <v>14090</v>
      </c>
      <c r="C18" s="20"/>
      <c r="D18" s="22"/>
    </row>
    <row r="19" spans="1:4" ht="17" thickBot="1">
      <c r="A19" s="6" t="s">
        <v>49</v>
      </c>
      <c r="B19" s="7">
        <v>12013</v>
      </c>
      <c r="C19" s="20"/>
      <c r="D19" s="22"/>
    </row>
    <row r="20" spans="1:4" ht="17" thickBot="1">
      <c r="A20" s="6" t="s">
        <v>7</v>
      </c>
      <c r="B20" s="7">
        <v>11593</v>
      </c>
      <c r="C20" s="20"/>
      <c r="D20" s="22"/>
    </row>
    <row r="21" spans="1:4" ht="17" thickBot="1">
      <c r="A21" s="6" t="s">
        <v>56</v>
      </c>
      <c r="B21" s="7">
        <v>9694</v>
      </c>
      <c r="C21" s="20"/>
      <c r="D21" s="22"/>
    </row>
    <row r="22" spans="1:4" ht="17" thickBot="1">
      <c r="A22" s="6" t="s">
        <v>13</v>
      </c>
      <c r="B22" s="7">
        <v>9628</v>
      </c>
      <c r="C22" s="20"/>
      <c r="D22" s="22"/>
    </row>
    <row r="23" spans="1:4" ht="17" thickBot="1">
      <c r="A23" s="6" t="s">
        <v>60</v>
      </c>
      <c r="B23" s="7">
        <v>9483</v>
      </c>
      <c r="C23" s="20"/>
      <c r="D23" s="22"/>
    </row>
    <row r="24" spans="1:4" ht="17" thickBot="1">
      <c r="A24" s="6" t="s">
        <v>45</v>
      </c>
      <c r="B24" s="7">
        <v>9115</v>
      </c>
      <c r="C24" s="20"/>
      <c r="D24" s="22"/>
    </row>
    <row r="25" spans="1:4" ht="17" thickBot="1">
      <c r="A25" s="6" t="s">
        <v>62</v>
      </c>
      <c r="B25" s="7">
        <v>8353</v>
      </c>
      <c r="C25" s="20"/>
      <c r="D25" s="22"/>
    </row>
    <row r="26" spans="1:4" ht="17" thickBot="1">
      <c r="A26" s="6" t="s">
        <v>54</v>
      </c>
      <c r="B26" s="7">
        <v>5815</v>
      </c>
      <c r="C26" s="20"/>
      <c r="D26" s="22"/>
    </row>
    <row r="27" spans="1:4" ht="17" thickBot="1">
      <c r="A27" s="6" t="s">
        <v>48</v>
      </c>
      <c r="B27" s="7">
        <v>5787</v>
      </c>
      <c r="C27" s="20"/>
      <c r="D27" s="22"/>
    </row>
    <row r="28" spans="1:4" ht="17" thickBot="1">
      <c r="A28" s="6" t="s">
        <v>30</v>
      </c>
      <c r="B28" s="7">
        <v>5555</v>
      </c>
      <c r="C28" s="20"/>
      <c r="D28" s="22"/>
    </row>
    <row r="29" spans="1:4" ht="17" thickBot="1">
      <c r="A29" s="6" t="s">
        <v>44</v>
      </c>
      <c r="B29" s="7">
        <v>4977</v>
      </c>
      <c r="C29" s="20"/>
      <c r="D29" s="22"/>
    </row>
    <row r="30" spans="1:4" ht="17" thickBot="1">
      <c r="A30" s="6" t="s">
        <v>55</v>
      </c>
      <c r="B30" s="7">
        <v>4605</v>
      </c>
      <c r="C30" s="20">
        <f>SUM(B11:B30)</f>
        <v>394457</v>
      </c>
      <c r="D30" s="22">
        <f>C30/B10</f>
        <v>0.8940933539748992</v>
      </c>
    </row>
    <row r="31" spans="1:4" ht="17" thickBot="1">
      <c r="A31" s="6" t="s">
        <v>47</v>
      </c>
      <c r="B31" s="7">
        <v>4599</v>
      </c>
      <c r="C31" s="20"/>
      <c r="D31" s="22"/>
    </row>
    <row r="32" spans="1:4" ht="17" thickBot="1">
      <c r="A32" s="6" t="s">
        <v>33</v>
      </c>
      <c r="B32" s="7">
        <v>4393</v>
      </c>
      <c r="C32" s="20"/>
      <c r="D32" s="22"/>
    </row>
    <row r="33" spans="1:4" ht="17" thickBot="1">
      <c r="A33" s="6" t="s">
        <v>37</v>
      </c>
      <c r="B33" s="7">
        <v>3745</v>
      </c>
      <c r="C33" s="20"/>
      <c r="D33" s="22"/>
    </row>
    <row r="34" spans="1:4" ht="17" thickBot="1">
      <c r="A34" s="6" t="s">
        <v>51</v>
      </c>
      <c r="B34" s="7">
        <v>3513</v>
      </c>
      <c r="C34" s="20"/>
      <c r="D34" s="22"/>
    </row>
    <row r="35" spans="1:4" ht="17" thickBot="1">
      <c r="A35" s="6" t="s">
        <v>46</v>
      </c>
      <c r="B35" s="7">
        <v>3509</v>
      </c>
      <c r="C35" s="20"/>
      <c r="D35" s="22"/>
    </row>
    <row r="36" spans="1:4" ht="17" thickBot="1">
      <c r="A36" s="6" t="s">
        <v>10</v>
      </c>
      <c r="B36" s="7">
        <v>3207</v>
      </c>
      <c r="C36" s="20"/>
      <c r="D36" s="22"/>
    </row>
    <row r="37" spans="1:4" ht="17" thickBot="1">
      <c r="A37" s="6" t="s">
        <v>26</v>
      </c>
      <c r="B37" s="7">
        <v>3190</v>
      </c>
      <c r="C37" s="20"/>
      <c r="D37" s="22"/>
    </row>
    <row r="38" spans="1:4" ht="17" thickBot="1">
      <c r="A38" s="6" t="s">
        <v>19</v>
      </c>
      <c r="B38" s="7">
        <v>2702</v>
      </c>
      <c r="C38" s="20"/>
      <c r="D38" s="22"/>
    </row>
    <row r="39" spans="1:4" ht="17" thickBot="1">
      <c r="A39" s="6" t="s">
        <v>22</v>
      </c>
      <c r="B39" s="7">
        <v>2352</v>
      </c>
      <c r="C39" s="20"/>
      <c r="D39" s="22"/>
    </row>
    <row r="40" spans="1:4" ht="17" thickBot="1">
      <c r="A40" s="6" t="s">
        <v>18</v>
      </c>
      <c r="B40" s="7">
        <v>2238</v>
      </c>
      <c r="C40" s="20"/>
      <c r="D40" s="22"/>
    </row>
    <row r="41" spans="1:4" ht="17" thickBot="1">
      <c r="A41" s="6" t="s">
        <v>63</v>
      </c>
      <c r="B41" s="7">
        <v>2111</v>
      </c>
      <c r="C41" s="20"/>
      <c r="D41" s="22"/>
    </row>
    <row r="42" spans="1:4" ht="17" thickBot="1">
      <c r="A42" s="6" t="s">
        <v>15</v>
      </c>
      <c r="B42" s="7">
        <v>2031</v>
      </c>
      <c r="C42" s="20"/>
      <c r="D42" s="22"/>
    </row>
    <row r="43" spans="1:4" ht="17" thickBot="1">
      <c r="A43" s="6" t="s">
        <v>50</v>
      </c>
      <c r="B43" s="7">
        <v>1968</v>
      </c>
      <c r="C43" s="20"/>
      <c r="D43" s="22"/>
    </row>
    <row r="44" spans="1:4" ht="17" thickBot="1">
      <c r="A44" s="6" t="s">
        <v>29</v>
      </c>
      <c r="B44" s="7">
        <v>1760</v>
      </c>
      <c r="C44" s="20"/>
      <c r="D44" s="22"/>
    </row>
    <row r="45" spans="1:4" ht="17" thickBot="1">
      <c r="A45" s="6" t="s">
        <v>34</v>
      </c>
      <c r="B45" s="7">
        <v>1642</v>
      </c>
      <c r="C45" s="20"/>
      <c r="D45" s="22"/>
    </row>
    <row r="46" spans="1:4" ht="17" thickBot="1">
      <c r="A46" s="6" t="s">
        <v>64</v>
      </c>
      <c r="B46" s="7">
        <v>1582</v>
      </c>
      <c r="C46" s="20"/>
      <c r="D46" s="22"/>
    </row>
    <row r="47" spans="1:4" ht="17" thickBot="1">
      <c r="A47" s="6" t="s">
        <v>58</v>
      </c>
      <c r="B47" s="7">
        <v>1346</v>
      </c>
      <c r="C47" s="20"/>
      <c r="D47" s="22"/>
    </row>
    <row r="48" spans="1:4" ht="17" thickBot="1">
      <c r="A48" s="6" t="s">
        <v>57</v>
      </c>
      <c r="B48" s="7">
        <v>1290</v>
      </c>
      <c r="C48" s="20"/>
      <c r="D48" s="22"/>
    </row>
    <row r="49" spans="1:4" ht="17" thickBot="1">
      <c r="A49" s="6" t="s">
        <v>27</v>
      </c>
      <c r="B49" s="7">
        <v>1225</v>
      </c>
      <c r="C49" s="20"/>
      <c r="D49" s="22"/>
    </row>
    <row r="50" spans="1:4" ht="17" thickBot="1">
      <c r="A50" s="6" t="s">
        <v>23</v>
      </c>
      <c r="B50" s="7">
        <v>1149</v>
      </c>
      <c r="C50" s="20">
        <f>SUM(B31:B50)</f>
        <v>49552</v>
      </c>
      <c r="D50" s="22">
        <f>C50/B10</f>
        <v>0.11231671354840757</v>
      </c>
    </row>
    <row r="51" spans="1:4" ht="17" thickBot="1">
      <c r="A51" s="6" t="s">
        <v>35</v>
      </c>
      <c r="B51" s="7">
        <v>1080</v>
      </c>
      <c r="C51" s="20"/>
      <c r="D51" s="22"/>
    </row>
    <row r="52" spans="1:4" ht="17" thickBot="1">
      <c r="A52" s="6" t="s">
        <v>11</v>
      </c>
      <c r="B52" s="8">
        <v>928</v>
      </c>
      <c r="C52" s="21"/>
      <c r="D52" s="22"/>
    </row>
    <row r="53" spans="1:4" ht="17" thickBot="1">
      <c r="A53" s="6" t="s">
        <v>61</v>
      </c>
      <c r="B53" s="8">
        <v>837</v>
      </c>
      <c r="C53" s="21"/>
      <c r="D53" s="22"/>
    </row>
    <row r="54" spans="1:4" ht="17" thickBot="1">
      <c r="A54" s="6" t="s">
        <v>53</v>
      </c>
      <c r="B54" s="8">
        <v>763</v>
      </c>
      <c r="C54" s="21"/>
      <c r="D54" s="22"/>
    </row>
    <row r="55" spans="1:4" ht="17" thickBot="1">
      <c r="A55" s="6" t="s">
        <v>41</v>
      </c>
      <c r="B55" s="8">
        <v>720</v>
      </c>
      <c r="C55" s="21"/>
      <c r="D55" s="22"/>
    </row>
    <row r="56" spans="1:4" ht="17" thickBot="1">
      <c r="A56" s="6" t="s">
        <v>14</v>
      </c>
      <c r="B56" s="8">
        <v>714</v>
      </c>
      <c r="C56" s="21"/>
      <c r="D56" s="22"/>
    </row>
    <row r="57" spans="1:4" ht="17" thickBot="1">
      <c r="A57" s="6" t="s">
        <v>17</v>
      </c>
      <c r="B57" s="8">
        <v>570</v>
      </c>
      <c r="C57" s="21"/>
      <c r="D57" s="22"/>
    </row>
    <row r="58" spans="1:4" ht="17" thickBot="1">
      <c r="A58" s="6" t="s">
        <v>9</v>
      </c>
      <c r="B58" s="8">
        <v>551</v>
      </c>
      <c r="C58" s="21"/>
      <c r="D58" s="22"/>
    </row>
    <row r="59" spans="1:4" ht="17" thickBot="1">
      <c r="A59" s="6" t="s">
        <v>24</v>
      </c>
      <c r="B59" s="8">
        <v>476</v>
      </c>
      <c r="C59" s="21"/>
      <c r="D59" s="22"/>
    </row>
    <row r="60" spans="1:4" ht="17" thickBot="1">
      <c r="A60" s="6" t="s">
        <v>20</v>
      </c>
      <c r="B60" s="8">
        <v>312</v>
      </c>
      <c r="C60" s="21"/>
      <c r="D60" s="22"/>
    </row>
    <row r="61" spans="1:4" ht="17" thickBot="1">
      <c r="A61" s="6" t="s">
        <v>12</v>
      </c>
      <c r="B61" s="8">
        <v>258</v>
      </c>
      <c r="C61" s="21"/>
      <c r="D61" s="22"/>
    </row>
    <row r="62" spans="1:4" ht="17" thickBot="1">
      <c r="A62" s="6" t="s">
        <v>28</v>
      </c>
      <c r="B62" s="8">
        <v>242</v>
      </c>
      <c r="C62" s="21"/>
      <c r="D62" s="22"/>
    </row>
    <row r="63" spans="1:4" ht="17" thickBot="1">
      <c r="A63" s="6" t="s">
        <v>31</v>
      </c>
      <c r="B63" s="8">
        <v>231</v>
      </c>
      <c r="C63" s="21"/>
      <c r="D63" s="22"/>
    </row>
    <row r="64" spans="1:4" ht="17" thickBot="1">
      <c r="A64" s="6" t="s">
        <v>59</v>
      </c>
      <c r="B64" s="8">
        <v>200</v>
      </c>
      <c r="C64" s="21"/>
      <c r="D64" s="22"/>
    </row>
    <row r="65" spans="1:4" ht="17" thickBot="1">
      <c r="A65" s="6" t="s">
        <v>32</v>
      </c>
      <c r="B65" s="8">
        <v>173</v>
      </c>
      <c r="C65" s="21"/>
      <c r="D65" s="22"/>
    </row>
    <row r="66" spans="1:4" ht="17" thickBot="1">
      <c r="A66" s="6" t="s">
        <v>38</v>
      </c>
      <c r="B66" s="8">
        <v>119</v>
      </c>
      <c r="C66" s="21"/>
      <c r="D66" s="22"/>
    </row>
    <row r="67" spans="1:4" ht="17" thickBot="1">
      <c r="A67" s="6" t="s">
        <v>8</v>
      </c>
      <c r="B67" s="8">
        <v>37</v>
      </c>
      <c r="C67" s="21"/>
      <c r="D67" s="22"/>
    </row>
    <row r="68" spans="1:4" ht="17" thickBot="1">
      <c r="A68" s="9" t="s">
        <v>52</v>
      </c>
      <c r="B68" s="16">
        <v>24</v>
      </c>
      <c r="C68" s="20">
        <f>SUM(B51:B68)</f>
        <v>8235</v>
      </c>
      <c r="D68" s="22">
        <f>C68/B10</f>
        <v>1.8665808364367459E-2</v>
      </c>
    </row>
    <row r="69" spans="1:4">
      <c r="A69" s="157"/>
      <c r="B69" s="157"/>
      <c r="C69" s="11"/>
      <c r="D69" s="27"/>
    </row>
    <row r="70" spans="1:4">
      <c r="A70" s="13" t="s">
        <v>92</v>
      </c>
    </row>
    <row r="71" spans="1:4">
      <c r="A71" s="13" t="s">
        <v>84</v>
      </c>
    </row>
    <row r="72" spans="1:4">
      <c r="A72" s="13" t="s">
        <v>65</v>
      </c>
    </row>
    <row r="73" spans="1:4">
      <c r="A73" s="13" t="s">
        <v>66</v>
      </c>
    </row>
    <row r="74" spans="1:4">
      <c r="A74" s="13" t="s">
        <v>67</v>
      </c>
    </row>
    <row r="75" spans="1:4">
      <c r="A75" s="13" t="s">
        <v>89</v>
      </c>
    </row>
    <row r="76" spans="1:4">
      <c r="A76" s="14"/>
      <c r="B76" s="14"/>
      <c r="D76" s="29"/>
    </row>
  </sheetData>
  <sortState xmlns:xlrd2="http://schemas.microsoft.com/office/spreadsheetml/2017/richdata2" ref="A12:B68">
    <sortCondition descending="1" ref="B10:B68"/>
  </sortState>
  <mergeCells count="8">
    <mergeCell ref="A7:A9"/>
    <mergeCell ref="A69:B69"/>
    <mergeCell ref="A1:B1"/>
    <mergeCell ref="A2:B2"/>
    <mergeCell ref="A3:B3"/>
    <mergeCell ref="A4:B4"/>
    <mergeCell ref="A5:B5"/>
    <mergeCell ref="A6:B6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F8E2-A9AC-3543-B757-93892922DAB5}">
  <dimension ref="A1:E75"/>
  <sheetViews>
    <sheetView showGridLines="0" topLeftCell="A35" workbookViewId="0">
      <selection activeCell="D12" sqref="D12"/>
    </sheetView>
  </sheetViews>
  <sheetFormatPr baseColWidth="10" defaultRowHeight="16"/>
  <cols>
    <col min="1" max="1" width="14.83203125" style="1" customWidth="1"/>
    <col min="2" max="2" width="18.1640625" style="1" customWidth="1"/>
    <col min="3" max="3" width="23.33203125" style="1" customWidth="1"/>
    <col min="4" max="4" width="24.1640625" style="1" customWidth="1"/>
    <col min="5" max="16384" width="10.83203125" style="1"/>
  </cols>
  <sheetData>
    <row r="1" spans="1:4">
      <c r="A1" s="158" t="s">
        <v>0</v>
      </c>
      <c r="B1" s="158"/>
      <c r="C1" s="158"/>
      <c r="D1" s="158"/>
    </row>
    <row r="2" spans="1:4">
      <c r="A2" s="158" t="s">
        <v>1</v>
      </c>
      <c r="B2" s="158"/>
      <c r="C2" s="158"/>
      <c r="D2" s="158"/>
    </row>
    <row r="3" spans="1:4">
      <c r="A3" s="158" t="s">
        <v>2</v>
      </c>
      <c r="B3" s="158"/>
      <c r="C3" s="158"/>
      <c r="D3" s="158"/>
    </row>
    <row r="4" spans="1:4" ht="16" customHeight="1">
      <c r="A4" s="159" t="s">
        <v>193</v>
      </c>
      <c r="B4" s="159"/>
      <c r="C4" s="159"/>
      <c r="D4" s="159"/>
    </row>
    <row r="5" spans="1:4" ht="16" customHeight="1">
      <c r="A5" s="159" t="s">
        <v>190</v>
      </c>
      <c r="B5" s="159"/>
      <c r="C5" s="159"/>
      <c r="D5" s="159"/>
    </row>
    <row r="6" spans="1:4" ht="16" customHeight="1">
      <c r="A6" s="159" t="s">
        <v>70</v>
      </c>
      <c r="B6" s="159"/>
      <c r="C6" s="159"/>
      <c r="D6" s="159"/>
    </row>
    <row r="7" spans="1:4" ht="16" customHeight="1">
      <c r="A7" s="159" t="s">
        <v>175</v>
      </c>
      <c r="B7" s="159"/>
      <c r="C7" s="159"/>
      <c r="D7" s="159"/>
    </row>
    <row r="8" spans="1:4" ht="17" thickBot="1">
      <c r="A8" s="160"/>
      <c r="B8" s="160"/>
      <c r="C8" s="160"/>
      <c r="D8" s="160"/>
    </row>
    <row r="9" spans="1:4" ht="17" thickBot="1">
      <c r="A9" s="43" t="s">
        <v>4</v>
      </c>
      <c r="B9" s="44" t="s">
        <v>192</v>
      </c>
      <c r="C9" s="44" t="s">
        <v>191</v>
      </c>
      <c r="D9" s="10" t="s">
        <v>190</v>
      </c>
    </row>
    <row r="10" spans="1:4" ht="17" thickBot="1">
      <c r="A10" s="56" t="s">
        <v>6</v>
      </c>
      <c r="B10" s="3">
        <v>8893756</v>
      </c>
      <c r="C10" s="3">
        <v>307084</v>
      </c>
      <c r="D10" s="8">
        <v>34.5</v>
      </c>
    </row>
    <row r="11" spans="1:4" ht="17" thickBot="1">
      <c r="A11" s="56" t="s">
        <v>25</v>
      </c>
      <c r="B11" s="3">
        <v>2148433</v>
      </c>
      <c r="C11" s="3">
        <v>80594</v>
      </c>
      <c r="D11" s="8">
        <v>37.5</v>
      </c>
    </row>
    <row r="12" spans="1:4" ht="17" thickBot="1">
      <c r="A12" s="56" t="s">
        <v>43</v>
      </c>
      <c r="B12" s="3">
        <v>791797</v>
      </c>
      <c r="C12" s="3">
        <v>30594</v>
      </c>
      <c r="D12" s="8">
        <v>38.6</v>
      </c>
    </row>
    <row r="13" spans="1:4" ht="17" thickBot="1">
      <c r="A13" s="56" t="s">
        <v>36</v>
      </c>
      <c r="B13" s="3">
        <v>697266</v>
      </c>
      <c r="C13" s="3">
        <v>18062</v>
      </c>
      <c r="D13" s="8">
        <v>25.9</v>
      </c>
    </row>
    <row r="14" spans="1:4" ht="17" thickBot="1">
      <c r="A14" s="56" t="s">
        <v>39</v>
      </c>
      <c r="B14" s="3">
        <v>586874</v>
      </c>
      <c r="C14" s="3">
        <v>32940</v>
      </c>
      <c r="D14" s="8">
        <v>56.1</v>
      </c>
    </row>
    <row r="15" spans="1:4" ht="17" thickBot="1">
      <c r="A15" s="56" t="s">
        <v>42</v>
      </c>
      <c r="B15" s="3">
        <v>569970</v>
      </c>
      <c r="C15" s="3">
        <v>22774</v>
      </c>
      <c r="D15" s="8">
        <v>40</v>
      </c>
    </row>
    <row r="16" spans="1:4" ht="17" thickBot="1">
      <c r="A16" s="56" t="s">
        <v>49</v>
      </c>
      <c r="B16" s="3">
        <v>420021</v>
      </c>
      <c r="C16" s="3">
        <v>9073</v>
      </c>
      <c r="D16" s="8">
        <v>21.6</v>
      </c>
    </row>
    <row r="17" spans="1:5" ht="17" thickBot="1">
      <c r="A17" s="56" t="s">
        <v>40</v>
      </c>
      <c r="B17" s="3">
        <v>358642</v>
      </c>
      <c r="C17" s="3">
        <v>12069</v>
      </c>
      <c r="D17" s="8">
        <v>33.700000000000003</v>
      </c>
    </row>
    <row r="18" spans="1:5" ht="17" thickBot="1">
      <c r="A18" s="56" t="s">
        <v>7</v>
      </c>
      <c r="B18" s="3">
        <v>338015</v>
      </c>
      <c r="C18" s="3">
        <v>5741</v>
      </c>
      <c r="D18" s="8">
        <v>17</v>
      </c>
    </row>
    <row r="19" spans="1:5" ht="17" thickBot="1">
      <c r="A19" s="56" t="s">
        <v>16</v>
      </c>
      <c r="B19" s="3">
        <v>279187</v>
      </c>
      <c r="C19" s="3">
        <v>14504</v>
      </c>
      <c r="D19" s="8">
        <v>52</v>
      </c>
    </row>
    <row r="20" spans="1:5" ht="17" thickBot="1">
      <c r="A20" s="56" t="s">
        <v>21</v>
      </c>
      <c r="B20" s="3">
        <v>251882</v>
      </c>
      <c r="C20" s="3">
        <v>7367</v>
      </c>
      <c r="D20" s="8">
        <v>29.2</v>
      </c>
    </row>
    <row r="21" spans="1:5" ht="17" thickBot="1">
      <c r="A21" s="56" t="s">
        <v>13</v>
      </c>
      <c r="B21" s="3">
        <v>238272</v>
      </c>
      <c r="C21" s="3">
        <v>5427</v>
      </c>
      <c r="D21" s="8">
        <v>22.8</v>
      </c>
    </row>
    <row r="22" spans="1:5" ht="17" thickBot="1">
      <c r="A22" s="56" t="s">
        <v>45</v>
      </c>
      <c r="B22" s="3">
        <v>197145</v>
      </c>
      <c r="C22" s="3">
        <v>4420</v>
      </c>
      <c r="D22" s="8">
        <v>22.4</v>
      </c>
      <c r="E22" s="38" t="s">
        <v>45</v>
      </c>
    </row>
    <row r="23" spans="1:5" ht="17" thickBot="1">
      <c r="A23" s="56" t="s">
        <v>62</v>
      </c>
      <c r="B23" s="3">
        <v>183790</v>
      </c>
      <c r="C23" s="3">
        <v>4228</v>
      </c>
      <c r="D23" s="8">
        <v>23</v>
      </c>
      <c r="E23" s="38" t="s">
        <v>62</v>
      </c>
    </row>
    <row r="24" spans="1:5" ht="17" thickBot="1">
      <c r="A24" s="56" t="s">
        <v>47</v>
      </c>
      <c r="B24" s="3">
        <v>155335</v>
      </c>
      <c r="C24" s="3">
        <v>2363</v>
      </c>
      <c r="D24" s="8">
        <v>15.2</v>
      </c>
      <c r="E24" s="38" t="s">
        <v>47</v>
      </c>
    </row>
    <row r="25" spans="1:5" ht="17" thickBot="1">
      <c r="A25" s="56" t="s">
        <v>56</v>
      </c>
      <c r="B25" s="3">
        <v>143405</v>
      </c>
      <c r="C25" s="3">
        <v>4822</v>
      </c>
      <c r="D25" s="8">
        <v>33.6</v>
      </c>
      <c r="E25" s="38" t="s">
        <v>56</v>
      </c>
    </row>
    <row r="26" spans="1:5" ht="17" thickBot="1">
      <c r="A26" s="56" t="s">
        <v>60</v>
      </c>
      <c r="B26" s="3">
        <v>139439</v>
      </c>
      <c r="C26" s="3">
        <v>7187</v>
      </c>
      <c r="D26" s="8">
        <v>51.5</v>
      </c>
      <c r="E26" s="38" t="s">
        <v>44</v>
      </c>
    </row>
    <row r="27" spans="1:5" ht="17" thickBot="1">
      <c r="A27" s="56" t="s">
        <v>44</v>
      </c>
      <c r="B27" s="3">
        <v>137000</v>
      </c>
      <c r="C27" s="3">
        <v>2575</v>
      </c>
      <c r="D27" s="8">
        <v>18.8</v>
      </c>
      <c r="E27" s="38" t="s">
        <v>60</v>
      </c>
    </row>
    <row r="28" spans="1:5" ht="17" thickBot="1">
      <c r="A28" s="56" t="s">
        <v>33</v>
      </c>
      <c r="B28" s="3">
        <v>112007</v>
      </c>
      <c r="C28" s="3">
        <v>1904</v>
      </c>
      <c r="D28" s="8">
        <v>17</v>
      </c>
      <c r="E28" s="38" t="s">
        <v>33</v>
      </c>
    </row>
    <row r="29" spans="1:5" ht="17" thickBot="1">
      <c r="A29" s="56" t="s">
        <v>48</v>
      </c>
      <c r="B29" s="3">
        <v>101662</v>
      </c>
      <c r="C29" s="3">
        <v>4055</v>
      </c>
      <c r="D29" s="8">
        <v>39.9</v>
      </c>
      <c r="E29" s="38" t="s">
        <v>48</v>
      </c>
    </row>
    <row r="30" spans="1:5" ht="17" thickBot="1">
      <c r="A30" s="56" t="s">
        <v>54</v>
      </c>
      <c r="B30" s="3">
        <v>98272</v>
      </c>
      <c r="C30" s="3">
        <v>3270</v>
      </c>
      <c r="D30" s="8">
        <v>33.299999999999997</v>
      </c>
      <c r="E30" s="38" t="s">
        <v>54</v>
      </c>
    </row>
    <row r="31" spans="1:5" ht="17" thickBot="1">
      <c r="A31" s="56" t="s">
        <v>55</v>
      </c>
      <c r="B31" s="3">
        <v>87496</v>
      </c>
      <c r="C31" s="3">
        <v>2089</v>
      </c>
      <c r="D31" s="8">
        <v>23.9</v>
      </c>
    </row>
    <row r="32" spans="1:5" ht="17" thickBot="1">
      <c r="A32" s="56" t="s">
        <v>30</v>
      </c>
      <c r="B32" s="3">
        <v>79331</v>
      </c>
      <c r="C32" s="3">
        <v>3779</v>
      </c>
      <c r="D32" s="8">
        <v>47.6</v>
      </c>
    </row>
    <row r="33" spans="1:4" ht="17" thickBot="1">
      <c r="A33" s="56" t="s">
        <v>37</v>
      </c>
      <c r="B33" s="3">
        <v>72128</v>
      </c>
      <c r="C33" s="3">
        <v>1315</v>
      </c>
      <c r="D33" s="8">
        <v>18.2</v>
      </c>
    </row>
    <row r="34" spans="1:4" ht="17" thickBot="1">
      <c r="A34" s="56" t="s">
        <v>50</v>
      </c>
      <c r="B34" s="3">
        <v>57374</v>
      </c>
      <c r="C34" s="3">
        <v>1079</v>
      </c>
      <c r="D34" s="8">
        <v>18.8</v>
      </c>
    </row>
    <row r="35" spans="1:4" ht="17" thickBot="1">
      <c r="A35" s="56" t="s">
        <v>19</v>
      </c>
      <c r="B35" s="3">
        <v>53429</v>
      </c>
      <c r="C35" s="3">
        <v>2230</v>
      </c>
      <c r="D35" s="8">
        <v>41.7</v>
      </c>
    </row>
    <row r="36" spans="1:4" ht="17" thickBot="1">
      <c r="A36" s="56" t="s">
        <v>63</v>
      </c>
      <c r="B36" s="3">
        <v>51422</v>
      </c>
      <c r="C36" s="3">
        <v>1054</v>
      </c>
      <c r="D36" s="8">
        <v>20.5</v>
      </c>
    </row>
    <row r="37" spans="1:4" ht="17" thickBot="1">
      <c r="A37" s="56" t="s">
        <v>46</v>
      </c>
      <c r="B37" s="3">
        <v>48872</v>
      </c>
      <c r="C37" s="3">
        <v>2448</v>
      </c>
      <c r="D37" s="8">
        <v>50.1</v>
      </c>
    </row>
    <row r="38" spans="1:4" ht="17" thickBot="1">
      <c r="A38" s="56" t="s">
        <v>22</v>
      </c>
      <c r="B38" s="3">
        <v>47310</v>
      </c>
      <c r="C38" s="3">
        <v>1642</v>
      </c>
      <c r="D38" s="8">
        <v>34.700000000000003</v>
      </c>
    </row>
    <row r="39" spans="1:4" ht="17" thickBot="1">
      <c r="A39" s="56" t="s">
        <v>10</v>
      </c>
      <c r="B39" s="3">
        <v>46050</v>
      </c>
      <c r="C39" s="3">
        <v>1132</v>
      </c>
      <c r="D39" s="8">
        <v>24.6</v>
      </c>
    </row>
    <row r="40" spans="1:4" ht="17" thickBot="1">
      <c r="A40" s="56" t="s">
        <v>27</v>
      </c>
      <c r="B40" s="3">
        <v>45611</v>
      </c>
      <c r="C40" s="4">
        <v>608</v>
      </c>
      <c r="D40" s="8">
        <v>13.3</v>
      </c>
    </row>
    <row r="41" spans="1:4" ht="17" thickBot="1">
      <c r="A41" s="56" t="s">
        <v>26</v>
      </c>
      <c r="B41" s="3">
        <v>40427</v>
      </c>
      <c r="C41" s="3">
        <v>2342</v>
      </c>
      <c r="D41" s="8">
        <v>57.9</v>
      </c>
    </row>
    <row r="42" spans="1:4" ht="17" thickBot="1">
      <c r="A42" s="56" t="s">
        <v>51</v>
      </c>
      <c r="B42" s="3">
        <v>37764</v>
      </c>
      <c r="C42" s="3">
        <v>2384</v>
      </c>
      <c r="D42" s="8">
        <v>63.1</v>
      </c>
    </row>
    <row r="43" spans="1:4" ht="17" thickBot="1">
      <c r="A43" s="56" t="s">
        <v>15</v>
      </c>
      <c r="B43" s="3">
        <v>34916</v>
      </c>
      <c r="C43" s="3">
        <v>1246</v>
      </c>
      <c r="D43" s="8">
        <v>35.700000000000003</v>
      </c>
    </row>
    <row r="44" spans="1:4" ht="17" thickBot="1">
      <c r="A44" s="56" t="s">
        <v>18</v>
      </c>
      <c r="B44" s="3">
        <v>27335</v>
      </c>
      <c r="C44" s="3">
        <v>1106</v>
      </c>
      <c r="D44" s="8">
        <v>40.5</v>
      </c>
    </row>
    <row r="45" spans="1:4" ht="17" thickBot="1">
      <c r="A45" s="56" t="s">
        <v>34</v>
      </c>
      <c r="B45" s="3">
        <v>26401</v>
      </c>
      <c r="C45" s="3">
        <v>1002</v>
      </c>
      <c r="D45" s="8">
        <v>38</v>
      </c>
    </row>
    <row r="46" spans="1:4" ht="17" thickBot="1">
      <c r="A46" s="56" t="s">
        <v>57</v>
      </c>
      <c r="B46" s="3">
        <v>23852</v>
      </c>
      <c r="C46" s="4">
        <v>566</v>
      </c>
      <c r="D46" s="8">
        <v>23.7</v>
      </c>
    </row>
    <row r="47" spans="1:4" ht="17" thickBot="1">
      <c r="A47" s="56" t="s">
        <v>64</v>
      </c>
      <c r="B47" s="3">
        <v>20776</v>
      </c>
      <c r="C47" s="4">
        <v>802</v>
      </c>
      <c r="D47" s="8">
        <v>38.6</v>
      </c>
    </row>
    <row r="48" spans="1:4" ht="17" thickBot="1">
      <c r="A48" s="56" t="s">
        <v>29</v>
      </c>
      <c r="B48" s="3">
        <v>18330</v>
      </c>
      <c r="C48" s="3">
        <v>1067</v>
      </c>
      <c r="D48" s="8">
        <v>58.2</v>
      </c>
    </row>
    <row r="49" spans="1:4" ht="17" thickBot="1">
      <c r="A49" s="56" t="s">
        <v>35</v>
      </c>
      <c r="B49" s="3">
        <v>15086</v>
      </c>
      <c r="C49" s="4">
        <v>549</v>
      </c>
      <c r="D49" s="8">
        <v>36.4</v>
      </c>
    </row>
    <row r="50" spans="1:4" ht="17" thickBot="1">
      <c r="A50" s="56" t="s">
        <v>58</v>
      </c>
      <c r="B50" s="3">
        <v>14634</v>
      </c>
      <c r="C50" s="4">
        <v>767</v>
      </c>
      <c r="D50" s="8">
        <v>52.4</v>
      </c>
    </row>
    <row r="51" spans="1:4" ht="17" thickBot="1">
      <c r="A51" s="56" t="s">
        <v>23</v>
      </c>
      <c r="B51" s="3">
        <v>13607</v>
      </c>
      <c r="C51" s="4">
        <v>611</v>
      </c>
      <c r="D51" s="8">
        <v>44.9</v>
      </c>
    </row>
    <row r="52" spans="1:4" ht="17" thickBot="1">
      <c r="A52" s="56" t="s">
        <v>41</v>
      </c>
      <c r="B52" s="3">
        <v>13418</v>
      </c>
      <c r="C52" s="4">
        <v>405</v>
      </c>
      <c r="D52" s="8">
        <v>30.2</v>
      </c>
    </row>
    <row r="53" spans="1:4" ht="17" thickBot="1">
      <c r="A53" s="56" t="s">
        <v>53</v>
      </c>
      <c r="B53" s="3">
        <v>8314</v>
      </c>
      <c r="C53" s="4">
        <v>544</v>
      </c>
      <c r="D53" s="8">
        <v>65.400000000000006</v>
      </c>
    </row>
    <row r="54" spans="1:4" ht="17" thickBot="1">
      <c r="A54" s="56" t="s">
        <v>61</v>
      </c>
      <c r="B54" s="3">
        <v>8291</v>
      </c>
      <c r="C54" s="4">
        <v>384</v>
      </c>
      <c r="D54" s="8">
        <v>46.3</v>
      </c>
    </row>
    <row r="55" spans="1:4" ht="17" thickBot="1">
      <c r="A55" s="56" t="s">
        <v>17</v>
      </c>
      <c r="B55" s="3">
        <v>7227</v>
      </c>
      <c r="C55" s="4">
        <v>392</v>
      </c>
      <c r="D55" s="8">
        <v>54.2</v>
      </c>
    </row>
    <row r="56" spans="1:4" ht="17" thickBot="1">
      <c r="A56" s="56" t="s">
        <v>11</v>
      </c>
      <c r="B56" s="3">
        <v>7030</v>
      </c>
      <c r="C56" s="4">
        <v>448</v>
      </c>
      <c r="D56" s="8">
        <v>63.7</v>
      </c>
    </row>
    <row r="57" spans="1:4" ht="17" thickBot="1">
      <c r="A57" s="56" t="s">
        <v>12</v>
      </c>
      <c r="B57" s="3">
        <v>5841</v>
      </c>
      <c r="C57" s="4">
        <v>175</v>
      </c>
      <c r="D57" s="8">
        <v>30</v>
      </c>
    </row>
    <row r="58" spans="1:4" ht="17" thickBot="1">
      <c r="A58" s="56" t="s">
        <v>9</v>
      </c>
      <c r="B58" s="3">
        <v>5648</v>
      </c>
      <c r="C58" s="4">
        <v>278</v>
      </c>
      <c r="D58" s="8">
        <v>49.2</v>
      </c>
    </row>
    <row r="59" spans="1:4" ht="17" thickBot="1">
      <c r="A59" s="56" t="s">
        <v>14</v>
      </c>
      <c r="B59" s="3">
        <v>5427</v>
      </c>
      <c r="C59" s="4">
        <v>450</v>
      </c>
      <c r="D59" s="8">
        <v>82.9</v>
      </c>
    </row>
    <row r="60" spans="1:4" ht="17" thickBot="1">
      <c r="A60" s="56" t="s">
        <v>24</v>
      </c>
      <c r="B60" s="3">
        <v>5267</v>
      </c>
      <c r="C60" s="4">
        <v>233</v>
      </c>
      <c r="D60" s="8">
        <v>44.2</v>
      </c>
    </row>
    <row r="61" spans="1:4" ht="17" thickBot="1">
      <c r="A61" s="56" t="s">
        <v>20</v>
      </c>
      <c r="B61" s="3">
        <v>3661</v>
      </c>
      <c r="C61" s="4">
        <v>195</v>
      </c>
      <c r="D61" s="8">
        <v>53.3</v>
      </c>
    </row>
    <row r="62" spans="1:4" ht="17" thickBot="1">
      <c r="A62" s="56" t="s">
        <v>38</v>
      </c>
      <c r="B62" s="3">
        <v>3106</v>
      </c>
      <c r="C62" s="4">
        <v>89</v>
      </c>
      <c r="D62" s="8">
        <v>28.7</v>
      </c>
    </row>
    <row r="63" spans="1:4" ht="17" thickBot="1">
      <c r="A63" s="56" t="s">
        <v>28</v>
      </c>
      <c r="B63" s="3">
        <v>2720</v>
      </c>
      <c r="C63" s="4">
        <v>159</v>
      </c>
      <c r="D63" s="8">
        <v>58.5</v>
      </c>
    </row>
    <row r="64" spans="1:4" ht="17" thickBot="1">
      <c r="A64" s="56" t="s">
        <v>32</v>
      </c>
      <c r="B64" s="3">
        <v>2660</v>
      </c>
      <c r="C64" s="4">
        <v>76</v>
      </c>
      <c r="D64" s="8">
        <v>28.6</v>
      </c>
    </row>
    <row r="65" spans="1:4" ht="17" thickBot="1">
      <c r="A65" s="56" t="s">
        <v>59</v>
      </c>
      <c r="B65" s="3">
        <v>2277</v>
      </c>
      <c r="C65" s="4">
        <v>111</v>
      </c>
      <c r="D65" s="8">
        <v>48.7</v>
      </c>
    </row>
    <row r="66" spans="1:4" ht="17" thickBot="1">
      <c r="A66" s="56" t="s">
        <v>31</v>
      </c>
      <c r="B66" s="3">
        <v>1710</v>
      </c>
      <c r="C66" s="4">
        <v>200</v>
      </c>
      <c r="D66" s="8">
        <v>117</v>
      </c>
    </row>
    <row r="67" spans="1:4" ht="17" thickBot="1">
      <c r="A67" s="56" t="s">
        <v>52</v>
      </c>
      <c r="B67" s="4">
        <v>435</v>
      </c>
      <c r="C67" s="4">
        <v>20</v>
      </c>
      <c r="D67" s="8">
        <v>46</v>
      </c>
    </row>
    <row r="68" spans="1:4" ht="17" thickBot="1">
      <c r="A68" s="55" t="s">
        <v>8</v>
      </c>
      <c r="B68" s="15">
        <v>159</v>
      </c>
      <c r="C68" s="15">
        <v>24</v>
      </c>
      <c r="D68" s="16">
        <v>150.9</v>
      </c>
    </row>
    <row r="69" spans="1:4">
      <c r="A69" s="157"/>
      <c r="B69" s="157"/>
      <c r="C69" s="157"/>
      <c r="D69" s="157"/>
    </row>
    <row r="70" spans="1:4">
      <c r="A70" s="13" t="s">
        <v>92</v>
      </c>
    </row>
    <row r="71" spans="1:4">
      <c r="A71" s="13" t="s">
        <v>84</v>
      </c>
    </row>
    <row r="72" spans="1:4">
      <c r="A72" s="13" t="s">
        <v>65</v>
      </c>
    </row>
    <row r="73" spans="1:4">
      <c r="A73" s="13" t="s">
        <v>189</v>
      </c>
    </row>
    <row r="74" spans="1:4">
      <c r="A74" s="13" t="s">
        <v>89</v>
      </c>
    </row>
    <row r="75" spans="1:4">
      <c r="A75" s="14"/>
      <c r="B75" s="14"/>
      <c r="C75" s="14"/>
      <c r="D75" s="14"/>
    </row>
  </sheetData>
  <sortState xmlns:xlrd2="http://schemas.microsoft.com/office/spreadsheetml/2017/richdata2" ref="A10:D68">
    <sortCondition descending="1" ref="B10:B68"/>
  </sortState>
  <mergeCells count="9">
    <mergeCell ref="A7:D7"/>
    <mergeCell ref="A8:D8"/>
    <mergeCell ref="A69:D69"/>
    <mergeCell ref="A1:D1"/>
    <mergeCell ref="A2:D2"/>
    <mergeCell ref="A3:D3"/>
    <mergeCell ref="A4:D4"/>
    <mergeCell ref="A5:D5"/>
    <mergeCell ref="A6:D6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B8E0-F6B9-5749-8348-54DFDF95AD29}">
  <dimension ref="A1:D75"/>
  <sheetViews>
    <sheetView showGridLines="0" workbookViewId="0">
      <selection activeCell="D24" sqref="D24"/>
    </sheetView>
  </sheetViews>
  <sheetFormatPr baseColWidth="10" defaultRowHeight="16"/>
  <cols>
    <col min="1" max="1" width="14.83203125" style="1" customWidth="1"/>
    <col min="2" max="2" width="18.33203125" style="1" customWidth="1"/>
    <col min="3" max="3" width="24.5" style="1" customWidth="1"/>
    <col min="4" max="4" width="24.33203125" style="1" customWidth="1"/>
    <col min="5" max="16384" width="10.83203125" style="1"/>
  </cols>
  <sheetData>
    <row r="1" spans="1:4">
      <c r="A1" s="158" t="s">
        <v>0</v>
      </c>
      <c r="B1" s="158"/>
      <c r="C1" s="158"/>
      <c r="D1" s="158"/>
    </row>
    <row r="2" spans="1:4">
      <c r="A2" s="158" t="s">
        <v>1</v>
      </c>
      <c r="B2" s="158"/>
      <c r="C2" s="158"/>
      <c r="D2" s="158"/>
    </row>
    <row r="3" spans="1:4">
      <c r="A3" s="158" t="s">
        <v>2</v>
      </c>
      <c r="B3" s="158"/>
      <c r="C3" s="158"/>
      <c r="D3" s="158"/>
    </row>
    <row r="4" spans="1:4" ht="16" customHeight="1">
      <c r="A4" s="159" t="s">
        <v>195</v>
      </c>
      <c r="B4" s="159"/>
      <c r="C4" s="159"/>
      <c r="D4" s="159"/>
    </row>
    <row r="5" spans="1:4" ht="16" customHeight="1">
      <c r="A5" s="159" t="s">
        <v>190</v>
      </c>
      <c r="B5" s="159"/>
      <c r="C5" s="159"/>
      <c r="D5" s="159"/>
    </row>
    <row r="6" spans="1:4" ht="16" customHeight="1">
      <c r="A6" s="159" t="s">
        <v>70</v>
      </c>
      <c r="B6" s="159"/>
      <c r="C6" s="159"/>
      <c r="D6" s="159"/>
    </row>
    <row r="7" spans="1:4" ht="16" customHeight="1">
      <c r="A7" s="159" t="s">
        <v>175</v>
      </c>
      <c r="B7" s="159"/>
      <c r="C7" s="159"/>
      <c r="D7" s="159"/>
    </row>
    <row r="8" spans="1:4" ht="17" thickBot="1">
      <c r="A8" s="160"/>
      <c r="B8" s="160"/>
      <c r="C8" s="160"/>
      <c r="D8" s="160"/>
    </row>
    <row r="9" spans="1:4" ht="17" thickBot="1">
      <c r="A9" s="43" t="s">
        <v>4</v>
      </c>
      <c r="B9" s="44" t="s">
        <v>192</v>
      </c>
      <c r="C9" s="44" t="s">
        <v>194</v>
      </c>
      <c r="D9" s="10" t="s">
        <v>190</v>
      </c>
    </row>
    <row r="10" spans="1:4" ht="17" thickBot="1">
      <c r="A10" s="56" t="s">
        <v>6</v>
      </c>
      <c r="B10" s="3">
        <v>8893756</v>
      </c>
      <c r="C10" s="3">
        <v>53923</v>
      </c>
      <c r="D10" s="8">
        <v>6.1</v>
      </c>
    </row>
    <row r="11" spans="1:4" ht="17" thickBot="1">
      <c r="A11" s="56" t="s">
        <v>25</v>
      </c>
      <c r="B11" s="3">
        <v>2148433</v>
      </c>
      <c r="C11" s="3">
        <v>15189</v>
      </c>
      <c r="D11" s="8">
        <v>7.1</v>
      </c>
    </row>
    <row r="12" spans="1:4" ht="17" thickBot="1">
      <c r="A12" s="56" t="s">
        <v>43</v>
      </c>
      <c r="B12" s="3">
        <v>791797</v>
      </c>
      <c r="C12" s="3">
        <v>3015</v>
      </c>
      <c r="D12" s="8">
        <v>3.8</v>
      </c>
    </row>
    <row r="13" spans="1:4" ht="17" thickBot="1">
      <c r="A13" s="56" t="s">
        <v>36</v>
      </c>
      <c r="B13" s="3">
        <v>697266</v>
      </c>
      <c r="C13" s="3">
        <v>4705</v>
      </c>
      <c r="D13" s="8">
        <v>6.7</v>
      </c>
    </row>
    <row r="14" spans="1:4" ht="17" thickBot="1">
      <c r="A14" s="56" t="s">
        <v>39</v>
      </c>
      <c r="B14" s="3">
        <v>586874</v>
      </c>
      <c r="C14" s="3">
        <v>5534</v>
      </c>
      <c r="D14" s="8">
        <v>9.4</v>
      </c>
    </row>
    <row r="15" spans="1:4" ht="17" thickBot="1">
      <c r="A15" s="56" t="s">
        <v>42</v>
      </c>
      <c r="B15" s="3">
        <v>569970</v>
      </c>
      <c r="C15" s="3">
        <v>4333</v>
      </c>
      <c r="D15" s="8">
        <v>7.6</v>
      </c>
    </row>
    <row r="16" spans="1:4" ht="17" thickBot="1">
      <c r="A16" s="56" t="s">
        <v>49</v>
      </c>
      <c r="B16" s="3">
        <v>420021</v>
      </c>
      <c r="C16" s="4">
        <v>871</v>
      </c>
      <c r="D16" s="8">
        <v>2.1</v>
      </c>
    </row>
    <row r="17" spans="1:4" ht="17" thickBot="1">
      <c r="A17" s="56" t="s">
        <v>40</v>
      </c>
      <c r="B17" s="3">
        <v>358642</v>
      </c>
      <c r="C17" s="3">
        <v>2063</v>
      </c>
      <c r="D17" s="8">
        <v>5.8</v>
      </c>
    </row>
    <row r="18" spans="1:4" ht="17" thickBot="1">
      <c r="A18" s="56" t="s">
        <v>7</v>
      </c>
      <c r="B18" s="3">
        <v>338015</v>
      </c>
      <c r="C18" s="4">
        <v>516</v>
      </c>
      <c r="D18" s="8">
        <v>1.5</v>
      </c>
    </row>
    <row r="19" spans="1:4" ht="17" thickBot="1">
      <c r="A19" s="56" t="s">
        <v>16</v>
      </c>
      <c r="B19" s="3">
        <v>279187</v>
      </c>
      <c r="C19" s="3">
        <v>2162</v>
      </c>
      <c r="D19" s="8">
        <v>7.7</v>
      </c>
    </row>
    <row r="20" spans="1:4" ht="17" thickBot="1">
      <c r="A20" s="56" t="s">
        <v>21</v>
      </c>
      <c r="B20" s="3">
        <v>251882</v>
      </c>
      <c r="C20" s="3">
        <v>2810</v>
      </c>
      <c r="D20" s="8">
        <v>11.2</v>
      </c>
    </row>
    <row r="21" spans="1:4" ht="17" thickBot="1">
      <c r="A21" s="56" t="s">
        <v>13</v>
      </c>
      <c r="B21" s="3">
        <v>238272</v>
      </c>
      <c r="C21" s="4">
        <v>539</v>
      </c>
      <c r="D21" s="8">
        <v>2.2999999999999998</v>
      </c>
    </row>
    <row r="22" spans="1:4" ht="17" thickBot="1">
      <c r="A22" s="56" t="s">
        <v>45</v>
      </c>
      <c r="B22" s="3">
        <v>197145</v>
      </c>
      <c r="C22" s="3">
        <v>1110</v>
      </c>
      <c r="D22" s="8">
        <v>5.6</v>
      </c>
    </row>
    <row r="23" spans="1:4" ht="17" thickBot="1">
      <c r="A23" s="56" t="s">
        <v>62</v>
      </c>
      <c r="B23" s="3">
        <v>183790</v>
      </c>
      <c r="C23" s="4">
        <v>592</v>
      </c>
      <c r="D23" s="8">
        <v>3.2</v>
      </c>
    </row>
    <row r="24" spans="1:4" ht="17" thickBot="1">
      <c r="A24" s="56" t="s">
        <v>47</v>
      </c>
      <c r="B24" s="3">
        <v>155335</v>
      </c>
      <c r="C24" s="4">
        <v>245</v>
      </c>
      <c r="D24" s="8">
        <v>1.6</v>
      </c>
    </row>
    <row r="25" spans="1:4" ht="17" thickBot="1">
      <c r="A25" s="56" t="s">
        <v>56</v>
      </c>
      <c r="B25" s="3">
        <v>143405</v>
      </c>
      <c r="C25" s="3">
        <v>1458</v>
      </c>
      <c r="D25" s="8">
        <v>10.199999999999999</v>
      </c>
    </row>
    <row r="26" spans="1:4" ht="17" thickBot="1">
      <c r="A26" s="56" t="s">
        <v>60</v>
      </c>
      <c r="B26" s="3">
        <v>139439</v>
      </c>
      <c r="C26" s="4">
        <v>953</v>
      </c>
      <c r="D26" s="8">
        <v>6.8</v>
      </c>
    </row>
    <row r="27" spans="1:4" ht="17" thickBot="1">
      <c r="A27" s="56" t="s">
        <v>44</v>
      </c>
      <c r="B27" s="3">
        <v>137000</v>
      </c>
      <c r="C27" s="4">
        <v>479</v>
      </c>
      <c r="D27" s="8">
        <v>3.5</v>
      </c>
    </row>
    <row r="28" spans="1:4" ht="17" thickBot="1">
      <c r="A28" s="56" t="s">
        <v>33</v>
      </c>
      <c r="B28" s="3">
        <v>112007</v>
      </c>
      <c r="C28" s="4">
        <v>199</v>
      </c>
      <c r="D28" s="8">
        <v>1.8</v>
      </c>
    </row>
    <row r="29" spans="1:4" ht="17" thickBot="1">
      <c r="A29" s="56" t="s">
        <v>48</v>
      </c>
      <c r="B29" s="3">
        <v>101662</v>
      </c>
      <c r="C29" s="4">
        <v>340</v>
      </c>
      <c r="D29" s="8">
        <v>3.3</v>
      </c>
    </row>
    <row r="30" spans="1:4" ht="17" thickBot="1">
      <c r="A30" s="56" t="s">
        <v>54</v>
      </c>
      <c r="B30" s="3">
        <v>98272</v>
      </c>
      <c r="C30" s="4">
        <v>354</v>
      </c>
      <c r="D30" s="8">
        <v>3.6</v>
      </c>
    </row>
    <row r="31" spans="1:4" ht="17" thickBot="1">
      <c r="A31" s="56" t="s">
        <v>55</v>
      </c>
      <c r="B31" s="3">
        <v>87496</v>
      </c>
      <c r="C31" s="4">
        <v>355</v>
      </c>
      <c r="D31" s="8">
        <v>4.0999999999999996</v>
      </c>
    </row>
    <row r="32" spans="1:4" ht="17" thickBot="1">
      <c r="A32" s="56" t="s">
        <v>30</v>
      </c>
      <c r="B32" s="3">
        <v>79331</v>
      </c>
      <c r="C32" s="4">
        <v>649</v>
      </c>
      <c r="D32" s="8">
        <v>8.1999999999999993</v>
      </c>
    </row>
    <row r="33" spans="1:4" ht="17" thickBot="1">
      <c r="A33" s="56" t="s">
        <v>37</v>
      </c>
      <c r="B33" s="3">
        <v>72128</v>
      </c>
      <c r="C33" s="4">
        <v>221</v>
      </c>
      <c r="D33" s="8">
        <v>3.1</v>
      </c>
    </row>
    <row r="34" spans="1:4" ht="17" thickBot="1">
      <c r="A34" s="56" t="s">
        <v>50</v>
      </c>
      <c r="B34" s="3">
        <v>57374</v>
      </c>
      <c r="C34" s="4">
        <v>128</v>
      </c>
      <c r="D34" s="8">
        <v>2.2000000000000002</v>
      </c>
    </row>
    <row r="35" spans="1:4" ht="17" thickBot="1">
      <c r="A35" s="56" t="s">
        <v>19</v>
      </c>
      <c r="B35" s="3">
        <v>53429</v>
      </c>
      <c r="C35" s="4">
        <v>415</v>
      </c>
      <c r="D35" s="8">
        <v>7.8</v>
      </c>
    </row>
    <row r="36" spans="1:4" ht="17" thickBot="1">
      <c r="A36" s="56" t="s">
        <v>63</v>
      </c>
      <c r="B36" s="3">
        <v>51422</v>
      </c>
      <c r="C36" s="4">
        <v>287</v>
      </c>
      <c r="D36" s="8">
        <v>5.6</v>
      </c>
    </row>
    <row r="37" spans="1:4" ht="17" thickBot="1">
      <c r="A37" s="56" t="s">
        <v>46</v>
      </c>
      <c r="B37" s="3">
        <v>48872</v>
      </c>
      <c r="C37" s="4">
        <v>454</v>
      </c>
      <c r="D37" s="8">
        <v>9.3000000000000007</v>
      </c>
    </row>
    <row r="38" spans="1:4" ht="17" thickBot="1">
      <c r="A38" s="56" t="s">
        <v>22</v>
      </c>
      <c r="B38" s="3">
        <v>47310</v>
      </c>
      <c r="C38" s="4">
        <v>289</v>
      </c>
      <c r="D38" s="8">
        <v>6.1</v>
      </c>
    </row>
    <row r="39" spans="1:4" ht="17" thickBot="1">
      <c r="A39" s="56" t="s">
        <v>10</v>
      </c>
      <c r="B39" s="3">
        <v>46050</v>
      </c>
      <c r="C39" s="4">
        <v>383</v>
      </c>
      <c r="D39" s="8">
        <v>8.3000000000000007</v>
      </c>
    </row>
    <row r="40" spans="1:4" ht="17" thickBot="1">
      <c r="A40" s="56" t="s">
        <v>27</v>
      </c>
      <c r="B40" s="3">
        <v>45611</v>
      </c>
      <c r="C40" s="4">
        <v>66</v>
      </c>
      <c r="D40" s="8">
        <v>1.4</v>
      </c>
    </row>
    <row r="41" spans="1:4" ht="17" thickBot="1">
      <c r="A41" s="56" t="s">
        <v>26</v>
      </c>
      <c r="B41" s="3">
        <v>40427</v>
      </c>
      <c r="C41" s="4">
        <v>185</v>
      </c>
      <c r="D41" s="8">
        <v>4.5999999999999996</v>
      </c>
    </row>
    <row r="42" spans="1:4" ht="17" thickBot="1">
      <c r="A42" s="56" t="s">
        <v>51</v>
      </c>
      <c r="B42" s="3">
        <v>37764</v>
      </c>
      <c r="C42" s="4">
        <v>716</v>
      </c>
      <c r="D42" s="8">
        <v>19</v>
      </c>
    </row>
    <row r="43" spans="1:4" ht="17" thickBot="1">
      <c r="A43" s="56" t="s">
        <v>15</v>
      </c>
      <c r="B43" s="3">
        <v>34916</v>
      </c>
      <c r="C43" s="4">
        <v>231</v>
      </c>
      <c r="D43" s="8">
        <v>6.6</v>
      </c>
    </row>
    <row r="44" spans="1:4" ht="17" thickBot="1">
      <c r="A44" s="56" t="s">
        <v>18</v>
      </c>
      <c r="B44" s="3">
        <v>27335</v>
      </c>
      <c r="C44" s="4">
        <v>258</v>
      </c>
      <c r="D44" s="8">
        <v>9.4</v>
      </c>
    </row>
    <row r="45" spans="1:4" ht="17" thickBot="1">
      <c r="A45" s="56" t="s">
        <v>34</v>
      </c>
      <c r="B45" s="3">
        <v>26401</v>
      </c>
      <c r="C45" s="4">
        <v>125</v>
      </c>
      <c r="D45" s="8">
        <v>4.7</v>
      </c>
    </row>
    <row r="46" spans="1:4" ht="17" thickBot="1">
      <c r="A46" s="56" t="s">
        <v>57</v>
      </c>
      <c r="B46" s="3">
        <v>23852</v>
      </c>
      <c r="C46" s="4">
        <v>106</v>
      </c>
      <c r="D46" s="8">
        <v>4.4000000000000004</v>
      </c>
    </row>
    <row r="47" spans="1:4" ht="17" thickBot="1">
      <c r="A47" s="56" t="s">
        <v>64</v>
      </c>
      <c r="B47" s="3">
        <v>20776</v>
      </c>
      <c r="C47" s="4">
        <v>224</v>
      </c>
      <c r="D47" s="8">
        <v>10.8</v>
      </c>
    </row>
    <row r="48" spans="1:4" ht="17" thickBot="1">
      <c r="A48" s="56" t="s">
        <v>29</v>
      </c>
      <c r="B48" s="3">
        <v>18330</v>
      </c>
      <c r="C48" s="4">
        <v>320</v>
      </c>
      <c r="D48" s="8">
        <v>17.5</v>
      </c>
    </row>
    <row r="49" spans="1:4" ht="17" thickBot="1">
      <c r="A49" s="56" t="s">
        <v>35</v>
      </c>
      <c r="B49" s="3">
        <v>15086</v>
      </c>
      <c r="C49" s="4">
        <v>64</v>
      </c>
      <c r="D49" s="8">
        <v>4.2</v>
      </c>
    </row>
    <row r="50" spans="1:4" ht="17" thickBot="1">
      <c r="A50" s="56" t="s">
        <v>58</v>
      </c>
      <c r="B50" s="3">
        <v>14634</v>
      </c>
      <c r="C50" s="4">
        <v>190</v>
      </c>
      <c r="D50" s="8">
        <v>13</v>
      </c>
    </row>
    <row r="51" spans="1:4" ht="17" thickBot="1">
      <c r="A51" s="56" t="s">
        <v>23</v>
      </c>
      <c r="B51" s="3">
        <v>13607</v>
      </c>
      <c r="C51" s="4">
        <v>101</v>
      </c>
      <c r="D51" s="8">
        <v>7.4</v>
      </c>
    </row>
    <row r="52" spans="1:4" ht="17" thickBot="1">
      <c r="A52" s="56" t="s">
        <v>41</v>
      </c>
      <c r="B52" s="3">
        <v>13418</v>
      </c>
      <c r="C52" s="4">
        <v>33</v>
      </c>
      <c r="D52" s="8">
        <v>2.5</v>
      </c>
    </row>
    <row r="53" spans="1:4" ht="17" thickBot="1">
      <c r="A53" s="56" t="s">
        <v>53</v>
      </c>
      <c r="B53" s="3">
        <v>8314</v>
      </c>
      <c r="C53" s="4">
        <v>81</v>
      </c>
      <c r="D53" s="8">
        <v>9.6999999999999993</v>
      </c>
    </row>
    <row r="54" spans="1:4" ht="17" thickBot="1">
      <c r="A54" s="56" t="s">
        <v>61</v>
      </c>
      <c r="B54" s="3">
        <v>8291</v>
      </c>
      <c r="C54" s="4">
        <v>96</v>
      </c>
      <c r="D54" s="8">
        <v>11.6</v>
      </c>
    </row>
    <row r="55" spans="1:4" ht="17" thickBot="1">
      <c r="A55" s="56" t="s">
        <v>17</v>
      </c>
      <c r="B55" s="3">
        <v>7227</v>
      </c>
      <c r="C55" s="4">
        <v>86</v>
      </c>
      <c r="D55" s="8">
        <v>11.9</v>
      </c>
    </row>
    <row r="56" spans="1:4" ht="17" thickBot="1">
      <c r="A56" s="56" t="s">
        <v>11</v>
      </c>
      <c r="B56" s="3">
        <v>7030</v>
      </c>
      <c r="C56" s="4">
        <v>92</v>
      </c>
      <c r="D56" s="8">
        <v>13.1</v>
      </c>
    </row>
    <row r="57" spans="1:4" ht="17" thickBot="1">
      <c r="A57" s="56" t="s">
        <v>12</v>
      </c>
      <c r="B57" s="3">
        <v>5841</v>
      </c>
      <c r="C57" s="4">
        <v>43</v>
      </c>
      <c r="D57" s="8">
        <v>7.4</v>
      </c>
    </row>
    <row r="58" spans="1:4" ht="17" thickBot="1">
      <c r="A58" s="56" t="s">
        <v>9</v>
      </c>
      <c r="B58" s="3">
        <v>5648</v>
      </c>
      <c r="C58" s="4">
        <v>58</v>
      </c>
      <c r="D58" s="8">
        <v>10.3</v>
      </c>
    </row>
    <row r="59" spans="1:4" ht="17" thickBot="1">
      <c r="A59" s="56" t="s">
        <v>14</v>
      </c>
      <c r="B59" s="3">
        <v>5427</v>
      </c>
      <c r="C59" s="4">
        <v>70</v>
      </c>
      <c r="D59" s="8">
        <v>12.9</v>
      </c>
    </row>
    <row r="60" spans="1:4" ht="17" thickBot="1">
      <c r="A60" s="56" t="s">
        <v>24</v>
      </c>
      <c r="B60" s="3">
        <v>5267</v>
      </c>
      <c r="C60" s="4">
        <v>51</v>
      </c>
      <c r="D60" s="8">
        <v>9.6999999999999993</v>
      </c>
    </row>
    <row r="61" spans="1:4" ht="17" thickBot="1">
      <c r="A61" s="56" t="s">
        <v>20</v>
      </c>
      <c r="B61" s="3">
        <v>3661</v>
      </c>
      <c r="C61" s="4">
        <v>23</v>
      </c>
      <c r="D61" s="8">
        <v>6.3</v>
      </c>
    </row>
    <row r="62" spans="1:4" ht="17" thickBot="1">
      <c r="A62" s="56" t="s">
        <v>38</v>
      </c>
      <c r="B62" s="3">
        <v>3106</v>
      </c>
      <c r="C62" s="4">
        <v>36</v>
      </c>
      <c r="D62" s="8">
        <v>11.6</v>
      </c>
    </row>
    <row r="63" spans="1:4" ht="17" thickBot="1">
      <c r="A63" s="56" t="s">
        <v>28</v>
      </c>
      <c r="B63" s="3">
        <v>2720</v>
      </c>
      <c r="C63" s="4">
        <v>28</v>
      </c>
      <c r="D63" s="8">
        <v>10.3</v>
      </c>
    </row>
    <row r="64" spans="1:4" ht="17" thickBot="1">
      <c r="A64" s="56" t="s">
        <v>32</v>
      </c>
      <c r="B64" s="3">
        <v>2660</v>
      </c>
      <c r="C64" s="4">
        <v>15</v>
      </c>
      <c r="D64" s="8">
        <v>5.6</v>
      </c>
    </row>
    <row r="65" spans="1:4" ht="17" thickBot="1">
      <c r="A65" s="56" t="s">
        <v>59</v>
      </c>
      <c r="B65" s="3">
        <v>2277</v>
      </c>
      <c r="C65" s="4">
        <v>34</v>
      </c>
      <c r="D65" s="8">
        <v>14.9</v>
      </c>
    </row>
    <row r="66" spans="1:4" ht="17" thickBot="1">
      <c r="A66" s="56" t="s">
        <v>31</v>
      </c>
      <c r="B66" s="3">
        <v>1710</v>
      </c>
      <c r="C66" s="4">
        <v>38</v>
      </c>
      <c r="D66" s="8">
        <v>22.2</v>
      </c>
    </row>
    <row r="67" spans="1:4" ht="17" thickBot="1">
      <c r="A67" s="56" t="s">
        <v>52</v>
      </c>
      <c r="B67" s="4">
        <v>435</v>
      </c>
      <c r="C67" s="4">
        <v>11</v>
      </c>
      <c r="D67" s="8">
        <v>25.3</v>
      </c>
    </row>
    <row r="68" spans="1:4" ht="17" thickBot="1">
      <c r="A68" s="55" t="s">
        <v>8</v>
      </c>
      <c r="B68" s="15">
        <v>159</v>
      </c>
      <c r="C68" s="15">
        <v>8</v>
      </c>
      <c r="D68" s="16">
        <v>50.3</v>
      </c>
    </row>
    <row r="69" spans="1:4">
      <c r="A69" s="157"/>
      <c r="B69" s="157"/>
      <c r="C69" s="157"/>
      <c r="D69" s="157"/>
    </row>
    <row r="70" spans="1:4">
      <c r="A70" s="13" t="s">
        <v>92</v>
      </c>
    </row>
    <row r="71" spans="1:4">
      <c r="A71" s="13" t="s">
        <v>84</v>
      </c>
    </row>
    <row r="72" spans="1:4">
      <c r="A72" s="13" t="s">
        <v>65</v>
      </c>
    </row>
    <row r="73" spans="1:4">
      <c r="A73" s="13" t="s">
        <v>189</v>
      </c>
    </row>
    <row r="74" spans="1:4">
      <c r="A74" s="13" t="s">
        <v>89</v>
      </c>
    </row>
    <row r="75" spans="1:4">
      <c r="A75" s="14"/>
      <c r="B75" s="14"/>
      <c r="C75" s="14"/>
      <c r="D75" s="14"/>
    </row>
  </sheetData>
  <sortState xmlns:xlrd2="http://schemas.microsoft.com/office/spreadsheetml/2017/richdata2" ref="A10:D68">
    <sortCondition descending="1" ref="B10:B68"/>
  </sortState>
  <mergeCells count="9">
    <mergeCell ref="A7:D7"/>
    <mergeCell ref="A8:D8"/>
    <mergeCell ref="A69:D69"/>
    <mergeCell ref="A1:D1"/>
    <mergeCell ref="A2:D2"/>
    <mergeCell ref="A3:D3"/>
    <mergeCell ref="A4:D4"/>
    <mergeCell ref="A5:D5"/>
    <mergeCell ref="A6:D6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4D61-D504-DB47-BD40-43092D31BDE3}">
  <dimension ref="A1:D75"/>
  <sheetViews>
    <sheetView showGridLines="0" workbookViewId="0">
      <selection activeCell="D11" sqref="D11"/>
    </sheetView>
  </sheetViews>
  <sheetFormatPr baseColWidth="10" defaultRowHeight="16"/>
  <cols>
    <col min="1" max="1" width="15.1640625" style="1" customWidth="1"/>
    <col min="2" max="2" width="18.6640625" style="1" customWidth="1"/>
    <col min="3" max="3" width="18" style="1" customWidth="1"/>
    <col min="4" max="4" width="24.83203125" style="1" customWidth="1"/>
    <col min="5" max="16384" width="10.83203125" style="1"/>
  </cols>
  <sheetData>
    <row r="1" spans="1:4">
      <c r="A1" s="158" t="s">
        <v>0</v>
      </c>
      <c r="B1" s="158"/>
      <c r="C1" s="158"/>
      <c r="D1" s="158"/>
    </row>
    <row r="2" spans="1:4">
      <c r="A2" s="158" t="s">
        <v>1</v>
      </c>
      <c r="B2" s="158"/>
      <c r="C2" s="158"/>
      <c r="D2" s="158"/>
    </row>
    <row r="3" spans="1:4">
      <c r="A3" s="158" t="s">
        <v>2</v>
      </c>
      <c r="B3" s="158"/>
      <c r="C3" s="158"/>
      <c r="D3" s="158"/>
    </row>
    <row r="4" spans="1:4" ht="16" customHeight="1">
      <c r="A4" s="159" t="s">
        <v>199</v>
      </c>
      <c r="B4" s="159"/>
      <c r="C4" s="159"/>
      <c r="D4" s="159"/>
    </row>
    <row r="5" spans="1:4" ht="16" customHeight="1">
      <c r="A5" s="159" t="s">
        <v>70</v>
      </c>
      <c r="B5" s="159"/>
      <c r="C5" s="159"/>
      <c r="D5" s="159"/>
    </row>
    <row r="6" spans="1:4" ht="16" customHeight="1">
      <c r="A6" s="159" t="s">
        <v>175</v>
      </c>
      <c r="B6" s="159"/>
      <c r="C6" s="159"/>
      <c r="D6" s="159"/>
    </row>
    <row r="7" spans="1:4" ht="16" customHeight="1">
      <c r="A7" s="159" t="s">
        <v>198</v>
      </c>
      <c r="B7" s="159"/>
      <c r="C7" s="159"/>
      <c r="D7" s="159"/>
    </row>
    <row r="8" spans="1:4" ht="17" thickBot="1">
      <c r="A8" s="160"/>
      <c r="B8" s="160"/>
      <c r="C8" s="160"/>
      <c r="D8" s="160"/>
    </row>
    <row r="9" spans="1:4" ht="17" thickBot="1">
      <c r="A9" s="43" t="s">
        <v>4</v>
      </c>
      <c r="B9" s="44" t="s">
        <v>192</v>
      </c>
      <c r="C9" s="44" t="s">
        <v>197</v>
      </c>
      <c r="D9" s="10" t="s">
        <v>190</v>
      </c>
    </row>
    <row r="10" spans="1:4" ht="17" thickBot="1">
      <c r="A10" s="56" t="s">
        <v>6</v>
      </c>
      <c r="B10" s="3">
        <v>8893756</v>
      </c>
      <c r="C10" s="3">
        <v>21016</v>
      </c>
      <c r="D10" s="8">
        <v>2.4</v>
      </c>
    </row>
    <row r="11" spans="1:4" ht="17" thickBot="1">
      <c r="A11" s="56" t="s">
        <v>25</v>
      </c>
      <c r="B11" s="3">
        <v>2148433</v>
      </c>
      <c r="C11" s="3">
        <v>6066</v>
      </c>
      <c r="D11" s="8">
        <v>2.8</v>
      </c>
    </row>
    <row r="12" spans="1:4" ht="17" thickBot="1">
      <c r="A12" s="56" t="s">
        <v>43</v>
      </c>
      <c r="B12" s="3">
        <v>791797</v>
      </c>
      <c r="C12" s="4">
        <v>967</v>
      </c>
      <c r="D12" s="8">
        <v>1.2</v>
      </c>
    </row>
    <row r="13" spans="1:4" ht="17" thickBot="1">
      <c r="A13" s="56" t="s">
        <v>36</v>
      </c>
      <c r="B13" s="3">
        <v>697266</v>
      </c>
      <c r="C13" s="3">
        <v>1333</v>
      </c>
      <c r="D13" s="8">
        <v>1.9</v>
      </c>
    </row>
    <row r="14" spans="1:4" ht="17" thickBot="1">
      <c r="A14" s="56" t="s">
        <v>39</v>
      </c>
      <c r="B14" s="3">
        <v>586874</v>
      </c>
      <c r="C14" s="3">
        <v>1764</v>
      </c>
      <c r="D14" s="8">
        <v>3</v>
      </c>
    </row>
    <row r="15" spans="1:4" ht="17" thickBot="1">
      <c r="A15" s="56" t="s">
        <v>42</v>
      </c>
      <c r="B15" s="3">
        <v>569970</v>
      </c>
      <c r="C15" s="3">
        <v>2053</v>
      </c>
      <c r="D15" s="8">
        <v>3.6</v>
      </c>
    </row>
    <row r="16" spans="1:4" ht="17" thickBot="1">
      <c r="A16" s="56" t="s">
        <v>49</v>
      </c>
      <c r="B16" s="3">
        <v>420021</v>
      </c>
      <c r="C16" s="4">
        <v>164</v>
      </c>
      <c r="D16" s="8">
        <v>0.4</v>
      </c>
    </row>
    <row r="17" spans="1:4" ht="17" thickBot="1">
      <c r="A17" s="56" t="s">
        <v>40</v>
      </c>
      <c r="B17" s="3">
        <v>358642</v>
      </c>
      <c r="C17" s="4">
        <v>668</v>
      </c>
      <c r="D17" s="8">
        <v>1.9</v>
      </c>
    </row>
    <row r="18" spans="1:4" ht="17" thickBot="1">
      <c r="A18" s="56" t="s">
        <v>7</v>
      </c>
      <c r="B18" s="3">
        <v>338015</v>
      </c>
      <c r="C18" s="4">
        <v>434</v>
      </c>
      <c r="D18" s="8">
        <v>1.3</v>
      </c>
    </row>
    <row r="19" spans="1:4" ht="17" thickBot="1">
      <c r="A19" s="56" t="s">
        <v>16</v>
      </c>
      <c r="B19" s="3">
        <v>279187</v>
      </c>
      <c r="C19" s="3">
        <v>1045</v>
      </c>
      <c r="D19" s="8">
        <v>3.7</v>
      </c>
    </row>
    <row r="20" spans="1:4" ht="17" thickBot="1">
      <c r="A20" s="56" t="s">
        <v>21</v>
      </c>
      <c r="B20" s="3">
        <v>251882</v>
      </c>
      <c r="C20" s="3">
        <v>1015</v>
      </c>
      <c r="D20" s="8">
        <v>4</v>
      </c>
    </row>
    <row r="21" spans="1:4" ht="17" thickBot="1">
      <c r="A21" s="56" t="s">
        <v>13</v>
      </c>
      <c r="B21" s="3">
        <v>238272</v>
      </c>
      <c r="C21" s="4">
        <v>290</v>
      </c>
      <c r="D21" s="8">
        <v>1.2</v>
      </c>
    </row>
    <row r="22" spans="1:4" ht="17" thickBot="1">
      <c r="A22" s="56" t="s">
        <v>45</v>
      </c>
      <c r="B22" s="3">
        <v>197145</v>
      </c>
      <c r="C22" s="4">
        <v>567</v>
      </c>
      <c r="D22" s="8">
        <v>2.9</v>
      </c>
    </row>
    <row r="23" spans="1:4" ht="17" thickBot="1">
      <c r="A23" s="56" t="s">
        <v>62</v>
      </c>
      <c r="B23" s="3">
        <v>183790</v>
      </c>
      <c r="C23" s="4">
        <v>187</v>
      </c>
      <c r="D23" s="8">
        <v>1</v>
      </c>
    </row>
    <row r="24" spans="1:4" ht="17" thickBot="1">
      <c r="A24" s="56" t="s">
        <v>47</v>
      </c>
      <c r="B24" s="3">
        <v>155335</v>
      </c>
      <c r="C24" s="4">
        <v>72</v>
      </c>
      <c r="D24" s="8">
        <v>0.5</v>
      </c>
    </row>
    <row r="25" spans="1:4" ht="17" thickBot="1">
      <c r="A25" s="56" t="s">
        <v>56</v>
      </c>
      <c r="B25" s="3">
        <v>143405</v>
      </c>
      <c r="C25" s="4">
        <v>191</v>
      </c>
      <c r="D25" s="8">
        <v>1.3</v>
      </c>
    </row>
    <row r="26" spans="1:4" ht="17" thickBot="1">
      <c r="A26" s="56" t="s">
        <v>60</v>
      </c>
      <c r="B26" s="3">
        <v>139439</v>
      </c>
      <c r="C26" s="4">
        <v>434</v>
      </c>
      <c r="D26" s="8">
        <v>3.1</v>
      </c>
    </row>
    <row r="27" spans="1:4" ht="17" thickBot="1">
      <c r="A27" s="56" t="s">
        <v>44</v>
      </c>
      <c r="B27" s="3">
        <v>137000</v>
      </c>
      <c r="C27" s="4">
        <v>297</v>
      </c>
      <c r="D27" s="8">
        <v>2.2000000000000002</v>
      </c>
    </row>
    <row r="28" spans="1:4" ht="17" thickBot="1">
      <c r="A28" s="56" t="s">
        <v>33</v>
      </c>
      <c r="B28" s="3">
        <v>112007</v>
      </c>
      <c r="C28" s="4">
        <v>97</v>
      </c>
      <c r="D28" s="8">
        <v>0.9</v>
      </c>
    </row>
    <row r="29" spans="1:4" ht="17" thickBot="1">
      <c r="A29" s="56" t="s">
        <v>48</v>
      </c>
      <c r="B29" s="3">
        <v>101662</v>
      </c>
      <c r="C29" s="4">
        <v>176</v>
      </c>
      <c r="D29" s="8">
        <v>1.7</v>
      </c>
    </row>
    <row r="30" spans="1:4" ht="17" thickBot="1">
      <c r="A30" s="56" t="s">
        <v>54</v>
      </c>
      <c r="B30" s="3">
        <v>98272</v>
      </c>
      <c r="C30" s="4">
        <v>131</v>
      </c>
      <c r="D30" s="8">
        <v>1.3</v>
      </c>
    </row>
    <row r="31" spans="1:4" ht="17" thickBot="1">
      <c r="A31" s="56" t="s">
        <v>55</v>
      </c>
      <c r="B31" s="3">
        <v>87496</v>
      </c>
      <c r="C31" s="4">
        <v>203</v>
      </c>
      <c r="D31" s="8">
        <v>2.2999999999999998</v>
      </c>
    </row>
    <row r="32" spans="1:4" ht="17" thickBot="1">
      <c r="A32" s="56" t="s">
        <v>30</v>
      </c>
      <c r="B32" s="3">
        <v>79331</v>
      </c>
      <c r="C32" s="4">
        <v>288</v>
      </c>
      <c r="D32" s="8">
        <v>3.6</v>
      </c>
    </row>
    <row r="33" spans="1:4" ht="17" thickBot="1">
      <c r="A33" s="56" t="s">
        <v>37</v>
      </c>
      <c r="B33" s="3">
        <v>72128</v>
      </c>
      <c r="C33" s="4">
        <v>96</v>
      </c>
      <c r="D33" s="8">
        <v>1.3</v>
      </c>
    </row>
    <row r="34" spans="1:4" ht="17" thickBot="1">
      <c r="A34" s="56" t="s">
        <v>50</v>
      </c>
      <c r="B34" s="3">
        <v>57374</v>
      </c>
      <c r="C34" s="4">
        <v>66</v>
      </c>
      <c r="D34" s="8">
        <v>1.2</v>
      </c>
    </row>
    <row r="35" spans="1:4" ht="17" thickBot="1">
      <c r="A35" s="56" t="s">
        <v>19</v>
      </c>
      <c r="B35" s="3">
        <v>53429</v>
      </c>
      <c r="C35" s="4">
        <v>163</v>
      </c>
      <c r="D35" s="8">
        <v>3.1</v>
      </c>
    </row>
    <row r="36" spans="1:4" ht="17" thickBot="1">
      <c r="A36" s="56" t="s">
        <v>63</v>
      </c>
      <c r="B36" s="3">
        <v>51422</v>
      </c>
      <c r="C36" s="4">
        <v>150</v>
      </c>
      <c r="D36" s="8">
        <v>2.9</v>
      </c>
    </row>
    <row r="37" spans="1:4" ht="17" thickBot="1">
      <c r="A37" s="56" t="s">
        <v>46</v>
      </c>
      <c r="B37" s="3">
        <v>48872</v>
      </c>
      <c r="C37" s="4">
        <v>135</v>
      </c>
      <c r="D37" s="8">
        <v>2.8</v>
      </c>
    </row>
    <row r="38" spans="1:4" ht="17" thickBot="1">
      <c r="A38" s="56" t="s">
        <v>22</v>
      </c>
      <c r="B38" s="3">
        <v>47310</v>
      </c>
      <c r="C38" s="4">
        <v>211</v>
      </c>
      <c r="D38" s="8">
        <v>4.5</v>
      </c>
    </row>
    <row r="39" spans="1:4" ht="17" thickBot="1">
      <c r="A39" s="56" t="s">
        <v>10</v>
      </c>
      <c r="B39" s="3">
        <v>46050</v>
      </c>
      <c r="C39" s="4">
        <v>211</v>
      </c>
      <c r="D39" s="8">
        <v>4.5999999999999996</v>
      </c>
    </row>
    <row r="40" spans="1:4" ht="17" thickBot="1">
      <c r="A40" s="56" t="s">
        <v>27</v>
      </c>
      <c r="B40" s="3">
        <v>45611</v>
      </c>
      <c r="C40" s="4">
        <v>37</v>
      </c>
      <c r="D40" s="8">
        <v>0.8</v>
      </c>
    </row>
    <row r="41" spans="1:4" ht="17" thickBot="1">
      <c r="A41" s="56" t="s">
        <v>26</v>
      </c>
      <c r="B41" s="3">
        <v>40427</v>
      </c>
      <c r="C41" s="4">
        <v>93</v>
      </c>
      <c r="D41" s="8">
        <v>2.2999999999999998</v>
      </c>
    </row>
    <row r="42" spans="1:4" ht="17" thickBot="1">
      <c r="A42" s="56" t="s">
        <v>51</v>
      </c>
      <c r="B42" s="3">
        <v>37764</v>
      </c>
      <c r="C42" s="4">
        <v>283</v>
      </c>
      <c r="D42" s="8">
        <v>7.5</v>
      </c>
    </row>
    <row r="43" spans="1:4" ht="17" thickBot="1">
      <c r="A43" s="56" t="s">
        <v>15</v>
      </c>
      <c r="B43" s="3">
        <v>34916</v>
      </c>
      <c r="C43" s="4">
        <v>74</v>
      </c>
      <c r="D43" s="8">
        <v>2.1</v>
      </c>
    </row>
    <row r="44" spans="1:4" ht="17" thickBot="1">
      <c r="A44" s="56" t="s">
        <v>18</v>
      </c>
      <c r="B44" s="3">
        <v>27335</v>
      </c>
      <c r="C44" s="4">
        <v>143</v>
      </c>
      <c r="D44" s="8">
        <v>5.2</v>
      </c>
    </row>
    <row r="45" spans="1:4" ht="17" thickBot="1">
      <c r="A45" s="56" t="s">
        <v>34</v>
      </c>
      <c r="B45" s="3">
        <v>26401</v>
      </c>
      <c r="C45" s="4">
        <v>43</v>
      </c>
      <c r="D45" s="8">
        <v>1.6</v>
      </c>
    </row>
    <row r="46" spans="1:4" ht="17" thickBot="1">
      <c r="A46" s="56" t="s">
        <v>57</v>
      </c>
      <c r="B46" s="3">
        <v>23852</v>
      </c>
      <c r="C46" s="4">
        <v>67</v>
      </c>
      <c r="D46" s="8">
        <v>2.8</v>
      </c>
    </row>
    <row r="47" spans="1:4" ht="17" thickBot="1">
      <c r="A47" s="56" t="s">
        <v>64</v>
      </c>
      <c r="B47" s="3">
        <v>20776</v>
      </c>
      <c r="C47" s="4">
        <v>100</v>
      </c>
      <c r="D47" s="8">
        <v>4.8</v>
      </c>
    </row>
    <row r="48" spans="1:4" ht="17" thickBot="1">
      <c r="A48" s="56" t="s">
        <v>29</v>
      </c>
      <c r="B48" s="3">
        <v>18330</v>
      </c>
      <c r="C48" s="4">
        <v>140</v>
      </c>
      <c r="D48" s="8">
        <v>7.6</v>
      </c>
    </row>
    <row r="49" spans="1:4" ht="17" thickBot="1">
      <c r="A49" s="56" t="s">
        <v>35</v>
      </c>
      <c r="B49" s="3">
        <v>15086</v>
      </c>
      <c r="C49" s="4">
        <v>37</v>
      </c>
      <c r="D49" s="8">
        <v>2.5</v>
      </c>
    </row>
    <row r="50" spans="1:4" ht="17" thickBot="1">
      <c r="A50" s="56" t="s">
        <v>58</v>
      </c>
      <c r="B50" s="3">
        <v>14634</v>
      </c>
      <c r="C50" s="4">
        <v>85</v>
      </c>
      <c r="D50" s="8">
        <v>5.8</v>
      </c>
    </row>
    <row r="51" spans="1:4" ht="17" thickBot="1">
      <c r="A51" s="56" t="s">
        <v>23</v>
      </c>
      <c r="B51" s="3">
        <v>13607</v>
      </c>
      <c r="C51" s="4">
        <v>35</v>
      </c>
      <c r="D51" s="8">
        <v>2.6</v>
      </c>
    </row>
    <row r="52" spans="1:4" ht="17" thickBot="1">
      <c r="A52" s="56" t="s">
        <v>41</v>
      </c>
      <c r="B52" s="3">
        <v>13418</v>
      </c>
      <c r="C52" s="4">
        <v>20</v>
      </c>
      <c r="D52" s="8">
        <v>1.5</v>
      </c>
    </row>
    <row r="53" spans="1:4" ht="17" thickBot="1">
      <c r="A53" s="56" t="s">
        <v>53</v>
      </c>
      <c r="B53" s="3">
        <v>8314</v>
      </c>
      <c r="C53" s="4">
        <v>48</v>
      </c>
      <c r="D53" s="8">
        <v>5.8</v>
      </c>
    </row>
    <row r="54" spans="1:4" ht="17" thickBot="1">
      <c r="A54" s="56" t="s">
        <v>61</v>
      </c>
      <c r="B54" s="3">
        <v>8291</v>
      </c>
      <c r="C54" s="4">
        <v>55</v>
      </c>
      <c r="D54" s="8">
        <v>6.6</v>
      </c>
    </row>
    <row r="55" spans="1:4" ht="17" thickBot="1">
      <c r="A55" s="56" t="s">
        <v>17</v>
      </c>
      <c r="B55" s="3">
        <v>7227</v>
      </c>
      <c r="C55" s="4">
        <v>20</v>
      </c>
      <c r="D55" s="8">
        <v>2.8</v>
      </c>
    </row>
    <row r="56" spans="1:4" ht="17" thickBot="1">
      <c r="A56" s="56" t="s">
        <v>11</v>
      </c>
      <c r="B56" s="3">
        <v>7030</v>
      </c>
      <c r="C56" s="4">
        <v>65</v>
      </c>
      <c r="D56" s="8">
        <v>9.1999999999999993</v>
      </c>
    </row>
    <row r="57" spans="1:4" ht="17" thickBot="1">
      <c r="A57" s="56" t="s">
        <v>12</v>
      </c>
      <c r="B57" s="3">
        <v>5841</v>
      </c>
      <c r="C57" s="4">
        <v>19</v>
      </c>
      <c r="D57" s="8">
        <v>3.3</v>
      </c>
    </row>
    <row r="58" spans="1:4" ht="17" thickBot="1">
      <c r="A58" s="56" t="s">
        <v>9</v>
      </c>
      <c r="B58" s="3">
        <v>5648</v>
      </c>
      <c r="C58" s="4">
        <v>27</v>
      </c>
      <c r="D58" s="8">
        <v>4.8</v>
      </c>
    </row>
    <row r="59" spans="1:4" ht="17" thickBot="1">
      <c r="A59" s="56" t="s">
        <v>14</v>
      </c>
      <c r="B59" s="3">
        <v>5427</v>
      </c>
      <c r="C59" s="4">
        <v>58</v>
      </c>
      <c r="D59" s="8">
        <v>10.7</v>
      </c>
    </row>
    <row r="60" spans="1:4" ht="17" thickBot="1">
      <c r="A60" s="56" t="s">
        <v>24</v>
      </c>
      <c r="B60" s="3">
        <v>5267</v>
      </c>
      <c r="C60" s="4">
        <v>19</v>
      </c>
      <c r="D60" s="8">
        <v>3.6</v>
      </c>
    </row>
    <row r="61" spans="1:4" ht="17" thickBot="1">
      <c r="A61" s="56" t="s">
        <v>20</v>
      </c>
      <c r="B61" s="3">
        <v>3661</v>
      </c>
      <c r="C61" s="4">
        <v>7</v>
      </c>
      <c r="D61" s="8">
        <v>1.9</v>
      </c>
    </row>
    <row r="62" spans="1:4" ht="17" thickBot="1">
      <c r="A62" s="56" t="s">
        <v>38</v>
      </c>
      <c r="B62" s="3">
        <v>3106</v>
      </c>
      <c r="C62" s="4">
        <v>15</v>
      </c>
      <c r="D62" s="8">
        <v>4.8</v>
      </c>
    </row>
    <row r="63" spans="1:4" ht="17" thickBot="1">
      <c r="A63" s="56" t="s">
        <v>28</v>
      </c>
      <c r="B63" s="3">
        <v>2720</v>
      </c>
      <c r="C63" s="4">
        <v>20</v>
      </c>
      <c r="D63" s="8">
        <v>7.4</v>
      </c>
    </row>
    <row r="64" spans="1:4" ht="17" thickBot="1">
      <c r="A64" s="56" t="s">
        <v>32</v>
      </c>
      <c r="B64" s="3">
        <v>2660</v>
      </c>
      <c r="C64" s="4">
        <v>7</v>
      </c>
      <c r="D64" s="8">
        <v>2.6</v>
      </c>
    </row>
    <row r="65" spans="1:4" ht="17" thickBot="1">
      <c r="A65" s="56" t="s">
        <v>59</v>
      </c>
      <c r="B65" s="3">
        <v>2277</v>
      </c>
      <c r="C65" s="4">
        <v>12</v>
      </c>
      <c r="D65" s="8">
        <v>5.3</v>
      </c>
    </row>
    <row r="66" spans="1:4" ht="17" thickBot="1">
      <c r="A66" s="56" t="s">
        <v>31</v>
      </c>
      <c r="B66" s="3">
        <v>1710</v>
      </c>
      <c r="C66" s="4">
        <v>25</v>
      </c>
      <c r="D66" s="8">
        <v>14.6</v>
      </c>
    </row>
    <row r="67" spans="1:4" ht="17" thickBot="1">
      <c r="A67" s="56" t="s">
        <v>52</v>
      </c>
      <c r="B67" s="4">
        <v>435</v>
      </c>
      <c r="C67" s="4">
        <v>7</v>
      </c>
      <c r="D67" s="8">
        <v>16.100000000000001</v>
      </c>
    </row>
    <row r="68" spans="1:4" ht="17" thickBot="1">
      <c r="A68" s="55" t="s">
        <v>8</v>
      </c>
      <c r="B68" s="15">
        <v>159</v>
      </c>
      <c r="C68" s="15">
        <v>0</v>
      </c>
      <c r="D68" s="16">
        <v>0</v>
      </c>
    </row>
    <row r="69" spans="1:4">
      <c r="A69" s="157"/>
      <c r="B69" s="157"/>
      <c r="C69" s="157"/>
      <c r="D69" s="157"/>
    </row>
    <row r="70" spans="1:4">
      <c r="A70" s="13" t="s">
        <v>196</v>
      </c>
    </row>
    <row r="71" spans="1:4">
      <c r="A71" s="13" t="s">
        <v>84</v>
      </c>
    </row>
    <row r="72" spans="1:4">
      <c r="A72" s="13" t="s">
        <v>65</v>
      </c>
    </row>
    <row r="73" spans="1:4">
      <c r="A73" s="13" t="s">
        <v>189</v>
      </c>
    </row>
    <row r="74" spans="1:4">
      <c r="A74" s="13" t="s">
        <v>89</v>
      </c>
    </row>
    <row r="75" spans="1:4">
      <c r="A75" s="14"/>
      <c r="B75" s="14"/>
      <c r="C75" s="14"/>
      <c r="D75" s="14"/>
    </row>
  </sheetData>
  <sortState xmlns:xlrd2="http://schemas.microsoft.com/office/spreadsheetml/2017/richdata2" ref="A10:D68">
    <sortCondition descending="1" ref="B10:B68"/>
  </sortState>
  <mergeCells count="9">
    <mergeCell ref="A7:D7"/>
    <mergeCell ref="A8:D8"/>
    <mergeCell ref="A69:D69"/>
    <mergeCell ref="A1:D1"/>
    <mergeCell ref="A2:D2"/>
    <mergeCell ref="A3:D3"/>
    <mergeCell ref="A4:D4"/>
    <mergeCell ref="A5:D5"/>
    <mergeCell ref="A6:D6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9F00-B7C9-6341-95AF-3B8FFDAF41A9}">
  <dimension ref="A1:E73"/>
  <sheetViews>
    <sheetView showGridLines="0" workbookViewId="0">
      <selection activeCell="I20" sqref="I20"/>
    </sheetView>
  </sheetViews>
  <sheetFormatPr baseColWidth="10" defaultRowHeight="16"/>
  <cols>
    <col min="1" max="1" width="13.83203125" style="1" customWidth="1"/>
    <col min="2" max="2" width="17" style="1" customWidth="1"/>
    <col min="3" max="3" width="6.6640625" style="1" customWidth="1"/>
    <col min="4" max="4" width="24" style="1" customWidth="1"/>
    <col min="5" max="16384" width="10.83203125" style="1"/>
  </cols>
  <sheetData>
    <row r="1" spans="1:4">
      <c r="A1" s="158" t="s">
        <v>0</v>
      </c>
      <c r="B1" s="158"/>
      <c r="C1" s="158"/>
      <c r="D1" s="158"/>
    </row>
    <row r="2" spans="1:4">
      <c r="A2" s="158" t="s">
        <v>1</v>
      </c>
      <c r="B2" s="158"/>
      <c r="C2" s="158"/>
      <c r="D2" s="158"/>
    </row>
    <row r="3" spans="1:4">
      <c r="A3" s="158" t="s">
        <v>2</v>
      </c>
      <c r="B3" s="158"/>
      <c r="C3" s="158"/>
      <c r="D3" s="158"/>
    </row>
    <row r="4" spans="1:4" ht="16" customHeight="1">
      <c r="A4" s="159" t="s">
        <v>86</v>
      </c>
      <c r="B4" s="159"/>
      <c r="C4" s="159"/>
      <c r="D4" s="159"/>
    </row>
    <row r="5" spans="1:4" ht="16" customHeight="1">
      <c r="A5" s="159" t="s">
        <v>70</v>
      </c>
      <c r="B5" s="159"/>
      <c r="C5" s="159"/>
      <c r="D5" s="159"/>
    </row>
    <row r="6" spans="1:4" ht="16" customHeight="1">
      <c r="A6" s="159" t="s">
        <v>202</v>
      </c>
      <c r="B6" s="159"/>
      <c r="C6" s="159"/>
      <c r="D6" s="159"/>
    </row>
    <row r="7" spans="1:4" ht="17" thickBot="1">
      <c r="A7" s="160"/>
      <c r="B7" s="160"/>
      <c r="C7" s="160"/>
      <c r="D7" s="160"/>
    </row>
    <row r="8" spans="1:4" ht="17" thickBot="1">
      <c r="A8" s="43" t="s">
        <v>4</v>
      </c>
      <c r="B8" s="44" t="s">
        <v>192</v>
      </c>
      <c r="C8" s="44" t="s">
        <v>201</v>
      </c>
      <c r="D8" s="10" t="s">
        <v>200</v>
      </c>
    </row>
    <row r="9" spans="1:4" ht="17" thickBot="1">
      <c r="A9" s="56" t="s">
        <v>6</v>
      </c>
      <c r="B9" s="3">
        <v>8893756</v>
      </c>
      <c r="C9" s="3">
        <v>46067</v>
      </c>
      <c r="D9" s="8">
        <v>5.2</v>
      </c>
    </row>
    <row r="10" spans="1:4" ht="17" thickBot="1">
      <c r="A10" s="56" t="s">
        <v>7</v>
      </c>
      <c r="B10" s="3">
        <v>338015</v>
      </c>
      <c r="C10" s="4">
        <v>836</v>
      </c>
      <c r="D10" s="8">
        <v>2.5</v>
      </c>
    </row>
    <row r="11" spans="1:4" ht="17" thickBot="1">
      <c r="A11" s="56" t="s">
        <v>8</v>
      </c>
      <c r="B11" s="4">
        <v>159</v>
      </c>
      <c r="C11" s="4">
        <v>0</v>
      </c>
      <c r="D11" s="8">
        <v>0</v>
      </c>
    </row>
    <row r="12" spans="1:4" ht="17" thickBot="1">
      <c r="A12" s="56" t="s">
        <v>9</v>
      </c>
      <c r="B12" s="3">
        <v>5648</v>
      </c>
      <c r="C12" s="4">
        <v>40</v>
      </c>
      <c r="D12" s="8">
        <v>7.1</v>
      </c>
    </row>
    <row r="13" spans="1:4" ht="17" thickBot="1">
      <c r="A13" s="56" t="s">
        <v>10</v>
      </c>
      <c r="B13" s="3">
        <v>46050</v>
      </c>
      <c r="C13" s="4">
        <v>455</v>
      </c>
      <c r="D13" s="8">
        <v>9.9</v>
      </c>
    </row>
    <row r="14" spans="1:4" ht="17" thickBot="1">
      <c r="A14" s="56" t="s">
        <v>11</v>
      </c>
      <c r="B14" s="3">
        <v>7030</v>
      </c>
      <c r="C14" s="4">
        <v>66</v>
      </c>
      <c r="D14" s="8">
        <v>9.4</v>
      </c>
    </row>
    <row r="15" spans="1:4" ht="17" thickBot="1">
      <c r="A15" s="56" t="s">
        <v>12</v>
      </c>
      <c r="B15" s="3">
        <v>5841</v>
      </c>
      <c r="C15" s="4">
        <v>34</v>
      </c>
      <c r="D15" s="8">
        <v>5.8</v>
      </c>
    </row>
    <row r="16" spans="1:4" ht="17" thickBot="1">
      <c r="A16" s="56" t="s">
        <v>13</v>
      </c>
      <c r="B16" s="3">
        <v>238272</v>
      </c>
      <c r="C16" s="4">
        <v>557</v>
      </c>
      <c r="D16" s="8">
        <v>2.2999999999999998</v>
      </c>
    </row>
    <row r="17" spans="1:4" ht="17" thickBot="1">
      <c r="A17" s="56" t="s">
        <v>14</v>
      </c>
      <c r="B17" s="3">
        <v>5427</v>
      </c>
      <c r="C17" s="4">
        <v>101</v>
      </c>
      <c r="D17" s="8">
        <v>18.600000000000001</v>
      </c>
    </row>
    <row r="18" spans="1:4" ht="17" thickBot="1">
      <c r="A18" s="56" t="s">
        <v>15</v>
      </c>
      <c r="B18" s="3">
        <v>34916</v>
      </c>
      <c r="C18" s="4">
        <v>117</v>
      </c>
      <c r="D18" s="8">
        <v>3.4</v>
      </c>
    </row>
    <row r="19" spans="1:4" ht="17" thickBot="1">
      <c r="A19" s="56" t="s">
        <v>16</v>
      </c>
      <c r="B19" s="3">
        <v>279187</v>
      </c>
      <c r="C19" s="3">
        <v>2433</v>
      </c>
      <c r="D19" s="8">
        <v>8.6999999999999993</v>
      </c>
    </row>
    <row r="20" spans="1:4" ht="17" thickBot="1">
      <c r="A20" s="56" t="s">
        <v>17</v>
      </c>
      <c r="B20" s="3">
        <v>7227</v>
      </c>
      <c r="C20" s="4">
        <v>55</v>
      </c>
      <c r="D20" s="8">
        <v>7.6</v>
      </c>
    </row>
    <row r="21" spans="1:4" ht="17" thickBot="1">
      <c r="A21" s="56" t="s">
        <v>18</v>
      </c>
      <c r="B21" s="3">
        <v>27335</v>
      </c>
      <c r="C21" s="4">
        <v>290</v>
      </c>
      <c r="D21" s="8">
        <v>10.6</v>
      </c>
    </row>
    <row r="22" spans="1:4" ht="17" thickBot="1">
      <c r="A22" s="56" t="s">
        <v>19</v>
      </c>
      <c r="B22" s="3">
        <v>53429</v>
      </c>
      <c r="C22" s="4">
        <v>345</v>
      </c>
      <c r="D22" s="8">
        <v>6.5</v>
      </c>
    </row>
    <row r="23" spans="1:4" ht="17" thickBot="1">
      <c r="A23" s="56" t="s">
        <v>20</v>
      </c>
      <c r="B23" s="3">
        <v>3661</v>
      </c>
      <c r="C23" s="4">
        <v>22</v>
      </c>
      <c r="D23" s="8">
        <v>6</v>
      </c>
    </row>
    <row r="24" spans="1:4" ht="17" thickBot="1">
      <c r="A24" s="56" t="s">
        <v>21</v>
      </c>
      <c r="B24" s="3">
        <v>251882</v>
      </c>
      <c r="C24" s="3">
        <v>1831</v>
      </c>
      <c r="D24" s="8">
        <v>7.3</v>
      </c>
    </row>
    <row r="25" spans="1:4" ht="17" thickBot="1">
      <c r="A25" s="56" t="s">
        <v>22</v>
      </c>
      <c r="B25" s="3">
        <v>47310</v>
      </c>
      <c r="C25" s="4">
        <v>269</v>
      </c>
      <c r="D25" s="8">
        <v>5.7</v>
      </c>
    </row>
    <row r="26" spans="1:4" ht="17" thickBot="1">
      <c r="A26" s="56" t="s">
        <v>23</v>
      </c>
      <c r="B26" s="3">
        <v>13607</v>
      </c>
      <c r="C26" s="4">
        <v>103</v>
      </c>
      <c r="D26" s="8">
        <v>7.6</v>
      </c>
    </row>
    <row r="27" spans="1:4" ht="17" thickBot="1">
      <c r="A27" s="56" t="s">
        <v>24</v>
      </c>
      <c r="B27" s="3">
        <v>5267</v>
      </c>
      <c r="C27" s="4">
        <v>60</v>
      </c>
      <c r="D27" s="8">
        <v>11.4</v>
      </c>
    </row>
    <row r="28" spans="1:4" ht="17" thickBot="1">
      <c r="A28" s="56" t="s">
        <v>25</v>
      </c>
      <c r="B28" s="3">
        <v>2148433</v>
      </c>
      <c r="C28" s="3">
        <v>16177</v>
      </c>
      <c r="D28" s="8">
        <v>7.5</v>
      </c>
    </row>
    <row r="29" spans="1:4" ht="17" thickBot="1">
      <c r="A29" s="56" t="s">
        <v>26</v>
      </c>
      <c r="B29" s="3">
        <v>40427</v>
      </c>
      <c r="C29" s="4">
        <v>244</v>
      </c>
      <c r="D29" s="8">
        <v>6</v>
      </c>
    </row>
    <row r="30" spans="1:4" ht="17" thickBot="1">
      <c r="A30" s="56" t="s">
        <v>27</v>
      </c>
      <c r="B30" s="3">
        <v>45611</v>
      </c>
      <c r="C30" s="4">
        <v>60</v>
      </c>
      <c r="D30" s="8">
        <v>1.3</v>
      </c>
    </row>
    <row r="31" spans="1:4" ht="17" thickBot="1">
      <c r="A31" s="56" t="s">
        <v>28</v>
      </c>
      <c r="B31" s="3">
        <v>2720</v>
      </c>
      <c r="C31" s="4">
        <v>17</v>
      </c>
      <c r="D31" s="8">
        <v>6.3</v>
      </c>
    </row>
    <row r="32" spans="1:4" ht="17" thickBot="1">
      <c r="A32" s="56" t="s">
        <v>29</v>
      </c>
      <c r="B32" s="3">
        <v>18330</v>
      </c>
      <c r="C32" s="4">
        <v>204</v>
      </c>
      <c r="D32" s="8">
        <v>11.1</v>
      </c>
    </row>
    <row r="33" spans="1:4" ht="17" thickBot="1">
      <c r="A33" s="56" t="s">
        <v>30</v>
      </c>
      <c r="B33" s="3">
        <v>79331</v>
      </c>
      <c r="C33" s="4">
        <v>526</v>
      </c>
      <c r="D33" s="8">
        <v>6.6</v>
      </c>
    </row>
    <row r="34" spans="1:4" ht="17" thickBot="1">
      <c r="A34" s="56" t="s">
        <v>31</v>
      </c>
      <c r="B34" s="3">
        <v>1710</v>
      </c>
      <c r="C34" s="4">
        <v>12</v>
      </c>
      <c r="D34" s="8">
        <v>7</v>
      </c>
    </row>
    <row r="35" spans="1:4" ht="17" thickBot="1">
      <c r="A35" s="56" t="s">
        <v>32</v>
      </c>
      <c r="B35" s="3">
        <v>2660</v>
      </c>
      <c r="C35" s="4">
        <v>4</v>
      </c>
      <c r="D35" s="8">
        <v>1.5</v>
      </c>
    </row>
    <row r="36" spans="1:4" ht="17" thickBot="1">
      <c r="A36" s="56" t="s">
        <v>33</v>
      </c>
      <c r="B36" s="3">
        <v>112007</v>
      </c>
      <c r="C36" s="4">
        <v>210</v>
      </c>
      <c r="D36" s="8">
        <v>1.9</v>
      </c>
    </row>
    <row r="37" spans="1:4" ht="17" thickBot="1">
      <c r="A37" s="56" t="s">
        <v>34</v>
      </c>
      <c r="B37" s="3">
        <v>26401</v>
      </c>
      <c r="C37" s="4">
        <v>77</v>
      </c>
      <c r="D37" s="8">
        <v>2.9</v>
      </c>
    </row>
    <row r="38" spans="1:4" ht="17" thickBot="1">
      <c r="A38" s="56" t="s">
        <v>35</v>
      </c>
      <c r="B38" s="3">
        <v>15086</v>
      </c>
      <c r="C38" s="4">
        <v>31</v>
      </c>
      <c r="D38" s="8">
        <v>2.1</v>
      </c>
    </row>
    <row r="39" spans="1:4" ht="17" thickBot="1">
      <c r="A39" s="56" t="s">
        <v>36</v>
      </c>
      <c r="B39" s="3">
        <v>697266</v>
      </c>
      <c r="C39" s="3">
        <v>2182</v>
      </c>
      <c r="D39" s="8">
        <v>3.1</v>
      </c>
    </row>
    <row r="40" spans="1:4" ht="17" thickBot="1">
      <c r="A40" s="56" t="s">
        <v>37</v>
      </c>
      <c r="B40" s="3">
        <v>72128</v>
      </c>
      <c r="C40" s="4">
        <v>172</v>
      </c>
      <c r="D40" s="8">
        <v>2.4</v>
      </c>
    </row>
    <row r="41" spans="1:4" ht="17" thickBot="1">
      <c r="A41" s="56" t="s">
        <v>38</v>
      </c>
      <c r="B41" s="3">
        <v>3106</v>
      </c>
      <c r="C41" s="4">
        <v>22</v>
      </c>
      <c r="D41" s="8">
        <v>7.1</v>
      </c>
    </row>
    <row r="42" spans="1:4" ht="17" thickBot="1">
      <c r="A42" s="56" t="s">
        <v>39</v>
      </c>
      <c r="B42" s="3">
        <v>586874</v>
      </c>
      <c r="C42" s="3">
        <v>2937</v>
      </c>
      <c r="D42" s="8">
        <v>5</v>
      </c>
    </row>
    <row r="43" spans="1:4" ht="17" thickBot="1">
      <c r="A43" s="56" t="s">
        <v>40</v>
      </c>
      <c r="B43" s="3">
        <v>358642</v>
      </c>
      <c r="C43" s="3">
        <v>1396</v>
      </c>
      <c r="D43" s="8">
        <v>3.9</v>
      </c>
    </row>
    <row r="44" spans="1:4" ht="17" thickBot="1">
      <c r="A44" s="56" t="s">
        <v>41</v>
      </c>
      <c r="B44" s="3">
        <v>13418</v>
      </c>
      <c r="C44" s="4">
        <v>31</v>
      </c>
      <c r="D44" s="8">
        <v>2.2999999999999998</v>
      </c>
    </row>
    <row r="45" spans="1:4" ht="17" thickBot="1">
      <c r="A45" s="56" t="s">
        <v>42</v>
      </c>
      <c r="B45" s="3">
        <v>569970</v>
      </c>
      <c r="C45" s="3">
        <v>5310</v>
      </c>
      <c r="D45" s="8">
        <v>9.3000000000000007</v>
      </c>
    </row>
    <row r="46" spans="1:4" ht="17" thickBot="1">
      <c r="A46" s="56" t="s">
        <v>43</v>
      </c>
      <c r="B46" s="3">
        <v>791797</v>
      </c>
      <c r="C46" s="3">
        <v>1997</v>
      </c>
      <c r="D46" s="8">
        <v>2.5</v>
      </c>
    </row>
    <row r="47" spans="1:4" ht="17" thickBot="1">
      <c r="A47" s="56" t="s">
        <v>44</v>
      </c>
      <c r="B47" s="3">
        <v>137000</v>
      </c>
      <c r="C47" s="4">
        <v>428</v>
      </c>
      <c r="D47" s="8">
        <v>3.1</v>
      </c>
    </row>
    <row r="48" spans="1:4" ht="17" thickBot="1">
      <c r="A48" s="56" t="s">
        <v>45</v>
      </c>
      <c r="B48" s="3">
        <v>197145</v>
      </c>
      <c r="C48" s="3">
        <v>1149</v>
      </c>
      <c r="D48" s="8">
        <v>5.8</v>
      </c>
    </row>
    <row r="49" spans="1:4" ht="17" thickBot="1">
      <c r="A49" s="56" t="s">
        <v>46</v>
      </c>
      <c r="B49" s="3">
        <v>48872</v>
      </c>
      <c r="C49" s="4">
        <v>190</v>
      </c>
      <c r="D49" s="8">
        <v>3.9</v>
      </c>
    </row>
    <row r="50" spans="1:4" ht="17" thickBot="1">
      <c r="A50" s="56" t="s">
        <v>47</v>
      </c>
      <c r="B50" s="3">
        <v>155335</v>
      </c>
      <c r="C50" s="4">
        <v>93</v>
      </c>
      <c r="D50" s="8">
        <v>0.6</v>
      </c>
    </row>
    <row r="51" spans="1:4" ht="17" thickBot="1">
      <c r="A51" s="56" t="s">
        <v>48</v>
      </c>
      <c r="B51" s="3">
        <v>101662</v>
      </c>
      <c r="C51" s="4">
        <v>349</v>
      </c>
      <c r="D51" s="8">
        <v>3.4</v>
      </c>
    </row>
    <row r="52" spans="1:4" ht="17" thickBot="1">
      <c r="A52" s="56" t="s">
        <v>49</v>
      </c>
      <c r="B52" s="3">
        <v>420021</v>
      </c>
      <c r="C52" s="4">
        <v>548</v>
      </c>
      <c r="D52" s="8">
        <v>1.3</v>
      </c>
    </row>
    <row r="53" spans="1:4" ht="17" thickBot="1">
      <c r="A53" s="56" t="s">
        <v>50</v>
      </c>
      <c r="B53" s="3">
        <v>57374</v>
      </c>
      <c r="C53" s="4">
        <v>104</v>
      </c>
      <c r="D53" s="8">
        <v>1.8</v>
      </c>
    </row>
    <row r="54" spans="1:4" ht="17" thickBot="1">
      <c r="A54" s="56" t="s">
        <v>51</v>
      </c>
      <c r="B54" s="3">
        <v>37764</v>
      </c>
      <c r="C54" s="4">
        <v>433</v>
      </c>
      <c r="D54" s="8">
        <v>11.5</v>
      </c>
    </row>
    <row r="55" spans="1:4" ht="17" thickBot="1">
      <c r="A55" s="56" t="s">
        <v>52</v>
      </c>
      <c r="B55" s="4">
        <v>435</v>
      </c>
      <c r="C55" s="4">
        <v>5</v>
      </c>
      <c r="D55" s="8">
        <v>11.5</v>
      </c>
    </row>
    <row r="56" spans="1:4" ht="17" thickBot="1">
      <c r="A56" s="56" t="s">
        <v>53</v>
      </c>
      <c r="B56" s="3">
        <v>8314</v>
      </c>
      <c r="C56" s="4">
        <v>79</v>
      </c>
      <c r="D56" s="8">
        <v>9.5</v>
      </c>
    </row>
    <row r="57" spans="1:4" ht="17" thickBot="1">
      <c r="A57" s="56" t="s">
        <v>54</v>
      </c>
      <c r="B57" s="3">
        <v>98272</v>
      </c>
      <c r="C57" s="4">
        <v>344</v>
      </c>
      <c r="D57" s="8">
        <v>3.5</v>
      </c>
    </row>
    <row r="58" spans="1:4" ht="17" thickBot="1">
      <c r="A58" s="56" t="s">
        <v>55</v>
      </c>
      <c r="B58" s="3">
        <v>87496</v>
      </c>
      <c r="C58" s="4">
        <v>435</v>
      </c>
      <c r="D58" s="8">
        <v>5</v>
      </c>
    </row>
    <row r="59" spans="1:4" ht="17" thickBot="1">
      <c r="A59" s="56" t="s">
        <v>56</v>
      </c>
      <c r="B59" s="3">
        <v>143405</v>
      </c>
      <c r="C59" s="4">
        <v>607</v>
      </c>
      <c r="D59" s="8">
        <v>4.2</v>
      </c>
    </row>
    <row r="60" spans="1:4" ht="17" thickBot="1">
      <c r="A60" s="56" t="s">
        <v>57</v>
      </c>
      <c r="B60" s="3">
        <v>23852</v>
      </c>
      <c r="C60" s="4">
        <v>96</v>
      </c>
      <c r="D60" s="8">
        <v>4</v>
      </c>
    </row>
    <row r="61" spans="1:4" ht="17" thickBot="1">
      <c r="A61" s="56" t="s">
        <v>58</v>
      </c>
      <c r="B61" s="3">
        <v>14634</v>
      </c>
      <c r="C61" s="4">
        <v>120</v>
      </c>
      <c r="D61" s="8">
        <v>8.1999999999999993</v>
      </c>
    </row>
    <row r="62" spans="1:4" ht="17" thickBot="1">
      <c r="A62" s="56" t="s">
        <v>59</v>
      </c>
      <c r="B62" s="3">
        <v>2277</v>
      </c>
      <c r="C62" s="4">
        <v>19</v>
      </c>
      <c r="D62" s="8">
        <v>8.3000000000000007</v>
      </c>
    </row>
    <row r="63" spans="1:4" ht="17" thickBot="1">
      <c r="A63" s="56" t="s">
        <v>60</v>
      </c>
      <c r="B63" s="3">
        <v>139439</v>
      </c>
      <c r="C63" s="4">
        <v>876</v>
      </c>
      <c r="D63" s="8">
        <v>6.3</v>
      </c>
    </row>
    <row r="64" spans="1:4" ht="17" thickBot="1">
      <c r="A64" s="56" t="s">
        <v>61</v>
      </c>
      <c r="B64" s="3">
        <v>8291</v>
      </c>
      <c r="C64" s="4">
        <v>81</v>
      </c>
      <c r="D64" s="8">
        <v>9.8000000000000007</v>
      </c>
    </row>
    <row r="65" spans="1:5" ht="17" thickBot="1">
      <c r="A65" s="56" t="s">
        <v>62</v>
      </c>
      <c r="B65" s="3">
        <v>183790</v>
      </c>
      <c r="C65" s="4">
        <v>425</v>
      </c>
      <c r="D65" s="8">
        <v>2.2999999999999998</v>
      </c>
    </row>
    <row r="66" spans="1:5" ht="17" thickBot="1">
      <c r="A66" s="56" t="s">
        <v>63</v>
      </c>
      <c r="B66" s="3">
        <v>51422</v>
      </c>
      <c r="C66" s="4">
        <v>295</v>
      </c>
      <c r="D66" s="8">
        <v>5.7</v>
      </c>
    </row>
    <row r="67" spans="1:5" ht="17" thickBot="1">
      <c r="A67" s="55" t="s">
        <v>64</v>
      </c>
      <c r="B67" s="54">
        <v>20776</v>
      </c>
      <c r="C67" s="15">
        <v>167</v>
      </c>
      <c r="D67" s="16">
        <v>8</v>
      </c>
    </row>
    <row r="68" spans="1:5">
      <c r="A68" s="157"/>
      <c r="B68" s="157"/>
      <c r="C68" s="157"/>
      <c r="D68" s="157"/>
    </row>
    <row r="69" spans="1:5">
      <c r="A69" s="13" t="s">
        <v>84</v>
      </c>
    </row>
    <row r="70" spans="1:5">
      <c r="A70" s="13" t="s">
        <v>65</v>
      </c>
    </row>
    <row r="71" spans="1:5">
      <c r="A71" s="13" t="s">
        <v>189</v>
      </c>
    </row>
    <row r="72" spans="1:5">
      <c r="A72" s="13" t="s">
        <v>89</v>
      </c>
    </row>
    <row r="73" spans="1:5">
      <c r="A73" s="14"/>
      <c r="B73" s="14"/>
      <c r="C73" s="14"/>
      <c r="D73" s="14"/>
      <c r="E73" s="14"/>
    </row>
  </sheetData>
  <mergeCells count="8">
    <mergeCell ref="A7:D7"/>
    <mergeCell ref="A68:D68"/>
    <mergeCell ref="A1:D1"/>
    <mergeCell ref="A2:D2"/>
    <mergeCell ref="A3:D3"/>
    <mergeCell ref="A4:D4"/>
    <mergeCell ref="A5:D5"/>
    <mergeCell ref="A6:D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B3ED-E086-474C-9E89-ABB8812492AB}">
  <sheetPr>
    <tabColor rgb="FF00B050"/>
  </sheetPr>
  <dimension ref="A1:P55"/>
  <sheetViews>
    <sheetView workbookViewId="0">
      <selection activeCell="C5" sqref="C5"/>
    </sheetView>
  </sheetViews>
  <sheetFormatPr baseColWidth="10" defaultRowHeight="16"/>
  <cols>
    <col min="1" max="1" width="14.6640625" style="31" bestFit="1" customWidth="1"/>
    <col min="2" max="2" width="9.1640625" style="33" bestFit="1" customWidth="1"/>
    <col min="3" max="6" width="12.5" style="33" customWidth="1"/>
    <col min="7" max="7" width="13.83203125" style="36" customWidth="1"/>
    <col min="8" max="12" width="13.83203125" style="60" customWidth="1"/>
    <col min="13" max="13" width="12.83203125" customWidth="1"/>
    <col min="14" max="14" width="12.83203125" style="47" customWidth="1"/>
    <col min="15" max="15" width="11" bestFit="1" customWidth="1"/>
    <col min="16" max="16" width="14.33203125" bestFit="1" customWidth="1"/>
  </cols>
  <sheetData>
    <row r="1" spans="1:16" s="34" customFormat="1" ht="34">
      <c r="A1" s="32" t="s">
        <v>137</v>
      </c>
      <c r="B1" s="37" t="s">
        <v>139</v>
      </c>
      <c r="C1" s="37" t="s">
        <v>142</v>
      </c>
      <c r="D1" s="37" t="s">
        <v>149</v>
      </c>
      <c r="E1" s="37" t="s">
        <v>154</v>
      </c>
      <c r="F1" s="37" t="s">
        <v>162</v>
      </c>
      <c r="G1" s="37" t="s">
        <v>140</v>
      </c>
      <c r="H1" s="57" t="s">
        <v>153</v>
      </c>
      <c r="I1" s="57" t="s">
        <v>164</v>
      </c>
      <c r="J1" s="57" t="s">
        <v>187</v>
      </c>
      <c r="K1" s="57" t="s">
        <v>188</v>
      </c>
      <c r="L1" s="57" t="s">
        <v>203</v>
      </c>
      <c r="M1" s="37" t="s">
        <v>141</v>
      </c>
      <c r="N1" s="37" t="s">
        <v>163</v>
      </c>
      <c r="O1" s="32" t="s">
        <v>135</v>
      </c>
      <c r="P1" s="41" t="s">
        <v>136</v>
      </c>
    </row>
    <row r="2" spans="1:16" ht="17">
      <c r="A2" s="38" t="s">
        <v>25</v>
      </c>
      <c r="B2" s="39">
        <v>2585413</v>
      </c>
      <c r="C2" s="39" t="s">
        <v>143</v>
      </c>
      <c r="D2" s="39" t="s">
        <v>150</v>
      </c>
      <c r="E2" s="45">
        <v>0.71900000000000008</v>
      </c>
      <c r="F2" s="39">
        <v>15.35</v>
      </c>
      <c r="G2" s="39">
        <v>399930</v>
      </c>
      <c r="H2" s="58">
        <f t="shared" ref="H2:H19" si="0">G2/B2</f>
        <v>0.15468708481004775</v>
      </c>
      <c r="I2" s="58">
        <f t="shared" ref="I2:I19" si="1">M2/B2</f>
        <v>3.8933044739853942E-2</v>
      </c>
      <c r="J2" s="58">
        <v>3.7499999999999999E-2</v>
      </c>
      <c r="K2" s="58">
        <v>7.0999999999999995E-3</v>
      </c>
      <c r="L2" s="58">
        <v>2.8E-3</v>
      </c>
      <c r="M2" s="39">
        <v>100658</v>
      </c>
      <c r="N2" s="45">
        <v>4.9000000000000002E-2</v>
      </c>
      <c r="O2" s="31">
        <v>45.69</v>
      </c>
      <c r="P2" s="35">
        <f>O2*2080</f>
        <v>95035.199999999997</v>
      </c>
    </row>
    <row r="3" spans="1:16" ht="17">
      <c r="A3" s="38" t="s">
        <v>43</v>
      </c>
      <c r="B3" s="39">
        <v>946948</v>
      </c>
      <c r="C3" s="39" t="s">
        <v>143</v>
      </c>
      <c r="D3" s="39" t="s">
        <v>150</v>
      </c>
      <c r="E3" s="45">
        <v>0.60199999999999998</v>
      </c>
      <c r="F3" s="39">
        <v>22.45</v>
      </c>
      <c r="G3" s="39">
        <v>106715</v>
      </c>
      <c r="H3" s="58">
        <f t="shared" si="0"/>
        <v>0.11269362203626809</v>
      </c>
      <c r="I3" s="58">
        <f t="shared" si="1"/>
        <v>4.5651925976927986E-2</v>
      </c>
      <c r="J3" s="58">
        <v>3.8600000000000002E-2</v>
      </c>
      <c r="K3" s="58">
        <v>3.8E-3</v>
      </c>
      <c r="L3" s="58">
        <v>1.1999999999999999E-3</v>
      </c>
      <c r="M3" s="39">
        <v>43230</v>
      </c>
      <c r="N3" s="45">
        <v>3.4000000000000002E-2</v>
      </c>
      <c r="O3" s="31">
        <v>47.09</v>
      </c>
      <c r="P3" s="35">
        <f t="shared" ref="P3:P19" si="2">O3*2080</f>
        <v>97947.200000000012</v>
      </c>
    </row>
    <row r="4" spans="1:16" ht="17">
      <c r="A4" s="38" t="s">
        <v>36</v>
      </c>
      <c r="B4" s="39">
        <v>839176</v>
      </c>
      <c r="C4" s="39" t="s">
        <v>143</v>
      </c>
      <c r="D4" s="39" t="s">
        <v>150</v>
      </c>
      <c r="E4" s="45">
        <v>0.53500000000000003</v>
      </c>
      <c r="F4" s="39">
        <v>24.07</v>
      </c>
      <c r="G4" s="39">
        <v>84009</v>
      </c>
      <c r="H4" s="58">
        <f t="shared" si="0"/>
        <v>0.10010891636557766</v>
      </c>
      <c r="I4" s="58">
        <f t="shared" si="1"/>
        <v>3.3861788230359305E-2</v>
      </c>
      <c r="J4" s="58">
        <v>2.5899999999999999E-2</v>
      </c>
      <c r="K4" s="58">
        <v>6.7000000000000002E-3</v>
      </c>
      <c r="L4" s="58">
        <v>1.9E-3</v>
      </c>
      <c r="M4" s="39">
        <v>28416</v>
      </c>
      <c r="N4" s="45">
        <v>3.2000000000000001E-2</v>
      </c>
      <c r="O4" s="31">
        <v>47.78</v>
      </c>
      <c r="P4" s="35">
        <f t="shared" si="2"/>
        <v>99382.400000000009</v>
      </c>
    </row>
    <row r="5" spans="1:16" ht="17">
      <c r="A5" s="38" t="s">
        <v>39</v>
      </c>
      <c r="B5" s="39">
        <v>696229</v>
      </c>
      <c r="C5" s="39" t="s">
        <v>143</v>
      </c>
      <c r="D5" s="39" t="s">
        <v>150</v>
      </c>
      <c r="E5" s="45">
        <v>0.53</v>
      </c>
      <c r="F5" s="39">
        <v>20.37</v>
      </c>
      <c r="G5" s="39">
        <v>88745</v>
      </c>
      <c r="H5" s="58">
        <f t="shared" si="0"/>
        <v>0.12746524491223435</v>
      </c>
      <c r="I5" s="58">
        <f t="shared" si="1"/>
        <v>5.7723823626996289E-2</v>
      </c>
      <c r="J5" s="58">
        <v>5.6100000000000004E-2</v>
      </c>
      <c r="K5" s="58">
        <v>9.4000000000000004E-3</v>
      </c>
      <c r="L5" s="58">
        <v>3.0000000000000001E-3</v>
      </c>
      <c r="M5" s="39">
        <v>40189</v>
      </c>
      <c r="N5" s="45">
        <v>4.2000000000000003E-2</v>
      </c>
      <c r="O5" s="31">
        <v>41.77</v>
      </c>
      <c r="P5" s="35">
        <f t="shared" si="2"/>
        <v>86881.600000000006</v>
      </c>
    </row>
    <row r="6" spans="1:16" ht="17">
      <c r="A6" s="38" t="s">
        <v>42</v>
      </c>
      <c r="B6" s="39">
        <v>675811</v>
      </c>
      <c r="C6" s="39" t="s">
        <v>143</v>
      </c>
      <c r="D6" s="39" t="s">
        <v>150</v>
      </c>
      <c r="E6" s="45">
        <v>0.54200000000000004</v>
      </c>
      <c r="F6" s="39">
        <v>16.05</v>
      </c>
      <c r="G6" s="39">
        <v>109562</v>
      </c>
      <c r="H6" s="58">
        <f t="shared" si="0"/>
        <v>0.16211929074844891</v>
      </c>
      <c r="I6" s="58">
        <f t="shared" si="1"/>
        <v>4.5512724711494784E-2</v>
      </c>
      <c r="J6" s="58">
        <v>0.04</v>
      </c>
      <c r="K6" s="58">
        <v>7.6E-3</v>
      </c>
      <c r="L6" s="58">
        <v>3.5999999999999999E-3</v>
      </c>
      <c r="M6" s="39">
        <v>30758</v>
      </c>
      <c r="N6" s="45">
        <v>4.0999999999999995E-2</v>
      </c>
      <c r="O6" s="31">
        <v>41.77</v>
      </c>
      <c r="P6" s="35">
        <f t="shared" si="2"/>
        <v>86881.600000000006</v>
      </c>
    </row>
    <row r="7" spans="1:16" ht="17">
      <c r="A7" s="38" t="s">
        <v>40</v>
      </c>
      <c r="B7" s="39">
        <v>430244</v>
      </c>
      <c r="C7" s="39" t="s">
        <v>144</v>
      </c>
      <c r="D7" s="39" t="s">
        <v>151</v>
      </c>
      <c r="E7" s="45">
        <v>0.61399999999999999</v>
      </c>
      <c r="F7" s="39">
        <v>14.29</v>
      </c>
      <c r="G7" s="39">
        <v>60506</v>
      </c>
      <c r="H7" s="58">
        <f t="shared" si="0"/>
        <v>0.14063182752112754</v>
      </c>
      <c r="I7" s="58">
        <f t="shared" si="1"/>
        <v>4.8537574027760995E-2</v>
      </c>
      <c r="J7" s="58">
        <v>3.3700000000000001E-2</v>
      </c>
      <c r="K7" s="58">
        <v>5.7999999999999996E-3</v>
      </c>
      <c r="L7" s="58">
        <v>1.9E-3</v>
      </c>
      <c r="M7" s="39">
        <v>20883</v>
      </c>
      <c r="N7" s="45">
        <v>3.9E-2</v>
      </c>
      <c r="O7" s="42">
        <v>42.02</v>
      </c>
      <c r="P7" s="35">
        <f t="shared" si="2"/>
        <v>87401.600000000006</v>
      </c>
    </row>
    <row r="8" spans="1:16" ht="17">
      <c r="A8" s="38" t="s">
        <v>7</v>
      </c>
      <c r="B8" s="39">
        <v>409504</v>
      </c>
      <c r="C8" s="39" t="s">
        <v>144</v>
      </c>
      <c r="D8" s="39" t="s">
        <v>152</v>
      </c>
      <c r="E8" s="45">
        <v>0.80200000000000005</v>
      </c>
      <c r="F8" s="39">
        <v>11.37</v>
      </c>
      <c r="G8" s="39">
        <v>32335</v>
      </c>
      <c r="H8" s="58">
        <f t="shared" si="0"/>
        <v>7.8961377666640617E-2</v>
      </c>
      <c r="I8" s="58">
        <f t="shared" si="1"/>
        <v>2.8309857779166992E-2</v>
      </c>
      <c r="J8" s="58">
        <v>1.7000000000000001E-2</v>
      </c>
      <c r="K8" s="58">
        <v>1.5E-3</v>
      </c>
      <c r="L8" s="58">
        <v>1.2999999999999999E-3</v>
      </c>
      <c r="M8" s="39">
        <v>11593</v>
      </c>
      <c r="N8" s="45">
        <v>3.3000000000000002E-2</v>
      </c>
      <c r="O8" s="42">
        <v>47.4</v>
      </c>
      <c r="P8" s="35">
        <f t="shared" si="2"/>
        <v>98592</v>
      </c>
    </row>
    <row r="9" spans="1:16" ht="17">
      <c r="A9" s="38" t="s">
        <v>16</v>
      </c>
      <c r="B9" s="39">
        <v>333464</v>
      </c>
      <c r="C9" s="39" t="s">
        <v>144</v>
      </c>
      <c r="D9" s="39" t="s">
        <v>151</v>
      </c>
      <c r="E9" s="45">
        <v>0.52900000000000003</v>
      </c>
      <c r="F9" s="39">
        <v>8.85</v>
      </c>
      <c r="G9" s="39">
        <v>77530</v>
      </c>
      <c r="H9" s="58">
        <f t="shared" si="0"/>
        <v>0.2324988604467049</v>
      </c>
      <c r="I9" s="58">
        <f t="shared" si="1"/>
        <v>5.8821941798814864E-2</v>
      </c>
      <c r="J9" s="58">
        <v>5.1999999999999998E-2</v>
      </c>
      <c r="K9" s="58">
        <v>7.7000000000000002E-3</v>
      </c>
      <c r="L9" s="58">
        <v>3.7000000000000002E-3</v>
      </c>
      <c r="M9" s="39">
        <v>19615</v>
      </c>
      <c r="N9" s="45">
        <v>6.4000000000000001E-2</v>
      </c>
      <c r="O9" s="31">
        <v>39.049999999999997</v>
      </c>
      <c r="P9" s="35">
        <f t="shared" si="2"/>
        <v>81224</v>
      </c>
    </row>
    <row r="10" spans="1:16" ht="17">
      <c r="A10" s="38" t="s">
        <v>21</v>
      </c>
      <c r="B10" s="39">
        <v>297693</v>
      </c>
      <c r="C10" s="39" t="s">
        <v>144</v>
      </c>
      <c r="D10" s="39" t="s">
        <v>151</v>
      </c>
      <c r="E10" s="45">
        <v>0.43700000000000006</v>
      </c>
      <c r="F10" s="39">
        <v>31.02</v>
      </c>
      <c r="G10" s="39">
        <v>64910</v>
      </c>
      <c r="H10" s="58">
        <f t="shared" si="0"/>
        <v>0.21804342057085654</v>
      </c>
      <c r="I10" s="58">
        <f t="shared" si="1"/>
        <v>4.7330639282751025E-2</v>
      </c>
      <c r="J10" s="58">
        <v>2.92E-2</v>
      </c>
      <c r="K10" s="58">
        <v>1.12E-2</v>
      </c>
      <c r="L10" s="58">
        <v>4.0000000000000001E-3</v>
      </c>
      <c r="M10" s="39">
        <v>14090</v>
      </c>
      <c r="N10" s="45">
        <v>6.9000000000000006E-2</v>
      </c>
      <c r="O10" s="31">
        <v>38.14</v>
      </c>
      <c r="P10" s="35">
        <f t="shared" si="2"/>
        <v>79331.199999999997</v>
      </c>
    </row>
    <row r="11" spans="1:16" ht="17">
      <c r="A11" s="38" t="s">
        <v>45</v>
      </c>
      <c r="B11" s="39">
        <v>232988</v>
      </c>
      <c r="C11" s="39" t="s">
        <v>144</v>
      </c>
      <c r="D11" s="39" t="s">
        <v>151</v>
      </c>
      <c r="E11" s="45">
        <v>0.55899999999999994</v>
      </c>
      <c r="F11" s="39">
        <v>18.66</v>
      </c>
      <c r="G11" s="39">
        <v>35619</v>
      </c>
      <c r="H11" s="58">
        <f t="shared" si="0"/>
        <v>0.15287911823784917</v>
      </c>
      <c r="I11" s="58">
        <f t="shared" si="1"/>
        <v>3.9122186550380279E-2</v>
      </c>
      <c r="J11" s="58">
        <v>2.24E-2</v>
      </c>
      <c r="K11" s="58">
        <v>5.5999999999999999E-3</v>
      </c>
      <c r="L11" s="58">
        <v>2.8999999999999998E-3</v>
      </c>
      <c r="M11" s="39">
        <v>9115</v>
      </c>
      <c r="N11" s="45">
        <v>5.2000000000000005E-2</v>
      </c>
      <c r="O11" s="42">
        <v>40.28</v>
      </c>
      <c r="P11" s="35">
        <f t="shared" si="2"/>
        <v>83782.400000000009</v>
      </c>
    </row>
    <row r="12" spans="1:16" ht="17">
      <c r="A12" s="38" t="s">
        <v>62</v>
      </c>
      <c r="B12" s="39">
        <v>219815</v>
      </c>
      <c r="C12" s="39" t="s">
        <v>144</v>
      </c>
      <c r="D12" s="39" t="s">
        <v>150</v>
      </c>
      <c r="E12" s="45">
        <v>0.59499999999999997</v>
      </c>
      <c r="F12" s="39">
        <v>26.06</v>
      </c>
      <c r="G12" s="39">
        <v>22895</v>
      </c>
      <c r="H12" s="58">
        <f t="shared" si="0"/>
        <v>0.10415576734981689</v>
      </c>
      <c r="I12" s="58">
        <f t="shared" si="1"/>
        <v>3.8000136478402294E-2</v>
      </c>
      <c r="J12" s="58">
        <v>2.3E-2</v>
      </c>
      <c r="K12" s="58">
        <v>3.2000000000000002E-3</v>
      </c>
      <c r="L12" s="58">
        <v>1E-3</v>
      </c>
      <c r="M12" s="39">
        <v>8353</v>
      </c>
      <c r="N12" s="45">
        <v>3.7000000000000005E-2</v>
      </c>
      <c r="O12" s="31">
        <v>46.99</v>
      </c>
      <c r="P12" s="35">
        <f t="shared" si="2"/>
        <v>97739.199999999997</v>
      </c>
    </row>
    <row r="13" spans="1:16" ht="17">
      <c r="A13" s="38" t="s">
        <v>47</v>
      </c>
      <c r="B13" s="39">
        <v>178956</v>
      </c>
      <c r="C13" s="39" t="s">
        <v>145</v>
      </c>
      <c r="D13" s="39" t="s">
        <v>152</v>
      </c>
      <c r="E13" s="45">
        <v>0.77900000000000003</v>
      </c>
      <c r="F13" s="39">
        <v>11.37</v>
      </c>
      <c r="G13" s="39">
        <v>9609</v>
      </c>
      <c r="H13" s="58">
        <f t="shared" si="0"/>
        <v>5.3694762958492591E-2</v>
      </c>
      <c r="I13" s="58">
        <f t="shared" si="1"/>
        <v>2.5699054516193923E-2</v>
      </c>
      <c r="J13" s="58">
        <v>1.52E-2</v>
      </c>
      <c r="K13" s="58">
        <v>1.6000000000000001E-3</v>
      </c>
      <c r="L13" s="58">
        <v>5.0000000000000001E-4</v>
      </c>
      <c r="M13" s="39">
        <v>4599</v>
      </c>
      <c r="N13" s="45">
        <v>2.4E-2</v>
      </c>
      <c r="O13" s="31">
        <v>54.28</v>
      </c>
      <c r="P13" s="35">
        <f t="shared" si="2"/>
        <v>112902.40000000001</v>
      </c>
    </row>
    <row r="14" spans="1:16" ht="17">
      <c r="A14" s="38" t="s">
        <v>56</v>
      </c>
      <c r="B14" s="39">
        <v>171910</v>
      </c>
      <c r="C14" s="39" t="s">
        <v>145</v>
      </c>
      <c r="D14" s="39" t="s">
        <v>151</v>
      </c>
      <c r="E14" s="45">
        <v>0.49299999999999999</v>
      </c>
      <c r="F14" s="39">
        <v>19.63</v>
      </c>
      <c r="G14" s="39">
        <v>26164</v>
      </c>
      <c r="H14" s="58">
        <f t="shared" si="0"/>
        <v>0.15219591646791927</v>
      </c>
      <c r="I14" s="58">
        <f t="shared" si="1"/>
        <v>5.6389971496713397E-2</v>
      </c>
      <c r="J14" s="58">
        <v>3.3600000000000005E-2</v>
      </c>
      <c r="K14" s="58">
        <v>1.0199999999999999E-2</v>
      </c>
      <c r="L14" s="58">
        <v>1.2999999999999999E-3</v>
      </c>
      <c r="M14" s="39">
        <v>9694</v>
      </c>
      <c r="N14" s="45">
        <v>5.4000000000000006E-2</v>
      </c>
      <c r="O14" s="31">
        <v>39.880000000000003</v>
      </c>
      <c r="P14" s="35">
        <f t="shared" si="2"/>
        <v>82950.400000000009</v>
      </c>
    </row>
    <row r="15" spans="1:16" ht="17">
      <c r="A15" s="38" t="s">
        <v>44</v>
      </c>
      <c r="B15" s="39">
        <v>163704</v>
      </c>
      <c r="C15" s="39" t="s">
        <v>145</v>
      </c>
      <c r="D15" s="39" t="s">
        <v>152</v>
      </c>
      <c r="E15" s="45">
        <v>0.85299999999999998</v>
      </c>
      <c r="F15" s="39">
        <v>41.99</v>
      </c>
      <c r="G15" s="39">
        <v>12413</v>
      </c>
      <c r="H15" s="58">
        <f t="shared" si="0"/>
        <v>7.5825880858134187E-2</v>
      </c>
      <c r="I15" s="58">
        <f t="shared" si="1"/>
        <v>3.0402433660753556E-2</v>
      </c>
      <c r="J15" s="58">
        <v>1.8800000000000001E-2</v>
      </c>
      <c r="K15" s="58">
        <v>3.5000000000000001E-3</v>
      </c>
      <c r="L15" s="58">
        <v>2.2000000000000001E-3</v>
      </c>
      <c r="M15" s="39">
        <v>4977</v>
      </c>
      <c r="N15" s="45">
        <v>2.5000000000000001E-2</v>
      </c>
      <c r="O15" s="31">
        <v>54.28</v>
      </c>
      <c r="P15" s="35">
        <f t="shared" si="2"/>
        <v>112902.40000000001</v>
      </c>
    </row>
    <row r="16" spans="1:16" ht="17">
      <c r="A16" s="38" t="s">
        <v>60</v>
      </c>
      <c r="B16" s="39">
        <v>162508</v>
      </c>
      <c r="C16" s="39" t="s">
        <v>145</v>
      </c>
      <c r="D16" s="39" t="s">
        <v>151</v>
      </c>
      <c r="E16" s="45">
        <v>0.45</v>
      </c>
      <c r="F16" s="39">
        <v>12.87</v>
      </c>
      <c r="G16" s="39">
        <v>35740</v>
      </c>
      <c r="H16" s="58">
        <f t="shared" si="0"/>
        <v>0.21992763433184828</v>
      </c>
      <c r="I16" s="58">
        <f t="shared" si="1"/>
        <v>5.8354050262140938E-2</v>
      </c>
      <c r="J16" s="58">
        <v>5.1499999999999997E-2</v>
      </c>
      <c r="K16" s="58">
        <v>6.7999999999999996E-3</v>
      </c>
      <c r="L16" s="58">
        <v>3.0999999999999999E-3</v>
      </c>
      <c r="M16" s="39">
        <v>9483</v>
      </c>
      <c r="N16" s="45">
        <v>8.199999999999999E-2</v>
      </c>
      <c r="O16" s="31">
        <v>38.08</v>
      </c>
      <c r="P16" s="35">
        <f t="shared" si="2"/>
        <v>79206.399999999994</v>
      </c>
    </row>
    <row r="17" spans="1:16" ht="17">
      <c r="A17" s="38" t="s">
        <v>33</v>
      </c>
      <c r="B17" s="39">
        <v>133110</v>
      </c>
      <c r="C17" s="39" t="s">
        <v>145</v>
      </c>
      <c r="D17" s="39" t="s">
        <v>152</v>
      </c>
      <c r="E17" s="45">
        <v>0.69499999999999995</v>
      </c>
      <c r="F17" s="39">
        <v>5.61</v>
      </c>
      <c r="G17" s="39">
        <v>19080</v>
      </c>
      <c r="H17" s="58">
        <f t="shared" si="0"/>
        <v>0.14334009465855307</v>
      </c>
      <c r="I17" s="58">
        <f t="shared" si="1"/>
        <v>3.3002779655923672E-2</v>
      </c>
      <c r="J17" s="58">
        <v>1.7000000000000001E-2</v>
      </c>
      <c r="K17" s="58">
        <v>1.8E-3</v>
      </c>
      <c r="L17" s="58">
        <v>8.9999999999999998E-4</v>
      </c>
      <c r="M17" s="39">
        <v>4393</v>
      </c>
      <c r="N17" s="45">
        <v>5.9000000000000004E-2</v>
      </c>
      <c r="O17" s="31">
        <v>45.13</v>
      </c>
      <c r="P17" s="35">
        <f t="shared" si="2"/>
        <v>93870.400000000009</v>
      </c>
    </row>
    <row r="18" spans="1:16" ht="17">
      <c r="A18" s="38" t="s">
        <v>48</v>
      </c>
      <c r="B18" s="39">
        <v>131855</v>
      </c>
      <c r="C18" s="39" t="s">
        <v>145</v>
      </c>
      <c r="D18" s="39" t="s">
        <v>150</v>
      </c>
      <c r="E18" s="45">
        <v>0.64900000000000002</v>
      </c>
      <c r="F18" s="39">
        <v>12.79</v>
      </c>
      <c r="G18" s="39">
        <v>14818</v>
      </c>
      <c r="H18" s="58">
        <f t="shared" si="0"/>
        <v>0.11238102461036745</v>
      </c>
      <c r="I18" s="58">
        <f t="shared" si="1"/>
        <v>4.3889120624928897E-2</v>
      </c>
      <c r="J18" s="58">
        <v>3.9899999999999998E-2</v>
      </c>
      <c r="K18" s="58">
        <v>3.3E-3</v>
      </c>
      <c r="L18" s="58">
        <v>1.6999999999999999E-3</v>
      </c>
      <c r="M18" s="39">
        <v>5787</v>
      </c>
      <c r="N18" s="45">
        <v>3.5000000000000003E-2</v>
      </c>
      <c r="O18" s="31">
        <v>49.21</v>
      </c>
      <c r="P18" s="35">
        <f t="shared" si="2"/>
        <v>102356.8</v>
      </c>
    </row>
    <row r="19" spans="1:16" ht="17">
      <c r="A19" s="38" t="s">
        <v>54</v>
      </c>
      <c r="B19" s="39">
        <v>117085</v>
      </c>
      <c r="C19" s="39" t="s">
        <v>145</v>
      </c>
      <c r="D19" s="39" t="s">
        <v>152</v>
      </c>
      <c r="E19" s="45">
        <v>0.64</v>
      </c>
      <c r="F19" s="39">
        <v>12.91</v>
      </c>
      <c r="G19" s="39">
        <v>11994</v>
      </c>
      <c r="H19" s="58">
        <f t="shared" si="0"/>
        <v>0.10243839945338856</v>
      </c>
      <c r="I19" s="58">
        <f t="shared" si="1"/>
        <v>4.966477345518213E-2</v>
      </c>
      <c r="J19" s="58">
        <v>3.3299999999999996E-2</v>
      </c>
      <c r="K19" s="58">
        <v>3.5999999999999999E-3</v>
      </c>
      <c r="L19" s="58">
        <v>1.2999999999999999E-3</v>
      </c>
      <c r="M19" s="39">
        <v>5815</v>
      </c>
      <c r="N19" s="45">
        <v>4.2000000000000003E-2</v>
      </c>
      <c r="O19" s="31">
        <v>43</v>
      </c>
      <c r="P19" s="35">
        <f t="shared" si="2"/>
        <v>89440</v>
      </c>
    </row>
    <row r="20" spans="1:16">
      <c r="A20" s="38" t="s">
        <v>55</v>
      </c>
      <c r="C20" s="39"/>
      <c r="D20" s="39"/>
      <c r="E20" s="39"/>
      <c r="F20" s="39"/>
      <c r="G20" s="33"/>
      <c r="H20" s="59"/>
      <c r="I20" s="59"/>
      <c r="J20" s="59"/>
      <c r="K20" s="59"/>
      <c r="L20" s="59"/>
      <c r="M20" s="39">
        <v>4605</v>
      </c>
      <c r="N20" s="45"/>
      <c r="O20" s="31"/>
      <c r="P20" s="35"/>
    </row>
    <row r="21" spans="1:16">
      <c r="A21" s="38" t="s">
        <v>30</v>
      </c>
      <c r="C21" s="39"/>
      <c r="D21" s="39"/>
      <c r="E21" s="39"/>
      <c r="F21" s="39"/>
      <c r="G21" s="39">
        <v>21124</v>
      </c>
      <c r="H21" s="58"/>
      <c r="I21" s="58"/>
      <c r="J21" s="58"/>
      <c r="K21" s="58"/>
      <c r="L21" s="58"/>
      <c r="M21" s="39">
        <v>5555</v>
      </c>
      <c r="N21" s="45"/>
      <c r="O21" s="31"/>
      <c r="P21" s="35"/>
    </row>
    <row r="22" spans="1:16">
      <c r="A22" s="38" t="s">
        <v>37</v>
      </c>
      <c r="C22" s="39"/>
      <c r="D22" s="39"/>
      <c r="E22" s="39"/>
      <c r="F22" s="39"/>
      <c r="M22" s="39"/>
      <c r="N22" s="45"/>
    </row>
    <row r="23" spans="1:16">
      <c r="A23" s="38" t="s">
        <v>50</v>
      </c>
      <c r="C23" s="39"/>
      <c r="D23" s="39"/>
      <c r="E23" s="39"/>
      <c r="F23" s="39"/>
    </row>
    <row r="24" spans="1:16">
      <c r="A24" s="38" t="s">
        <v>63</v>
      </c>
      <c r="C24" s="39"/>
      <c r="D24" s="39"/>
      <c r="E24" s="39"/>
      <c r="F24" s="39"/>
    </row>
    <row r="25" spans="1:16">
      <c r="A25" s="38" t="s">
        <v>46</v>
      </c>
      <c r="C25" s="39"/>
      <c r="D25" s="39"/>
      <c r="E25" s="39"/>
      <c r="F25" s="39"/>
    </row>
    <row r="26" spans="1:16">
      <c r="A26" s="38" t="s">
        <v>19</v>
      </c>
      <c r="C26" s="39"/>
      <c r="D26" s="39"/>
      <c r="E26" s="39"/>
      <c r="F26" s="39"/>
      <c r="G26" s="39">
        <v>14434</v>
      </c>
      <c r="H26" s="58"/>
      <c r="I26" s="58"/>
      <c r="J26" s="58"/>
      <c r="K26" s="58"/>
      <c r="L26" s="58"/>
    </row>
    <row r="27" spans="1:16">
      <c r="A27" s="38" t="s">
        <v>10</v>
      </c>
      <c r="C27" s="39"/>
      <c r="D27" s="39"/>
      <c r="E27" s="39"/>
      <c r="F27" s="39"/>
    </row>
    <row r="28" spans="1:16">
      <c r="A28" s="38" t="s">
        <v>22</v>
      </c>
      <c r="C28" s="39"/>
      <c r="D28" s="39"/>
      <c r="E28" s="39"/>
      <c r="F28" s="39"/>
    </row>
    <row r="29" spans="1:16">
      <c r="A29" s="38" t="s">
        <v>27</v>
      </c>
      <c r="C29" s="39"/>
      <c r="D29" s="39"/>
      <c r="E29" s="39"/>
      <c r="F29" s="39"/>
    </row>
    <row r="30" spans="1:16">
      <c r="A30" s="38" t="s">
        <v>26</v>
      </c>
      <c r="C30" s="39"/>
      <c r="D30" s="39"/>
      <c r="E30" s="39"/>
      <c r="F30" s="39"/>
    </row>
    <row r="31" spans="1:16">
      <c r="A31" s="38" t="s">
        <v>51</v>
      </c>
      <c r="C31" s="39"/>
      <c r="D31" s="39"/>
      <c r="E31" s="39"/>
      <c r="F31" s="39"/>
    </row>
    <row r="32" spans="1:16">
      <c r="A32" s="38" t="s">
        <v>15</v>
      </c>
      <c r="C32" s="39"/>
      <c r="D32" s="39"/>
      <c r="E32" s="39"/>
      <c r="F32" s="39"/>
    </row>
    <row r="33" spans="1:6">
      <c r="A33" s="38" t="s">
        <v>18</v>
      </c>
      <c r="C33" s="39"/>
      <c r="D33" s="39"/>
      <c r="E33" s="39"/>
      <c r="F33" s="39"/>
    </row>
    <row r="34" spans="1:6">
      <c r="A34" s="38" t="s">
        <v>34</v>
      </c>
      <c r="C34" s="39"/>
      <c r="D34" s="39"/>
      <c r="E34" s="39"/>
      <c r="F34" s="39"/>
    </row>
    <row r="35" spans="1:6">
      <c r="A35" s="38" t="s">
        <v>57</v>
      </c>
      <c r="C35" s="39"/>
      <c r="D35" s="39"/>
      <c r="E35" s="39"/>
      <c r="F35" s="39"/>
    </row>
    <row r="36" spans="1:6">
      <c r="A36" s="38" t="s">
        <v>64</v>
      </c>
      <c r="C36" s="39"/>
      <c r="D36" s="39"/>
      <c r="E36" s="39"/>
      <c r="F36" s="39"/>
    </row>
    <row r="37" spans="1:6">
      <c r="A37" s="38" t="s">
        <v>35</v>
      </c>
      <c r="C37" s="39"/>
      <c r="D37" s="39"/>
      <c r="E37" s="39"/>
      <c r="F37" s="39"/>
    </row>
    <row r="38" spans="1:6">
      <c r="A38" s="38" t="s">
        <v>58</v>
      </c>
      <c r="C38" s="39"/>
      <c r="D38" s="39"/>
      <c r="E38" s="39"/>
      <c r="F38" s="39"/>
    </row>
    <row r="39" spans="1:6">
      <c r="A39" s="38" t="s">
        <v>41</v>
      </c>
      <c r="C39" s="39"/>
      <c r="D39" s="39"/>
      <c r="E39" s="39"/>
      <c r="F39" s="39"/>
    </row>
    <row r="40" spans="1:6">
      <c r="A40" s="38" t="s">
        <v>23</v>
      </c>
      <c r="C40" s="39"/>
      <c r="D40" s="39"/>
      <c r="E40" s="39"/>
      <c r="F40" s="39"/>
    </row>
    <row r="41" spans="1:6">
      <c r="A41" s="38" t="s">
        <v>61</v>
      </c>
      <c r="C41" s="39"/>
      <c r="D41" s="39"/>
      <c r="E41" s="39"/>
      <c r="F41" s="39"/>
    </row>
    <row r="42" spans="1:6">
      <c r="A42" s="38" t="s">
        <v>53</v>
      </c>
      <c r="C42" s="39"/>
      <c r="D42" s="39"/>
      <c r="E42" s="39"/>
      <c r="F42" s="39"/>
    </row>
    <row r="43" spans="1:6">
      <c r="A43" s="38" t="s">
        <v>17</v>
      </c>
      <c r="C43" s="39"/>
      <c r="D43" s="39"/>
      <c r="E43" s="39"/>
      <c r="F43" s="39"/>
    </row>
    <row r="44" spans="1:6">
      <c r="A44" s="38" t="s">
        <v>11</v>
      </c>
      <c r="C44" s="39"/>
      <c r="D44" s="39"/>
      <c r="E44" s="39"/>
      <c r="F44" s="39"/>
    </row>
    <row r="45" spans="1:6">
      <c r="A45" s="38" t="s">
        <v>9</v>
      </c>
      <c r="C45" s="39"/>
      <c r="D45" s="39"/>
      <c r="E45" s="39"/>
      <c r="F45" s="39"/>
    </row>
    <row r="46" spans="1:6">
      <c r="A46" s="38" t="s">
        <v>12</v>
      </c>
      <c r="C46" s="39"/>
      <c r="D46" s="39"/>
      <c r="E46" s="39"/>
      <c r="F46" s="39"/>
    </row>
    <row r="47" spans="1:6">
      <c r="A47" s="38" t="s">
        <v>14</v>
      </c>
      <c r="C47" s="39"/>
      <c r="D47" s="39"/>
      <c r="E47" s="39"/>
      <c r="F47" s="39"/>
    </row>
    <row r="48" spans="1:6">
      <c r="A48" s="38" t="s">
        <v>20</v>
      </c>
      <c r="C48" s="39"/>
      <c r="D48" s="39"/>
      <c r="E48" s="39"/>
      <c r="F48" s="39"/>
    </row>
    <row r="49" spans="1:6">
      <c r="A49" s="38" t="s">
        <v>38</v>
      </c>
      <c r="C49" s="39"/>
      <c r="D49" s="39"/>
      <c r="E49" s="39"/>
      <c r="F49" s="39"/>
    </row>
    <row r="50" spans="1:6">
      <c r="A50" s="38" t="s">
        <v>28</v>
      </c>
      <c r="C50" s="39"/>
      <c r="D50" s="39"/>
      <c r="E50" s="39"/>
      <c r="F50" s="39"/>
    </row>
    <row r="51" spans="1:6">
      <c r="A51" s="38" t="s">
        <v>32</v>
      </c>
      <c r="C51" s="39"/>
      <c r="D51" s="39"/>
      <c r="E51" s="39"/>
      <c r="F51" s="39"/>
    </row>
    <row r="52" spans="1:6">
      <c r="A52" s="38" t="s">
        <v>59</v>
      </c>
      <c r="C52" s="39"/>
      <c r="D52" s="39"/>
      <c r="E52" s="39"/>
      <c r="F52" s="39"/>
    </row>
    <row r="53" spans="1:6">
      <c r="A53" s="38" t="s">
        <v>31</v>
      </c>
      <c r="C53" s="39"/>
      <c r="D53" s="39"/>
      <c r="E53" s="39"/>
      <c r="F53" s="39"/>
    </row>
    <row r="54" spans="1:6">
      <c r="A54" s="38" t="s">
        <v>52</v>
      </c>
      <c r="C54" s="39"/>
      <c r="D54" s="39"/>
      <c r="E54" s="39"/>
      <c r="F54" s="39"/>
    </row>
    <row r="55" spans="1:6" ht="17" thickBot="1">
      <c r="A55" s="40" t="s">
        <v>8</v>
      </c>
      <c r="C55" s="39"/>
      <c r="D55" s="39"/>
      <c r="E55" s="39"/>
      <c r="F55" s="39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7A48-5D8D-F242-AB0E-11E879F9264B}">
  <dimension ref="A1:H75"/>
  <sheetViews>
    <sheetView showGridLines="0" workbookViewId="0">
      <selection sqref="A1:H1"/>
    </sheetView>
  </sheetViews>
  <sheetFormatPr baseColWidth="10" defaultRowHeight="16"/>
  <cols>
    <col min="1" max="1" width="13.6640625" style="1" bestFit="1" customWidth="1"/>
    <col min="2" max="2" width="15.6640625" style="1" bestFit="1" customWidth="1"/>
    <col min="3" max="3" width="14.83203125" style="1" bestFit="1" customWidth="1"/>
    <col min="4" max="4" width="14.6640625" style="1" bestFit="1" customWidth="1"/>
    <col min="5" max="5" width="16" style="1" bestFit="1" customWidth="1"/>
    <col min="6" max="6" width="15.5" style="1" bestFit="1" customWidth="1"/>
    <col min="7" max="7" width="6.33203125" style="1" bestFit="1" customWidth="1"/>
    <col min="8" max="8" width="5.83203125" style="1" bestFit="1" customWidth="1"/>
    <col min="9" max="16384" width="10.83203125" style="1"/>
  </cols>
  <sheetData>
    <row r="1" spans="1:8">
      <c r="A1" s="158" t="s">
        <v>0</v>
      </c>
      <c r="B1" s="158"/>
      <c r="C1" s="158"/>
      <c r="D1" s="158"/>
      <c r="E1" s="158"/>
      <c r="F1" s="158"/>
      <c r="G1" s="158"/>
      <c r="H1" s="158"/>
    </row>
    <row r="2" spans="1:8">
      <c r="A2" s="158" t="s">
        <v>1</v>
      </c>
      <c r="B2" s="158"/>
      <c r="C2" s="158"/>
      <c r="D2" s="158"/>
      <c r="E2" s="158"/>
      <c r="F2" s="158"/>
      <c r="G2" s="158"/>
      <c r="H2" s="158"/>
    </row>
    <row r="3" spans="1:8">
      <c r="A3" s="158" t="s">
        <v>2</v>
      </c>
      <c r="B3" s="158"/>
      <c r="C3" s="158"/>
      <c r="D3" s="158"/>
      <c r="E3" s="158"/>
      <c r="F3" s="158"/>
      <c r="G3" s="158"/>
      <c r="H3" s="158"/>
    </row>
    <row r="4" spans="1:8" ht="16" customHeight="1">
      <c r="A4" s="159" t="s">
        <v>70</v>
      </c>
      <c r="B4" s="159"/>
      <c r="C4" s="159"/>
      <c r="D4" s="159"/>
      <c r="E4" s="159"/>
      <c r="F4" s="159"/>
      <c r="G4" s="159"/>
      <c r="H4" s="159"/>
    </row>
    <row r="5" spans="1:8" ht="16" customHeight="1">
      <c r="A5" s="159" t="s">
        <v>175</v>
      </c>
      <c r="B5" s="159"/>
      <c r="C5" s="159"/>
      <c r="D5" s="159"/>
      <c r="E5" s="159"/>
      <c r="F5" s="159"/>
      <c r="G5" s="159"/>
      <c r="H5" s="159"/>
    </row>
    <row r="6" spans="1:8" ht="16" customHeight="1">
      <c r="A6" s="159" t="s">
        <v>174</v>
      </c>
      <c r="B6" s="159"/>
      <c r="C6" s="159"/>
      <c r="D6" s="159"/>
      <c r="E6" s="159"/>
      <c r="F6" s="159"/>
      <c r="G6" s="159"/>
      <c r="H6" s="159"/>
    </row>
    <row r="7" spans="1:8" ht="16" customHeight="1">
      <c r="A7" s="159" t="s">
        <v>173</v>
      </c>
      <c r="B7" s="159"/>
      <c r="C7" s="159"/>
      <c r="D7" s="159"/>
      <c r="E7" s="159"/>
      <c r="F7" s="159"/>
      <c r="G7" s="159"/>
      <c r="H7" s="159"/>
    </row>
    <row r="8" spans="1:8" ht="17" thickBot="1">
      <c r="A8" s="160"/>
      <c r="B8" s="160"/>
      <c r="C8" s="160"/>
      <c r="D8" s="160"/>
      <c r="E8" s="160"/>
      <c r="F8" s="160"/>
      <c r="G8" s="160"/>
      <c r="H8" s="160"/>
    </row>
    <row r="9" spans="1:8">
      <c r="A9" s="161" t="s">
        <v>4</v>
      </c>
      <c r="B9" s="163" t="s">
        <v>172</v>
      </c>
      <c r="C9" s="163"/>
      <c r="D9" s="163"/>
      <c r="E9" s="163"/>
      <c r="F9" s="163"/>
      <c r="G9" s="163"/>
      <c r="H9" s="164" t="s">
        <v>171</v>
      </c>
    </row>
    <row r="10" spans="1:8">
      <c r="A10" s="162"/>
      <c r="B10" s="2" t="s">
        <v>170</v>
      </c>
      <c r="C10" s="2" t="s">
        <v>169</v>
      </c>
      <c r="D10" s="2" t="s">
        <v>168</v>
      </c>
      <c r="E10" s="2" t="s">
        <v>167</v>
      </c>
      <c r="F10" s="2" t="s">
        <v>166</v>
      </c>
      <c r="G10" s="2" t="s">
        <v>82</v>
      </c>
      <c r="H10" s="165"/>
    </row>
    <row r="11" spans="1:8" ht="17" thickBot="1">
      <c r="A11" s="162"/>
      <c r="B11" s="2" t="s">
        <v>81</v>
      </c>
      <c r="C11" s="2" t="s">
        <v>81</v>
      </c>
      <c r="D11" s="2" t="s">
        <v>81</v>
      </c>
      <c r="E11" s="2" t="s">
        <v>81</v>
      </c>
      <c r="F11" s="2" t="s">
        <v>81</v>
      </c>
      <c r="G11" s="2" t="s">
        <v>81</v>
      </c>
      <c r="H11" s="5" t="s">
        <v>81</v>
      </c>
    </row>
    <row r="12" spans="1:8" ht="17" thickBot="1">
      <c r="A12" s="6" t="s">
        <v>6</v>
      </c>
      <c r="B12" s="3">
        <v>1161</v>
      </c>
      <c r="C12" s="3">
        <v>13640</v>
      </c>
      <c r="D12" s="3">
        <v>16489</v>
      </c>
      <c r="E12" s="3">
        <v>1193</v>
      </c>
      <c r="F12" s="4">
        <v>63</v>
      </c>
      <c r="G12" s="4">
        <v>0</v>
      </c>
      <c r="H12" s="7">
        <v>32546</v>
      </c>
    </row>
    <row r="13" spans="1:8" ht="17" thickBot="1">
      <c r="A13" s="6" t="s">
        <v>7</v>
      </c>
      <c r="B13" s="4">
        <v>131</v>
      </c>
      <c r="C13" s="4">
        <v>210</v>
      </c>
      <c r="D13" s="4">
        <v>232</v>
      </c>
      <c r="E13" s="4">
        <v>56</v>
      </c>
      <c r="F13" s="4">
        <v>3</v>
      </c>
      <c r="G13" s="4">
        <v>0</v>
      </c>
      <c r="H13" s="8">
        <v>632</v>
      </c>
    </row>
    <row r="14" spans="1:8" ht="17" thickBot="1">
      <c r="A14" s="6" t="s">
        <v>8</v>
      </c>
      <c r="B14" s="4">
        <v>0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8">
        <v>1</v>
      </c>
    </row>
    <row r="15" spans="1:8" ht="17" thickBot="1">
      <c r="A15" s="6" t="s">
        <v>9</v>
      </c>
      <c r="B15" s="4">
        <v>10</v>
      </c>
      <c r="C15" s="4">
        <v>7</v>
      </c>
      <c r="D15" s="4">
        <v>11</v>
      </c>
      <c r="E15" s="4">
        <v>3</v>
      </c>
      <c r="F15" s="4">
        <v>0</v>
      </c>
      <c r="G15" s="4">
        <v>0</v>
      </c>
      <c r="H15" s="8">
        <v>31</v>
      </c>
    </row>
    <row r="16" spans="1:8" ht="17" thickBot="1">
      <c r="A16" s="6" t="s">
        <v>10</v>
      </c>
      <c r="B16" s="4">
        <v>17</v>
      </c>
      <c r="C16" s="4">
        <v>16</v>
      </c>
      <c r="D16" s="4">
        <v>166</v>
      </c>
      <c r="E16" s="4">
        <v>21</v>
      </c>
      <c r="F16" s="4">
        <v>4</v>
      </c>
      <c r="G16" s="4">
        <v>0</v>
      </c>
      <c r="H16" s="8">
        <v>224</v>
      </c>
    </row>
    <row r="17" spans="1:8" ht="17" thickBot="1">
      <c r="A17" s="6" t="s">
        <v>11</v>
      </c>
      <c r="B17" s="4">
        <v>3</v>
      </c>
      <c r="C17" s="4">
        <v>15</v>
      </c>
      <c r="D17" s="4">
        <v>60</v>
      </c>
      <c r="E17" s="4">
        <v>0</v>
      </c>
      <c r="F17" s="4">
        <v>0</v>
      </c>
      <c r="G17" s="4">
        <v>0</v>
      </c>
      <c r="H17" s="8">
        <v>78</v>
      </c>
    </row>
    <row r="18" spans="1:8" ht="17" thickBot="1">
      <c r="A18" s="6" t="s">
        <v>12</v>
      </c>
      <c r="B18" s="4">
        <v>0</v>
      </c>
      <c r="C18" s="4">
        <v>4</v>
      </c>
      <c r="D18" s="4">
        <v>15</v>
      </c>
      <c r="E18" s="4">
        <v>0</v>
      </c>
      <c r="F18" s="4">
        <v>1</v>
      </c>
      <c r="G18" s="4">
        <v>0</v>
      </c>
      <c r="H18" s="8">
        <v>20</v>
      </c>
    </row>
    <row r="19" spans="1:8" ht="17" thickBot="1">
      <c r="A19" s="6" t="s">
        <v>13</v>
      </c>
      <c r="B19" s="4">
        <v>0</v>
      </c>
      <c r="C19" s="4">
        <v>142</v>
      </c>
      <c r="D19" s="4">
        <v>234</v>
      </c>
      <c r="E19" s="4">
        <v>26</v>
      </c>
      <c r="F19" s="4">
        <v>0</v>
      </c>
      <c r="G19" s="4">
        <v>0</v>
      </c>
      <c r="H19" s="8">
        <v>402</v>
      </c>
    </row>
    <row r="20" spans="1:8" ht="17" thickBot="1">
      <c r="A20" s="6" t="s">
        <v>14</v>
      </c>
      <c r="B20" s="4">
        <v>6</v>
      </c>
      <c r="C20" s="4">
        <v>16</v>
      </c>
      <c r="D20" s="4">
        <v>38</v>
      </c>
      <c r="E20" s="4">
        <v>1</v>
      </c>
      <c r="F20" s="4">
        <v>0</v>
      </c>
      <c r="G20" s="4">
        <v>0</v>
      </c>
      <c r="H20" s="8">
        <v>61</v>
      </c>
    </row>
    <row r="21" spans="1:8" ht="17" thickBot="1">
      <c r="A21" s="6" t="s">
        <v>15</v>
      </c>
      <c r="B21" s="4">
        <v>0</v>
      </c>
      <c r="C21" s="4">
        <v>82</v>
      </c>
      <c r="D21" s="4">
        <v>52</v>
      </c>
      <c r="E21" s="4">
        <v>5</v>
      </c>
      <c r="F21" s="4">
        <v>1</v>
      </c>
      <c r="G21" s="4">
        <v>0</v>
      </c>
      <c r="H21" s="8">
        <v>140</v>
      </c>
    </row>
    <row r="22" spans="1:8" ht="17" thickBot="1">
      <c r="A22" s="6" t="s">
        <v>16</v>
      </c>
      <c r="B22" s="4">
        <v>5</v>
      </c>
      <c r="C22" s="4">
        <v>179</v>
      </c>
      <c r="D22" s="4">
        <v>875</v>
      </c>
      <c r="E22" s="4">
        <v>8</v>
      </c>
      <c r="F22" s="4">
        <v>0</v>
      </c>
      <c r="G22" s="4">
        <v>0</v>
      </c>
      <c r="H22" s="7">
        <v>1067</v>
      </c>
    </row>
    <row r="23" spans="1:8" ht="17" thickBot="1">
      <c r="A23" s="6" t="s">
        <v>17</v>
      </c>
      <c r="B23" s="4">
        <v>2</v>
      </c>
      <c r="C23" s="4">
        <v>41</v>
      </c>
      <c r="D23" s="4">
        <v>15</v>
      </c>
      <c r="E23" s="4">
        <v>2</v>
      </c>
      <c r="F23" s="4">
        <v>0</v>
      </c>
      <c r="G23" s="4">
        <v>0</v>
      </c>
      <c r="H23" s="8">
        <v>60</v>
      </c>
    </row>
    <row r="24" spans="1:8" ht="17" thickBot="1">
      <c r="A24" s="6" t="s">
        <v>18</v>
      </c>
      <c r="B24" s="4">
        <v>6</v>
      </c>
      <c r="C24" s="4">
        <v>81</v>
      </c>
      <c r="D24" s="4">
        <v>101</v>
      </c>
      <c r="E24" s="4">
        <v>12</v>
      </c>
      <c r="F24" s="4">
        <v>6</v>
      </c>
      <c r="G24" s="4">
        <v>0</v>
      </c>
      <c r="H24" s="8">
        <v>206</v>
      </c>
    </row>
    <row r="25" spans="1:8" ht="17" thickBot="1">
      <c r="A25" s="6" t="s">
        <v>19</v>
      </c>
      <c r="B25" s="4">
        <v>0</v>
      </c>
      <c r="C25" s="4">
        <v>24</v>
      </c>
      <c r="D25" s="4">
        <v>142</v>
      </c>
      <c r="E25" s="4">
        <v>0</v>
      </c>
      <c r="F25" s="4">
        <v>0</v>
      </c>
      <c r="G25" s="4">
        <v>0</v>
      </c>
      <c r="H25" s="8">
        <v>166</v>
      </c>
    </row>
    <row r="26" spans="1:8" ht="17" thickBot="1">
      <c r="A26" s="6" t="s">
        <v>20</v>
      </c>
      <c r="B26" s="4">
        <v>0</v>
      </c>
      <c r="C26" s="4">
        <v>20</v>
      </c>
      <c r="D26" s="4">
        <v>0</v>
      </c>
      <c r="E26" s="4">
        <v>3</v>
      </c>
      <c r="F26" s="4">
        <v>0</v>
      </c>
      <c r="G26" s="4">
        <v>0</v>
      </c>
      <c r="H26" s="8">
        <v>23</v>
      </c>
    </row>
    <row r="27" spans="1:8" ht="17" thickBot="1">
      <c r="A27" s="6" t="s">
        <v>21</v>
      </c>
      <c r="B27" s="4">
        <v>24</v>
      </c>
      <c r="C27" s="4">
        <v>190</v>
      </c>
      <c r="D27" s="4">
        <v>789</v>
      </c>
      <c r="E27" s="4">
        <v>9</v>
      </c>
      <c r="F27" s="4">
        <v>0</v>
      </c>
      <c r="G27" s="4">
        <v>0</v>
      </c>
      <c r="H27" s="7">
        <v>1012</v>
      </c>
    </row>
    <row r="28" spans="1:8" ht="17" thickBot="1">
      <c r="A28" s="6" t="s">
        <v>22</v>
      </c>
      <c r="B28" s="4">
        <v>4</v>
      </c>
      <c r="C28" s="4">
        <v>79</v>
      </c>
      <c r="D28" s="4">
        <v>185</v>
      </c>
      <c r="E28" s="4">
        <v>0</v>
      </c>
      <c r="F28" s="4">
        <v>0</v>
      </c>
      <c r="G28" s="4">
        <v>0</v>
      </c>
      <c r="H28" s="8">
        <v>268</v>
      </c>
    </row>
    <row r="29" spans="1:8" ht="17" thickBot="1">
      <c r="A29" s="6" t="s">
        <v>23</v>
      </c>
      <c r="B29" s="4">
        <v>3</v>
      </c>
      <c r="C29" s="4">
        <v>1</v>
      </c>
      <c r="D29" s="4">
        <v>13</v>
      </c>
      <c r="E29" s="4">
        <v>16</v>
      </c>
      <c r="F29" s="4">
        <v>0</v>
      </c>
      <c r="G29" s="4">
        <v>0</v>
      </c>
      <c r="H29" s="8">
        <v>33</v>
      </c>
    </row>
    <row r="30" spans="1:8" ht="17" thickBot="1">
      <c r="A30" s="6" t="s">
        <v>24</v>
      </c>
      <c r="B30" s="4">
        <v>15</v>
      </c>
      <c r="C30" s="4">
        <v>7</v>
      </c>
      <c r="D30" s="4">
        <v>14</v>
      </c>
      <c r="E30" s="4">
        <v>0</v>
      </c>
      <c r="F30" s="4">
        <v>0</v>
      </c>
      <c r="G30" s="4">
        <v>0</v>
      </c>
      <c r="H30" s="8">
        <v>36</v>
      </c>
    </row>
    <row r="31" spans="1:8" ht="17" thickBot="1">
      <c r="A31" s="6" t="s">
        <v>25</v>
      </c>
      <c r="B31" s="4">
        <v>563</v>
      </c>
      <c r="C31" s="3">
        <v>6936</v>
      </c>
      <c r="D31" s="3">
        <v>4753</v>
      </c>
      <c r="E31" s="4">
        <v>305</v>
      </c>
      <c r="F31" s="4">
        <v>19</v>
      </c>
      <c r="G31" s="4">
        <v>0</v>
      </c>
      <c r="H31" s="7">
        <v>12576</v>
      </c>
    </row>
    <row r="32" spans="1:8" ht="17" thickBot="1">
      <c r="A32" s="6" t="s">
        <v>26</v>
      </c>
      <c r="B32" s="4">
        <v>0</v>
      </c>
      <c r="C32" s="4">
        <v>73</v>
      </c>
      <c r="D32" s="4">
        <v>86</v>
      </c>
      <c r="E32" s="4">
        <v>1</v>
      </c>
      <c r="F32" s="4">
        <v>0</v>
      </c>
      <c r="G32" s="4">
        <v>0</v>
      </c>
      <c r="H32" s="8">
        <v>160</v>
      </c>
    </row>
    <row r="33" spans="1:8" ht="17" thickBot="1">
      <c r="A33" s="6" t="s">
        <v>27</v>
      </c>
      <c r="B33" s="4">
        <v>0</v>
      </c>
      <c r="C33" s="4">
        <v>38</v>
      </c>
      <c r="D33" s="4">
        <v>31</v>
      </c>
      <c r="E33" s="4">
        <v>0</v>
      </c>
      <c r="F33" s="4">
        <v>0</v>
      </c>
      <c r="G33" s="4">
        <v>0</v>
      </c>
      <c r="H33" s="8">
        <v>69</v>
      </c>
    </row>
    <row r="34" spans="1:8" ht="17" thickBot="1">
      <c r="A34" s="6" t="s">
        <v>28</v>
      </c>
      <c r="B34" s="4">
        <v>1</v>
      </c>
      <c r="C34" s="4">
        <v>15</v>
      </c>
      <c r="D34" s="4">
        <v>13</v>
      </c>
      <c r="E34" s="4">
        <v>1</v>
      </c>
      <c r="F34" s="4">
        <v>0</v>
      </c>
      <c r="G34" s="4">
        <v>0</v>
      </c>
      <c r="H34" s="8">
        <v>30</v>
      </c>
    </row>
    <row r="35" spans="1:8" ht="17" thickBot="1">
      <c r="A35" s="6" t="s">
        <v>29</v>
      </c>
      <c r="B35" s="4">
        <v>1</v>
      </c>
      <c r="C35" s="4">
        <v>24</v>
      </c>
      <c r="D35" s="4">
        <v>115</v>
      </c>
      <c r="E35" s="4">
        <v>6</v>
      </c>
      <c r="F35" s="4">
        <v>0</v>
      </c>
      <c r="G35" s="4">
        <v>0</v>
      </c>
      <c r="H35" s="8">
        <v>146</v>
      </c>
    </row>
    <row r="36" spans="1:8" ht="17" thickBot="1">
      <c r="A36" s="6" t="s">
        <v>30</v>
      </c>
      <c r="B36" s="4">
        <v>0</v>
      </c>
      <c r="C36" s="4">
        <v>26</v>
      </c>
      <c r="D36" s="4">
        <v>262</v>
      </c>
      <c r="E36" s="4">
        <v>18</v>
      </c>
      <c r="F36" s="4">
        <v>0</v>
      </c>
      <c r="G36" s="4">
        <v>0</v>
      </c>
      <c r="H36" s="8">
        <v>306</v>
      </c>
    </row>
    <row r="37" spans="1:8" ht="17" thickBot="1">
      <c r="A37" s="6" t="s">
        <v>31</v>
      </c>
      <c r="B37" s="4">
        <v>6</v>
      </c>
      <c r="C37" s="4">
        <v>28</v>
      </c>
      <c r="D37" s="4">
        <v>16</v>
      </c>
      <c r="E37" s="4">
        <v>0</v>
      </c>
      <c r="F37" s="4">
        <v>0</v>
      </c>
      <c r="G37" s="4">
        <v>0</v>
      </c>
      <c r="H37" s="8">
        <v>50</v>
      </c>
    </row>
    <row r="38" spans="1:8" ht="17" thickBot="1">
      <c r="A38" s="6" t="s">
        <v>32</v>
      </c>
      <c r="B38" s="4">
        <v>2</v>
      </c>
      <c r="C38" s="4">
        <v>8</v>
      </c>
      <c r="D38" s="4">
        <v>2</v>
      </c>
      <c r="E38" s="4">
        <v>0</v>
      </c>
      <c r="F38" s="4">
        <v>0</v>
      </c>
      <c r="G38" s="4">
        <v>0</v>
      </c>
      <c r="H38" s="8">
        <v>12</v>
      </c>
    </row>
    <row r="39" spans="1:8" ht="17" thickBot="1">
      <c r="A39" s="6" t="s">
        <v>33</v>
      </c>
      <c r="B39" s="4">
        <v>1</v>
      </c>
      <c r="C39" s="4">
        <v>65</v>
      </c>
      <c r="D39" s="4">
        <v>71</v>
      </c>
      <c r="E39" s="4">
        <v>10</v>
      </c>
      <c r="F39" s="4">
        <v>0</v>
      </c>
      <c r="G39" s="4">
        <v>0</v>
      </c>
      <c r="H39" s="8">
        <v>147</v>
      </c>
    </row>
    <row r="40" spans="1:8" ht="17" thickBot="1">
      <c r="A40" s="6" t="s">
        <v>34</v>
      </c>
      <c r="B40" s="4">
        <v>0</v>
      </c>
      <c r="C40" s="4">
        <v>36</v>
      </c>
      <c r="D40" s="4">
        <v>33</v>
      </c>
      <c r="E40" s="4">
        <v>0</v>
      </c>
      <c r="F40" s="4">
        <v>0</v>
      </c>
      <c r="G40" s="4">
        <v>0</v>
      </c>
      <c r="H40" s="8">
        <v>69</v>
      </c>
    </row>
    <row r="41" spans="1:8" ht="17" thickBot="1">
      <c r="A41" s="6" t="s">
        <v>35</v>
      </c>
      <c r="B41" s="4">
        <v>3</v>
      </c>
      <c r="C41" s="4">
        <v>4</v>
      </c>
      <c r="D41" s="4">
        <v>26</v>
      </c>
      <c r="E41" s="4">
        <v>5</v>
      </c>
      <c r="F41" s="4">
        <v>0</v>
      </c>
      <c r="G41" s="4">
        <v>0</v>
      </c>
      <c r="H41" s="8">
        <v>38</v>
      </c>
    </row>
    <row r="42" spans="1:8" ht="17" thickBot="1">
      <c r="A42" s="6" t="s">
        <v>36</v>
      </c>
      <c r="B42" s="4">
        <v>28</v>
      </c>
      <c r="C42" s="4">
        <v>793</v>
      </c>
      <c r="D42" s="4">
        <v>999</v>
      </c>
      <c r="E42" s="4">
        <v>33</v>
      </c>
      <c r="F42" s="4">
        <v>0</v>
      </c>
      <c r="G42" s="4">
        <v>0</v>
      </c>
      <c r="H42" s="7">
        <v>1853</v>
      </c>
    </row>
    <row r="43" spans="1:8" ht="17" thickBot="1">
      <c r="A43" s="6" t="s">
        <v>37</v>
      </c>
      <c r="B43" s="4">
        <v>2</v>
      </c>
      <c r="C43" s="4">
        <v>55</v>
      </c>
      <c r="D43" s="4">
        <v>84</v>
      </c>
      <c r="E43" s="4">
        <v>8</v>
      </c>
      <c r="F43" s="4">
        <v>0</v>
      </c>
      <c r="G43" s="4">
        <v>0</v>
      </c>
      <c r="H43" s="8">
        <v>149</v>
      </c>
    </row>
    <row r="44" spans="1:8" ht="17" thickBot="1">
      <c r="A44" s="6" t="s">
        <v>38</v>
      </c>
      <c r="B44" s="4">
        <v>4</v>
      </c>
      <c r="C44" s="4">
        <v>11</v>
      </c>
      <c r="D44" s="4">
        <v>12</v>
      </c>
      <c r="E44" s="4">
        <v>0</v>
      </c>
      <c r="F44" s="4">
        <v>0</v>
      </c>
      <c r="G44" s="4">
        <v>0</v>
      </c>
      <c r="H44" s="8">
        <v>27</v>
      </c>
    </row>
    <row r="45" spans="1:8" ht="17" thickBot="1">
      <c r="A45" s="6" t="s">
        <v>39</v>
      </c>
      <c r="B45" s="4">
        <v>104</v>
      </c>
      <c r="C45" s="3">
        <v>1258</v>
      </c>
      <c r="D45" s="3">
        <v>1479</v>
      </c>
      <c r="E45" s="4">
        <v>169</v>
      </c>
      <c r="F45" s="4">
        <v>2</v>
      </c>
      <c r="G45" s="4">
        <v>0</v>
      </c>
      <c r="H45" s="7">
        <v>3012</v>
      </c>
    </row>
    <row r="46" spans="1:8" ht="17" thickBot="1">
      <c r="A46" s="6" t="s">
        <v>40</v>
      </c>
      <c r="B46" s="4">
        <v>6</v>
      </c>
      <c r="C46" s="4">
        <v>454</v>
      </c>
      <c r="D46" s="4">
        <v>473</v>
      </c>
      <c r="E46" s="4">
        <v>68</v>
      </c>
      <c r="F46" s="4">
        <v>1</v>
      </c>
      <c r="G46" s="4">
        <v>0</v>
      </c>
      <c r="H46" s="7">
        <v>1002</v>
      </c>
    </row>
    <row r="47" spans="1:8" ht="17" thickBot="1">
      <c r="A47" s="6" t="s">
        <v>41</v>
      </c>
      <c r="B47" s="4">
        <v>0</v>
      </c>
      <c r="C47" s="4">
        <v>3</v>
      </c>
      <c r="D47" s="4">
        <v>20</v>
      </c>
      <c r="E47" s="4">
        <v>1</v>
      </c>
      <c r="F47" s="4">
        <v>0</v>
      </c>
      <c r="G47" s="4">
        <v>0</v>
      </c>
      <c r="H47" s="8">
        <v>24</v>
      </c>
    </row>
    <row r="48" spans="1:8" ht="17" thickBot="1">
      <c r="A48" s="6" t="s">
        <v>42</v>
      </c>
      <c r="B48" s="4">
        <v>19</v>
      </c>
      <c r="C48" s="4">
        <v>455</v>
      </c>
      <c r="D48" s="3">
        <v>1868</v>
      </c>
      <c r="E48" s="4">
        <v>45</v>
      </c>
      <c r="F48" s="4">
        <v>2</v>
      </c>
      <c r="G48" s="4">
        <v>0</v>
      </c>
      <c r="H48" s="7">
        <v>2389</v>
      </c>
    </row>
    <row r="49" spans="1:8" ht="17" thickBot="1">
      <c r="A49" s="6" t="s">
        <v>43</v>
      </c>
      <c r="B49" s="4">
        <v>2</v>
      </c>
      <c r="C49" s="4">
        <v>403</v>
      </c>
      <c r="D49" s="4">
        <v>665</v>
      </c>
      <c r="E49" s="4">
        <v>73</v>
      </c>
      <c r="F49" s="4">
        <v>15</v>
      </c>
      <c r="G49" s="4">
        <v>0</v>
      </c>
      <c r="H49" s="7">
        <v>1158</v>
      </c>
    </row>
    <row r="50" spans="1:8" ht="17" thickBot="1">
      <c r="A50" s="6" t="s">
        <v>44</v>
      </c>
      <c r="B50" s="4">
        <v>9</v>
      </c>
      <c r="C50" s="4">
        <v>250</v>
      </c>
      <c r="D50" s="4">
        <v>226</v>
      </c>
      <c r="E50" s="4">
        <v>2</v>
      </c>
      <c r="F50" s="4">
        <v>2</v>
      </c>
      <c r="G50" s="4">
        <v>0</v>
      </c>
      <c r="H50" s="8">
        <v>489</v>
      </c>
    </row>
    <row r="51" spans="1:8" ht="17" thickBot="1">
      <c r="A51" s="6" t="s">
        <v>45</v>
      </c>
      <c r="B51" s="4">
        <v>60</v>
      </c>
      <c r="C51" s="4">
        <v>94</v>
      </c>
      <c r="D51" s="4">
        <v>452</v>
      </c>
      <c r="E51" s="4">
        <v>21</v>
      </c>
      <c r="F51" s="4">
        <v>1</v>
      </c>
      <c r="G51" s="4">
        <v>0</v>
      </c>
      <c r="H51" s="8">
        <v>628</v>
      </c>
    </row>
    <row r="52" spans="1:8" ht="17" thickBot="1">
      <c r="A52" s="6" t="s">
        <v>46</v>
      </c>
      <c r="B52" s="4">
        <v>11</v>
      </c>
      <c r="C52" s="4">
        <v>94</v>
      </c>
      <c r="D52" s="4">
        <v>89</v>
      </c>
      <c r="E52" s="4">
        <v>22</v>
      </c>
      <c r="F52" s="4">
        <v>0</v>
      </c>
      <c r="G52" s="4">
        <v>0</v>
      </c>
      <c r="H52" s="8">
        <v>216</v>
      </c>
    </row>
    <row r="53" spans="1:8" ht="17" thickBot="1">
      <c r="A53" s="6" t="s">
        <v>47</v>
      </c>
      <c r="B53" s="4">
        <v>18</v>
      </c>
      <c r="C53" s="4">
        <v>74</v>
      </c>
      <c r="D53" s="4">
        <v>29</v>
      </c>
      <c r="E53" s="4">
        <v>8</v>
      </c>
      <c r="F53" s="4">
        <v>0</v>
      </c>
      <c r="G53" s="4">
        <v>0</v>
      </c>
      <c r="H53" s="8">
        <v>129</v>
      </c>
    </row>
    <row r="54" spans="1:8" ht="17" thickBot="1">
      <c r="A54" s="6" t="s">
        <v>48</v>
      </c>
      <c r="B54" s="4">
        <v>16</v>
      </c>
      <c r="C54" s="4">
        <v>67</v>
      </c>
      <c r="D54" s="4">
        <v>130</v>
      </c>
      <c r="E54" s="4">
        <v>32</v>
      </c>
      <c r="F54" s="4">
        <v>0</v>
      </c>
      <c r="G54" s="4">
        <v>0</v>
      </c>
      <c r="H54" s="8">
        <v>245</v>
      </c>
    </row>
    <row r="55" spans="1:8" ht="17" thickBot="1">
      <c r="A55" s="6" t="s">
        <v>49</v>
      </c>
      <c r="B55" s="4">
        <v>0</v>
      </c>
      <c r="C55" s="4">
        <v>425</v>
      </c>
      <c r="D55" s="4">
        <v>74</v>
      </c>
      <c r="E55" s="4">
        <v>34</v>
      </c>
      <c r="F55" s="4">
        <v>0</v>
      </c>
      <c r="G55" s="4">
        <v>0</v>
      </c>
      <c r="H55" s="8">
        <v>533</v>
      </c>
    </row>
    <row r="56" spans="1:8" ht="17" thickBot="1">
      <c r="A56" s="6" t="s">
        <v>50</v>
      </c>
      <c r="B56" s="4">
        <v>3</v>
      </c>
      <c r="C56" s="4">
        <v>16</v>
      </c>
      <c r="D56" s="4">
        <v>44</v>
      </c>
      <c r="E56" s="4">
        <v>7</v>
      </c>
      <c r="F56" s="4">
        <v>2</v>
      </c>
      <c r="G56" s="4">
        <v>0</v>
      </c>
      <c r="H56" s="8">
        <v>72</v>
      </c>
    </row>
    <row r="57" spans="1:8" ht="17" thickBot="1">
      <c r="A57" s="6" t="s">
        <v>51</v>
      </c>
      <c r="B57" s="4">
        <v>2</v>
      </c>
      <c r="C57" s="4">
        <v>12</v>
      </c>
      <c r="D57" s="4">
        <v>217</v>
      </c>
      <c r="E57" s="4">
        <v>8</v>
      </c>
      <c r="F57" s="4">
        <v>0</v>
      </c>
      <c r="G57" s="4">
        <v>0</v>
      </c>
      <c r="H57" s="8">
        <v>239</v>
      </c>
    </row>
    <row r="58" spans="1:8" ht="17" thickBot="1">
      <c r="A58" s="6" t="s">
        <v>52</v>
      </c>
      <c r="B58" s="4">
        <v>4</v>
      </c>
      <c r="C58" s="4">
        <v>2</v>
      </c>
      <c r="D58" s="4">
        <v>5</v>
      </c>
      <c r="E58" s="4">
        <v>0</v>
      </c>
      <c r="F58" s="4">
        <v>0</v>
      </c>
      <c r="G58" s="4">
        <v>0</v>
      </c>
      <c r="H58" s="8">
        <v>11</v>
      </c>
    </row>
    <row r="59" spans="1:8" ht="17" thickBot="1">
      <c r="A59" s="6" t="s">
        <v>53</v>
      </c>
      <c r="B59" s="4">
        <v>0</v>
      </c>
      <c r="C59" s="4">
        <v>16</v>
      </c>
      <c r="D59" s="4">
        <v>36</v>
      </c>
      <c r="E59" s="4">
        <v>5</v>
      </c>
      <c r="F59" s="4">
        <v>0</v>
      </c>
      <c r="G59" s="4">
        <v>0</v>
      </c>
      <c r="H59" s="8">
        <v>57</v>
      </c>
    </row>
    <row r="60" spans="1:8" ht="17" thickBot="1">
      <c r="A60" s="6" t="s">
        <v>54</v>
      </c>
      <c r="B60" s="4">
        <v>0</v>
      </c>
      <c r="C60" s="4">
        <v>9</v>
      </c>
      <c r="D60" s="4">
        <v>112</v>
      </c>
      <c r="E60" s="4">
        <v>10</v>
      </c>
      <c r="F60" s="4">
        <v>0</v>
      </c>
      <c r="G60" s="4">
        <v>0</v>
      </c>
      <c r="H60" s="8">
        <v>131</v>
      </c>
    </row>
    <row r="61" spans="1:8" ht="17" thickBot="1">
      <c r="A61" s="6" t="s">
        <v>55</v>
      </c>
      <c r="B61" s="4">
        <v>26</v>
      </c>
      <c r="C61" s="4">
        <v>165</v>
      </c>
      <c r="D61" s="4">
        <v>131</v>
      </c>
      <c r="E61" s="4">
        <v>26</v>
      </c>
      <c r="F61" s="4">
        <v>1</v>
      </c>
      <c r="G61" s="4">
        <v>0</v>
      </c>
      <c r="H61" s="8">
        <v>349</v>
      </c>
    </row>
    <row r="62" spans="1:8" ht="17" thickBot="1">
      <c r="A62" s="6" t="s">
        <v>56</v>
      </c>
      <c r="B62" s="4">
        <v>0</v>
      </c>
      <c r="C62" s="4">
        <v>157</v>
      </c>
      <c r="D62" s="4">
        <v>163</v>
      </c>
      <c r="E62" s="4">
        <v>23</v>
      </c>
      <c r="F62" s="4">
        <v>0</v>
      </c>
      <c r="G62" s="4">
        <v>0</v>
      </c>
      <c r="H62" s="8">
        <v>343</v>
      </c>
    </row>
    <row r="63" spans="1:8" ht="17" thickBot="1">
      <c r="A63" s="6" t="s">
        <v>57</v>
      </c>
      <c r="B63" s="4">
        <v>2</v>
      </c>
      <c r="C63" s="4">
        <v>19</v>
      </c>
      <c r="D63" s="4">
        <v>36</v>
      </c>
      <c r="E63" s="4">
        <v>13</v>
      </c>
      <c r="F63" s="4">
        <v>0</v>
      </c>
      <c r="G63" s="4">
        <v>0</v>
      </c>
      <c r="H63" s="8">
        <v>70</v>
      </c>
    </row>
    <row r="64" spans="1:8" ht="17" thickBot="1">
      <c r="A64" s="6" t="s">
        <v>58</v>
      </c>
      <c r="B64" s="4">
        <v>15</v>
      </c>
      <c r="C64" s="4">
        <v>10</v>
      </c>
      <c r="D64" s="4">
        <v>52</v>
      </c>
      <c r="E64" s="4">
        <v>16</v>
      </c>
      <c r="F64" s="4">
        <v>0</v>
      </c>
      <c r="G64" s="4">
        <v>0</v>
      </c>
      <c r="H64" s="8">
        <v>93</v>
      </c>
    </row>
    <row r="65" spans="1:8" ht="17" thickBot="1">
      <c r="A65" s="6" t="s">
        <v>59</v>
      </c>
      <c r="B65" s="4">
        <v>1</v>
      </c>
      <c r="C65" s="4">
        <v>2</v>
      </c>
      <c r="D65" s="4">
        <v>8</v>
      </c>
      <c r="E65" s="4">
        <v>1</v>
      </c>
      <c r="F65" s="4">
        <v>0</v>
      </c>
      <c r="G65" s="4">
        <v>0</v>
      </c>
      <c r="H65" s="8">
        <v>12</v>
      </c>
    </row>
    <row r="66" spans="1:8" ht="17" thickBot="1">
      <c r="A66" s="6" t="s">
        <v>60</v>
      </c>
      <c r="B66" s="4">
        <v>8</v>
      </c>
      <c r="C66" s="4">
        <v>169</v>
      </c>
      <c r="D66" s="4">
        <v>380</v>
      </c>
      <c r="E66" s="4">
        <v>9</v>
      </c>
      <c r="F66" s="4">
        <v>0</v>
      </c>
      <c r="G66" s="4">
        <v>0</v>
      </c>
      <c r="H66" s="8">
        <v>566</v>
      </c>
    </row>
    <row r="67" spans="1:8" ht="17" thickBot="1">
      <c r="A67" s="6" t="s">
        <v>61</v>
      </c>
      <c r="B67" s="4">
        <v>2</v>
      </c>
      <c r="C67" s="4">
        <v>1</v>
      </c>
      <c r="D67" s="4">
        <v>33</v>
      </c>
      <c r="E67" s="4">
        <v>5</v>
      </c>
      <c r="F67" s="4">
        <v>0</v>
      </c>
      <c r="G67" s="4">
        <v>0</v>
      </c>
      <c r="H67" s="8">
        <v>41</v>
      </c>
    </row>
    <row r="68" spans="1:8" ht="17" thickBot="1">
      <c r="A68" s="6" t="s">
        <v>62</v>
      </c>
      <c r="B68" s="4">
        <v>0</v>
      </c>
      <c r="C68" s="4">
        <v>213</v>
      </c>
      <c r="D68" s="4">
        <v>129</v>
      </c>
      <c r="E68" s="4">
        <v>14</v>
      </c>
      <c r="F68" s="4">
        <v>3</v>
      </c>
      <c r="G68" s="4">
        <v>0</v>
      </c>
      <c r="H68" s="8">
        <v>359</v>
      </c>
    </row>
    <row r="69" spans="1:8" ht="17" thickBot="1">
      <c r="A69" s="6" t="s">
        <v>63</v>
      </c>
      <c r="B69" s="4">
        <v>2</v>
      </c>
      <c r="C69" s="4">
        <v>36</v>
      </c>
      <c r="D69" s="4">
        <v>128</v>
      </c>
      <c r="E69" s="4">
        <v>3</v>
      </c>
      <c r="F69" s="4">
        <v>0</v>
      </c>
      <c r="G69" s="4">
        <v>0</v>
      </c>
      <c r="H69" s="8">
        <v>169</v>
      </c>
    </row>
    <row r="70" spans="1:8" ht="17" thickBot="1">
      <c r="A70" s="6" t="s">
        <v>64</v>
      </c>
      <c r="B70" s="4">
        <v>14</v>
      </c>
      <c r="C70" s="4">
        <v>14</v>
      </c>
      <c r="D70" s="4">
        <v>66</v>
      </c>
      <c r="E70" s="4">
        <v>23</v>
      </c>
      <c r="F70" s="4">
        <v>0</v>
      </c>
      <c r="G70" s="4">
        <v>0</v>
      </c>
      <c r="H70" s="8">
        <v>117</v>
      </c>
    </row>
    <row r="71" spans="1:8" ht="17" thickBot="1">
      <c r="A71" s="9" t="s">
        <v>82</v>
      </c>
      <c r="B71" s="15">
        <v>0</v>
      </c>
      <c r="C71" s="15">
        <v>0</v>
      </c>
      <c r="D71" s="15">
        <v>0</v>
      </c>
      <c r="E71" s="15">
        <v>8</v>
      </c>
      <c r="F71" s="15">
        <v>0</v>
      </c>
      <c r="G71" s="15">
        <v>0</v>
      </c>
      <c r="H71" s="16">
        <v>8</v>
      </c>
    </row>
    <row r="72" spans="1:8">
      <c r="A72" s="157"/>
      <c r="B72" s="157"/>
      <c r="C72" s="157"/>
      <c r="D72" s="157"/>
      <c r="E72" s="157"/>
      <c r="F72" s="157"/>
      <c r="G72" s="157"/>
      <c r="H72" s="157"/>
    </row>
    <row r="73" spans="1:8">
      <c r="A73" s="13" t="s">
        <v>84</v>
      </c>
    </row>
    <row r="74" spans="1:8">
      <c r="A74" s="13" t="s">
        <v>165</v>
      </c>
    </row>
    <row r="75" spans="1:8">
      <c r="A75" s="14"/>
      <c r="B75" s="14"/>
      <c r="C75" s="14"/>
      <c r="D75" s="14"/>
      <c r="E75" s="14"/>
      <c r="F75" s="14"/>
      <c r="G75" s="14"/>
      <c r="H75" s="14"/>
    </row>
  </sheetData>
  <mergeCells count="12">
    <mergeCell ref="A6:H6"/>
    <mergeCell ref="A7:H7"/>
    <mergeCell ref="A8:H8"/>
    <mergeCell ref="A72:H72"/>
    <mergeCell ref="A9:A11"/>
    <mergeCell ref="B9:G9"/>
    <mergeCell ref="H9:H10"/>
    <mergeCell ref="A1:H1"/>
    <mergeCell ref="A2:H2"/>
    <mergeCell ref="A3:H3"/>
    <mergeCell ref="A4:H4"/>
    <mergeCell ref="A5:H5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41C6-6960-9A4E-9003-8CB7E62EF9A0}">
  <dimension ref="A1:K76"/>
  <sheetViews>
    <sheetView showGridLines="0" workbookViewId="0">
      <selection sqref="A1:K1"/>
    </sheetView>
  </sheetViews>
  <sheetFormatPr baseColWidth="10" defaultRowHeight="16"/>
  <cols>
    <col min="1" max="1" width="13.6640625" style="1" bestFit="1" customWidth="1"/>
    <col min="2" max="11" width="6.33203125" style="1" bestFit="1" customWidth="1"/>
    <col min="12" max="16384" width="10.83203125" style="1"/>
  </cols>
  <sheetData>
    <row r="1" spans="1:11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>
      <c r="A2" s="158" t="s">
        <v>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11">
      <c r="A3" s="158" t="s">
        <v>2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</row>
    <row r="4" spans="1:11" ht="16" customHeight="1">
      <c r="A4" s="159" t="s">
        <v>86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</row>
    <row r="5" spans="1:11" ht="16" customHeight="1">
      <c r="A5" s="159" t="s">
        <v>87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1:11" ht="16" customHeight="1">
      <c r="A6" s="159" t="s">
        <v>70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</row>
    <row r="7" spans="1:11" ht="17" thickBot="1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</row>
    <row r="8" spans="1:11">
      <c r="A8" s="161" t="s">
        <v>4</v>
      </c>
      <c r="B8" s="163" t="s">
        <v>88</v>
      </c>
      <c r="C8" s="163"/>
      <c r="D8" s="163"/>
      <c r="E8" s="163"/>
      <c r="F8" s="163"/>
      <c r="G8" s="163"/>
      <c r="H8" s="163"/>
      <c r="I8" s="163"/>
      <c r="J8" s="163"/>
      <c r="K8" s="164"/>
    </row>
    <row r="9" spans="1:11">
      <c r="A9" s="162"/>
      <c r="B9" s="17">
        <v>41456</v>
      </c>
      <c r="C9" s="17">
        <v>41821</v>
      </c>
      <c r="D9" s="17">
        <v>42186</v>
      </c>
      <c r="E9" s="17">
        <v>42552</v>
      </c>
      <c r="F9" s="17">
        <v>42917</v>
      </c>
      <c r="G9" s="17">
        <v>43282</v>
      </c>
      <c r="H9" s="17">
        <v>43647</v>
      </c>
      <c r="I9" s="17">
        <v>44013</v>
      </c>
      <c r="J9" s="17">
        <v>44378</v>
      </c>
      <c r="K9" s="18">
        <v>44743</v>
      </c>
    </row>
    <row r="10" spans="1:11" ht="17" thickBot="1">
      <c r="A10" s="162"/>
      <c r="B10" s="2" t="s">
        <v>81</v>
      </c>
      <c r="C10" s="2" t="s">
        <v>81</v>
      </c>
      <c r="D10" s="2" t="s">
        <v>81</v>
      </c>
      <c r="E10" s="2" t="s">
        <v>81</v>
      </c>
      <c r="F10" s="2" t="s">
        <v>81</v>
      </c>
      <c r="G10" s="2" t="s">
        <v>81</v>
      </c>
      <c r="H10" s="2" t="s">
        <v>81</v>
      </c>
      <c r="I10" s="2" t="s">
        <v>81</v>
      </c>
      <c r="J10" s="2" t="s">
        <v>81</v>
      </c>
      <c r="K10" s="5" t="s">
        <v>81</v>
      </c>
    </row>
    <row r="11" spans="1:11" ht="17" thickBot="1">
      <c r="A11" s="6" t="s">
        <v>6</v>
      </c>
      <c r="B11" s="3">
        <v>53145</v>
      </c>
      <c r="C11" s="3">
        <v>54779</v>
      </c>
      <c r="D11" s="3">
        <v>54627</v>
      </c>
      <c r="E11" s="3">
        <v>53969</v>
      </c>
      <c r="F11" s="3">
        <v>53307</v>
      </c>
      <c r="G11" s="3">
        <v>52161</v>
      </c>
      <c r="H11" s="3">
        <v>51607</v>
      </c>
      <c r="I11" s="3">
        <v>52937</v>
      </c>
      <c r="J11" s="3">
        <v>49374</v>
      </c>
      <c r="K11" s="7">
        <v>46067</v>
      </c>
    </row>
    <row r="12" spans="1:11" ht="17" thickBot="1">
      <c r="A12" s="6" t="s">
        <v>7</v>
      </c>
      <c r="B12" s="3">
        <v>1264</v>
      </c>
      <c r="C12" s="3">
        <v>1287</v>
      </c>
      <c r="D12" s="3">
        <v>1324</v>
      </c>
      <c r="E12" s="3">
        <v>1291</v>
      </c>
      <c r="F12" s="3">
        <v>1199</v>
      </c>
      <c r="G12" s="3">
        <v>1105</v>
      </c>
      <c r="H12" s="3">
        <v>1007</v>
      </c>
      <c r="I12" s="4">
        <v>938</v>
      </c>
      <c r="J12" s="4">
        <v>866</v>
      </c>
      <c r="K12" s="8">
        <v>836</v>
      </c>
    </row>
    <row r="13" spans="1:11" ht="17" thickBot="1">
      <c r="A13" s="6" t="s">
        <v>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6</v>
      </c>
      <c r="H13" s="4">
        <v>0</v>
      </c>
      <c r="I13" s="4">
        <v>0</v>
      </c>
      <c r="J13" s="4">
        <v>0</v>
      </c>
      <c r="K13" s="8">
        <v>0</v>
      </c>
    </row>
    <row r="14" spans="1:11" ht="17" thickBot="1">
      <c r="A14" s="6" t="s">
        <v>9</v>
      </c>
      <c r="B14" s="4">
        <v>38</v>
      </c>
      <c r="C14" s="4">
        <v>52</v>
      </c>
      <c r="D14" s="4">
        <v>62</v>
      </c>
      <c r="E14" s="4">
        <v>68</v>
      </c>
      <c r="F14" s="4">
        <v>58</v>
      </c>
      <c r="G14" s="4">
        <v>47</v>
      </c>
      <c r="H14" s="4">
        <v>42</v>
      </c>
      <c r="I14" s="4">
        <v>48</v>
      </c>
      <c r="J14" s="4">
        <v>56</v>
      </c>
      <c r="K14" s="8">
        <v>40</v>
      </c>
    </row>
    <row r="15" spans="1:11" ht="17" thickBot="1">
      <c r="A15" s="6" t="s">
        <v>10</v>
      </c>
      <c r="B15" s="4">
        <v>439</v>
      </c>
      <c r="C15" s="4">
        <v>484</v>
      </c>
      <c r="D15" s="4">
        <v>527</v>
      </c>
      <c r="E15" s="4">
        <v>535</v>
      </c>
      <c r="F15" s="4">
        <v>561</v>
      </c>
      <c r="G15" s="4">
        <v>532</v>
      </c>
      <c r="H15" s="4">
        <v>478</v>
      </c>
      <c r="I15" s="4">
        <v>469</v>
      </c>
      <c r="J15" s="4">
        <v>445</v>
      </c>
      <c r="K15" s="8">
        <v>455</v>
      </c>
    </row>
    <row r="16" spans="1:11" ht="17" thickBot="1">
      <c r="A16" s="6" t="s">
        <v>11</v>
      </c>
      <c r="B16" s="4">
        <v>102</v>
      </c>
      <c r="C16" s="4">
        <v>146</v>
      </c>
      <c r="D16" s="4">
        <v>116</v>
      </c>
      <c r="E16" s="4">
        <v>91</v>
      </c>
      <c r="F16" s="4">
        <v>73</v>
      </c>
      <c r="G16" s="4">
        <v>69</v>
      </c>
      <c r="H16" s="4">
        <v>77</v>
      </c>
      <c r="I16" s="4">
        <v>47</v>
      </c>
      <c r="J16" s="4">
        <v>64</v>
      </c>
      <c r="K16" s="8">
        <v>66</v>
      </c>
    </row>
    <row r="17" spans="1:11" ht="17" thickBot="1">
      <c r="A17" s="6" t="s">
        <v>12</v>
      </c>
      <c r="B17" s="4">
        <v>42</v>
      </c>
      <c r="C17" s="4">
        <v>27</v>
      </c>
      <c r="D17" s="4">
        <v>23</v>
      </c>
      <c r="E17" s="4">
        <v>20</v>
      </c>
      <c r="F17" s="4">
        <v>55</v>
      </c>
      <c r="G17" s="4">
        <v>47</v>
      </c>
      <c r="H17" s="4">
        <v>36</v>
      </c>
      <c r="I17" s="4">
        <v>50</v>
      </c>
      <c r="J17" s="4">
        <v>44</v>
      </c>
      <c r="K17" s="8">
        <v>34</v>
      </c>
    </row>
    <row r="18" spans="1:11" ht="17" thickBot="1">
      <c r="A18" s="6" t="s">
        <v>13</v>
      </c>
      <c r="B18" s="3">
        <v>1039</v>
      </c>
      <c r="C18" s="3">
        <v>1007</v>
      </c>
      <c r="D18" s="4">
        <v>963</v>
      </c>
      <c r="E18" s="3">
        <v>1061</v>
      </c>
      <c r="F18" s="4">
        <v>957</v>
      </c>
      <c r="G18" s="4">
        <v>922</v>
      </c>
      <c r="H18" s="4">
        <v>807</v>
      </c>
      <c r="I18" s="4">
        <v>725</v>
      </c>
      <c r="J18" s="4">
        <v>599</v>
      </c>
      <c r="K18" s="8">
        <v>557</v>
      </c>
    </row>
    <row r="19" spans="1:11" ht="17" thickBot="1">
      <c r="A19" s="6" t="s">
        <v>14</v>
      </c>
      <c r="B19" s="4">
        <v>97</v>
      </c>
      <c r="C19" s="4">
        <v>85</v>
      </c>
      <c r="D19" s="4">
        <v>101</v>
      </c>
      <c r="E19" s="4">
        <v>91</v>
      </c>
      <c r="F19" s="4">
        <v>65</v>
      </c>
      <c r="G19" s="4">
        <v>68</v>
      </c>
      <c r="H19" s="4">
        <v>95</v>
      </c>
      <c r="I19" s="4">
        <v>108</v>
      </c>
      <c r="J19" s="4">
        <v>91</v>
      </c>
      <c r="K19" s="8">
        <v>101</v>
      </c>
    </row>
    <row r="20" spans="1:11" ht="17" thickBot="1">
      <c r="A20" s="6" t="s">
        <v>15</v>
      </c>
      <c r="B20" s="4">
        <v>302</v>
      </c>
      <c r="C20" s="4">
        <v>286</v>
      </c>
      <c r="D20" s="4">
        <v>262</v>
      </c>
      <c r="E20" s="4">
        <v>274</v>
      </c>
      <c r="F20" s="4">
        <v>266</v>
      </c>
      <c r="G20" s="4">
        <v>259</v>
      </c>
      <c r="H20" s="4">
        <v>241</v>
      </c>
      <c r="I20" s="4">
        <v>212</v>
      </c>
      <c r="J20" s="4">
        <v>130</v>
      </c>
      <c r="K20" s="8">
        <v>117</v>
      </c>
    </row>
    <row r="21" spans="1:11" ht="17" thickBot="1">
      <c r="A21" s="6" t="s">
        <v>16</v>
      </c>
      <c r="B21" s="3">
        <v>1706</v>
      </c>
      <c r="C21" s="3">
        <v>1932</v>
      </c>
      <c r="D21" s="3">
        <v>1905</v>
      </c>
      <c r="E21" s="3">
        <v>1907</v>
      </c>
      <c r="F21" s="3">
        <v>1969</v>
      </c>
      <c r="G21" s="3">
        <v>2052</v>
      </c>
      <c r="H21" s="3">
        <v>2211</v>
      </c>
      <c r="I21" s="3">
        <v>2375</v>
      </c>
      <c r="J21" s="3">
        <v>2441</v>
      </c>
      <c r="K21" s="7">
        <v>2433</v>
      </c>
    </row>
    <row r="22" spans="1:11" ht="17" thickBot="1">
      <c r="A22" s="6" t="s">
        <v>17</v>
      </c>
      <c r="B22" s="4">
        <v>64</v>
      </c>
      <c r="C22" s="4">
        <v>88</v>
      </c>
      <c r="D22" s="4">
        <v>65</v>
      </c>
      <c r="E22" s="4">
        <v>70</v>
      </c>
      <c r="F22" s="4">
        <v>82</v>
      </c>
      <c r="G22" s="4">
        <v>79</v>
      </c>
      <c r="H22" s="4">
        <v>88</v>
      </c>
      <c r="I22" s="4">
        <v>74</v>
      </c>
      <c r="J22" s="4">
        <v>63</v>
      </c>
      <c r="K22" s="8">
        <v>55</v>
      </c>
    </row>
    <row r="23" spans="1:11" ht="17" thickBot="1">
      <c r="A23" s="6" t="s">
        <v>18</v>
      </c>
      <c r="B23" s="4">
        <v>283</v>
      </c>
      <c r="C23" s="4">
        <v>293</v>
      </c>
      <c r="D23" s="4">
        <v>363</v>
      </c>
      <c r="E23" s="4">
        <v>369</v>
      </c>
      <c r="F23" s="4">
        <v>375</v>
      </c>
      <c r="G23" s="4">
        <v>459</v>
      </c>
      <c r="H23" s="4">
        <v>447</v>
      </c>
      <c r="I23" s="4">
        <v>389</v>
      </c>
      <c r="J23" s="4">
        <v>371</v>
      </c>
      <c r="K23" s="8">
        <v>290</v>
      </c>
    </row>
    <row r="24" spans="1:11" ht="17" thickBot="1">
      <c r="A24" s="6" t="s">
        <v>19</v>
      </c>
      <c r="B24" s="4">
        <v>287</v>
      </c>
      <c r="C24" s="4">
        <v>346</v>
      </c>
      <c r="D24" s="4">
        <v>381</v>
      </c>
      <c r="E24" s="4">
        <v>358</v>
      </c>
      <c r="F24" s="4">
        <v>363</v>
      </c>
      <c r="G24" s="4">
        <v>412</v>
      </c>
      <c r="H24" s="4">
        <v>463</v>
      </c>
      <c r="I24" s="4">
        <v>367</v>
      </c>
      <c r="J24" s="4">
        <v>370</v>
      </c>
      <c r="K24" s="8">
        <v>345</v>
      </c>
    </row>
    <row r="25" spans="1:11" ht="17" thickBot="1">
      <c r="A25" s="6" t="s">
        <v>20</v>
      </c>
      <c r="B25" s="4">
        <v>13</v>
      </c>
      <c r="C25" s="4">
        <v>14</v>
      </c>
      <c r="D25" s="4">
        <v>21</v>
      </c>
      <c r="E25" s="4">
        <v>15</v>
      </c>
      <c r="F25" s="4">
        <v>15</v>
      </c>
      <c r="G25" s="4">
        <v>11</v>
      </c>
      <c r="H25" s="4">
        <v>13</v>
      </c>
      <c r="I25" s="4">
        <v>14</v>
      </c>
      <c r="J25" s="4">
        <v>23</v>
      </c>
      <c r="K25" s="8">
        <v>22</v>
      </c>
    </row>
    <row r="26" spans="1:11" ht="17" thickBot="1">
      <c r="A26" s="6" t="s">
        <v>21</v>
      </c>
      <c r="B26" s="3">
        <v>1549</v>
      </c>
      <c r="C26" s="3">
        <v>1552</v>
      </c>
      <c r="D26" s="3">
        <v>1575</v>
      </c>
      <c r="E26" s="3">
        <v>1652</v>
      </c>
      <c r="F26" s="3">
        <v>1624</v>
      </c>
      <c r="G26" s="3">
        <v>1485</v>
      </c>
      <c r="H26" s="3">
        <v>1459</v>
      </c>
      <c r="I26" s="3">
        <v>1547</v>
      </c>
      <c r="J26" s="3">
        <v>1724</v>
      </c>
      <c r="K26" s="7">
        <v>1831</v>
      </c>
    </row>
    <row r="27" spans="1:11" ht="17" thickBot="1">
      <c r="A27" s="6" t="s">
        <v>22</v>
      </c>
      <c r="B27" s="4">
        <v>393</v>
      </c>
      <c r="C27" s="4">
        <v>390</v>
      </c>
      <c r="D27" s="4">
        <v>569</v>
      </c>
      <c r="E27" s="4">
        <v>355</v>
      </c>
      <c r="F27" s="4">
        <v>301</v>
      </c>
      <c r="G27" s="4">
        <v>290</v>
      </c>
      <c r="H27" s="4">
        <v>283</v>
      </c>
      <c r="I27" s="4">
        <v>308</v>
      </c>
      <c r="J27" s="4">
        <v>317</v>
      </c>
      <c r="K27" s="8">
        <v>269</v>
      </c>
    </row>
    <row r="28" spans="1:11" ht="17" thickBot="1">
      <c r="A28" s="6" t="s">
        <v>23</v>
      </c>
      <c r="B28" s="4">
        <v>125</v>
      </c>
      <c r="C28" s="4">
        <v>135</v>
      </c>
      <c r="D28" s="4">
        <v>146</v>
      </c>
      <c r="E28" s="4">
        <v>132</v>
      </c>
      <c r="F28" s="4">
        <v>146</v>
      </c>
      <c r="G28" s="4">
        <v>162</v>
      </c>
      <c r="H28" s="4">
        <v>127</v>
      </c>
      <c r="I28" s="4">
        <v>114</v>
      </c>
      <c r="J28" s="4">
        <v>98</v>
      </c>
      <c r="K28" s="8">
        <v>103</v>
      </c>
    </row>
    <row r="29" spans="1:11" ht="17" thickBot="1">
      <c r="A29" s="6" t="s">
        <v>24</v>
      </c>
      <c r="B29" s="4">
        <v>45</v>
      </c>
      <c r="C29" s="4">
        <v>48</v>
      </c>
      <c r="D29" s="4">
        <v>52</v>
      </c>
      <c r="E29" s="4">
        <v>40</v>
      </c>
      <c r="F29" s="4">
        <v>50</v>
      </c>
      <c r="G29" s="4">
        <v>39</v>
      </c>
      <c r="H29" s="4">
        <v>44</v>
      </c>
      <c r="I29" s="4">
        <v>53</v>
      </c>
      <c r="J29" s="4">
        <v>52</v>
      </c>
      <c r="K29" s="8">
        <v>60</v>
      </c>
    </row>
    <row r="30" spans="1:11" ht="17" thickBot="1">
      <c r="A30" s="6" t="s">
        <v>25</v>
      </c>
      <c r="B30" s="3">
        <v>17961</v>
      </c>
      <c r="C30" s="3">
        <v>18320</v>
      </c>
      <c r="D30" s="3">
        <v>18432</v>
      </c>
      <c r="E30" s="3">
        <v>18439</v>
      </c>
      <c r="F30" s="3">
        <v>18655</v>
      </c>
      <c r="G30" s="3">
        <v>18540</v>
      </c>
      <c r="H30" s="3">
        <v>18582</v>
      </c>
      <c r="I30" s="3">
        <v>19686</v>
      </c>
      <c r="J30" s="3">
        <v>18138</v>
      </c>
      <c r="K30" s="7">
        <v>16177</v>
      </c>
    </row>
    <row r="31" spans="1:11" ht="17" thickBot="1">
      <c r="A31" s="6" t="s">
        <v>26</v>
      </c>
      <c r="B31" s="4">
        <v>311</v>
      </c>
      <c r="C31" s="4">
        <v>318</v>
      </c>
      <c r="D31" s="4">
        <v>270</v>
      </c>
      <c r="E31" s="4">
        <v>335</v>
      </c>
      <c r="F31" s="4">
        <v>341</v>
      </c>
      <c r="G31" s="4">
        <v>289</v>
      </c>
      <c r="H31" s="4">
        <v>283</v>
      </c>
      <c r="I31" s="4">
        <v>259</v>
      </c>
      <c r="J31" s="4">
        <v>287</v>
      </c>
      <c r="K31" s="8">
        <v>244</v>
      </c>
    </row>
    <row r="32" spans="1:11" ht="17" thickBot="1">
      <c r="A32" s="6" t="s">
        <v>27</v>
      </c>
      <c r="B32" s="4">
        <v>75</v>
      </c>
      <c r="C32" s="4">
        <v>87</v>
      </c>
      <c r="D32" s="4">
        <v>73</v>
      </c>
      <c r="E32" s="4">
        <v>63</v>
      </c>
      <c r="F32" s="4">
        <v>61</v>
      </c>
      <c r="G32" s="4">
        <v>60</v>
      </c>
      <c r="H32" s="4">
        <v>71</v>
      </c>
      <c r="I32" s="4">
        <v>80</v>
      </c>
      <c r="J32" s="4">
        <v>69</v>
      </c>
      <c r="K32" s="8">
        <v>60</v>
      </c>
    </row>
    <row r="33" spans="1:11" ht="17" thickBot="1">
      <c r="A33" s="6" t="s">
        <v>28</v>
      </c>
      <c r="B33" s="4">
        <v>35</v>
      </c>
      <c r="C33" s="4">
        <v>18</v>
      </c>
      <c r="D33" s="4">
        <v>14</v>
      </c>
      <c r="E33" s="4">
        <v>30</v>
      </c>
      <c r="F33" s="4">
        <v>27</v>
      </c>
      <c r="G33" s="4">
        <v>17</v>
      </c>
      <c r="H33" s="4">
        <v>23</v>
      </c>
      <c r="I33" s="4">
        <v>39</v>
      </c>
      <c r="J33" s="4">
        <v>17</v>
      </c>
      <c r="K33" s="8">
        <v>17</v>
      </c>
    </row>
    <row r="34" spans="1:11" ht="17" thickBot="1">
      <c r="A34" s="6" t="s">
        <v>29</v>
      </c>
      <c r="B34" s="4">
        <v>227</v>
      </c>
      <c r="C34" s="4">
        <v>239</v>
      </c>
      <c r="D34" s="4">
        <v>232</v>
      </c>
      <c r="E34" s="4">
        <v>260</v>
      </c>
      <c r="F34" s="4">
        <v>226</v>
      </c>
      <c r="G34" s="4">
        <v>228</v>
      </c>
      <c r="H34" s="4">
        <v>233</v>
      </c>
      <c r="I34" s="4">
        <v>210</v>
      </c>
      <c r="J34" s="4">
        <v>209</v>
      </c>
      <c r="K34" s="8">
        <v>204</v>
      </c>
    </row>
    <row r="35" spans="1:11" ht="17" thickBot="1">
      <c r="A35" s="6" t="s">
        <v>30</v>
      </c>
      <c r="B35" s="4">
        <v>594</v>
      </c>
      <c r="C35" s="4">
        <v>576</v>
      </c>
      <c r="D35" s="4">
        <v>517</v>
      </c>
      <c r="E35" s="4">
        <v>465</v>
      </c>
      <c r="F35" s="4">
        <v>472</v>
      </c>
      <c r="G35" s="4">
        <v>466</v>
      </c>
      <c r="H35" s="4">
        <v>497</v>
      </c>
      <c r="I35" s="4">
        <v>521</v>
      </c>
      <c r="J35" s="4">
        <v>517</v>
      </c>
      <c r="K35" s="8">
        <v>526</v>
      </c>
    </row>
    <row r="36" spans="1:11" ht="17" thickBot="1">
      <c r="A36" s="6" t="s">
        <v>31</v>
      </c>
      <c r="B36" s="4">
        <v>7</v>
      </c>
      <c r="C36" s="4">
        <v>11</v>
      </c>
      <c r="D36" s="4">
        <v>12</v>
      </c>
      <c r="E36" s="4">
        <v>12</v>
      </c>
      <c r="F36" s="4">
        <v>19</v>
      </c>
      <c r="G36" s="4">
        <v>25</v>
      </c>
      <c r="H36" s="4">
        <v>24</v>
      </c>
      <c r="I36" s="4">
        <v>24</v>
      </c>
      <c r="J36" s="4">
        <v>23</v>
      </c>
      <c r="K36" s="8">
        <v>12</v>
      </c>
    </row>
    <row r="37" spans="1:11" ht="17" thickBot="1">
      <c r="A37" s="6" t="s">
        <v>32</v>
      </c>
      <c r="B37" s="4">
        <v>5</v>
      </c>
      <c r="C37" s="4">
        <v>3</v>
      </c>
      <c r="D37" s="4">
        <v>6</v>
      </c>
      <c r="E37" s="4">
        <v>5</v>
      </c>
      <c r="F37" s="4">
        <v>4</v>
      </c>
      <c r="G37" s="4">
        <v>5</v>
      </c>
      <c r="H37" s="4">
        <v>6</v>
      </c>
      <c r="I37" s="4">
        <v>5</v>
      </c>
      <c r="J37" s="4">
        <v>2</v>
      </c>
      <c r="K37" s="8">
        <v>4</v>
      </c>
    </row>
    <row r="38" spans="1:11" ht="17" thickBot="1">
      <c r="A38" s="6" t="s">
        <v>33</v>
      </c>
      <c r="B38" s="4">
        <v>311</v>
      </c>
      <c r="C38" s="4">
        <v>340</v>
      </c>
      <c r="D38" s="4">
        <v>413</v>
      </c>
      <c r="E38" s="4">
        <v>361</v>
      </c>
      <c r="F38" s="4">
        <v>368</v>
      </c>
      <c r="G38" s="4">
        <v>351</v>
      </c>
      <c r="H38" s="4">
        <v>316</v>
      </c>
      <c r="I38" s="4">
        <v>303</v>
      </c>
      <c r="J38" s="4">
        <v>208</v>
      </c>
      <c r="K38" s="8">
        <v>210</v>
      </c>
    </row>
    <row r="39" spans="1:11" ht="17" thickBot="1">
      <c r="A39" s="6" t="s">
        <v>34</v>
      </c>
      <c r="B39" s="4">
        <v>99</v>
      </c>
      <c r="C39" s="4">
        <v>143</v>
      </c>
      <c r="D39" s="4">
        <v>115</v>
      </c>
      <c r="E39" s="4">
        <v>117</v>
      </c>
      <c r="F39" s="4">
        <v>98</v>
      </c>
      <c r="G39" s="4">
        <v>97</v>
      </c>
      <c r="H39" s="4">
        <v>127</v>
      </c>
      <c r="I39" s="4">
        <v>101</v>
      </c>
      <c r="J39" s="4">
        <v>96</v>
      </c>
      <c r="K39" s="8">
        <v>77</v>
      </c>
    </row>
    <row r="40" spans="1:11" ht="17" thickBot="1">
      <c r="A40" s="6" t="s">
        <v>35</v>
      </c>
      <c r="B40" s="4">
        <v>88</v>
      </c>
      <c r="C40" s="4">
        <v>87</v>
      </c>
      <c r="D40" s="4">
        <v>62</v>
      </c>
      <c r="E40" s="4">
        <v>58</v>
      </c>
      <c r="F40" s="4">
        <v>40</v>
      </c>
      <c r="G40" s="4">
        <v>47</v>
      </c>
      <c r="H40" s="4">
        <v>51</v>
      </c>
      <c r="I40" s="4">
        <v>51</v>
      </c>
      <c r="J40" s="4">
        <v>41</v>
      </c>
      <c r="K40" s="8">
        <v>31</v>
      </c>
    </row>
    <row r="41" spans="1:11" ht="17" thickBot="1">
      <c r="A41" s="6" t="s">
        <v>36</v>
      </c>
      <c r="B41" s="3">
        <v>2166</v>
      </c>
      <c r="C41" s="3">
        <v>2079</v>
      </c>
      <c r="D41" s="3">
        <v>1905</v>
      </c>
      <c r="E41" s="3">
        <v>1973</v>
      </c>
      <c r="F41" s="3">
        <v>2044</v>
      </c>
      <c r="G41" s="3">
        <v>2083</v>
      </c>
      <c r="H41" s="3">
        <v>2259</v>
      </c>
      <c r="I41" s="3">
        <v>2346</v>
      </c>
      <c r="J41" s="3">
        <v>2179</v>
      </c>
      <c r="K41" s="7">
        <v>2182</v>
      </c>
    </row>
    <row r="42" spans="1:11" ht="17" thickBot="1">
      <c r="A42" s="6" t="s">
        <v>37</v>
      </c>
      <c r="B42" s="4">
        <v>252</v>
      </c>
      <c r="C42" s="4">
        <v>305</v>
      </c>
      <c r="D42" s="4">
        <v>265</v>
      </c>
      <c r="E42" s="4">
        <v>234</v>
      </c>
      <c r="F42" s="4">
        <v>184</v>
      </c>
      <c r="G42" s="4">
        <v>177</v>
      </c>
      <c r="H42" s="4">
        <v>182</v>
      </c>
      <c r="I42" s="4">
        <v>205</v>
      </c>
      <c r="J42" s="4">
        <v>176</v>
      </c>
      <c r="K42" s="8">
        <v>172</v>
      </c>
    </row>
    <row r="43" spans="1:11" ht="17" thickBot="1">
      <c r="A43" s="6" t="s">
        <v>38</v>
      </c>
      <c r="B43" s="4">
        <v>37</v>
      </c>
      <c r="C43" s="4">
        <v>38</v>
      </c>
      <c r="D43" s="4">
        <v>42</v>
      </c>
      <c r="E43" s="4">
        <v>46</v>
      </c>
      <c r="F43" s="4">
        <v>37</v>
      </c>
      <c r="G43" s="4">
        <v>39</v>
      </c>
      <c r="H43" s="4">
        <v>47</v>
      </c>
      <c r="I43" s="4">
        <v>44</v>
      </c>
      <c r="J43" s="4">
        <v>34</v>
      </c>
      <c r="K43" s="8">
        <v>22</v>
      </c>
    </row>
    <row r="44" spans="1:11" ht="17" thickBot="1">
      <c r="A44" s="6" t="s">
        <v>39</v>
      </c>
      <c r="B44" s="3">
        <v>3856</v>
      </c>
      <c r="C44" s="3">
        <v>4285</v>
      </c>
      <c r="D44" s="3">
        <v>4020</v>
      </c>
      <c r="E44" s="3">
        <v>3636</v>
      </c>
      <c r="F44" s="3">
        <v>3212</v>
      </c>
      <c r="G44" s="3">
        <v>2729</v>
      </c>
      <c r="H44" s="3">
        <v>2536</v>
      </c>
      <c r="I44" s="3">
        <v>3025</v>
      </c>
      <c r="J44" s="3">
        <v>2919</v>
      </c>
      <c r="K44" s="7">
        <v>2937</v>
      </c>
    </row>
    <row r="45" spans="1:11" ht="17" thickBot="1">
      <c r="A45" s="6" t="s">
        <v>40</v>
      </c>
      <c r="B45" s="3">
        <v>2252</v>
      </c>
      <c r="C45" s="3">
        <v>2452</v>
      </c>
      <c r="D45" s="3">
        <v>2422</v>
      </c>
      <c r="E45" s="3">
        <v>2416</v>
      </c>
      <c r="F45" s="3">
        <v>2117</v>
      </c>
      <c r="G45" s="3">
        <v>2014</v>
      </c>
      <c r="H45" s="3">
        <v>1710</v>
      </c>
      <c r="I45" s="3">
        <v>1665</v>
      </c>
      <c r="J45" s="3">
        <v>1552</v>
      </c>
      <c r="K45" s="7">
        <v>1396</v>
      </c>
    </row>
    <row r="46" spans="1:11" ht="17" thickBot="1">
      <c r="A46" s="6" t="s">
        <v>41</v>
      </c>
      <c r="B46" s="4">
        <v>73</v>
      </c>
      <c r="C46" s="4">
        <v>64</v>
      </c>
      <c r="D46" s="4">
        <v>50</v>
      </c>
      <c r="E46" s="4">
        <v>33</v>
      </c>
      <c r="F46" s="4">
        <v>52</v>
      </c>
      <c r="G46" s="4">
        <v>33</v>
      </c>
      <c r="H46" s="4">
        <v>42</v>
      </c>
      <c r="I46" s="4">
        <v>26</v>
      </c>
      <c r="J46" s="4">
        <v>27</v>
      </c>
      <c r="K46" s="8">
        <v>31</v>
      </c>
    </row>
    <row r="47" spans="1:11" ht="17" thickBot="1">
      <c r="A47" s="6" t="s">
        <v>42</v>
      </c>
      <c r="B47" s="3">
        <v>4374</v>
      </c>
      <c r="C47" s="3">
        <v>4481</v>
      </c>
      <c r="D47" s="3">
        <v>5080</v>
      </c>
      <c r="E47" s="3">
        <v>5275</v>
      </c>
      <c r="F47" s="3">
        <v>5921</v>
      </c>
      <c r="G47" s="3">
        <v>6160</v>
      </c>
      <c r="H47" s="3">
        <v>6284</v>
      </c>
      <c r="I47" s="3">
        <v>6109</v>
      </c>
      <c r="J47" s="3">
        <v>5671</v>
      </c>
      <c r="K47" s="7">
        <v>5310</v>
      </c>
    </row>
    <row r="48" spans="1:11" ht="17" thickBot="1">
      <c r="A48" s="6" t="s">
        <v>43</v>
      </c>
      <c r="B48" s="3">
        <v>3107</v>
      </c>
      <c r="C48" s="3">
        <v>3060</v>
      </c>
      <c r="D48" s="3">
        <v>2864</v>
      </c>
      <c r="E48" s="3">
        <v>2663</v>
      </c>
      <c r="F48" s="3">
        <v>2367</v>
      </c>
      <c r="G48" s="3">
        <v>2082</v>
      </c>
      <c r="H48" s="3">
        <v>2007</v>
      </c>
      <c r="I48" s="3">
        <v>2169</v>
      </c>
      <c r="J48" s="3">
        <v>2043</v>
      </c>
      <c r="K48" s="7">
        <v>1997</v>
      </c>
    </row>
    <row r="49" spans="1:11" ht="17" thickBot="1">
      <c r="A49" s="6" t="s">
        <v>44</v>
      </c>
      <c r="B49" s="4">
        <v>877</v>
      </c>
      <c r="C49" s="4">
        <v>804</v>
      </c>
      <c r="D49" s="4">
        <v>741</v>
      </c>
      <c r="E49" s="4">
        <v>746</v>
      </c>
      <c r="F49" s="4">
        <v>630</v>
      </c>
      <c r="G49" s="4">
        <v>578</v>
      </c>
      <c r="H49" s="4">
        <v>524</v>
      </c>
      <c r="I49" s="4">
        <v>551</v>
      </c>
      <c r="J49" s="4">
        <v>484</v>
      </c>
      <c r="K49" s="8">
        <v>428</v>
      </c>
    </row>
    <row r="50" spans="1:11" ht="17" thickBot="1">
      <c r="A50" s="6" t="s">
        <v>45</v>
      </c>
      <c r="B50" s="3">
        <v>1312</v>
      </c>
      <c r="C50" s="3">
        <v>1412</v>
      </c>
      <c r="D50" s="3">
        <v>1366</v>
      </c>
      <c r="E50" s="3">
        <v>1406</v>
      </c>
      <c r="F50" s="3">
        <v>1349</v>
      </c>
      <c r="G50" s="3">
        <v>1294</v>
      </c>
      <c r="H50" s="3">
        <v>1235</v>
      </c>
      <c r="I50" s="3">
        <v>1179</v>
      </c>
      <c r="J50" s="3">
        <v>1086</v>
      </c>
      <c r="K50" s="7">
        <v>1149</v>
      </c>
    </row>
    <row r="51" spans="1:11" ht="17" thickBot="1">
      <c r="A51" s="6" t="s">
        <v>46</v>
      </c>
      <c r="B51" s="4">
        <v>349</v>
      </c>
      <c r="C51" s="4">
        <v>292</v>
      </c>
      <c r="D51" s="4">
        <v>287</v>
      </c>
      <c r="E51" s="4">
        <v>340</v>
      </c>
      <c r="F51" s="4">
        <v>330</v>
      </c>
      <c r="G51" s="4">
        <v>323</v>
      </c>
      <c r="H51" s="4">
        <v>290</v>
      </c>
      <c r="I51" s="4">
        <v>289</v>
      </c>
      <c r="J51" s="4">
        <v>194</v>
      </c>
      <c r="K51" s="8">
        <v>190</v>
      </c>
    </row>
    <row r="52" spans="1:11" ht="17" thickBot="1">
      <c r="A52" s="6" t="s">
        <v>47</v>
      </c>
      <c r="B52" s="4">
        <v>303</v>
      </c>
      <c r="C52" s="4">
        <v>258</v>
      </c>
      <c r="D52" s="4">
        <v>257</v>
      </c>
      <c r="E52" s="4">
        <v>249</v>
      </c>
      <c r="F52" s="4">
        <v>196</v>
      </c>
      <c r="G52" s="4">
        <v>173</v>
      </c>
      <c r="H52" s="4">
        <v>159</v>
      </c>
      <c r="I52" s="4">
        <v>157</v>
      </c>
      <c r="J52" s="4">
        <v>102</v>
      </c>
      <c r="K52" s="8">
        <v>93</v>
      </c>
    </row>
    <row r="53" spans="1:11" ht="17" thickBot="1">
      <c r="A53" s="6" t="s">
        <v>48</v>
      </c>
      <c r="B53" s="4">
        <v>506</v>
      </c>
      <c r="C53" s="4">
        <v>438</v>
      </c>
      <c r="D53" s="4">
        <v>402</v>
      </c>
      <c r="E53" s="4">
        <v>366</v>
      </c>
      <c r="F53" s="4">
        <v>331</v>
      </c>
      <c r="G53" s="4">
        <v>280</v>
      </c>
      <c r="H53" s="4">
        <v>341</v>
      </c>
      <c r="I53" s="4">
        <v>393</v>
      </c>
      <c r="J53" s="4">
        <v>412</v>
      </c>
      <c r="K53" s="8">
        <v>349</v>
      </c>
    </row>
    <row r="54" spans="1:11" ht="17" thickBot="1">
      <c r="A54" s="6" t="s">
        <v>49</v>
      </c>
      <c r="B54" s="3">
        <v>1097</v>
      </c>
      <c r="C54" s="3">
        <v>1147</v>
      </c>
      <c r="D54" s="3">
        <v>1140</v>
      </c>
      <c r="E54" s="3">
        <v>1013</v>
      </c>
      <c r="F54" s="4">
        <v>912</v>
      </c>
      <c r="G54" s="4">
        <v>924</v>
      </c>
      <c r="H54" s="4">
        <v>904</v>
      </c>
      <c r="I54" s="4">
        <v>847</v>
      </c>
      <c r="J54" s="4">
        <v>785</v>
      </c>
      <c r="K54" s="8">
        <v>548</v>
      </c>
    </row>
    <row r="55" spans="1:11" ht="17" thickBot="1">
      <c r="A55" s="6" t="s">
        <v>50</v>
      </c>
      <c r="B55" s="4">
        <v>255</v>
      </c>
      <c r="C55" s="4">
        <v>237</v>
      </c>
      <c r="D55" s="4">
        <v>227</v>
      </c>
      <c r="E55" s="4">
        <v>216</v>
      </c>
      <c r="F55" s="4">
        <v>179</v>
      </c>
      <c r="G55" s="4">
        <v>165</v>
      </c>
      <c r="H55" s="4">
        <v>157</v>
      </c>
      <c r="I55" s="4">
        <v>125</v>
      </c>
      <c r="J55" s="4">
        <v>104</v>
      </c>
      <c r="K55" s="8">
        <v>104</v>
      </c>
    </row>
    <row r="56" spans="1:11" ht="17" thickBot="1">
      <c r="A56" s="6" t="s">
        <v>51</v>
      </c>
      <c r="B56" s="4">
        <v>605</v>
      </c>
      <c r="C56" s="4">
        <v>583</v>
      </c>
      <c r="D56" s="4">
        <v>491</v>
      </c>
      <c r="E56" s="4">
        <v>483</v>
      </c>
      <c r="F56" s="4">
        <v>433</v>
      </c>
      <c r="G56" s="4">
        <v>426</v>
      </c>
      <c r="H56" s="4">
        <v>417</v>
      </c>
      <c r="I56" s="4">
        <v>437</v>
      </c>
      <c r="J56" s="4">
        <v>366</v>
      </c>
      <c r="K56" s="8">
        <v>433</v>
      </c>
    </row>
    <row r="57" spans="1:11" ht="17" thickBot="1">
      <c r="A57" s="6" t="s">
        <v>52</v>
      </c>
      <c r="B57" s="4">
        <v>0</v>
      </c>
      <c r="C57" s="4">
        <v>0</v>
      </c>
      <c r="D57" s="4">
        <v>2</v>
      </c>
      <c r="E57" s="4">
        <v>3</v>
      </c>
      <c r="F57" s="4">
        <v>1</v>
      </c>
      <c r="G57" s="4">
        <v>1</v>
      </c>
      <c r="H57" s="4">
        <v>3</v>
      </c>
      <c r="I57" s="4">
        <v>6</v>
      </c>
      <c r="J57" s="4">
        <v>3</v>
      </c>
      <c r="K57" s="8">
        <v>5</v>
      </c>
    </row>
    <row r="58" spans="1:11" ht="17" thickBot="1">
      <c r="A58" s="6" t="s">
        <v>53</v>
      </c>
      <c r="B58" s="4">
        <v>107</v>
      </c>
      <c r="C58" s="4">
        <v>121</v>
      </c>
      <c r="D58" s="4">
        <v>121</v>
      </c>
      <c r="E58" s="4">
        <v>111</v>
      </c>
      <c r="F58" s="4">
        <v>91</v>
      </c>
      <c r="G58" s="4">
        <v>85</v>
      </c>
      <c r="H58" s="4">
        <v>110</v>
      </c>
      <c r="I58" s="4">
        <v>92</v>
      </c>
      <c r="J58" s="4">
        <v>93</v>
      </c>
      <c r="K58" s="8">
        <v>79</v>
      </c>
    </row>
    <row r="59" spans="1:11" ht="17" thickBot="1">
      <c r="A59" s="6" t="s">
        <v>54</v>
      </c>
      <c r="B59" s="4">
        <v>422</v>
      </c>
      <c r="C59" s="4">
        <v>421</v>
      </c>
      <c r="D59" s="4">
        <v>452</v>
      </c>
      <c r="E59" s="4">
        <v>457</v>
      </c>
      <c r="F59" s="4">
        <v>403</v>
      </c>
      <c r="G59" s="4">
        <v>376</v>
      </c>
      <c r="H59" s="4">
        <v>373</v>
      </c>
      <c r="I59" s="4">
        <v>387</v>
      </c>
      <c r="J59" s="4">
        <v>402</v>
      </c>
      <c r="K59" s="8">
        <v>344</v>
      </c>
    </row>
    <row r="60" spans="1:11" ht="17" thickBot="1">
      <c r="A60" s="6" t="s">
        <v>55</v>
      </c>
      <c r="B60" s="4">
        <v>477</v>
      </c>
      <c r="C60" s="4">
        <v>453</v>
      </c>
      <c r="D60" s="4">
        <v>406</v>
      </c>
      <c r="E60" s="4">
        <v>399</v>
      </c>
      <c r="F60" s="4">
        <v>422</v>
      </c>
      <c r="G60" s="4">
        <v>421</v>
      </c>
      <c r="H60" s="4">
        <v>436</v>
      </c>
      <c r="I60" s="4">
        <v>416</v>
      </c>
      <c r="J60" s="4">
        <v>406</v>
      </c>
      <c r="K60" s="8">
        <v>435</v>
      </c>
    </row>
    <row r="61" spans="1:11" ht="17" thickBot="1">
      <c r="A61" s="6" t="s">
        <v>56</v>
      </c>
      <c r="B61" s="4">
        <v>682</v>
      </c>
      <c r="C61" s="4">
        <v>712</v>
      </c>
      <c r="D61" s="4">
        <v>685</v>
      </c>
      <c r="E61" s="4">
        <v>746</v>
      </c>
      <c r="F61" s="4">
        <v>798</v>
      </c>
      <c r="G61" s="4">
        <v>845</v>
      </c>
      <c r="H61" s="4">
        <v>799</v>
      </c>
      <c r="I61" s="4">
        <v>755</v>
      </c>
      <c r="J61" s="4">
        <v>680</v>
      </c>
      <c r="K61" s="8">
        <v>607</v>
      </c>
    </row>
    <row r="62" spans="1:11" ht="17" thickBot="1">
      <c r="A62" s="6" t="s">
        <v>57</v>
      </c>
      <c r="B62" s="4">
        <v>141</v>
      </c>
      <c r="C62" s="4">
        <v>132</v>
      </c>
      <c r="D62" s="4">
        <v>138</v>
      </c>
      <c r="E62" s="4">
        <v>131</v>
      </c>
      <c r="F62" s="4">
        <v>170</v>
      </c>
      <c r="G62" s="4">
        <v>162</v>
      </c>
      <c r="H62" s="4">
        <v>163</v>
      </c>
      <c r="I62" s="4">
        <v>117</v>
      </c>
      <c r="J62" s="4">
        <v>112</v>
      </c>
      <c r="K62" s="8">
        <v>96</v>
      </c>
    </row>
    <row r="63" spans="1:11" ht="17" thickBot="1">
      <c r="A63" s="6" t="s">
        <v>58</v>
      </c>
      <c r="B63" s="4">
        <v>167</v>
      </c>
      <c r="C63" s="4">
        <v>211</v>
      </c>
      <c r="D63" s="4">
        <v>227</v>
      </c>
      <c r="E63" s="4">
        <v>242</v>
      </c>
      <c r="F63" s="4">
        <v>202</v>
      </c>
      <c r="G63" s="4">
        <v>170</v>
      </c>
      <c r="H63" s="4">
        <v>155</v>
      </c>
      <c r="I63" s="4">
        <v>140</v>
      </c>
      <c r="J63" s="4">
        <v>114</v>
      </c>
      <c r="K63" s="8">
        <v>120</v>
      </c>
    </row>
    <row r="64" spans="1:11" ht="17" thickBot="1">
      <c r="A64" s="6" t="s">
        <v>59</v>
      </c>
      <c r="B64" s="4">
        <v>60</v>
      </c>
      <c r="C64" s="4">
        <v>66</v>
      </c>
      <c r="D64" s="4">
        <v>68</v>
      </c>
      <c r="E64" s="4">
        <v>50</v>
      </c>
      <c r="F64" s="4">
        <v>48</v>
      </c>
      <c r="G64" s="4">
        <v>45</v>
      </c>
      <c r="H64" s="4">
        <v>45</v>
      </c>
      <c r="I64" s="4">
        <v>36</v>
      </c>
      <c r="J64" s="4">
        <v>36</v>
      </c>
      <c r="K64" s="8">
        <v>19</v>
      </c>
    </row>
    <row r="65" spans="1:11" ht="17" thickBot="1">
      <c r="A65" s="6" t="s">
        <v>60</v>
      </c>
      <c r="B65" s="4">
        <v>946</v>
      </c>
      <c r="C65" s="4">
        <v>993</v>
      </c>
      <c r="D65" s="3">
        <v>1031</v>
      </c>
      <c r="E65" s="4">
        <v>947</v>
      </c>
      <c r="F65" s="4">
        <v>990</v>
      </c>
      <c r="G65" s="3">
        <v>1094</v>
      </c>
      <c r="H65" s="3">
        <v>1072</v>
      </c>
      <c r="I65" s="4">
        <v>998</v>
      </c>
      <c r="J65" s="4">
        <v>917</v>
      </c>
      <c r="K65" s="8">
        <v>876</v>
      </c>
    </row>
    <row r="66" spans="1:11" ht="17" thickBot="1">
      <c r="A66" s="6" t="s">
        <v>61</v>
      </c>
      <c r="B66" s="4">
        <v>77</v>
      </c>
      <c r="C66" s="4">
        <v>107</v>
      </c>
      <c r="D66" s="4">
        <v>89</v>
      </c>
      <c r="E66" s="4">
        <v>83</v>
      </c>
      <c r="F66" s="4">
        <v>87</v>
      </c>
      <c r="G66" s="4">
        <v>74</v>
      </c>
      <c r="H66" s="4">
        <v>88</v>
      </c>
      <c r="I66" s="4">
        <v>96</v>
      </c>
      <c r="J66" s="4">
        <v>103</v>
      </c>
      <c r="K66" s="8">
        <v>81</v>
      </c>
    </row>
    <row r="67" spans="1:11" ht="17" thickBot="1">
      <c r="A67" s="6" t="s">
        <v>62</v>
      </c>
      <c r="B67" s="4">
        <v>779</v>
      </c>
      <c r="C67" s="4">
        <v>878</v>
      </c>
      <c r="D67" s="4">
        <v>814</v>
      </c>
      <c r="E67" s="4">
        <v>789</v>
      </c>
      <c r="F67" s="4">
        <v>768</v>
      </c>
      <c r="G67" s="4">
        <v>663</v>
      </c>
      <c r="H67" s="4">
        <v>557</v>
      </c>
      <c r="I67" s="4">
        <v>602</v>
      </c>
      <c r="J67" s="4">
        <v>527</v>
      </c>
      <c r="K67" s="8">
        <v>425</v>
      </c>
    </row>
    <row r="68" spans="1:11" ht="17" thickBot="1">
      <c r="A68" s="6" t="s">
        <v>63</v>
      </c>
      <c r="B68" s="4">
        <v>226</v>
      </c>
      <c r="C68" s="4">
        <v>267</v>
      </c>
      <c r="D68" s="4">
        <v>236</v>
      </c>
      <c r="E68" s="4">
        <v>270</v>
      </c>
      <c r="F68" s="4">
        <v>377</v>
      </c>
      <c r="G68" s="4">
        <v>400</v>
      </c>
      <c r="H68" s="4">
        <v>408</v>
      </c>
      <c r="I68" s="4">
        <v>421</v>
      </c>
      <c r="J68" s="4">
        <v>325</v>
      </c>
      <c r="K68" s="8">
        <v>295</v>
      </c>
    </row>
    <row r="69" spans="1:11" ht="17" thickBot="1">
      <c r="A69" s="9" t="s">
        <v>64</v>
      </c>
      <c r="B69" s="15">
        <v>138</v>
      </c>
      <c r="C69" s="15">
        <v>168</v>
      </c>
      <c r="D69" s="15">
        <v>197</v>
      </c>
      <c r="E69" s="15">
        <v>171</v>
      </c>
      <c r="F69" s="15">
        <v>185</v>
      </c>
      <c r="G69" s="15">
        <v>175</v>
      </c>
      <c r="H69" s="15">
        <v>172</v>
      </c>
      <c r="I69" s="15">
        <v>186</v>
      </c>
      <c r="J69" s="15">
        <v>160</v>
      </c>
      <c r="K69" s="16">
        <v>167</v>
      </c>
    </row>
    <row r="70" spans="1:11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</row>
    <row r="71" spans="1:11">
      <c r="A71" s="13" t="s">
        <v>84</v>
      </c>
    </row>
    <row r="72" spans="1:11">
      <c r="A72" s="13" t="s">
        <v>65</v>
      </c>
    </row>
    <row r="73" spans="1:11">
      <c r="A73" s="13" t="s">
        <v>66</v>
      </c>
    </row>
    <row r="74" spans="1:11">
      <c r="A74" s="13" t="s">
        <v>67</v>
      </c>
    </row>
    <row r="75" spans="1:11">
      <c r="A75" s="13" t="s">
        <v>89</v>
      </c>
    </row>
    <row r="76" spans="1:1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</sheetData>
  <mergeCells count="10">
    <mergeCell ref="A7:K7"/>
    <mergeCell ref="A8:A10"/>
    <mergeCell ref="B8:K8"/>
    <mergeCell ref="A70:K70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1A89-C020-B545-8461-4431323516A3}">
  <dimension ref="A1:K74"/>
  <sheetViews>
    <sheetView showGridLines="0" workbookViewId="0">
      <selection sqref="A1:K1"/>
    </sheetView>
  </sheetViews>
  <sheetFormatPr baseColWidth="10" defaultRowHeight="16"/>
  <cols>
    <col min="1" max="11" width="13.6640625" style="1" bestFit="1" customWidth="1"/>
    <col min="12" max="16384" width="10.83203125" style="1"/>
  </cols>
  <sheetData>
    <row r="1" spans="1:11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>
      <c r="A2" s="158" t="s">
        <v>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11">
      <c r="A3" s="158" t="s">
        <v>2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</row>
    <row r="4" spans="1:11" ht="16" customHeight="1">
      <c r="A4" s="159" t="s">
        <v>69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</row>
    <row r="5" spans="1:11" ht="16" customHeight="1">
      <c r="A5" s="159" t="s">
        <v>70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1:11" ht="17" thickBot="1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</row>
    <row r="7" spans="1:11">
      <c r="A7" s="161" t="s">
        <v>4</v>
      </c>
      <c r="B7" s="163" t="s">
        <v>5</v>
      </c>
      <c r="C7" s="163"/>
      <c r="D7" s="163"/>
      <c r="E7" s="163"/>
      <c r="F7" s="163"/>
      <c r="G7" s="163"/>
      <c r="H7" s="163"/>
      <c r="I7" s="163"/>
      <c r="J7" s="163"/>
      <c r="K7" s="164"/>
    </row>
    <row r="8" spans="1:11">
      <c r="A8" s="162"/>
      <c r="B8" s="2" t="s">
        <v>71</v>
      </c>
      <c r="C8" s="2" t="s">
        <v>72</v>
      </c>
      <c r="D8" s="2" t="s">
        <v>73</v>
      </c>
      <c r="E8" s="2" t="s">
        <v>74</v>
      </c>
      <c r="F8" s="2" t="s">
        <v>75</v>
      </c>
      <c r="G8" s="2" t="s">
        <v>76</v>
      </c>
      <c r="H8" s="2" t="s">
        <v>77</v>
      </c>
      <c r="I8" s="2" t="s">
        <v>78</v>
      </c>
      <c r="J8" s="2" t="s">
        <v>79</v>
      </c>
      <c r="K8" s="5" t="s">
        <v>80</v>
      </c>
    </row>
    <row r="9" spans="1:11" ht="17" thickBot="1">
      <c r="A9" s="162"/>
      <c r="B9" s="2" t="s">
        <v>81</v>
      </c>
      <c r="C9" s="2" t="s">
        <v>81</v>
      </c>
      <c r="D9" s="2" t="s">
        <v>81</v>
      </c>
      <c r="E9" s="2" t="s">
        <v>81</v>
      </c>
      <c r="F9" s="2" t="s">
        <v>81</v>
      </c>
      <c r="G9" s="2" t="s">
        <v>81</v>
      </c>
      <c r="H9" s="2" t="s">
        <v>81</v>
      </c>
      <c r="I9" s="2" t="s">
        <v>81</v>
      </c>
      <c r="J9" s="2" t="s">
        <v>81</v>
      </c>
      <c r="K9" s="5" t="s">
        <v>81</v>
      </c>
    </row>
    <row r="10" spans="1:11" ht="17" thickBot="1">
      <c r="A10" s="6" t="s">
        <v>6</v>
      </c>
      <c r="B10" s="3">
        <v>480892</v>
      </c>
      <c r="C10" s="3">
        <v>495836</v>
      </c>
      <c r="D10" s="3">
        <v>500150</v>
      </c>
      <c r="E10" s="3">
        <v>494808</v>
      </c>
      <c r="F10" s="3">
        <v>499524</v>
      </c>
      <c r="G10" s="3">
        <v>487373</v>
      </c>
      <c r="H10" s="3">
        <v>477938</v>
      </c>
      <c r="I10" s="3">
        <v>391168</v>
      </c>
      <c r="J10" s="3">
        <v>416732</v>
      </c>
      <c r="K10" s="7">
        <v>441181</v>
      </c>
    </row>
    <row r="11" spans="1:11" ht="17" thickBot="1">
      <c r="A11" s="6" t="s">
        <v>7</v>
      </c>
      <c r="B11" s="3">
        <v>11407</v>
      </c>
      <c r="C11" s="3">
        <v>11541</v>
      </c>
      <c r="D11" s="3">
        <v>10979</v>
      </c>
      <c r="E11" s="3">
        <v>11025</v>
      </c>
      <c r="F11" s="3">
        <v>11272</v>
      </c>
      <c r="G11" s="3">
        <v>11545</v>
      </c>
      <c r="H11" s="3">
        <v>11770</v>
      </c>
      <c r="I11" s="3">
        <v>9991</v>
      </c>
      <c r="J11" s="3">
        <v>10833</v>
      </c>
      <c r="K11" s="7">
        <v>11593</v>
      </c>
    </row>
    <row r="12" spans="1:11" ht="17" thickBot="1">
      <c r="A12" s="6" t="s">
        <v>8</v>
      </c>
      <c r="B12" s="4">
        <v>20</v>
      </c>
      <c r="C12" s="4">
        <v>15</v>
      </c>
      <c r="D12" s="4">
        <v>21</v>
      </c>
      <c r="E12" s="4">
        <v>31</v>
      </c>
      <c r="F12" s="4">
        <v>37</v>
      </c>
      <c r="G12" s="4">
        <v>44</v>
      </c>
      <c r="H12" s="4">
        <v>38</v>
      </c>
      <c r="I12" s="4">
        <v>28</v>
      </c>
      <c r="J12" s="4">
        <v>26</v>
      </c>
      <c r="K12" s="8">
        <v>37</v>
      </c>
    </row>
    <row r="13" spans="1:11" ht="17" thickBot="1">
      <c r="A13" s="6" t="s">
        <v>9</v>
      </c>
      <c r="B13" s="4">
        <v>547</v>
      </c>
      <c r="C13" s="4">
        <v>472</v>
      </c>
      <c r="D13" s="4">
        <v>509</v>
      </c>
      <c r="E13" s="4">
        <v>571</v>
      </c>
      <c r="F13" s="4">
        <v>541</v>
      </c>
      <c r="G13" s="4">
        <v>600</v>
      </c>
      <c r="H13" s="4">
        <v>562</v>
      </c>
      <c r="I13" s="4">
        <v>494</v>
      </c>
      <c r="J13" s="4">
        <v>514</v>
      </c>
      <c r="K13" s="8">
        <v>551</v>
      </c>
    </row>
    <row r="14" spans="1:11" ht="17" thickBot="1">
      <c r="A14" s="6" t="s">
        <v>10</v>
      </c>
      <c r="B14" s="3">
        <v>3382</v>
      </c>
      <c r="C14" s="3">
        <v>3354</v>
      </c>
      <c r="D14" s="3">
        <v>3254</v>
      </c>
      <c r="E14" s="3">
        <v>3588</v>
      </c>
      <c r="F14" s="3">
        <v>3446</v>
      </c>
      <c r="G14" s="3">
        <v>3221</v>
      </c>
      <c r="H14" s="3">
        <v>2971</v>
      </c>
      <c r="I14" s="3">
        <v>2830</v>
      </c>
      <c r="J14" s="3">
        <v>3223</v>
      </c>
      <c r="K14" s="7">
        <v>3207</v>
      </c>
    </row>
    <row r="15" spans="1:11" ht="17" thickBot="1">
      <c r="A15" s="6" t="s">
        <v>11</v>
      </c>
      <c r="B15" s="4">
        <v>628</v>
      </c>
      <c r="C15" s="4">
        <v>524</v>
      </c>
      <c r="D15" s="4">
        <v>542</v>
      </c>
      <c r="E15" s="4">
        <v>613</v>
      </c>
      <c r="F15" s="4">
        <v>722</v>
      </c>
      <c r="G15" s="4">
        <v>704</v>
      </c>
      <c r="H15" s="4">
        <v>686</v>
      </c>
      <c r="I15" s="4">
        <v>682</v>
      </c>
      <c r="J15" s="4">
        <v>826</v>
      </c>
      <c r="K15" s="8">
        <v>928</v>
      </c>
    </row>
    <row r="16" spans="1:11" ht="17" thickBot="1">
      <c r="A16" s="6" t="s">
        <v>12</v>
      </c>
      <c r="B16" s="4">
        <v>265</v>
      </c>
      <c r="C16" s="4">
        <v>233</v>
      </c>
      <c r="D16" s="4">
        <v>236</v>
      </c>
      <c r="E16" s="4">
        <v>275</v>
      </c>
      <c r="F16" s="4">
        <v>305</v>
      </c>
      <c r="G16" s="4">
        <v>332</v>
      </c>
      <c r="H16" s="4">
        <v>313</v>
      </c>
      <c r="I16" s="4">
        <v>247</v>
      </c>
      <c r="J16" s="4">
        <v>292</v>
      </c>
      <c r="K16" s="8">
        <v>258</v>
      </c>
    </row>
    <row r="17" spans="1:11" ht="17" thickBot="1">
      <c r="A17" s="6" t="s">
        <v>13</v>
      </c>
      <c r="B17" s="3">
        <v>10271</v>
      </c>
      <c r="C17" s="3">
        <v>9887</v>
      </c>
      <c r="D17" s="3">
        <v>10355</v>
      </c>
      <c r="E17" s="3">
        <v>9795</v>
      </c>
      <c r="F17" s="3">
        <v>10058</v>
      </c>
      <c r="G17" s="3">
        <v>9925</v>
      </c>
      <c r="H17" s="3">
        <v>9718</v>
      </c>
      <c r="I17" s="3">
        <v>8225</v>
      </c>
      <c r="J17" s="3">
        <v>9085</v>
      </c>
      <c r="K17" s="7">
        <v>9628</v>
      </c>
    </row>
    <row r="18" spans="1:11" ht="17" thickBot="1">
      <c r="A18" s="6" t="s">
        <v>14</v>
      </c>
      <c r="B18" s="4">
        <v>770</v>
      </c>
      <c r="C18" s="4">
        <v>832</v>
      </c>
      <c r="D18" s="4">
        <v>843</v>
      </c>
      <c r="E18" s="4">
        <v>838</v>
      </c>
      <c r="F18" s="4">
        <v>728</v>
      </c>
      <c r="G18" s="4">
        <v>764</v>
      </c>
      <c r="H18" s="4">
        <v>808</v>
      </c>
      <c r="I18" s="4">
        <v>636</v>
      </c>
      <c r="J18" s="4">
        <v>665</v>
      </c>
      <c r="K18" s="8">
        <v>714</v>
      </c>
    </row>
    <row r="19" spans="1:11" ht="17" thickBot="1">
      <c r="A19" s="6" t="s">
        <v>15</v>
      </c>
      <c r="B19" s="3">
        <v>2447</v>
      </c>
      <c r="C19" s="3">
        <v>2648</v>
      </c>
      <c r="D19" s="3">
        <v>2340</v>
      </c>
      <c r="E19" s="3">
        <v>2241</v>
      </c>
      <c r="F19" s="3">
        <v>2138</v>
      </c>
      <c r="G19" s="3">
        <v>2220</v>
      </c>
      <c r="H19" s="3">
        <v>1975</v>
      </c>
      <c r="I19" s="3">
        <v>1728</v>
      </c>
      <c r="J19" s="3">
        <v>1873</v>
      </c>
      <c r="K19" s="7">
        <v>2031</v>
      </c>
    </row>
    <row r="20" spans="1:11" ht="17" thickBot="1">
      <c r="A20" s="6" t="s">
        <v>16</v>
      </c>
      <c r="B20" s="3">
        <v>19894</v>
      </c>
      <c r="C20" s="3">
        <v>19848</v>
      </c>
      <c r="D20" s="3">
        <v>20007</v>
      </c>
      <c r="E20" s="3">
        <v>21574</v>
      </c>
      <c r="F20" s="3">
        <v>20118</v>
      </c>
      <c r="G20" s="3">
        <v>19218</v>
      </c>
      <c r="H20" s="3">
        <v>19354</v>
      </c>
      <c r="I20" s="3">
        <v>17309</v>
      </c>
      <c r="J20" s="3">
        <v>19045</v>
      </c>
      <c r="K20" s="7">
        <v>19615</v>
      </c>
    </row>
    <row r="21" spans="1:11" ht="17" thickBot="1">
      <c r="A21" s="6" t="s">
        <v>17</v>
      </c>
      <c r="B21" s="4">
        <v>549</v>
      </c>
      <c r="C21" s="4">
        <v>533</v>
      </c>
      <c r="D21" s="4">
        <v>530</v>
      </c>
      <c r="E21" s="4">
        <v>504</v>
      </c>
      <c r="F21" s="4">
        <v>527</v>
      </c>
      <c r="G21" s="4">
        <v>635</v>
      </c>
      <c r="H21" s="4">
        <v>621</v>
      </c>
      <c r="I21" s="4">
        <v>540</v>
      </c>
      <c r="J21" s="4">
        <v>614</v>
      </c>
      <c r="K21" s="8">
        <v>570</v>
      </c>
    </row>
    <row r="22" spans="1:11" ht="17" thickBot="1">
      <c r="A22" s="6" t="s">
        <v>18</v>
      </c>
      <c r="B22" s="3">
        <v>2131</v>
      </c>
      <c r="C22" s="3">
        <v>2295</v>
      </c>
      <c r="D22" s="3">
        <v>2268</v>
      </c>
      <c r="E22" s="3">
        <v>2180</v>
      </c>
      <c r="F22" s="3">
        <v>2570</v>
      </c>
      <c r="G22" s="3">
        <v>2479</v>
      </c>
      <c r="H22" s="3">
        <v>2532</v>
      </c>
      <c r="I22" s="3">
        <v>2114</v>
      </c>
      <c r="J22" s="3">
        <v>2273</v>
      </c>
      <c r="K22" s="7">
        <v>2238</v>
      </c>
    </row>
    <row r="23" spans="1:11" ht="17" thickBot="1">
      <c r="A23" s="6" t="s">
        <v>19</v>
      </c>
      <c r="B23" s="3">
        <v>2265</v>
      </c>
      <c r="C23" s="3">
        <v>2966</v>
      </c>
      <c r="D23" s="3">
        <v>2766</v>
      </c>
      <c r="E23" s="3">
        <v>3188</v>
      </c>
      <c r="F23" s="3">
        <v>3765</v>
      </c>
      <c r="G23" s="3">
        <v>3892</v>
      </c>
      <c r="H23" s="3">
        <v>4130</v>
      </c>
      <c r="I23" s="3">
        <v>3011</v>
      </c>
      <c r="J23" s="3">
        <v>2951</v>
      </c>
      <c r="K23" s="7">
        <v>2702</v>
      </c>
    </row>
    <row r="24" spans="1:11" ht="17" thickBot="1">
      <c r="A24" s="6" t="s">
        <v>20</v>
      </c>
      <c r="B24" s="4">
        <v>284</v>
      </c>
      <c r="C24" s="4">
        <v>327</v>
      </c>
      <c r="D24" s="4">
        <v>307</v>
      </c>
      <c r="E24" s="4">
        <v>284</v>
      </c>
      <c r="F24" s="4">
        <v>303</v>
      </c>
      <c r="G24" s="4">
        <v>272</v>
      </c>
      <c r="H24" s="4">
        <v>309</v>
      </c>
      <c r="I24" s="4">
        <v>264</v>
      </c>
      <c r="J24" s="4">
        <v>347</v>
      </c>
      <c r="K24" s="8">
        <v>312</v>
      </c>
    </row>
    <row r="25" spans="1:11" ht="17" thickBot="1">
      <c r="A25" s="6" t="s">
        <v>21</v>
      </c>
      <c r="B25" s="3">
        <v>17947</v>
      </c>
      <c r="C25" s="3">
        <v>18572</v>
      </c>
      <c r="D25" s="3">
        <v>18441</v>
      </c>
      <c r="E25" s="3">
        <v>19192</v>
      </c>
      <c r="F25" s="3">
        <v>17914</v>
      </c>
      <c r="G25" s="3">
        <v>14909</v>
      </c>
      <c r="H25" s="3">
        <v>15066</v>
      </c>
      <c r="I25" s="3">
        <v>13416</v>
      </c>
      <c r="J25" s="3">
        <v>13175</v>
      </c>
      <c r="K25" s="7">
        <v>14090</v>
      </c>
    </row>
    <row r="26" spans="1:11" ht="17" thickBot="1">
      <c r="A26" s="6" t="s">
        <v>22</v>
      </c>
      <c r="B26" s="3">
        <v>2716</v>
      </c>
      <c r="C26" s="3">
        <v>3369</v>
      </c>
      <c r="D26" s="3">
        <v>2998</v>
      </c>
      <c r="E26" s="3">
        <v>2707</v>
      </c>
      <c r="F26" s="3">
        <v>2690</v>
      </c>
      <c r="G26" s="3">
        <v>2777</v>
      </c>
      <c r="H26" s="3">
        <v>2648</v>
      </c>
      <c r="I26" s="3">
        <v>2180</v>
      </c>
      <c r="J26" s="3">
        <v>2185</v>
      </c>
      <c r="K26" s="7">
        <v>2352</v>
      </c>
    </row>
    <row r="27" spans="1:11" ht="17" thickBot="1">
      <c r="A27" s="6" t="s">
        <v>23</v>
      </c>
      <c r="B27" s="3">
        <v>1138</v>
      </c>
      <c r="C27" s="3">
        <v>1172</v>
      </c>
      <c r="D27" s="3">
        <v>1292</v>
      </c>
      <c r="E27" s="3">
        <v>1158</v>
      </c>
      <c r="F27" s="4">
        <v>975</v>
      </c>
      <c r="G27" s="4">
        <v>950</v>
      </c>
      <c r="H27" s="3">
        <v>1185</v>
      </c>
      <c r="I27" s="4">
        <v>996</v>
      </c>
      <c r="J27" s="3">
        <v>1157</v>
      </c>
      <c r="K27" s="7">
        <v>1149</v>
      </c>
    </row>
    <row r="28" spans="1:11" ht="17" thickBot="1">
      <c r="A28" s="6" t="s">
        <v>24</v>
      </c>
      <c r="B28" s="4">
        <v>505</v>
      </c>
      <c r="C28" s="4">
        <v>558</v>
      </c>
      <c r="D28" s="4">
        <v>523</v>
      </c>
      <c r="E28" s="4">
        <v>519</v>
      </c>
      <c r="F28" s="4">
        <v>526</v>
      </c>
      <c r="G28" s="4">
        <v>576</v>
      </c>
      <c r="H28" s="4">
        <v>592</v>
      </c>
      <c r="I28" s="4">
        <v>548</v>
      </c>
      <c r="J28" s="4">
        <v>491</v>
      </c>
      <c r="K28" s="8">
        <v>476</v>
      </c>
    </row>
    <row r="29" spans="1:11" ht="17" thickBot="1">
      <c r="A29" s="6" t="s">
        <v>25</v>
      </c>
      <c r="B29" s="3">
        <v>134674</v>
      </c>
      <c r="C29" s="3">
        <v>136253</v>
      </c>
      <c r="D29" s="3">
        <v>132180</v>
      </c>
      <c r="E29" s="3">
        <v>126407</v>
      </c>
      <c r="F29" s="3">
        <v>128418</v>
      </c>
      <c r="G29" s="3">
        <v>121170</v>
      </c>
      <c r="H29" s="3">
        <v>115939</v>
      </c>
      <c r="I29" s="3">
        <v>89256</v>
      </c>
      <c r="J29" s="3">
        <v>92897</v>
      </c>
      <c r="K29" s="7">
        <v>100658</v>
      </c>
    </row>
    <row r="30" spans="1:11" ht="17" thickBot="1">
      <c r="A30" s="6" t="s">
        <v>26</v>
      </c>
      <c r="B30" s="3">
        <v>2367</v>
      </c>
      <c r="C30" s="3">
        <v>2626</v>
      </c>
      <c r="D30" s="3">
        <v>2967</v>
      </c>
      <c r="E30" s="3">
        <v>3435</v>
      </c>
      <c r="F30" s="3">
        <v>3841</v>
      </c>
      <c r="G30" s="3">
        <v>4109</v>
      </c>
      <c r="H30" s="3">
        <v>3930</v>
      </c>
      <c r="I30" s="3">
        <v>3134</v>
      </c>
      <c r="J30" s="3">
        <v>3529</v>
      </c>
      <c r="K30" s="7">
        <v>3190</v>
      </c>
    </row>
    <row r="31" spans="1:11" ht="17" thickBot="1">
      <c r="A31" s="6" t="s">
        <v>27</v>
      </c>
      <c r="B31" s="3">
        <v>1627</v>
      </c>
      <c r="C31" s="3">
        <v>1447</v>
      </c>
      <c r="D31" s="3">
        <v>1487</v>
      </c>
      <c r="E31" s="3">
        <v>1315</v>
      </c>
      <c r="F31" s="3">
        <v>1272</v>
      </c>
      <c r="G31" s="3">
        <v>1159</v>
      </c>
      <c r="H31" s="3">
        <v>1201</v>
      </c>
      <c r="I31" s="4">
        <v>957</v>
      </c>
      <c r="J31" s="3">
        <v>1045</v>
      </c>
      <c r="K31" s="7">
        <v>1225</v>
      </c>
    </row>
    <row r="32" spans="1:11" ht="17" thickBot="1">
      <c r="A32" s="6" t="s">
        <v>28</v>
      </c>
      <c r="B32" s="4">
        <v>229</v>
      </c>
      <c r="C32" s="4">
        <v>148</v>
      </c>
      <c r="D32" s="4">
        <v>158</v>
      </c>
      <c r="E32" s="4">
        <v>228</v>
      </c>
      <c r="F32" s="4">
        <v>213</v>
      </c>
      <c r="G32" s="4">
        <v>222</v>
      </c>
      <c r="H32" s="4">
        <v>228</v>
      </c>
      <c r="I32" s="4">
        <v>168</v>
      </c>
      <c r="J32" s="4">
        <v>180</v>
      </c>
      <c r="K32" s="8">
        <v>242</v>
      </c>
    </row>
    <row r="33" spans="1:11" ht="17" thickBot="1">
      <c r="A33" s="6" t="s">
        <v>29</v>
      </c>
      <c r="B33" s="3">
        <v>1748</v>
      </c>
      <c r="C33" s="3">
        <v>1753</v>
      </c>
      <c r="D33" s="3">
        <v>1809</v>
      </c>
      <c r="E33" s="3">
        <v>1839</v>
      </c>
      <c r="F33" s="3">
        <v>1895</v>
      </c>
      <c r="G33" s="3">
        <v>1904</v>
      </c>
      <c r="H33" s="3">
        <v>2033</v>
      </c>
      <c r="I33" s="3">
        <v>1766</v>
      </c>
      <c r="J33" s="3">
        <v>1713</v>
      </c>
      <c r="K33" s="7">
        <v>1760</v>
      </c>
    </row>
    <row r="34" spans="1:11" ht="17" thickBot="1">
      <c r="A34" s="6" t="s">
        <v>30</v>
      </c>
      <c r="B34" s="3">
        <v>5802</v>
      </c>
      <c r="C34" s="3">
        <v>5257</v>
      </c>
      <c r="D34" s="3">
        <v>5105</v>
      </c>
      <c r="E34" s="3">
        <v>5184</v>
      </c>
      <c r="F34" s="3">
        <v>5666</v>
      </c>
      <c r="G34" s="3">
        <v>5486</v>
      </c>
      <c r="H34" s="3">
        <v>5247</v>
      </c>
      <c r="I34" s="3">
        <v>4639</v>
      </c>
      <c r="J34" s="3">
        <v>5348</v>
      </c>
      <c r="K34" s="7">
        <v>5555</v>
      </c>
    </row>
    <row r="35" spans="1:11" ht="17" thickBot="1">
      <c r="A35" s="6" t="s">
        <v>31</v>
      </c>
      <c r="B35" s="4">
        <v>203</v>
      </c>
      <c r="C35" s="4">
        <v>223</v>
      </c>
      <c r="D35" s="4">
        <v>262</v>
      </c>
      <c r="E35" s="4">
        <v>272</v>
      </c>
      <c r="F35" s="4">
        <v>284</v>
      </c>
      <c r="G35" s="4">
        <v>264</v>
      </c>
      <c r="H35" s="4">
        <v>294</v>
      </c>
      <c r="I35" s="4">
        <v>235</v>
      </c>
      <c r="J35" s="4">
        <v>248</v>
      </c>
      <c r="K35" s="8">
        <v>231</v>
      </c>
    </row>
    <row r="36" spans="1:11" ht="17" thickBot="1">
      <c r="A36" s="6" t="s">
        <v>32</v>
      </c>
      <c r="B36" s="4">
        <v>152</v>
      </c>
      <c r="C36" s="4">
        <v>207</v>
      </c>
      <c r="D36" s="4">
        <v>133</v>
      </c>
      <c r="E36" s="4">
        <v>137</v>
      </c>
      <c r="F36" s="4">
        <v>182</v>
      </c>
      <c r="G36" s="4">
        <v>198</v>
      </c>
      <c r="H36" s="4">
        <v>147</v>
      </c>
      <c r="I36" s="4">
        <v>158</v>
      </c>
      <c r="J36" s="4">
        <v>157</v>
      </c>
      <c r="K36" s="8">
        <v>173</v>
      </c>
    </row>
    <row r="37" spans="1:11" ht="17" thickBot="1">
      <c r="A37" s="6" t="s">
        <v>33</v>
      </c>
      <c r="B37" s="3">
        <v>2222</v>
      </c>
      <c r="C37" s="3">
        <v>2891</v>
      </c>
      <c r="D37" s="3">
        <v>3029</v>
      </c>
      <c r="E37" s="3">
        <v>4873</v>
      </c>
      <c r="F37" s="3">
        <v>4554</v>
      </c>
      <c r="G37" s="3">
        <v>4753</v>
      </c>
      <c r="H37" s="3">
        <v>4963</v>
      </c>
      <c r="I37" s="3">
        <v>4120</v>
      </c>
      <c r="J37" s="3">
        <v>4436</v>
      </c>
      <c r="K37" s="7">
        <v>4393</v>
      </c>
    </row>
    <row r="38" spans="1:11" ht="17" thickBot="1">
      <c r="A38" s="6" t="s">
        <v>34</v>
      </c>
      <c r="B38" s="3">
        <v>1510</v>
      </c>
      <c r="C38" s="3">
        <v>1439</v>
      </c>
      <c r="D38" s="3">
        <v>1539</v>
      </c>
      <c r="E38" s="3">
        <v>1576</v>
      </c>
      <c r="F38" s="3">
        <v>1797</v>
      </c>
      <c r="G38" s="3">
        <v>1745</v>
      </c>
      <c r="H38" s="3">
        <v>1724</v>
      </c>
      <c r="I38" s="3">
        <v>1256</v>
      </c>
      <c r="J38" s="3">
        <v>1423</v>
      </c>
      <c r="K38" s="7">
        <v>1642</v>
      </c>
    </row>
    <row r="39" spans="1:11" ht="17" thickBot="1">
      <c r="A39" s="6" t="s">
        <v>35</v>
      </c>
      <c r="B39" s="3">
        <v>1315</v>
      </c>
      <c r="C39" s="3">
        <v>1051</v>
      </c>
      <c r="D39" s="3">
        <v>1012</v>
      </c>
      <c r="E39" s="3">
        <v>1210</v>
      </c>
      <c r="F39" s="3">
        <v>1209</v>
      </c>
      <c r="G39" s="3">
        <v>1330</v>
      </c>
      <c r="H39" s="3">
        <v>1345</v>
      </c>
      <c r="I39" s="3">
        <v>1109</v>
      </c>
      <c r="J39" s="3">
        <v>1059</v>
      </c>
      <c r="K39" s="7">
        <v>1080</v>
      </c>
    </row>
    <row r="40" spans="1:11" ht="17" thickBot="1">
      <c r="A40" s="6" t="s">
        <v>36</v>
      </c>
      <c r="B40" s="3">
        <v>25797</v>
      </c>
      <c r="C40" s="3">
        <v>29587</v>
      </c>
      <c r="D40" s="3">
        <v>31960</v>
      </c>
      <c r="E40" s="3">
        <v>31146</v>
      </c>
      <c r="F40" s="3">
        <v>31683</v>
      </c>
      <c r="G40" s="3">
        <v>30408</v>
      </c>
      <c r="H40" s="3">
        <v>30686</v>
      </c>
      <c r="I40" s="3">
        <v>24495</v>
      </c>
      <c r="J40" s="3">
        <v>25851</v>
      </c>
      <c r="K40" s="7">
        <v>28416</v>
      </c>
    </row>
    <row r="41" spans="1:11" ht="17" thickBot="1">
      <c r="A41" s="6" t="s">
        <v>37</v>
      </c>
      <c r="B41" s="3">
        <v>3306</v>
      </c>
      <c r="C41" s="3">
        <v>3274</v>
      </c>
      <c r="D41" s="3">
        <v>3221</v>
      </c>
      <c r="E41" s="3">
        <v>3181</v>
      </c>
      <c r="F41" s="3">
        <v>3241</v>
      </c>
      <c r="G41" s="3">
        <v>3411</v>
      </c>
      <c r="H41" s="3">
        <v>3326</v>
      </c>
      <c r="I41" s="3">
        <v>3226</v>
      </c>
      <c r="J41" s="3">
        <v>3477</v>
      </c>
      <c r="K41" s="7">
        <v>3745</v>
      </c>
    </row>
    <row r="42" spans="1:11" ht="17" thickBot="1">
      <c r="A42" s="6" t="s">
        <v>38</v>
      </c>
      <c r="B42" s="4">
        <v>217</v>
      </c>
      <c r="C42" s="4">
        <v>207</v>
      </c>
      <c r="D42" s="4">
        <v>216</v>
      </c>
      <c r="E42" s="4">
        <v>198</v>
      </c>
      <c r="F42" s="4">
        <v>243</v>
      </c>
      <c r="G42" s="4">
        <v>266</v>
      </c>
      <c r="H42" s="4">
        <v>190</v>
      </c>
      <c r="I42" s="4">
        <v>165</v>
      </c>
      <c r="J42" s="4">
        <v>131</v>
      </c>
      <c r="K42" s="8">
        <v>119</v>
      </c>
    </row>
    <row r="43" spans="1:11" ht="17" thickBot="1">
      <c r="A43" s="6" t="s">
        <v>39</v>
      </c>
      <c r="B43" s="3">
        <v>33989</v>
      </c>
      <c r="C43" s="3">
        <v>37082</v>
      </c>
      <c r="D43" s="3">
        <v>38914</v>
      </c>
      <c r="E43" s="3">
        <v>38761</v>
      </c>
      <c r="F43" s="3">
        <v>39625</v>
      </c>
      <c r="G43" s="3">
        <v>40428</v>
      </c>
      <c r="H43" s="3">
        <v>41170</v>
      </c>
      <c r="I43" s="3">
        <v>33489</v>
      </c>
      <c r="J43" s="3">
        <v>37369</v>
      </c>
      <c r="K43" s="7">
        <v>40189</v>
      </c>
    </row>
    <row r="44" spans="1:11" ht="17" thickBot="1">
      <c r="A44" s="6" t="s">
        <v>40</v>
      </c>
      <c r="B44" s="3">
        <v>20998</v>
      </c>
      <c r="C44" s="3">
        <v>20798</v>
      </c>
      <c r="D44" s="3">
        <v>20476</v>
      </c>
      <c r="E44" s="3">
        <v>20317</v>
      </c>
      <c r="F44" s="3">
        <v>21456</v>
      </c>
      <c r="G44" s="3">
        <v>21388</v>
      </c>
      <c r="H44" s="3">
        <v>21157</v>
      </c>
      <c r="I44" s="3">
        <v>18251</v>
      </c>
      <c r="J44" s="3">
        <v>19638</v>
      </c>
      <c r="K44" s="7">
        <v>20883</v>
      </c>
    </row>
    <row r="45" spans="1:11" ht="17" thickBot="1">
      <c r="A45" s="6" t="s">
        <v>41</v>
      </c>
      <c r="B45" s="4">
        <v>617</v>
      </c>
      <c r="C45" s="4">
        <v>490</v>
      </c>
      <c r="D45" s="4">
        <v>425</v>
      </c>
      <c r="E45" s="4">
        <v>441</v>
      </c>
      <c r="F45" s="4">
        <v>621</v>
      </c>
      <c r="G45" s="4">
        <v>683</v>
      </c>
      <c r="H45" s="4">
        <v>716</v>
      </c>
      <c r="I45" s="4">
        <v>637</v>
      </c>
      <c r="J45" s="4">
        <v>660</v>
      </c>
      <c r="K45" s="8">
        <v>720</v>
      </c>
    </row>
    <row r="46" spans="1:11" ht="17" thickBot="1">
      <c r="A46" s="6" t="s">
        <v>42</v>
      </c>
      <c r="B46" s="3">
        <v>35625</v>
      </c>
      <c r="C46" s="3">
        <v>38316</v>
      </c>
      <c r="D46" s="3">
        <v>40703</v>
      </c>
      <c r="E46" s="3">
        <v>35483</v>
      </c>
      <c r="F46" s="3">
        <v>33575</v>
      </c>
      <c r="G46" s="3">
        <v>32818</v>
      </c>
      <c r="H46" s="3">
        <v>30548</v>
      </c>
      <c r="I46" s="3">
        <v>26393</v>
      </c>
      <c r="J46" s="3">
        <v>28728</v>
      </c>
      <c r="K46" s="7">
        <v>30758</v>
      </c>
    </row>
    <row r="47" spans="1:11" ht="17" thickBot="1">
      <c r="A47" s="6" t="s">
        <v>43</v>
      </c>
      <c r="B47" s="3">
        <v>47628</v>
      </c>
      <c r="C47" s="3">
        <v>49182</v>
      </c>
      <c r="D47" s="3">
        <v>50731</v>
      </c>
      <c r="E47" s="3">
        <v>50382</v>
      </c>
      <c r="F47" s="3">
        <v>50954</v>
      </c>
      <c r="G47" s="3">
        <v>50523</v>
      </c>
      <c r="H47" s="3">
        <v>49637</v>
      </c>
      <c r="I47" s="3">
        <v>40205</v>
      </c>
      <c r="J47" s="3">
        <v>43038</v>
      </c>
      <c r="K47" s="7">
        <v>43230</v>
      </c>
    </row>
    <row r="48" spans="1:11" ht="17" thickBot="1">
      <c r="A48" s="6" t="s">
        <v>44</v>
      </c>
      <c r="B48" s="3">
        <v>5497</v>
      </c>
      <c r="C48" s="3">
        <v>5150</v>
      </c>
      <c r="D48" s="3">
        <v>5526</v>
      </c>
      <c r="E48" s="3">
        <v>5403</v>
      </c>
      <c r="F48" s="3">
        <v>5102</v>
      </c>
      <c r="G48" s="3">
        <v>5117</v>
      </c>
      <c r="H48" s="3">
        <v>5504</v>
      </c>
      <c r="I48" s="3">
        <v>4523</v>
      </c>
      <c r="J48" s="3">
        <v>4535</v>
      </c>
      <c r="K48" s="7">
        <v>4977</v>
      </c>
    </row>
    <row r="49" spans="1:11" ht="17" thickBot="1">
      <c r="A49" s="6" t="s">
        <v>45</v>
      </c>
      <c r="B49" s="3">
        <v>9898</v>
      </c>
      <c r="C49" s="3">
        <v>10884</v>
      </c>
      <c r="D49" s="3">
        <v>11192</v>
      </c>
      <c r="E49" s="3">
        <v>10317</v>
      </c>
      <c r="F49" s="3">
        <v>9621</v>
      </c>
      <c r="G49" s="3">
        <v>9878</v>
      </c>
      <c r="H49" s="3">
        <v>10142</v>
      </c>
      <c r="I49" s="3">
        <v>8341</v>
      </c>
      <c r="J49" s="3">
        <v>9346</v>
      </c>
      <c r="K49" s="7">
        <v>9115</v>
      </c>
    </row>
    <row r="50" spans="1:11" ht="17" thickBot="1">
      <c r="A50" s="6" t="s">
        <v>46</v>
      </c>
      <c r="B50" s="3">
        <v>3645</v>
      </c>
      <c r="C50" s="3">
        <v>3570</v>
      </c>
      <c r="D50" s="3">
        <v>4068</v>
      </c>
      <c r="E50" s="3">
        <v>4326</v>
      </c>
      <c r="F50" s="3">
        <v>3890</v>
      </c>
      <c r="G50" s="3">
        <v>3615</v>
      </c>
      <c r="H50" s="3">
        <v>3464</v>
      </c>
      <c r="I50" s="3">
        <v>2863</v>
      </c>
      <c r="J50" s="3">
        <v>2973</v>
      </c>
      <c r="K50" s="7">
        <v>3509</v>
      </c>
    </row>
    <row r="51" spans="1:11" ht="17" thickBot="1">
      <c r="A51" s="6" t="s">
        <v>47</v>
      </c>
      <c r="B51" s="3">
        <v>4999</v>
      </c>
      <c r="C51" s="3">
        <v>4415</v>
      </c>
      <c r="D51" s="3">
        <v>3934</v>
      </c>
      <c r="E51" s="3">
        <v>4196</v>
      </c>
      <c r="F51" s="3">
        <v>5151</v>
      </c>
      <c r="G51" s="3">
        <v>4545</v>
      </c>
      <c r="H51" s="3">
        <v>5064</v>
      </c>
      <c r="I51" s="3">
        <v>3977</v>
      </c>
      <c r="J51" s="3">
        <v>4387</v>
      </c>
      <c r="K51" s="7">
        <v>4599</v>
      </c>
    </row>
    <row r="52" spans="1:11" ht="17" thickBot="1">
      <c r="A52" s="6" t="s">
        <v>48</v>
      </c>
      <c r="B52" s="3">
        <v>5121</v>
      </c>
      <c r="C52" s="3">
        <v>5128</v>
      </c>
      <c r="D52" s="3">
        <v>5523</v>
      </c>
      <c r="E52" s="3">
        <v>5268</v>
      </c>
      <c r="F52" s="3">
        <v>5200</v>
      </c>
      <c r="G52" s="3">
        <v>6065</v>
      </c>
      <c r="H52" s="3">
        <v>6058</v>
      </c>
      <c r="I52" s="3">
        <v>5410</v>
      </c>
      <c r="J52" s="3">
        <v>5684</v>
      </c>
      <c r="K52" s="7">
        <v>5787</v>
      </c>
    </row>
    <row r="53" spans="1:11" ht="17" thickBot="1">
      <c r="A53" s="6" t="s">
        <v>49</v>
      </c>
      <c r="B53" s="3">
        <v>13453</v>
      </c>
      <c r="C53" s="3">
        <v>13438</v>
      </c>
      <c r="D53" s="3">
        <v>11981</v>
      </c>
      <c r="E53" s="3">
        <v>12215</v>
      </c>
      <c r="F53" s="3">
        <v>13878</v>
      </c>
      <c r="G53" s="3">
        <v>14737</v>
      </c>
      <c r="H53" s="3">
        <v>13608</v>
      </c>
      <c r="I53" s="3">
        <v>10743</v>
      </c>
      <c r="J53" s="3">
        <v>11350</v>
      </c>
      <c r="K53" s="7">
        <v>12013</v>
      </c>
    </row>
    <row r="54" spans="1:11" ht="17" thickBot="1">
      <c r="A54" s="6" t="s">
        <v>50</v>
      </c>
      <c r="B54" s="3">
        <v>2469</v>
      </c>
      <c r="C54" s="3">
        <v>2696</v>
      </c>
      <c r="D54" s="3">
        <v>2635</v>
      </c>
      <c r="E54" s="3">
        <v>2821</v>
      </c>
      <c r="F54" s="3">
        <v>2650</v>
      </c>
      <c r="G54" s="3">
        <v>2568</v>
      </c>
      <c r="H54" s="3">
        <v>2409</v>
      </c>
      <c r="I54" s="3">
        <v>2038</v>
      </c>
      <c r="J54" s="3">
        <v>2009</v>
      </c>
      <c r="K54" s="7">
        <v>1968</v>
      </c>
    </row>
    <row r="55" spans="1:11" ht="17" thickBot="1">
      <c r="A55" s="6" t="s">
        <v>51</v>
      </c>
      <c r="B55" s="3">
        <v>3296</v>
      </c>
      <c r="C55" s="3">
        <v>3560</v>
      </c>
      <c r="D55" s="3">
        <v>3411</v>
      </c>
      <c r="E55" s="3">
        <v>3355</v>
      </c>
      <c r="F55" s="3">
        <v>3620</v>
      </c>
      <c r="G55" s="3">
        <v>3726</v>
      </c>
      <c r="H55" s="3">
        <v>3511</v>
      </c>
      <c r="I55" s="3">
        <v>2923</v>
      </c>
      <c r="J55" s="3">
        <v>3294</v>
      </c>
      <c r="K55" s="7">
        <v>3513</v>
      </c>
    </row>
    <row r="56" spans="1:11" ht="17" thickBot="1">
      <c r="A56" s="6" t="s">
        <v>52</v>
      </c>
      <c r="B56" s="4">
        <v>40</v>
      </c>
      <c r="C56" s="4">
        <v>42</v>
      </c>
      <c r="D56" s="4">
        <v>14</v>
      </c>
      <c r="E56" s="4">
        <v>23</v>
      </c>
      <c r="F56" s="4">
        <v>31</v>
      </c>
      <c r="G56" s="4">
        <v>38</v>
      </c>
      <c r="H56" s="4">
        <v>41</v>
      </c>
      <c r="I56" s="4">
        <v>19</v>
      </c>
      <c r="J56" s="4">
        <v>19</v>
      </c>
      <c r="K56" s="8">
        <v>24</v>
      </c>
    </row>
    <row r="57" spans="1:11" ht="17" thickBot="1">
      <c r="A57" s="6" t="s">
        <v>53</v>
      </c>
      <c r="B57" s="4">
        <v>806</v>
      </c>
      <c r="C57" s="4">
        <v>802</v>
      </c>
      <c r="D57" s="4">
        <v>801</v>
      </c>
      <c r="E57" s="4">
        <v>810</v>
      </c>
      <c r="F57" s="4">
        <v>766</v>
      </c>
      <c r="G57" s="4">
        <v>820</v>
      </c>
      <c r="H57" s="4">
        <v>918</v>
      </c>
      <c r="I57" s="4">
        <v>846</v>
      </c>
      <c r="J57" s="4">
        <v>793</v>
      </c>
      <c r="K57" s="8">
        <v>763</v>
      </c>
    </row>
    <row r="58" spans="1:11" ht="17" thickBot="1">
      <c r="A58" s="6" t="s">
        <v>54</v>
      </c>
      <c r="B58" s="3">
        <v>4586</v>
      </c>
      <c r="C58" s="3">
        <v>5053</v>
      </c>
      <c r="D58" s="3">
        <v>5677</v>
      </c>
      <c r="E58" s="3">
        <v>6100</v>
      </c>
      <c r="F58" s="3">
        <v>6171</v>
      </c>
      <c r="G58" s="3">
        <v>5750</v>
      </c>
      <c r="H58" s="3">
        <v>5444</v>
      </c>
      <c r="I58" s="3">
        <v>4916</v>
      </c>
      <c r="J58" s="3">
        <v>5437</v>
      </c>
      <c r="K58" s="7">
        <v>5815</v>
      </c>
    </row>
    <row r="59" spans="1:11" ht="17" thickBot="1">
      <c r="A59" s="6" t="s">
        <v>55</v>
      </c>
      <c r="B59" s="3">
        <v>2388</v>
      </c>
      <c r="C59" s="3">
        <v>2180</v>
      </c>
      <c r="D59" s="3">
        <v>3259</v>
      </c>
      <c r="E59" s="3">
        <v>5556</v>
      </c>
      <c r="F59" s="3">
        <v>5865</v>
      </c>
      <c r="G59" s="3">
        <v>5926</v>
      </c>
      <c r="H59" s="3">
        <v>5542</v>
      </c>
      <c r="I59" s="3">
        <v>4321</v>
      </c>
      <c r="J59" s="3">
        <v>4367</v>
      </c>
      <c r="K59" s="7">
        <v>4605</v>
      </c>
    </row>
    <row r="60" spans="1:11" ht="17" thickBot="1">
      <c r="A60" s="6" t="s">
        <v>56</v>
      </c>
      <c r="B60" s="3">
        <v>10134</v>
      </c>
      <c r="C60" s="3">
        <v>10234</v>
      </c>
      <c r="D60" s="3">
        <v>10011</v>
      </c>
      <c r="E60" s="3">
        <v>9975</v>
      </c>
      <c r="F60" s="3">
        <v>10181</v>
      </c>
      <c r="G60" s="3">
        <v>9104</v>
      </c>
      <c r="H60" s="3">
        <v>9407</v>
      </c>
      <c r="I60" s="3">
        <v>8191</v>
      </c>
      <c r="J60" s="3">
        <v>9332</v>
      </c>
      <c r="K60" s="7">
        <v>9694</v>
      </c>
    </row>
    <row r="61" spans="1:11" ht="17" thickBot="1">
      <c r="A61" s="6" t="s">
        <v>57</v>
      </c>
      <c r="B61" s="3">
        <v>1073</v>
      </c>
      <c r="C61" s="3">
        <v>1064</v>
      </c>
      <c r="D61" s="3">
        <v>1085</v>
      </c>
      <c r="E61" s="3">
        <v>1044</v>
      </c>
      <c r="F61" s="3">
        <v>1108</v>
      </c>
      <c r="G61" s="3">
        <v>1226</v>
      </c>
      <c r="H61" s="3">
        <v>1158</v>
      </c>
      <c r="I61" s="3">
        <v>1078</v>
      </c>
      <c r="J61" s="3">
        <v>1075</v>
      </c>
      <c r="K61" s="7">
        <v>1290</v>
      </c>
    </row>
    <row r="62" spans="1:11" ht="17" thickBot="1">
      <c r="A62" s="6" t="s">
        <v>58</v>
      </c>
      <c r="B62" s="3">
        <v>1688</v>
      </c>
      <c r="C62" s="3">
        <v>1534</v>
      </c>
      <c r="D62" s="3">
        <v>1600</v>
      </c>
      <c r="E62" s="3">
        <v>1530</v>
      </c>
      <c r="F62" s="3">
        <v>1495</v>
      </c>
      <c r="G62" s="3">
        <v>1503</v>
      </c>
      <c r="H62" s="3">
        <v>1372</v>
      </c>
      <c r="I62" s="3">
        <v>1187</v>
      </c>
      <c r="J62" s="3">
        <v>1276</v>
      </c>
      <c r="K62" s="7">
        <v>1346</v>
      </c>
    </row>
    <row r="63" spans="1:11" ht="17" thickBot="1">
      <c r="A63" s="6" t="s">
        <v>59</v>
      </c>
      <c r="B63" s="4">
        <v>185</v>
      </c>
      <c r="C63" s="4">
        <v>190</v>
      </c>
      <c r="D63" s="4">
        <v>253</v>
      </c>
      <c r="E63" s="4">
        <v>253</v>
      </c>
      <c r="F63" s="4">
        <v>246</v>
      </c>
      <c r="G63" s="4">
        <v>284</v>
      </c>
      <c r="H63" s="4">
        <v>217</v>
      </c>
      <c r="I63" s="4">
        <v>202</v>
      </c>
      <c r="J63" s="4">
        <v>211</v>
      </c>
      <c r="K63" s="8">
        <v>200</v>
      </c>
    </row>
    <row r="64" spans="1:11" ht="17" thickBot="1">
      <c r="A64" s="6" t="s">
        <v>60</v>
      </c>
      <c r="B64" s="3">
        <v>11069</v>
      </c>
      <c r="C64" s="3">
        <v>11386</v>
      </c>
      <c r="D64" s="3">
        <v>11351</v>
      </c>
      <c r="E64" s="3">
        <v>11067</v>
      </c>
      <c r="F64" s="3">
        <v>11134</v>
      </c>
      <c r="G64" s="3">
        <v>11028</v>
      </c>
      <c r="H64" s="3">
        <v>10136</v>
      </c>
      <c r="I64" s="3">
        <v>8325</v>
      </c>
      <c r="J64" s="3">
        <v>8971</v>
      </c>
      <c r="K64" s="7">
        <v>9483</v>
      </c>
    </row>
    <row r="65" spans="1:11" ht="17" thickBot="1">
      <c r="A65" s="6" t="s">
        <v>61</v>
      </c>
      <c r="B65" s="4">
        <v>848</v>
      </c>
      <c r="C65" s="4">
        <v>887</v>
      </c>
      <c r="D65" s="4">
        <v>748</v>
      </c>
      <c r="E65" s="4">
        <v>768</v>
      </c>
      <c r="F65" s="4">
        <v>850</v>
      </c>
      <c r="G65" s="4">
        <v>776</v>
      </c>
      <c r="H65" s="4">
        <v>846</v>
      </c>
      <c r="I65" s="4">
        <v>733</v>
      </c>
      <c r="J65" s="4">
        <v>774</v>
      </c>
      <c r="K65" s="8">
        <v>837</v>
      </c>
    </row>
    <row r="66" spans="1:11" ht="17" thickBot="1">
      <c r="A66" s="6" t="s">
        <v>62</v>
      </c>
      <c r="B66" s="3">
        <v>10760</v>
      </c>
      <c r="C66" s="3">
        <v>10943</v>
      </c>
      <c r="D66" s="3">
        <v>11732</v>
      </c>
      <c r="E66" s="3">
        <v>11780</v>
      </c>
      <c r="F66" s="3">
        <v>11280</v>
      </c>
      <c r="G66" s="3">
        <v>11071</v>
      </c>
      <c r="H66" s="3">
        <v>10769</v>
      </c>
      <c r="I66" s="3">
        <v>8601</v>
      </c>
      <c r="J66" s="3">
        <v>8509</v>
      </c>
      <c r="K66" s="7">
        <v>8353</v>
      </c>
    </row>
    <row r="67" spans="1:11" ht="17" thickBot="1">
      <c r="A67" s="6" t="s">
        <v>63</v>
      </c>
      <c r="B67" s="3">
        <v>1993</v>
      </c>
      <c r="C67" s="3">
        <v>2150</v>
      </c>
      <c r="D67" s="3">
        <v>2206</v>
      </c>
      <c r="E67" s="3">
        <v>2369</v>
      </c>
      <c r="F67" s="3">
        <v>2470</v>
      </c>
      <c r="G67" s="3">
        <v>2545</v>
      </c>
      <c r="H67" s="3">
        <v>2498</v>
      </c>
      <c r="I67" s="3">
        <v>2164</v>
      </c>
      <c r="J67" s="3">
        <v>2104</v>
      </c>
      <c r="K67" s="7">
        <v>2111</v>
      </c>
    </row>
    <row r="68" spans="1:11" ht="17" thickBot="1">
      <c r="A68" s="6" t="s">
        <v>64</v>
      </c>
      <c r="B68" s="3">
        <v>1724</v>
      </c>
      <c r="C68" s="3">
        <v>1576</v>
      </c>
      <c r="D68" s="3">
        <v>1339</v>
      </c>
      <c r="E68" s="3">
        <v>1413</v>
      </c>
      <c r="F68" s="3">
        <v>1485</v>
      </c>
      <c r="G68" s="3">
        <v>1348</v>
      </c>
      <c r="H68" s="3">
        <v>1296</v>
      </c>
      <c r="I68" s="3">
        <v>1406</v>
      </c>
      <c r="J68" s="3">
        <v>1398</v>
      </c>
      <c r="K68" s="7">
        <v>1582</v>
      </c>
    </row>
    <row r="69" spans="1:11" ht="17" thickBot="1">
      <c r="A69" s="9" t="s">
        <v>82</v>
      </c>
      <c r="B69" s="15">
        <v>7</v>
      </c>
      <c r="C69" s="15">
        <v>5</v>
      </c>
      <c r="D69" s="15">
        <v>8</v>
      </c>
      <c r="E69" s="15">
        <v>15</v>
      </c>
      <c r="F69" s="15">
        <v>15</v>
      </c>
      <c r="G69" s="15">
        <v>18</v>
      </c>
      <c r="H69" s="15">
        <v>13</v>
      </c>
      <c r="I69" s="15">
        <v>9</v>
      </c>
      <c r="J69" s="15">
        <v>3</v>
      </c>
      <c r="K69" s="16">
        <v>3</v>
      </c>
    </row>
    <row r="70" spans="1:11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</row>
    <row r="71" spans="1:11">
      <c r="A71" s="13" t="s">
        <v>83</v>
      </c>
    </row>
    <row r="72" spans="1:11">
      <c r="A72" s="13" t="s">
        <v>84</v>
      </c>
    </row>
    <row r="73" spans="1:11">
      <c r="A73" s="13" t="s">
        <v>85</v>
      </c>
    </row>
    <row r="74" spans="1:1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</sheetData>
  <mergeCells count="9">
    <mergeCell ref="A7:A9"/>
    <mergeCell ref="B7:K7"/>
    <mergeCell ref="A70:K70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5C2C-D96C-8142-AF33-D4B54E70D953}">
  <sheetPr>
    <tabColor rgb="FFFFC000"/>
  </sheetPr>
  <dimension ref="A1:I24"/>
  <sheetViews>
    <sheetView topLeftCell="D1" workbookViewId="0">
      <selection activeCell="K9" sqref="K9"/>
    </sheetView>
  </sheetViews>
  <sheetFormatPr baseColWidth="10" defaultColWidth="8.83203125" defaultRowHeight="16"/>
  <cols>
    <col min="1" max="1" width="14" style="48" bestFit="1" customWidth="1"/>
    <col min="2" max="2" width="28.1640625" style="48" bestFit="1" customWidth="1"/>
    <col min="3" max="3" width="8.83203125" style="48"/>
    <col min="4" max="4" width="12.33203125" style="50" bestFit="1" customWidth="1"/>
    <col min="5" max="5" width="12.1640625" style="50" bestFit="1" customWidth="1"/>
    <col min="6" max="6" width="12.1640625" style="50" customWidth="1"/>
    <col min="7" max="7" width="12.1640625" style="50" bestFit="1" customWidth="1"/>
    <col min="8" max="9" width="12.1640625" style="49" bestFit="1" customWidth="1"/>
    <col min="10" max="16384" width="8.83203125" style="48"/>
  </cols>
  <sheetData>
    <row r="1" spans="1:9" s="51" customFormat="1" ht="15">
      <c r="A1" s="51" t="s">
        <v>137</v>
      </c>
      <c r="B1" s="51" t="s">
        <v>138</v>
      </c>
      <c r="C1" s="51" t="s">
        <v>186</v>
      </c>
      <c r="D1" s="53" t="s">
        <v>185</v>
      </c>
      <c r="E1" s="53" t="s">
        <v>184</v>
      </c>
      <c r="F1" s="53"/>
      <c r="G1" s="53" t="s">
        <v>183</v>
      </c>
      <c r="H1" s="52" t="s">
        <v>182</v>
      </c>
      <c r="I1" s="52" t="s">
        <v>181</v>
      </c>
    </row>
    <row r="2" spans="1:9">
      <c r="A2" s="48" t="s">
        <v>42</v>
      </c>
      <c r="B2" s="48" t="s">
        <v>177</v>
      </c>
      <c r="C2" s="48">
        <v>228</v>
      </c>
      <c r="D2" s="50">
        <v>91503.372807017542</v>
      </c>
      <c r="E2" s="50">
        <v>93656.5</v>
      </c>
      <c r="F2" s="50">
        <f>E2-G2</f>
        <v>6774.8999999999942</v>
      </c>
      <c r="G2" s="50">
        <v>86881.600000000006</v>
      </c>
      <c r="H2" s="49">
        <v>1.05319622114484</v>
      </c>
      <c r="I2" s="49">
        <v>1.0779785363068819</v>
      </c>
    </row>
    <row r="3" spans="1:9">
      <c r="A3" s="48" t="s">
        <v>25</v>
      </c>
      <c r="B3" s="48" t="s">
        <v>179</v>
      </c>
      <c r="C3" s="48">
        <v>3123</v>
      </c>
      <c r="D3" s="50">
        <v>99334.112391930859</v>
      </c>
      <c r="E3" s="50">
        <v>104350</v>
      </c>
      <c r="F3" s="50">
        <f t="shared" ref="F3:F24" si="0">E3-G3</f>
        <v>9314.8000000000029</v>
      </c>
      <c r="G3" s="50">
        <v>95035.199999999997</v>
      </c>
      <c r="H3" s="49">
        <v>1.045234948649878</v>
      </c>
      <c r="I3" s="49">
        <v>1.098014209471859</v>
      </c>
    </row>
    <row r="4" spans="1:9">
      <c r="A4" s="48" t="s">
        <v>7</v>
      </c>
      <c r="B4" s="48" t="s">
        <v>180</v>
      </c>
      <c r="C4" s="48">
        <v>228</v>
      </c>
      <c r="D4" s="50">
        <v>97990.004385964887</v>
      </c>
      <c r="E4" s="50">
        <v>104831.5</v>
      </c>
      <c r="F4" s="50">
        <f t="shared" si="0"/>
        <v>6239.5</v>
      </c>
      <c r="G4" s="50">
        <v>98592</v>
      </c>
      <c r="H4" s="49">
        <v>0.99389407239902738</v>
      </c>
      <c r="I4" s="49">
        <v>1.063286067835119</v>
      </c>
    </row>
    <row r="5" spans="1:9">
      <c r="A5" s="48" t="s">
        <v>44</v>
      </c>
      <c r="B5" s="48" t="s">
        <v>126</v>
      </c>
      <c r="C5" s="48">
        <v>205</v>
      </c>
      <c r="D5" s="50">
        <v>110486.0878048781</v>
      </c>
      <c r="E5" s="50">
        <v>125464</v>
      </c>
      <c r="F5" s="50">
        <f t="shared" si="0"/>
        <v>12561.600000000006</v>
      </c>
      <c r="G5" s="50">
        <v>112902.39999999999</v>
      </c>
      <c r="H5" s="49">
        <v>0.97859822116162309</v>
      </c>
      <c r="I5" s="49">
        <v>1.111260699506831</v>
      </c>
    </row>
    <row r="6" spans="1:9">
      <c r="A6" s="48" t="s">
        <v>54</v>
      </c>
      <c r="B6" s="48" t="s">
        <v>124</v>
      </c>
      <c r="C6" s="48">
        <v>57</v>
      </c>
      <c r="D6" s="50">
        <v>85933.771929824579</v>
      </c>
      <c r="E6" s="50">
        <v>93861</v>
      </c>
      <c r="F6" s="50">
        <f t="shared" si="0"/>
        <v>4421</v>
      </c>
      <c r="G6" s="50">
        <v>89440</v>
      </c>
      <c r="H6" s="49">
        <v>0.96079798669302952</v>
      </c>
      <c r="I6" s="49">
        <v>1.049429785330948</v>
      </c>
    </row>
    <row r="7" spans="1:9">
      <c r="A7" s="48" t="s">
        <v>40</v>
      </c>
      <c r="B7" s="48" t="s">
        <v>178</v>
      </c>
      <c r="C7" s="48">
        <v>283</v>
      </c>
      <c r="D7" s="50">
        <v>83274.515901060076</v>
      </c>
      <c r="E7" s="50">
        <v>90957</v>
      </c>
      <c r="F7" s="50">
        <f t="shared" si="0"/>
        <v>3555.3999999999942</v>
      </c>
      <c r="G7" s="50">
        <v>87401.600000000006</v>
      </c>
      <c r="H7" s="49">
        <v>0.95278022257098338</v>
      </c>
      <c r="I7" s="49">
        <v>1.040678889173654</v>
      </c>
    </row>
    <row r="8" spans="1:9">
      <c r="A8" s="48" t="s">
        <v>62</v>
      </c>
      <c r="B8" s="48" t="s">
        <v>120</v>
      </c>
      <c r="C8" s="48">
        <v>89</v>
      </c>
      <c r="D8" s="50">
        <v>86154.528089887637</v>
      </c>
      <c r="E8" s="50">
        <v>89033</v>
      </c>
      <c r="F8" s="50">
        <f t="shared" si="0"/>
        <v>-8706.1999999999971</v>
      </c>
      <c r="G8" s="50">
        <v>97739.199999999997</v>
      </c>
      <c r="H8" s="49">
        <v>0.88147363688149327</v>
      </c>
      <c r="I8" s="49">
        <v>0.91092417371944934</v>
      </c>
    </row>
    <row r="9" spans="1:9">
      <c r="A9" s="48" t="s">
        <v>47</v>
      </c>
      <c r="B9" s="48" t="s">
        <v>122</v>
      </c>
      <c r="C9" s="48">
        <v>69</v>
      </c>
      <c r="D9" s="50">
        <v>95587.594202898545</v>
      </c>
      <c r="E9" s="50">
        <v>111068</v>
      </c>
      <c r="F9" s="50">
        <f t="shared" si="0"/>
        <v>-1834.3999999999942</v>
      </c>
      <c r="G9" s="50">
        <v>112902.39999999999</v>
      </c>
      <c r="H9" s="49">
        <v>0.84663916978645759</v>
      </c>
      <c r="I9" s="49">
        <v>0.98375233830281728</v>
      </c>
    </row>
    <row r="10" spans="1:9">
      <c r="A10" s="48" t="s">
        <v>16</v>
      </c>
      <c r="B10" s="48" t="s">
        <v>124</v>
      </c>
      <c r="C10" s="48">
        <v>207</v>
      </c>
      <c r="D10" s="50">
        <v>68386.135265700475</v>
      </c>
      <c r="E10" s="50">
        <v>68347</v>
      </c>
      <c r="F10" s="50">
        <f t="shared" si="0"/>
        <v>-12877</v>
      </c>
      <c r="G10" s="50">
        <v>81224</v>
      </c>
      <c r="H10" s="49">
        <v>0.84194493334113663</v>
      </c>
      <c r="I10" s="49">
        <v>0.8414631143504383</v>
      </c>
    </row>
    <row r="11" spans="1:9">
      <c r="A11" s="48" t="s">
        <v>33</v>
      </c>
      <c r="B11" s="48" t="s">
        <v>124</v>
      </c>
      <c r="C11" s="48">
        <v>64</v>
      </c>
      <c r="D11" s="50">
        <v>78445.09375</v>
      </c>
      <c r="E11" s="50">
        <v>84877.5</v>
      </c>
      <c r="F11" s="50">
        <f t="shared" si="0"/>
        <v>-8992.9000000000087</v>
      </c>
      <c r="G11" s="50">
        <v>93870.400000000009</v>
      </c>
      <c r="H11" s="49">
        <v>0.83567443784196083</v>
      </c>
      <c r="I11" s="49">
        <v>0.90419876766264973</v>
      </c>
    </row>
    <row r="12" spans="1:9">
      <c r="A12" s="48" t="s">
        <v>21</v>
      </c>
      <c r="B12" s="48" t="s">
        <v>147</v>
      </c>
      <c r="C12" s="48">
        <v>198</v>
      </c>
      <c r="D12" s="50">
        <v>64305.853535353534</v>
      </c>
      <c r="E12" s="50">
        <v>65878</v>
      </c>
      <c r="F12" s="50">
        <f t="shared" si="0"/>
        <v>-13453.199999999997</v>
      </c>
      <c r="G12" s="50">
        <v>79331.199999999997</v>
      </c>
      <c r="H12" s="49">
        <v>0.81059978338098426</v>
      </c>
      <c r="I12" s="49">
        <v>0.83041728853212859</v>
      </c>
    </row>
    <row r="13" spans="1:9">
      <c r="A13" s="48" t="s">
        <v>45</v>
      </c>
      <c r="B13" s="48" t="s">
        <v>125</v>
      </c>
      <c r="C13" s="48">
        <v>119</v>
      </c>
      <c r="D13" s="50">
        <v>67906.058823529427</v>
      </c>
      <c r="E13" s="50">
        <v>80725</v>
      </c>
      <c r="F13" s="50">
        <f t="shared" si="0"/>
        <v>-3057.4000000000087</v>
      </c>
      <c r="G13" s="50">
        <v>83782.400000000009</v>
      </c>
      <c r="H13" s="49">
        <v>0.81050505623531199</v>
      </c>
      <c r="I13" s="49">
        <v>0.9635078489038269</v>
      </c>
    </row>
    <row r="14" spans="1:9">
      <c r="A14" s="48" t="s">
        <v>56</v>
      </c>
      <c r="B14" s="48" t="s">
        <v>124</v>
      </c>
      <c r="C14" s="48">
        <v>77</v>
      </c>
      <c r="D14" s="50">
        <v>64222.311688311704</v>
      </c>
      <c r="E14" s="50">
        <v>70972</v>
      </c>
      <c r="F14" s="50">
        <f t="shared" si="0"/>
        <v>-11978.400000000009</v>
      </c>
      <c r="G14" s="50">
        <v>82950.400000000009</v>
      </c>
      <c r="H14" s="49">
        <v>0.77422546109858037</v>
      </c>
      <c r="I14" s="49">
        <v>0.85559563305300512</v>
      </c>
    </row>
    <row r="15" spans="1:9">
      <c r="A15" s="48" t="s">
        <v>36</v>
      </c>
      <c r="B15" s="48" t="s">
        <v>132</v>
      </c>
      <c r="C15" s="48">
        <v>670</v>
      </c>
      <c r="D15" s="50">
        <v>72888.953731343252</v>
      </c>
      <c r="E15" s="50">
        <v>81093</v>
      </c>
      <c r="F15" s="50">
        <f t="shared" si="0"/>
        <v>-18289.400000000009</v>
      </c>
      <c r="G15" s="50">
        <v>99382.400000000009</v>
      </c>
      <c r="H15" s="49">
        <v>0.73341913388430224</v>
      </c>
      <c r="I15" s="49">
        <v>0.81596942718227772</v>
      </c>
    </row>
    <row r="16" spans="1:9">
      <c r="A16" s="48" t="s">
        <v>39</v>
      </c>
      <c r="B16" s="48" t="s">
        <v>130</v>
      </c>
      <c r="C16" s="48">
        <v>945</v>
      </c>
      <c r="D16" s="50">
        <v>59399.263492063503</v>
      </c>
      <c r="E16" s="50">
        <v>63174</v>
      </c>
      <c r="F16" s="50">
        <f t="shared" si="0"/>
        <v>-23707.600000000006</v>
      </c>
      <c r="G16" s="50">
        <v>86881.600000000006</v>
      </c>
      <c r="H16" s="49">
        <v>0.68368058935451792</v>
      </c>
      <c r="I16" s="49">
        <v>0.72712749304801017</v>
      </c>
    </row>
    <row r="17" spans="1:9">
      <c r="A17" s="48" t="s">
        <v>43</v>
      </c>
      <c r="B17" s="48" t="s">
        <v>124</v>
      </c>
      <c r="C17" s="48">
        <v>270</v>
      </c>
      <c r="D17" s="50">
        <v>66334.514814814815</v>
      </c>
      <c r="E17" s="50">
        <v>69151.5</v>
      </c>
      <c r="F17" s="50">
        <f t="shared" si="0"/>
        <v>-28795.700000000012</v>
      </c>
      <c r="G17" s="50">
        <v>97947.200000000012</v>
      </c>
      <c r="H17" s="49">
        <v>0.67724768870181906</v>
      </c>
      <c r="I17" s="49">
        <v>0.70600793080353486</v>
      </c>
    </row>
    <row r="18" spans="1:9">
      <c r="A18" s="48" t="s">
        <v>43</v>
      </c>
      <c r="B18" s="48" t="s">
        <v>126</v>
      </c>
      <c r="C18" s="48">
        <v>594</v>
      </c>
      <c r="D18" s="50">
        <v>64942.336700336702</v>
      </c>
      <c r="E18" s="50">
        <v>72697.5</v>
      </c>
      <c r="F18" s="50">
        <f t="shared" si="0"/>
        <v>-25249.700000000012</v>
      </c>
      <c r="G18" s="50">
        <v>97947.200000000012</v>
      </c>
      <c r="H18" s="49">
        <v>0.66303413165804326</v>
      </c>
      <c r="I18" s="49">
        <v>0.74221110965908155</v>
      </c>
    </row>
    <row r="19" spans="1:9">
      <c r="A19" s="48" t="s">
        <v>7</v>
      </c>
      <c r="B19" s="48" t="s">
        <v>124</v>
      </c>
      <c r="C19" s="48">
        <v>2</v>
      </c>
      <c r="D19" s="50">
        <v>63244</v>
      </c>
      <c r="E19" s="50">
        <v>63244</v>
      </c>
      <c r="F19" s="50">
        <f t="shared" si="0"/>
        <v>-35348</v>
      </c>
      <c r="G19" s="50">
        <v>98592</v>
      </c>
      <c r="H19" s="49">
        <v>0.64147192469977288</v>
      </c>
      <c r="I19" s="49">
        <v>0.64147192469977288</v>
      </c>
    </row>
    <row r="20" spans="1:9">
      <c r="A20" s="48" t="s">
        <v>48</v>
      </c>
      <c r="B20" s="48" t="s">
        <v>128</v>
      </c>
      <c r="C20" s="48">
        <v>20</v>
      </c>
      <c r="D20" s="50">
        <v>65147.1</v>
      </c>
      <c r="E20" s="50">
        <v>75250</v>
      </c>
      <c r="F20" s="50">
        <f t="shared" si="0"/>
        <v>-27106.800000000003</v>
      </c>
      <c r="G20" s="50">
        <v>102356.8</v>
      </c>
      <c r="H20" s="49">
        <v>0.63647065949697523</v>
      </c>
      <c r="I20" s="49">
        <v>0.73517343254185352</v>
      </c>
    </row>
    <row r="21" spans="1:9">
      <c r="A21" s="48" t="s">
        <v>56</v>
      </c>
      <c r="B21" s="48" t="s">
        <v>125</v>
      </c>
      <c r="C21" s="48">
        <v>37</v>
      </c>
      <c r="D21" s="50">
        <v>50533.675675675673</v>
      </c>
      <c r="E21" s="50">
        <v>43981</v>
      </c>
      <c r="F21" s="50">
        <f t="shared" si="0"/>
        <v>-38969.400000000009</v>
      </c>
      <c r="G21" s="50">
        <v>82950.400000000009</v>
      </c>
      <c r="H21" s="49">
        <v>0.60920352012378087</v>
      </c>
      <c r="I21" s="49">
        <v>0.53020841370264638</v>
      </c>
    </row>
    <row r="22" spans="1:9">
      <c r="A22" s="48" t="s">
        <v>33</v>
      </c>
      <c r="B22" s="48" t="s">
        <v>125</v>
      </c>
      <c r="C22" s="48">
        <v>11</v>
      </c>
      <c r="D22" s="50">
        <v>52751.545454545463</v>
      </c>
      <c r="E22" s="50">
        <v>68019</v>
      </c>
      <c r="F22" s="50">
        <f t="shared" si="0"/>
        <v>-25851.400000000009</v>
      </c>
      <c r="G22" s="50">
        <v>93870.400000000009</v>
      </c>
      <c r="H22" s="49">
        <v>0.56196144316574181</v>
      </c>
      <c r="I22" s="49">
        <v>0.724605413421057</v>
      </c>
    </row>
    <row r="23" spans="1:9">
      <c r="A23" s="48" t="s">
        <v>45</v>
      </c>
      <c r="B23" s="48" t="s">
        <v>124</v>
      </c>
      <c r="C23" s="48">
        <v>27</v>
      </c>
      <c r="D23" s="50">
        <v>45411.62962962962</v>
      </c>
      <c r="E23" s="50">
        <v>49726</v>
      </c>
      <c r="F23" s="50">
        <f t="shared" si="0"/>
        <v>-34056.400000000009</v>
      </c>
      <c r="G23" s="50">
        <v>83782.400000000009</v>
      </c>
      <c r="H23" s="49">
        <v>0.54201872505000603</v>
      </c>
      <c r="I23" s="49">
        <v>0.59351367351615603</v>
      </c>
    </row>
    <row r="24" spans="1:9">
      <c r="A24" s="48" t="s">
        <v>60</v>
      </c>
      <c r="B24" s="48" t="s">
        <v>127</v>
      </c>
      <c r="C24" s="48">
        <v>16</v>
      </c>
      <c r="D24" s="50">
        <v>39586.5</v>
      </c>
      <c r="E24" s="50">
        <v>44406</v>
      </c>
      <c r="F24" s="50">
        <f t="shared" si="0"/>
        <v>-34800.399999999994</v>
      </c>
      <c r="G24" s="50">
        <v>79206.399999999994</v>
      </c>
      <c r="H24" s="49">
        <v>0.4997891584518423</v>
      </c>
      <c r="I24" s="49">
        <v>0.56063651422107308</v>
      </c>
    </row>
  </sheetData>
  <autoFilter ref="A1:I24" xr:uid="{B53F5C2C-D96C-8142-AF33-D4B54E70D953}">
    <sortState xmlns:xlrd2="http://schemas.microsoft.com/office/spreadsheetml/2017/richdata2" ref="A2:I24">
      <sortCondition descending="1" ref="H1:H2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FE17-1538-F444-BD55-51FCBD9B914A}">
  <dimension ref="A1:G59"/>
  <sheetViews>
    <sheetView topLeftCell="A38" workbookViewId="0">
      <selection activeCell="D58" sqref="D58"/>
    </sheetView>
  </sheetViews>
  <sheetFormatPr baseColWidth="10" defaultRowHeight="16"/>
  <cols>
    <col min="1" max="1" width="15.5" style="104" bestFit="1" customWidth="1"/>
    <col min="2" max="2" width="29" style="107" customWidth="1"/>
    <col min="3" max="3" width="31.6640625" style="101" customWidth="1"/>
    <col min="4" max="4" width="41.1640625" style="104" customWidth="1"/>
    <col min="6" max="16384" width="10.83203125" style="104"/>
  </cols>
  <sheetData>
    <row r="1" spans="1:4" s="98" customFormat="1" ht="17">
      <c r="A1" s="98" t="s">
        <v>137</v>
      </c>
      <c r="B1" s="106" t="s">
        <v>107</v>
      </c>
      <c r="C1" s="100" t="s">
        <v>138</v>
      </c>
      <c r="D1" s="98" t="s">
        <v>358</v>
      </c>
    </row>
    <row r="2" spans="1:4" ht="34">
      <c r="A2" s="96" t="s">
        <v>25</v>
      </c>
      <c r="B2" s="107" t="s">
        <v>133</v>
      </c>
      <c r="C2" s="101" t="s">
        <v>368</v>
      </c>
      <c r="D2" s="104" t="s">
        <v>350</v>
      </c>
    </row>
    <row r="3" spans="1:4" ht="17">
      <c r="A3" s="96" t="s">
        <v>43</v>
      </c>
      <c r="B3" s="107" t="s">
        <v>108</v>
      </c>
      <c r="C3" s="101" t="s">
        <v>126</v>
      </c>
      <c r="D3" s="104" t="s">
        <v>126</v>
      </c>
    </row>
    <row r="4" spans="1:4" ht="17">
      <c r="A4" s="96" t="s">
        <v>36</v>
      </c>
      <c r="B4" s="107" t="s">
        <v>131</v>
      </c>
      <c r="C4" s="101" t="s">
        <v>132</v>
      </c>
      <c r="D4" s="104" t="s">
        <v>306</v>
      </c>
    </row>
    <row r="5" spans="1:4" ht="17">
      <c r="A5" s="96" t="s">
        <v>39</v>
      </c>
      <c r="B5" s="107" t="s">
        <v>110</v>
      </c>
      <c r="C5" s="101" t="s">
        <v>130</v>
      </c>
      <c r="D5" s="104" t="s">
        <v>130</v>
      </c>
    </row>
    <row r="6" spans="1:4" ht="17">
      <c r="A6" s="96" t="s">
        <v>42</v>
      </c>
      <c r="B6" s="107" t="s">
        <v>111</v>
      </c>
      <c r="C6" s="101" t="s">
        <v>146</v>
      </c>
      <c r="D6" s="104" t="s">
        <v>351</v>
      </c>
    </row>
    <row r="7" spans="1:4" s="105" customFormat="1">
      <c r="A7" s="99" t="s">
        <v>49</v>
      </c>
      <c r="B7" s="108"/>
      <c r="C7" s="103"/>
      <c r="D7" s="105" t="s">
        <v>344</v>
      </c>
    </row>
    <row r="8" spans="1:4" ht="34">
      <c r="A8" s="96" t="s">
        <v>40</v>
      </c>
      <c r="B8" s="107" t="s">
        <v>112</v>
      </c>
      <c r="C8" s="101" t="s">
        <v>113</v>
      </c>
      <c r="D8" s="104" t="s">
        <v>283</v>
      </c>
    </row>
    <row r="9" spans="1:4" ht="17">
      <c r="A9" s="96" t="s">
        <v>7</v>
      </c>
      <c r="B9" s="107" t="s">
        <v>114</v>
      </c>
      <c r="C9" s="101" t="s">
        <v>115</v>
      </c>
      <c r="D9" s="104" t="s">
        <v>180</v>
      </c>
    </row>
    <row r="10" spans="1:4" ht="17">
      <c r="A10" s="96" t="s">
        <v>16</v>
      </c>
      <c r="B10" s="107" t="s">
        <v>116</v>
      </c>
      <c r="C10" s="101" t="s">
        <v>117</v>
      </c>
      <c r="D10" s="104" t="s">
        <v>232</v>
      </c>
    </row>
    <row r="11" spans="1:4" ht="34">
      <c r="A11" s="96" t="s">
        <v>21</v>
      </c>
      <c r="B11" s="107" t="s">
        <v>111</v>
      </c>
      <c r="C11" s="101" t="s">
        <v>370</v>
      </c>
      <c r="D11" s="104" t="s">
        <v>352</v>
      </c>
    </row>
    <row r="12" spans="1:4" s="105" customFormat="1">
      <c r="A12" s="99" t="s">
        <v>13</v>
      </c>
      <c r="B12" s="108"/>
      <c r="C12" s="103"/>
      <c r="D12" s="105" t="s">
        <v>227</v>
      </c>
    </row>
    <row r="13" spans="1:4" ht="34">
      <c r="A13" s="96" t="s">
        <v>45</v>
      </c>
      <c r="B13" s="107" t="s">
        <v>204</v>
      </c>
      <c r="C13" s="101" t="s">
        <v>371</v>
      </c>
      <c r="D13" s="104" t="s">
        <v>349</v>
      </c>
    </row>
    <row r="14" spans="1:4" ht="68">
      <c r="A14" s="96" t="s">
        <v>62</v>
      </c>
      <c r="B14" s="107" t="s">
        <v>119</v>
      </c>
      <c r="C14" s="101" t="s">
        <v>372</v>
      </c>
      <c r="D14" s="104" t="s">
        <v>353</v>
      </c>
    </row>
    <row r="15" spans="1:4" ht="68">
      <c r="A15" s="96" t="s">
        <v>47</v>
      </c>
      <c r="B15" s="107" t="s">
        <v>121</v>
      </c>
      <c r="C15" s="101" t="s">
        <v>373</v>
      </c>
      <c r="D15" s="104" t="s">
        <v>348</v>
      </c>
    </row>
    <row r="16" spans="1:4" ht="17">
      <c r="A16" s="96" t="s">
        <v>56</v>
      </c>
      <c r="B16" s="107" t="s">
        <v>123</v>
      </c>
      <c r="C16" s="101" t="s">
        <v>374</v>
      </c>
      <c r="D16" s="104" t="s">
        <v>354</v>
      </c>
    </row>
    <row r="17" spans="1:7" ht="17">
      <c r="A17" s="96" t="s">
        <v>44</v>
      </c>
      <c r="B17" s="107" t="s">
        <v>111</v>
      </c>
      <c r="C17" s="101" t="s">
        <v>126</v>
      </c>
      <c r="D17" s="104" t="s">
        <v>292</v>
      </c>
    </row>
    <row r="18" spans="1:7">
      <c r="A18" s="96" t="s">
        <v>60</v>
      </c>
      <c r="B18" s="102" t="s">
        <v>375</v>
      </c>
      <c r="C18" s="102" t="s">
        <v>376</v>
      </c>
      <c r="D18" s="104" t="s">
        <v>327</v>
      </c>
    </row>
    <row r="19" spans="1:7" ht="17">
      <c r="A19" s="96" t="s">
        <v>33</v>
      </c>
      <c r="B19" s="107" t="s">
        <v>109</v>
      </c>
      <c r="C19" s="101" t="s">
        <v>125</v>
      </c>
      <c r="D19" s="104" t="s">
        <v>125</v>
      </c>
    </row>
    <row r="20" spans="1:7" ht="17">
      <c r="A20" s="96" t="s">
        <v>48</v>
      </c>
      <c r="B20" s="107" t="s">
        <v>109</v>
      </c>
      <c r="C20" s="101" t="s">
        <v>128</v>
      </c>
      <c r="D20" s="104" t="s">
        <v>128</v>
      </c>
    </row>
    <row r="21" spans="1:7" ht="17">
      <c r="A21" s="96" t="s">
        <v>54</v>
      </c>
      <c r="B21" s="107" t="s">
        <v>129</v>
      </c>
      <c r="C21" s="101" t="s">
        <v>377</v>
      </c>
      <c r="D21" s="104" t="s">
        <v>344</v>
      </c>
    </row>
    <row r="22" spans="1:7" ht="34">
      <c r="A22" s="96" t="s">
        <v>55</v>
      </c>
      <c r="B22" s="107" t="s">
        <v>360</v>
      </c>
      <c r="C22" s="101" t="s">
        <v>355</v>
      </c>
      <c r="D22" s="104" t="s">
        <v>355</v>
      </c>
    </row>
    <row r="23" spans="1:7" ht="34">
      <c r="A23" s="96" t="s">
        <v>30</v>
      </c>
      <c r="B23" s="107" t="s">
        <v>361</v>
      </c>
      <c r="C23" s="101" t="s">
        <v>364</v>
      </c>
      <c r="D23" s="104" t="s">
        <v>125</v>
      </c>
    </row>
    <row r="24" spans="1:7" ht="34">
      <c r="A24" s="96" t="s">
        <v>37</v>
      </c>
      <c r="B24" s="107" t="s">
        <v>362</v>
      </c>
      <c r="C24" s="101" t="s">
        <v>363</v>
      </c>
      <c r="D24" s="104" t="s">
        <v>346</v>
      </c>
      <c r="E24" t="s">
        <v>430</v>
      </c>
      <c r="G24" s="117" t="s">
        <v>431</v>
      </c>
    </row>
    <row r="25" spans="1:7" ht="17">
      <c r="A25" s="96" t="s">
        <v>50</v>
      </c>
      <c r="B25" s="107" t="s">
        <v>365</v>
      </c>
      <c r="C25" s="101" t="s">
        <v>306</v>
      </c>
      <c r="D25" s="104" t="s">
        <v>306</v>
      </c>
    </row>
    <row r="26" spans="1:7" ht="17">
      <c r="A26" s="96" t="s">
        <v>63</v>
      </c>
      <c r="B26" s="107" t="s">
        <v>366</v>
      </c>
      <c r="C26" s="101" t="s">
        <v>356</v>
      </c>
      <c r="D26" s="104" t="s">
        <v>356</v>
      </c>
    </row>
    <row r="27" spans="1:7" ht="34">
      <c r="A27" s="96" t="s">
        <v>46</v>
      </c>
      <c r="B27" s="107" t="s">
        <v>116</v>
      </c>
      <c r="C27" s="101" t="s">
        <v>367</v>
      </c>
      <c r="D27" s="104" t="s">
        <v>349</v>
      </c>
    </row>
    <row r="28" spans="1:7" ht="17">
      <c r="A28" s="96" t="s">
        <v>19</v>
      </c>
      <c r="B28" s="107" t="s">
        <v>109</v>
      </c>
      <c r="C28" s="101" t="s">
        <v>125</v>
      </c>
      <c r="D28" s="101" t="s">
        <v>125</v>
      </c>
    </row>
    <row r="29" spans="1:7" ht="17">
      <c r="A29" s="96" t="s">
        <v>10</v>
      </c>
      <c r="B29" s="107" t="s">
        <v>378</v>
      </c>
      <c r="C29" s="101" t="s">
        <v>357</v>
      </c>
      <c r="D29" s="104" t="s">
        <v>357</v>
      </c>
    </row>
    <row r="30" spans="1:7" ht="17">
      <c r="A30" s="96" t="s">
        <v>22</v>
      </c>
      <c r="B30" s="107" t="s">
        <v>111</v>
      </c>
      <c r="C30" s="101" t="s">
        <v>379</v>
      </c>
      <c r="D30" s="104" t="s">
        <v>147</v>
      </c>
    </row>
    <row r="31" spans="1:7" ht="17">
      <c r="A31" s="96" t="s">
        <v>27</v>
      </c>
      <c r="B31" s="107" t="s">
        <v>380</v>
      </c>
      <c r="C31" s="101" t="s">
        <v>180</v>
      </c>
      <c r="D31" s="104" t="s">
        <v>180</v>
      </c>
    </row>
    <row r="32" spans="1:7" ht="17">
      <c r="A32" s="96" t="s">
        <v>26</v>
      </c>
      <c r="B32" s="107" t="s">
        <v>109</v>
      </c>
      <c r="C32" s="101" t="s">
        <v>381</v>
      </c>
      <c r="D32" s="104" t="s">
        <v>125</v>
      </c>
    </row>
    <row r="33" spans="1:4" ht="17">
      <c r="A33" s="96" t="s">
        <v>51</v>
      </c>
      <c r="B33" s="107" t="s">
        <v>382</v>
      </c>
      <c r="C33" s="101" t="s">
        <v>306</v>
      </c>
      <c r="D33" s="104" t="s">
        <v>309</v>
      </c>
    </row>
    <row r="34" spans="1:4" ht="17">
      <c r="A34" s="96" t="s">
        <v>15</v>
      </c>
      <c r="B34" s="107" t="s">
        <v>383</v>
      </c>
      <c r="C34" s="101" t="s">
        <v>125</v>
      </c>
      <c r="D34" s="117" t="s">
        <v>428</v>
      </c>
    </row>
    <row r="35" spans="1:4" ht="68">
      <c r="A35" s="96" t="s">
        <v>18</v>
      </c>
      <c r="B35" s="107" t="s">
        <v>121</v>
      </c>
      <c r="C35" s="101" t="s">
        <v>384</v>
      </c>
      <c r="D35" s="104" t="s">
        <v>125</v>
      </c>
    </row>
    <row r="36" spans="1:4" ht="34">
      <c r="A36" s="96" t="s">
        <v>34</v>
      </c>
      <c r="B36" s="107" t="s">
        <v>385</v>
      </c>
      <c r="C36" s="101" t="s">
        <v>386</v>
      </c>
      <c r="D36" s="104" t="s">
        <v>345</v>
      </c>
    </row>
    <row r="37" spans="1:4" ht="17">
      <c r="A37" s="96" t="s">
        <v>57</v>
      </c>
      <c r="B37" s="107" t="s">
        <v>387</v>
      </c>
      <c r="C37" s="101" t="s">
        <v>388</v>
      </c>
      <c r="D37" s="104" t="s">
        <v>125</v>
      </c>
    </row>
    <row r="38" spans="1:4" ht="17">
      <c r="A38" s="96" t="s">
        <v>64</v>
      </c>
      <c r="B38" s="107" t="s">
        <v>389</v>
      </c>
      <c r="C38" s="101" t="s">
        <v>390</v>
      </c>
      <c r="D38" s="104" t="s">
        <v>349</v>
      </c>
    </row>
    <row r="39" spans="1:4" s="105" customFormat="1">
      <c r="A39" s="99" t="s">
        <v>29</v>
      </c>
      <c r="B39" s="108"/>
      <c r="C39" s="103"/>
      <c r="D39" s="105" t="s">
        <v>125</v>
      </c>
    </row>
    <row r="40" spans="1:4" ht="34">
      <c r="A40" s="96" t="s">
        <v>35</v>
      </c>
      <c r="B40" s="107" t="s">
        <v>391</v>
      </c>
      <c r="C40" s="107" t="s">
        <v>367</v>
      </c>
      <c r="D40" s="104" t="s">
        <v>349</v>
      </c>
    </row>
    <row r="41" spans="1:4" ht="17">
      <c r="A41" s="96" t="s">
        <v>58</v>
      </c>
      <c r="B41" s="107" t="s">
        <v>392</v>
      </c>
      <c r="C41" s="101" t="s">
        <v>125</v>
      </c>
      <c r="D41" s="104" t="s">
        <v>125</v>
      </c>
    </row>
    <row r="42" spans="1:4" ht="34">
      <c r="A42" s="96" t="s">
        <v>41</v>
      </c>
      <c r="B42" s="107" t="s">
        <v>393</v>
      </c>
      <c r="C42" s="101" t="s">
        <v>394</v>
      </c>
      <c r="D42" s="104" t="s">
        <v>125</v>
      </c>
    </row>
    <row r="43" spans="1:4" ht="17">
      <c r="A43" s="96" t="s">
        <v>23</v>
      </c>
      <c r="B43" s="107" t="s">
        <v>395</v>
      </c>
      <c r="C43" s="101" t="s">
        <v>396</v>
      </c>
      <c r="D43" s="104" t="s">
        <v>125</v>
      </c>
    </row>
    <row r="44" spans="1:4" ht="17">
      <c r="A44" s="96" t="s">
        <v>61</v>
      </c>
      <c r="B44" s="107" t="s">
        <v>397</v>
      </c>
      <c r="C44" s="101" t="s">
        <v>125</v>
      </c>
      <c r="D44" s="104" t="s">
        <v>125</v>
      </c>
    </row>
    <row r="45" spans="1:4" ht="17">
      <c r="A45" s="96" t="s">
        <v>53</v>
      </c>
      <c r="B45" s="107" t="s">
        <v>398</v>
      </c>
      <c r="C45" s="101" t="s">
        <v>125</v>
      </c>
      <c r="D45" s="104" t="s">
        <v>125</v>
      </c>
    </row>
    <row r="46" spans="1:4" ht="34">
      <c r="A46" s="96" t="s">
        <v>17</v>
      </c>
      <c r="B46" s="107" t="s">
        <v>109</v>
      </c>
      <c r="C46" s="101" t="s">
        <v>399</v>
      </c>
      <c r="D46" s="104" t="s">
        <v>125</v>
      </c>
    </row>
    <row r="47" spans="1:4" ht="34">
      <c r="A47" s="96" t="s">
        <v>11</v>
      </c>
      <c r="B47" s="107" t="s">
        <v>400</v>
      </c>
      <c r="C47" s="101" t="s">
        <v>367</v>
      </c>
      <c r="D47" s="104" t="s">
        <v>125</v>
      </c>
    </row>
    <row r="48" spans="1:4" ht="17">
      <c r="A48" s="96" t="s">
        <v>9</v>
      </c>
      <c r="B48" s="107" t="s">
        <v>109</v>
      </c>
      <c r="C48" s="101" t="s">
        <v>124</v>
      </c>
      <c r="D48" s="104" t="s">
        <v>125</v>
      </c>
    </row>
    <row r="49" spans="1:4" ht="34">
      <c r="A49" s="96" t="s">
        <v>12</v>
      </c>
      <c r="B49" s="107" t="s">
        <v>401</v>
      </c>
      <c r="C49" s="101" t="s">
        <v>367</v>
      </c>
      <c r="D49" s="104" t="s">
        <v>125</v>
      </c>
    </row>
    <row r="50" spans="1:4" ht="34">
      <c r="A50" s="96" t="s">
        <v>14</v>
      </c>
      <c r="B50" s="107" t="s">
        <v>402</v>
      </c>
      <c r="C50" s="101" t="s">
        <v>364</v>
      </c>
      <c r="D50" s="104" t="s">
        <v>343</v>
      </c>
    </row>
    <row r="51" spans="1:4" s="105" customFormat="1">
      <c r="A51" s="99" t="s">
        <v>24</v>
      </c>
      <c r="B51" s="108"/>
      <c r="C51" s="103"/>
      <c r="D51" s="105" t="s">
        <v>125</v>
      </c>
    </row>
    <row r="52" spans="1:4" ht="51">
      <c r="A52" s="97" t="s">
        <v>20</v>
      </c>
      <c r="B52" s="107" t="s">
        <v>109</v>
      </c>
      <c r="C52" s="107" t="s">
        <v>367</v>
      </c>
      <c r="D52" s="101" t="s">
        <v>359</v>
      </c>
    </row>
    <row r="53" spans="1:4" ht="17">
      <c r="A53" s="96" t="s">
        <v>38</v>
      </c>
      <c r="B53" s="107" t="s">
        <v>109</v>
      </c>
      <c r="C53" s="101" t="s">
        <v>124</v>
      </c>
      <c r="D53" s="104" t="s">
        <v>347</v>
      </c>
    </row>
    <row r="54" spans="1:4" ht="17">
      <c r="A54" s="96" t="s">
        <v>28</v>
      </c>
      <c r="B54" s="107" t="s">
        <v>109</v>
      </c>
      <c r="C54" s="101" t="s">
        <v>125</v>
      </c>
      <c r="D54" s="104" t="s">
        <v>125</v>
      </c>
    </row>
    <row r="55" spans="1:4" ht="34">
      <c r="A55" s="96" t="s">
        <v>32</v>
      </c>
      <c r="B55" s="107" t="s">
        <v>109</v>
      </c>
      <c r="C55" s="101" t="s">
        <v>403</v>
      </c>
      <c r="D55" s="104" t="s">
        <v>125</v>
      </c>
    </row>
    <row r="56" spans="1:4" ht="17">
      <c r="A56" s="98" t="s">
        <v>59</v>
      </c>
      <c r="B56" s="107" t="s">
        <v>404</v>
      </c>
      <c r="C56" s="101" t="s">
        <v>124</v>
      </c>
      <c r="D56" s="104" t="s">
        <v>125</v>
      </c>
    </row>
    <row r="57" spans="1:4" ht="17">
      <c r="A57" s="98" t="s">
        <v>31</v>
      </c>
      <c r="B57" s="107" t="s">
        <v>109</v>
      </c>
      <c r="C57" s="101" t="s">
        <v>124</v>
      </c>
      <c r="D57" s="104" t="s">
        <v>125</v>
      </c>
    </row>
    <row r="58" spans="1:4" ht="34">
      <c r="A58" s="98" t="s">
        <v>52</v>
      </c>
      <c r="B58" s="107" t="s">
        <v>109</v>
      </c>
      <c r="C58" s="101" t="s">
        <v>405</v>
      </c>
      <c r="D58" s="104" t="s">
        <v>125</v>
      </c>
    </row>
    <row r="59" spans="1:4" ht="17">
      <c r="A59" s="98" t="s">
        <v>8</v>
      </c>
      <c r="B59" s="107" t="s">
        <v>404</v>
      </c>
      <c r="C59" s="101" t="s">
        <v>302</v>
      </c>
      <c r="D59" s="104" t="s">
        <v>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1600-624C-2E4A-9CEA-B27D68311E86}">
  <dimension ref="A1:A79"/>
  <sheetViews>
    <sheetView topLeftCell="A46" workbookViewId="0">
      <selection activeCell="A2" sqref="A2:A79"/>
    </sheetView>
  </sheetViews>
  <sheetFormatPr baseColWidth="10" defaultRowHeight="16"/>
  <cols>
    <col min="1" max="1" width="31.6640625" style="101" customWidth="1"/>
  </cols>
  <sheetData>
    <row r="1" spans="1:1" ht="17">
      <c r="A1" s="100" t="s">
        <v>138</v>
      </c>
    </row>
    <row r="2" spans="1:1" ht="17">
      <c r="A2" s="101" t="s">
        <v>406</v>
      </c>
    </row>
    <row r="3" spans="1:1" ht="17">
      <c r="A3" s="101" t="s">
        <v>134</v>
      </c>
    </row>
    <row r="4" spans="1:1" ht="17">
      <c r="A4" s="101" t="s">
        <v>126</v>
      </c>
    </row>
    <row r="5" spans="1:1" ht="17">
      <c r="A5" s="101" t="s">
        <v>132</v>
      </c>
    </row>
    <row r="6" spans="1:1" ht="17">
      <c r="A6" s="101" t="s">
        <v>130</v>
      </c>
    </row>
    <row r="7" spans="1:1" ht="17">
      <c r="A7" s="101" t="s">
        <v>146</v>
      </c>
    </row>
    <row r="8" spans="1:1" ht="17">
      <c r="A8" s="101" t="s">
        <v>113</v>
      </c>
    </row>
    <row r="9" spans="1:1" ht="17">
      <c r="A9" s="101" t="s">
        <v>115</v>
      </c>
    </row>
    <row r="10" spans="1:1" ht="17">
      <c r="A10" s="101" t="s">
        <v>117</v>
      </c>
    </row>
    <row r="11" spans="1:1" ht="17">
      <c r="A11" s="101" t="s">
        <v>369</v>
      </c>
    </row>
    <row r="12" spans="1:1" ht="17">
      <c r="A12" s="101" t="s">
        <v>407</v>
      </c>
    </row>
    <row r="13" spans="1:1" ht="17">
      <c r="A13" s="101" t="s">
        <v>118</v>
      </c>
    </row>
    <row r="14" spans="1:1" ht="17">
      <c r="A14" s="101" t="s">
        <v>125</v>
      </c>
    </row>
    <row r="15" spans="1:1" ht="17">
      <c r="A15" s="101" t="s">
        <v>409</v>
      </c>
    </row>
    <row r="16" spans="1:1" ht="17">
      <c r="A16" s="101" t="s">
        <v>120</v>
      </c>
    </row>
    <row r="17" spans="1:1" ht="17">
      <c r="A17" s="101" t="s">
        <v>408</v>
      </c>
    </row>
    <row r="18" spans="1:1" ht="17">
      <c r="A18" s="101" t="s">
        <v>410</v>
      </c>
    </row>
    <row r="19" spans="1:1" ht="17">
      <c r="A19" s="101" t="s">
        <v>411</v>
      </c>
    </row>
    <row r="20" spans="1:1" ht="17">
      <c r="A20" s="101" t="s">
        <v>122</v>
      </c>
    </row>
    <row r="21" spans="1:1" ht="17">
      <c r="A21" s="101" t="s">
        <v>125</v>
      </c>
    </row>
    <row r="22" spans="1:1" ht="17">
      <c r="A22" s="101" t="s">
        <v>412</v>
      </c>
    </row>
    <row r="23" spans="1:1" ht="17">
      <c r="A23" s="101" t="s">
        <v>126</v>
      </c>
    </row>
    <row r="24" spans="1:1">
      <c r="A24" s="102" t="s">
        <v>376</v>
      </c>
    </row>
    <row r="25" spans="1:1" ht="17">
      <c r="A25" s="101" t="s">
        <v>125</v>
      </c>
    </row>
    <row r="26" spans="1:1" ht="17">
      <c r="A26" s="101" t="s">
        <v>128</v>
      </c>
    </row>
    <row r="27" spans="1:1" ht="17">
      <c r="A27" s="101" t="s">
        <v>305</v>
      </c>
    </row>
    <row r="28" spans="1:1" ht="17">
      <c r="A28" s="101" t="s">
        <v>124</v>
      </c>
    </row>
    <row r="29" spans="1:1" ht="34">
      <c r="A29" s="101" t="s">
        <v>355</v>
      </c>
    </row>
    <row r="30" spans="1:1" ht="17">
      <c r="A30" s="101" t="s">
        <v>414</v>
      </c>
    </row>
    <row r="31" spans="1:1" ht="17">
      <c r="A31" s="101" t="s">
        <v>413</v>
      </c>
    </row>
    <row r="32" spans="1:1" ht="17">
      <c r="A32" s="101" t="s">
        <v>416</v>
      </c>
    </row>
    <row r="33" spans="1:1" ht="17">
      <c r="A33" s="101" t="s">
        <v>415</v>
      </c>
    </row>
    <row r="34" spans="1:1" ht="17">
      <c r="A34" s="101" t="s">
        <v>306</v>
      </c>
    </row>
    <row r="35" spans="1:1" ht="17">
      <c r="A35" s="101" t="s">
        <v>356</v>
      </c>
    </row>
    <row r="36" spans="1:1" ht="17">
      <c r="A36" s="101" t="s">
        <v>124</v>
      </c>
    </row>
    <row r="37" spans="1:1" ht="17">
      <c r="A37" s="101" t="s">
        <v>125</v>
      </c>
    </row>
    <row r="38" spans="1:1" ht="17">
      <c r="A38" s="101" t="s">
        <v>125</v>
      </c>
    </row>
    <row r="39" spans="1:1" ht="17">
      <c r="A39" s="101" t="s">
        <v>357</v>
      </c>
    </row>
    <row r="40" spans="1:1" ht="17">
      <c r="A40" s="101" t="s">
        <v>379</v>
      </c>
    </row>
    <row r="41" spans="1:1" ht="17">
      <c r="A41" s="101" t="s">
        <v>180</v>
      </c>
    </row>
    <row r="42" spans="1:1" ht="17">
      <c r="A42" s="101" t="s">
        <v>381</v>
      </c>
    </row>
    <row r="43" spans="1:1" ht="17">
      <c r="A43" s="101" t="s">
        <v>306</v>
      </c>
    </row>
    <row r="44" spans="1:1" ht="17">
      <c r="A44" s="101" t="s">
        <v>125</v>
      </c>
    </row>
    <row r="45" spans="1:1" ht="17">
      <c r="A45" s="101" t="s">
        <v>420</v>
      </c>
    </row>
    <row r="46" spans="1:1" ht="17">
      <c r="A46" s="101" t="s">
        <v>417</v>
      </c>
    </row>
    <row r="47" spans="1:1" ht="17">
      <c r="A47" s="101" t="s">
        <v>418</v>
      </c>
    </row>
    <row r="48" spans="1:1" ht="17">
      <c r="A48" s="101" t="s">
        <v>419</v>
      </c>
    </row>
    <row r="49" spans="1:1" ht="17">
      <c r="A49" s="101" t="s">
        <v>421</v>
      </c>
    </row>
    <row r="50" spans="1:1" ht="17">
      <c r="A50" s="101" t="s">
        <v>422</v>
      </c>
    </row>
    <row r="51" spans="1:1" ht="17">
      <c r="A51" s="101" t="s">
        <v>388</v>
      </c>
    </row>
    <row r="52" spans="1:1" ht="17">
      <c r="A52" s="101" t="s">
        <v>390</v>
      </c>
    </row>
    <row r="53" spans="1:1" ht="17">
      <c r="A53" s="101" t="s">
        <v>124</v>
      </c>
    </row>
    <row r="54" spans="1:1" ht="17">
      <c r="A54" s="107" t="s">
        <v>125</v>
      </c>
    </row>
    <row r="55" spans="1:1" ht="17">
      <c r="A55" s="101" t="s">
        <v>125</v>
      </c>
    </row>
    <row r="56" spans="1:1" ht="17">
      <c r="A56" s="101" t="s">
        <v>394</v>
      </c>
    </row>
    <row r="57" spans="1:1" ht="17">
      <c r="A57" s="101" t="s">
        <v>396</v>
      </c>
    </row>
    <row r="58" spans="1:1" ht="17">
      <c r="A58" s="101" t="s">
        <v>125</v>
      </c>
    </row>
    <row r="59" spans="1:1" ht="17">
      <c r="A59" s="101" t="s">
        <v>125</v>
      </c>
    </row>
    <row r="60" spans="1:1" ht="17">
      <c r="A60" s="101" t="s">
        <v>423</v>
      </c>
    </row>
    <row r="61" spans="1:1" ht="17">
      <c r="A61" s="101" t="s">
        <v>413</v>
      </c>
    </row>
    <row r="62" spans="1:1" ht="17">
      <c r="A62" s="101" t="s">
        <v>124</v>
      </c>
    </row>
    <row r="63" spans="1:1" ht="17">
      <c r="A63" s="101" t="s">
        <v>125</v>
      </c>
    </row>
    <row r="64" spans="1:1" ht="17">
      <c r="A64" s="101" t="s">
        <v>124</v>
      </c>
    </row>
    <row r="65" spans="1:1" ht="17">
      <c r="A65" s="101" t="s">
        <v>124</v>
      </c>
    </row>
    <row r="66" spans="1:1" ht="17">
      <c r="A66" s="101" t="s">
        <v>125</v>
      </c>
    </row>
    <row r="67" spans="1:1" ht="17">
      <c r="A67" s="101" t="s">
        <v>414</v>
      </c>
    </row>
    <row r="68" spans="1:1" ht="17">
      <c r="A68" s="101" t="s">
        <v>413</v>
      </c>
    </row>
    <row r="69" spans="1:1" ht="17">
      <c r="A69" s="107" t="s">
        <v>124</v>
      </c>
    </row>
    <row r="70" spans="1:1" ht="17">
      <c r="A70" s="107" t="s">
        <v>425</v>
      </c>
    </row>
    <row r="71" spans="1:1" ht="17">
      <c r="A71" s="101" t="s">
        <v>124</v>
      </c>
    </row>
    <row r="72" spans="1:1" ht="17">
      <c r="A72" s="101" t="s">
        <v>125</v>
      </c>
    </row>
    <row r="73" spans="1:1" ht="17">
      <c r="A73" s="101" t="s">
        <v>426</v>
      </c>
    </row>
    <row r="74" spans="1:1" ht="17">
      <c r="A74" s="101" t="s">
        <v>125</v>
      </c>
    </row>
    <row r="75" spans="1:1" ht="17">
      <c r="A75" s="101" t="s">
        <v>124</v>
      </c>
    </row>
    <row r="76" spans="1:1" ht="17">
      <c r="A76" s="101" t="s">
        <v>124</v>
      </c>
    </row>
    <row r="77" spans="1:1" ht="17">
      <c r="A77" s="101" t="s">
        <v>424</v>
      </c>
    </row>
    <row r="78" spans="1:1" ht="17">
      <c r="A78" s="101" t="s">
        <v>427</v>
      </c>
    </row>
    <row r="79" spans="1:1" ht="17">
      <c r="A79" s="101" t="s">
        <v>302</v>
      </c>
    </row>
  </sheetData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2AB2-521C-5147-A0A9-CC341D2E676C}">
  <sheetPr>
    <outlinePr summaryBelow="0" summaryRight="0"/>
    <pageSetUpPr fitToPage="1"/>
  </sheetPr>
  <dimension ref="A1:Z1001"/>
  <sheetViews>
    <sheetView workbookViewId="0">
      <pane ySplit="3" topLeftCell="A14" activePane="bottomLeft" state="frozen"/>
      <selection pane="bottomLeft" activeCell="C4" sqref="C4"/>
    </sheetView>
  </sheetViews>
  <sheetFormatPr baseColWidth="10" defaultColWidth="12.6640625" defaultRowHeight="15.75" customHeight="1"/>
  <cols>
    <col min="1" max="1" width="11.1640625" style="62" customWidth="1"/>
    <col min="2" max="2" width="37.1640625" style="62" customWidth="1"/>
    <col min="3" max="3" width="31.5" style="78" customWidth="1"/>
    <col min="4" max="4" width="34.1640625" style="78" customWidth="1"/>
    <col min="5" max="16384" width="12.6640625" style="62"/>
  </cols>
  <sheetData>
    <row r="1" spans="1:26" ht="15">
      <c r="A1" s="155" t="s">
        <v>205</v>
      </c>
      <c r="B1" s="155"/>
      <c r="C1" s="155"/>
      <c r="D1" s="155"/>
      <c r="E1" s="155"/>
      <c r="F1" s="155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5">
      <c r="A2" s="156" t="s">
        <v>206</v>
      </c>
      <c r="B2" s="156"/>
      <c r="C2" s="156"/>
      <c r="D2" s="63"/>
      <c r="E2" s="64"/>
      <c r="F2" s="64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6">
      <c r="A3" s="65" t="s">
        <v>4</v>
      </c>
      <c r="B3" s="65" t="s">
        <v>207</v>
      </c>
      <c r="C3" s="63" t="s">
        <v>208</v>
      </c>
      <c r="D3" s="63" t="s">
        <v>209</v>
      </c>
      <c r="E3" s="64" t="s">
        <v>210</v>
      </c>
      <c r="F3" s="64" t="s">
        <v>211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6">
      <c r="A4" s="66" t="s">
        <v>7</v>
      </c>
      <c r="B4" s="67" t="s">
        <v>212</v>
      </c>
      <c r="C4" s="68" t="s">
        <v>213</v>
      </c>
      <c r="D4" s="68" t="s">
        <v>180</v>
      </c>
      <c r="E4" s="69" t="s">
        <v>143</v>
      </c>
      <c r="F4" s="69" t="s">
        <v>214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31">
      <c r="A5" s="66" t="s">
        <v>8</v>
      </c>
      <c r="B5" s="70" t="s">
        <v>215</v>
      </c>
      <c r="C5" s="68" t="s">
        <v>216</v>
      </c>
      <c r="D5" s="95" t="s">
        <v>342</v>
      </c>
      <c r="E5" s="69" t="s">
        <v>145</v>
      </c>
      <c r="F5" s="69" t="s">
        <v>151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91">
      <c r="A6" s="66" t="s">
        <v>9</v>
      </c>
      <c r="B6" s="71" t="s">
        <v>217</v>
      </c>
      <c r="C6" s="68" t="s">
        <v>218</v>
      </c>
      <c r="D6" s="68" t="s">
        <v>125</v>
      </c>
      <c r="E6" s="69" t="s">
        <v>145</v>
      </c>
      <c r="F6" s="69" t="s">
        <v>151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 ht="61">
      <c r="A7" s="66" t="s">
        <v>10</v>
      </c>
      <c r="B7" s="67" t="s">
        <v>219</v>
      </c>
      <c r="C7" s="68" t="s">
        <v>117</v>
      </c>
      <c r="D7" s="68" t="s">
        <v>220</v>
      </c>
      <c r="E7" s="69" t="s">
        <v>144</v>
      </c>
      <c r="F7" s="69" t="s">
        <v>221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ht="16">
      <c r="A8" s="66" t="s">
        <v>11</v>
      </c>
      <c r="B8" s="70" t="s">
        <v>222</v>
      </c>
      <c r="C8" s="68" t="s">
        <v>218</v>
      </c>
      <c r="D8" s="68" t="s">
        <v>125</v>
      </c>
      <c r="E8" s="69" t="s">
        <v>145</v>
      </c>
      <c r="F8" s="69" t="s">
        <v>151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ht="16">
      <c r="A9" s="66" t="s">
        <v>12</v>
      </c>
      <c r="B9" s="70" t="s">
        <v>223</v>
      </c>
      <c r="C9" s="68" t="s">
        <v>224</v>
      </c>
      <c r="D9" s="68" t="s">
        <v>125</v>
      </c>
      <c r="E9" s="69" t="s">
        <v>145</v>
      </c>
      <c r="F9" s="69" t="s">
        <v>221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6">
      <c r="A10" s="66" t="s">
        <v>13</v>
      </c>
      <c r="B10" s="67" t="s">
        <v>225</v>
      </c>
      <c r="C10" s="68" t="s">
        <v>226</v>
      </c>
      <c r="D10" s="68" t="s">
        <v>227</v>
      </c>
      <c r="E10" s="69" t="s">
        <v>143</v>
      </c>
      <c r="F10" s="69" t="s">
        <v>214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16">
      <c r="A11" s="66" t="s">
        <v>14</v>
      </c>
      <c r="B11" s="70" t="s">
        <v>228</v>
      </c>
      <c r="C11" s="68" t="s">
        <v>218</v>
      </c>
      <c r="D11" s="68" t="s">
        <v>229</v>
      </c>
      <c r="E11" s="69" t="s">
        <v>145</v>
      </c>
      <c r="F11" s="69" t="s">
        <v>221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6">
      <c r="A12" s="66" t="s">
        <v>15</v>
      </c>
      <c r="B12" s="72" t="s">
        <v>230</v>
      </c>
      <c r="C12" s="68" t="s">
        <v>218</v>
      </c>
      <c r="D12" s="68" t="s">
        <v>125</v>
      </c>
      <c r="E12" s="69" t="s">
        <v>144</v>
      </c>
      <c r="F12" s="69" t="s">
        <v>221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6">
      <c r="A13" s="66" t="s">
        <v>16</v>
      </c>
      <c r="B13" s="67" t="s">
        <v>231</v>
      </c>
      <c r="C13" s="68" t="s">
        <v>216</v>
      </c>
      <c r="D13" s="68" t="s">
        <v>232</v>
      </c>
      <c r="E13" s="69" t="s">
        <v>143</v>
      </c>
      <c r="F13" s="69" t="s">
        <v>151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106">
      <c r="A14" s="66" t="s">
        <v>17</v>
      </c>
      <c r="B14" s="73" t="s">
        <v>233</v>
      </c>
      <c r="C14" s="68" t="s">
        <v>218</v>
      </c>
      <c r="D14" s="68" t="s">
        <v>125</v>
      </c>
      <c r="E14" s="69" t="s">
        <v>145</v>
      </c>
      <c r="F14" s="69" t="s">
        <v>221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16">
      <c r="A15" s="66" t="s">
        <v>18</v>
      </c>
      <c r="B15" s="67" t="s">
        <v>234</v>
      </c>
      <c r="C15" s="68" t="s">
        <v>216</v>
      </c>
      <c r="D15" s="68" t="s">
        <v>125</v>
      </c>
      <c r="E15" s="69" t="s">
        <v>144</v>
      </c>
      <c r="F15" s="69" t="s">
        <v>221</v>
      </c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46">
      <c r="A16" s="66" t="s">
        <v>19</v>
      </c>
      <c r="B16" s="67" t="s">
        <v>235</v>
      </c>
      <c r="C16" s="68" t="s">
        <v>218</v>
      </c>
      <c r="D16" s="68" t="s">
        <v>236</v>
      </c>
      <c r="E16" s="69" t="s">
        <v>144</v>
      </c>
      <c r="F16" s="69" t="s">
        <v>237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48">
      <c r="A17" s="66" t="s">
        <v>20</v>
      </c>
      <c r="B17" s="67" t="s">
        <v>238</v>
      </c>
      <c r="C17" s="68" t="s">
        <v>239</v>
      </c>
      <c r="D17" s="68" t="s">
        <v>240</v>
      </c>
      <c r="E17" s="69" t="s">
        <v>145</v>
      </c>
      <c r="F17" s="69" t="s">
        <v>221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ht="31">
      <c r="A18" s="66" t="s">
        <v>21</v>
      </c>
      <c r="B18" s="67" t="s">
        <v>241</v>
      </c>
      <c r="C18" s="68" t="s">
        <v>242</v>
      </c>
      <c r="D18" s="68" t="s">
        <v>243</v>
      </c>
      <c r="E18" s="69" t="s">
        <v>143</v>
      </c>
      <c r="F18" s="69" t="s">
        <v>151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ht="16">
      <c r="A19" s="66" t="s">
        <v>22</v>
      </c>
      <c r="B19" s="67" t="s">
        <v>244</v>
      </c>
      <c r="C19" s="68" t="s">
        <v>245</v>
      </c>
      <c r="D19" s="68" t="s">
        <v>147</v>
      </c>
      <c r="E19" s="69" t="s">
        <v>144</v>
      </c>
      <c r="F19" s="69" t="s">
        <v>151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31">
      <c r="A20" s="66" t="s">
        <v>23</v>
      </c>
      <c r="B20" s="67" t="s">
        <v>246</v>
      </c>
      <c r="C20" s="68" t="s">
        <v>218</v>
      </c>
      <c r="D20" s="68" t="s">
        <v>247</v>
      </c>
      <c r="E20" s="69" t="s">
        <v>144</v>
      </c>
      <c r="F20" s="69" t="s">
        <v>221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16">
      <c r="A21" s="66" t="s">
        <v>24</v>
      </c>
      <c r="B21" s="67" t="s">
        <v>248</v>
      </c>
      <c r="C21" s="68" t="s">
        <v>218</v>
      </c>
      <c r="D21" s="68" t="s">
        <v>125</v>
      </c>
      <c r="E21" s="69" t="s">
        <v>145</v>
      </c>
      <c r="F21" s="69" t="s">
        <v>221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76">
      <c r="A22" s="66" t="s">
        <v>25</v>
      </c>
      <c r="B22" s="70" t="s">
        <v>249</v>
      </c>
      <c r="C22" s="68" t="s">
        <v>250</v>
      </c>
      <c r="D22" s="68" t="s">
        <v>251</v>
      </c>
      <c r="E22" s="69" t="s">
        <v>143</v>
      </c>
      <c r="F22" s="69" t="s">
        <v>237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ht="61">
      <c r="A23" s="66" t="s">
        <v>26</v>
      </c>
      <c r="B23" s="70" t="s">
        <v>252</v>
      </c>
      <c r="C23" s="68" t="s">
        <v>253</v>
      </c>
      <c r="D23" s="68" t="s">
        <v>254</v>
      </c>
      <c r="E23" s="69" t="s">
        <v>144</v>
      </c>
      <c r="F23" s="69" t="s">
        <v>151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16">
      <c r="A24" s="66" t="s">
        <v>27</v>
      </c>
      <c r="B24" s="67" t="s">
        <v>255</v>
      </c>
      <c r="C24" s="68" t="s">
        <v>213</v>
      </c>
      <c r="D24" s="68" t="s">
        <v>180</v>
      </c>
      <c r="E24" s="69" t="s">
        <v>144</v>
      </c>
      <c r="F24" s="69" t="s">
        <v>214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16">
      <c r="A25" s="66" t="s">
        <v>28</v>
      </c>
      <c r="B25" s="70" t="s">
        <v>256</v>
      </c>
      <c r="C25" s="68" t="s">
        <v>218</v>
      </c>
      <c r="D25" s="68" t="s">
        <v>125</v>
      </c>
      <c r="E25" s="69" t="s">
        <v>145</v>
      </c>
      <c r="F25" s="69" t="s">
        <v>151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31">
      <c r="A26" s="66" t="s">
        <v>29</v>
      </c>
      <c r="B26" s="67" t="s">
        <v>257</v>
      </c>
      <c r="C26" s="68" t="s">
        <v>258</v>
      </c>
      <c r="D26" s="68" t="s">
        <v>259</v>
      </c>
      <c r="E26" s="69" t="s">
        <v>144</v>
      </c>
      <c r="F26" s="69" t="s">
        <v>221</v>
      </c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16">
      <c r="A27" s="66" t="s">
        <v>30</v>
      </c>
      <c r="B27" s="67" t="s">
        <v>260</v>
      </c>
      <c r="C27" s="68" t="s">
        <v>218</v>
      </c>
      <c r="D27" s="68" t="s">
        <v>125</v>
      </c>
      <c r="E27" s="69" t="s">
        <v>144</v>
      </c>
      <c r="F27" s="69" t="s">
        <v>151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31">
      <c r="A28" s="66" t="s">
        <v>31</v>
      </c>
      <c r="B28" s="67" t="s">
        <v>261</v>
      </c>
      <c r="C28" s="68" t="s">
        <v>218</v>
      </c>
      <c r="D28" s="68" t="s">
        <v>262</v>
      </c>
      <c r="E28" s="69" t="s">
        <v>145</v>
      </c>
      <c r="F28" s="69" t="s">
        <v>221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16">
      <c r="A29" s="66" t="s">
        <v>32</v>
      </c>
      <c r="B29" s="70" t="s">
        <v>263</v>
      </c>
      <c r="C29" s="68" t="s">
        <v>218</v>
      </c>
      <c r="D29" s="68" t="s">
        <v>125</v>
      </c>
      <c r="E29" s="69" t="s">
        <v>145</v>
      </c>
      <c r="F29" s="69" t="s">
        <v>221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6">
      <c r="A30" s="66" t="s">
        <v>33</v>
      </c>
      <c r="B30" s="70" t="s">
        <v>264</v>
      </c>
      <c r="C30" s="68" t="s">
        <v>218</v>
      </c>
      <c r="D30" s="68" t="s">
        <v>125</v>
      </c>
      <c r="E30" s="69" t="s">
        <v>144</v>
      </c>
      <c r="F30" s="69" t="s">
        <v>214</v>
      </c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ht="16">
      <c r="A31" s="66" t="s">
        <v>34</v>
      </c>
      <c r="B31" s="67" t="s">
        <v>265</v>
      </c>
      <c r="C31" s="68" t="s">
        <v>266</v>
      </c>
      <c r="D31" s="68" t="s">
        <v>267</v>
      </c>
      <c r="E31" s="69" t="s">
        <v>144</v>
      </c>
      <c r="F31" s="69" t="s">
        <v>214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ht="16">
      <c r="A32" s="66" t="s">
        <v>35</v>
      </c>
      <c r="B32" s="70" t="s">
        <v>268</v>
      </c>
      <c r="C32" s="68" t="s">
        <v>269</v>
      </c>
      <c r="D32" s="68" t="s">
        <v>270</v>
      </c>
      <c r="E32" s="69" t="s">
        <v>144</v>
      </c>
      <c r="F32" s="69" t="s">
        <v>221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31">
      <c r="A33" s="66" t="s">
        <v>36</v>
      </c>
      <c r="B33" s="70" t="s">
        <v>271</v>
      </c>
      <c r="C33" s="68" t="s">
        <v>272</v>
      </c>
      <c r="D33" s="68" t="s">
        <v>273</v>
      </c>
      <c r="E33" s="69" t="s">
        <v>143</v>
      </c>
      <c r="F33" s="69" t="s">
        <v>237</v>
      </c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16">
      <c r="A34" s="66" t="s">
        <v>37</v>
      </c>
      <c r="B34" s="67" t="s">
        <v>274</v>
      </c>
      <c r="C34" s="68" t="s">
        <v>226</v>
      </c>
      <c r="D34" s="68" t="s">
        <v>275</v>
      </c>
      <c r="E34" s="69" t="s">
        <v>144</v>
      </c>
      <c r="F34" s="69" t="s">
        <v>221</v>
      </c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16">
      <c r="A35" s="66" t="s">
        <v>38</v>
      </c>
      <c r="B35" s="70" t="s">
        <v>276</v>
      </c>
      <c r="C35" s="68" t="s">
        <v>218</v>
      </c>
      <c r="D35" s="68" t="s">
        <v>277</v>
      </c>
      <c r="E35" s="69" t="s">
        <v>145</v>
      </c>
      <c r="F35" s="69" t="s">
        <v>221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ht="46">
      <c r="A36" s="66" t="s">
        <v>39</v>
      </c>
      <c r="B36" s="70" t="s">
        <v>278</v>
      </c>
      <c r="C36" s="68" t="s">
        <v>279</v>
      </c>
      <c r="D36" s="68" t="s">
        <v>280</v>
      </c>
      <c r="E36" s="69" t="s">
        <v>143</v>
      </c>
      <c r="F36" s="69" t="s">
        <v>237</v>
      </c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ht="32">
      <c r="A37" s="66" t="s">
        <v>40</v>
      </c>
      <c r="B37" s="67" t="s">
        <v>281</v>
      </c>
      <c r="C37" s="68" t="s">
        <v>282</v>
      </c>
      <c r="D37" s="68" t="s">
        <v>283</v>
      </c>
      <c r="E37" s="69" t="s">
        <v>143</v>
      </c>
      <c r="F37" s="69" t="s">
        <v>221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ht="16">
      <c r="A38" s="66" t="s">
        <v>41</v>
      </c>
      <c r="B38" s="70" t="s">
        <v>284</v>
      </c>
      <c r="C38" s="68" t="s">
        <v>224</v>
      </c>
      <c r="D38" s="68" t="s">
        <v>125</v>
      </c>
      <c r="E38" s="69" t="s">
        <v>144</v>
      </c>
      <c r="F38" s="69" t="s">
        <v>214</v>
      </c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ht="31">
      <c r="A39" s="66" t="s">
        <v>42</v>
      </c>
      <c r="B39" s="67" t="s">
        <v>285</v>
      </c>
      <c r="C39" s="68" t="s">
        <v>286</v>
      </c>
      <c r="D39" s="68" t="s">
        <v>287</v>
      </c>
      <c r="E39" s="69" t="s">
        <v>143</v>
      </c>
      <c r="F39" s="69" t="s">
        <v>237</v>
      </c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ht="61">
      <c r="A40" s="66" t="s">
        <v>43</v>
      </c>
      <c r="B40" s="67" t="s">
        <v>288</v>
      </c>
      <c r="C40" s="68" t="s">
        <v>289</v>
      </c>
      <c r="D40" s="68" t="s">
        <v>290</v>
      </c>
      <c r="E40" s="69" t="s">
        <v>143</v>
      </c>
      <c r="F40" s="69" t="s">
        <v>237</v>
      </c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ht="16">
      <c r="A41" s="66" t="s">
        <v>44</v>
      </c>
      <c r="B41" s="70" t="s">
        <v>291</v>
      </c>
      <c r="C41" s="68" t="s">
        <v>226</v>
      </c>
      <c r="D41" s="68" t="s">
        <v>292</v>
      </c>
      <c r="E41" s="69" t="s">
        <v>143</v>
      </c>
      <c r="F41" s="69" t="s">
        <v>214</v>
      </c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ht="16">
      <c r="A42" s="66" t="s">
        <v>45</v>
      </c>
      <c r="B42" s="67" t="s">
        <v>293</v>
      </c>
      <c r="C42" s="68" t="s">
        <v>269</v>
      </c>
      <c r="D42" s="68" t="s">
        <v>294</v>
      </c>
      <c r="E42" s="69" t="s">
        <v>143</v>
      </c>
      <c r="F42" s="69" t="s">
        <v>221</v>
      </c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ht="16">
      <c r="A43" s="66" t="s">
        <v>46</v>
      </c>
      <c r="B43" s="67" t="s">
        <v>295</v>
      </c>
      <c r="C43" s="68" t="s">
        <v>269</v>
      </c>
      <c r="D43" s="68" t="s">
        <v>296</v>
      </c>
      <c r="E43" s="69" t="s">
        <v>144</v>
      </c>
      <c r="F43" s="69" t="s">
        <v>151</v>
      </c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ht="16">
      <c r="A44" s="66" t="s">
        <v>47</v>
      </c>
      <c r="B44" s="70" t="s">
        <v>297</v>
      </c>
      <c r="C44" s="68" t="s">
        <v>226</v>
      </c>
      <c r="D44" s="68" t="s">
        <v>298</v>
      </c>
      <c r="E44" s="69" t="s">
        <v>143</v>
      </c>
      <c r="F44" s="69" t="s">
        <v>214</v>
      </c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ht="16">
      <c r="A45" s="66" t="s">
        <v>48</v>
      </c>
      <c r="B45" s="67" t="s">
        <v>299</v>
      </c>
      <c r="C45" s="68" t="s">
        <v>300</v>
      </c>
      <c r="D45" s="68" t="s">
        <v>128</v>
      </c>
      <c r="E45" s="69" t="s">
        <v>144</v>
      </c>
      <c r="F45" s="69" t="s">
        <v>151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ht="16">
      <c r="A46" s="66" t="s">
        <v>49</v>
      </c>
      <c r="B46" s="67" t="s">
        <v>301</v>
      </c>
      <c r="C46" s="68" t="s">
        <v>302</v>
      </c>
      <c r="D46" s="68" t="s">
        <v>303</v>
      </c>
      <c r="E46" s="69" t="s">
        <v>143</v>
      </c>
      <c r="F46" s="69" t="s">
        <v>214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ht="16">
      <c r="A47" s="66" t="s">
        <v>50</v>
      </c>
      <c r="B47" s="67" t="s">
        <v>304</v>
      </c>
      <c r="C47" s="68" t="s">
        <v>305</v>
      </c>
      <c r="D47" s="68" t="s">
        <v>306</v>
      </c>
      <c r="E47" s="69" t="s">
        <v>144</v>
      </c>
      <c r="F47" s="69" t="s">
        <v>214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ht="32">
      <c r="A48" s="66" t="s">
        <v>51</v>
      </c>
      <c r="B48" s="70" t="s">
        <v>307</v>
      </c>
      <c r="C48" s="68" t="s">
        <v>308</v>
      </c>
      <c r="D48" s="68" t="s">
        <v>309</v>
      </c>
      <c r="E48" s="69" t="s">
        <v>144</v>
      </c>
      <c r="F48" s="69" t="s">
        <v>221</v>
      </c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ht="16">
      <c r="A49" s="66" t="s">
        <v>52</v>
      </c>
      <c r="B49" s="70" t="s">
        <v>310</v>
      </c>
      <c r="C49" s="68" t="s">
        <v>218</v>
      </c>
      <c r="D49" s="68" t="s">
        <v>125</v>
      </c>
      <c r="E49" s="69" t="s">
        <v>145</v>
      </c>
      <c r="F49" s="69" t="s">
        <v>221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ht="16">
      <c r="A50" s="66" t="s">
        <v>53</v>
      </c>
      <c r="B50" s="67" t="s">
        <v>311</v>
      </c>
      <c r="C50" s="68" t="s">
        <v>218</v>
      </c>
      <c r="D50" s="68" t="s">
        <v>125</v>
      </c>
      <c r="E50" s="69" t="s">
        <v>145</v>
      </c>
      <c r="F50" s="69" t="s">
        <v>221</v>
      </c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ht="31">
      <c r="A51" s="66" t="s">
        <v>54</v>
      </c>
      <c r="B51" s="67" t="s">
        <v>312</v>
      </c>
      <c r="C51" s="68" t="s">
        <v>302</v>
      </c>
      <c r="D51" s="68" t="s">
        <v>313</v>
      </c>
      <c r="E51" s="69" t="s">
        <v>144</v>
      </c>
      <c r="F51" s="69" t="s">
        <v>214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ht="61">
      <c r="A52" s="66" t="s">
        <v>55</v>
      </c>
      <c r="B52" s="67" t="s">
        <v>314</v>
      </c>
      <c r="C52" s="68" t="s">
        <v>226</v>
      </c>
      <c r="D52" s="68" t="s">
        <v>315</v>
      </c>
      <c r="E52" s="69" t="s">
        <v>144</v>
      </c>
      <c r="F52" s="69" t="s">
        <v>214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ht="31">
      <c r="A53" s="66" t="s">
        <v>56</v>
      </c>
      <c r="B53" s="67" t="s">
        <v>316</v>
      </c>
      <c r="C53" s="68" t="s">
        <v>317</v>
      </c>
      <c r="D53" s="68" t="s">
        <v>318</v>
      </c>
      <c r="E53" s="69" t="s">
        <v>143</v>
      </c>
      <c r="F53" s="69" t="s">
        <v>151</v>
      </c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ht="31">
      <c r="A54" s="66" t="s">
        <v>57</v>
      </c>
      <c r="B54" s="70" t="s">
        <v>319</v>
      </c>
      <c r="C54" s="68" t="s">
        <v>320</v>
      </c>
      <c r="D54" s="68" t="s">
        <v>321</v>
      </c>
      <c r="E54" s="69" t="s">
        <v>144</v>
      </c>
      <c r="F54" s="69" t="s">
        <v>221</v>
      </c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ht="31">
      <c r="A55" s="66" t="s">
        <v>58</v>
      </c>
      <c r="B55" s="70" t="s">
        <v>322</v>
      </c>
      <c r="C55" s="68" t="s">
        <v>218</v>
      </c>
      <c r="D55" s="68" t="s">
        <v>323</v>
      </c>
      <c r="E55" s="69" t="s">
        <v>144</v>
      </c>
      <c r="F55" s="69" t="s">
        <v>221</v>
      </c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 ht="16">
      <c r="A56" s="66" t="s">
        <v>59</v>
      </c>
      <c r="B56" s="70" t="s">
        <v>324</v>
      </c>
      <c r="C56" s="68" t="s">
        <v>218</v>
      </c>
      <c r="D56" s="68" t="s">
        <v>125</v>
      </c>
      <c r="E56" s="69" t="s">
        <v>145</v>
      </c>
      <c r="F56" s="69" t="s">
        <v>221</v>
      </c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48">
      <c r="A57" s="66" t="s">
        <v>60</v>
      </c>
      <c r="B57" s="67" t="s">
        <v>325</v>
      </c>
      <c r="C57" s="68" t="s">
        <v>326</v>
      </c>
      <c r="D57" s="76" t="s">
        <v>327</v>
      </c>
      <c r="E57" s="69" t="s">
        <v>144</v>
      </c>
      <c r="F57" s="69" t="s">
        <v>151</v>
      </c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31">
      <c r="A58" s="66" t="s">
        <v>61</v>
      </c>
      <c r="B58" s="67" t="s">
        <v>328</v>
      </c>
      <c r="C58" s="68" t="s">
        <v>218</v>
      </c>
      <c r="D58" s="68" t="s">
        <v>329</v>
      </c>
      <c r="E58" s="69" t="s">
        <v>144</v>
      </c>
      <c r="F58" s="69" t="s">
        <v>221</v>
      </c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31">
      <c r="A59" s="66" t="s">
        <v>62</v>
      </c>
      <c r="B59" s="67" t="s">
        <v>330</v>
      </c>
      <c r="C59" s="68" t="s">
        <v>331</v>
      </c>
      <c r="D59" s="68" t="s">
        <v>332</v>
      </c>
      <c r="E59" s="69" t="s">
        <v>143</v>
      </c>
      <c r="F59" s="69" t="s">
        <v>151</v>
      </c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16">
      <c r="A60" s="66" t="s">
        <v>63</v>
      </c>
      <c r="B60" s="67" t="s">
        <v>333</v>
      </c>
      <c r="C60" s="68" t="s">
        <v>306</v>
      </c>
      <c r="D60" s="68" t="s">
        <v>334</v>
      </c>
      <c r="E60" s="69" t="s">
        <v>144</v>
      </c>
      <c r="F60" s="69" t="s">
        <v>221</v>
      </c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 ht="16">
      <c r="A61" s="66" t="s">
        <v>64</v>
      </c>
      <c r="B61" s="67" t="s">
        <v>335</v>
      </c>
      <c r="C61" s="68" t="s">
        <v>336</v>
      </c>
      <c r="D61" s="68" t="s">
        <v>337</v>
      </c>
      <c r="E61" s="69" t="s">
        <v>144</v>
      </c>
      <c r="F61" s="69" t="s">
        <v>221</v>
      </c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5">
      <c r="A62" s="69"/>
      <c r="B62" s="74"/>
      <c r="C62" s="77"/>
      <c r="D62" s="77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80">
      <c r="A63" s="69" t="s">
        <v>338</v>
      </c>
      <c r="B63" s="73" t="s">
        <v>339</v>
      </c>
      <c r="C63" s="68" t="s">
        <v>226</v>
      </c>
      <c r="D63" s="75" t="s">
        <v>340</v>
      </c>
      <c r="E63" s="69" t="s">
        <v>143</v>
      </c>
      <c r="F63" s="69" t="s">
        <v>341</v>
      </c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 ht="15">
      <c r="A64" s="69"/>
      <c r="B64" s="69"/>
      <c r="C64" s="68"/>
      <c r="D64" s="68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 ht="15">
      <c r="A65" s="69"/>
      <c r="B65" s="69"/>
      <c r="C65" s="68"/>
      <c r="D65" s="68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5">
      <c r="A66" s="69"/>
      <c r="B66" s="69"/>
      <c r="C66" s="68"/>
      <c r="D66" s="68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5">
      <c r="A67" s="69"/>
      <c r="B67" s="69"/>
      <c r="C67" s="68"/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5">
      <c r="A68" s="69"/>
      <c r="B68" s="69"/>
      <c r="C68" s="68"/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5">
      <c r="A69" s="69"/>
      <c r="B69" s="69"/>
      <c r="C69" s="68"/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ht="15">
      <c r="A70" s="69"/>
      <c r="B70" s="69"/>
      <c r="C70" s="68"/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 ht="15">
      <c r="A71" s="69"/>
      <c r="B71" s="69"/>
      <c r="C71" s="68"/>
      <c r="D71" s="68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5">
      <c r="A72" s="69"/>
      <c r="B72" s="69"/>
      <c r="C72" s="68"/>
      <c r="D72" s="68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ht="15">
      <c r="A73" s="69"/>
      <c r="B73" s="69"/>
      <c r="C73" s="68"/>
      <c r="D73" s="68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ht="15">
      <c r="A74" s="69"/>
      <c r="B74" s="69"/>
      <c r="C74" s="68"/>
      <c r="D74" s="68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5">
      <c r="A75" s="69"/>
      <c r="B75" s="69"/>
      <c r="C75" s="68"/>
      <c r="D75" s="68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5">
      <c r="A76" s="69"/>
      <c r="B76" s="69"/>
      <c r="C76" s="68"/>
      <c r="D76" s="68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5">
      <c r="A77" s="69"/>
      <c r="B77" s="69"/>
      <c r="C77" s="68"/>
      <c r="D77" s="68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5">
      <c r="A78" s="69"/>
      <c r="B78" s="69"/>
      <c r="C78" s="68"/>
      <c r="D78" s="68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5">
      <c r="A79" s="69"/>
      <c r="B79" s="69"/>
      <c r="C79" s="68"/>
      <c r="D79" s="68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5">
      <c r="A80" s="69"/>
      <c r="B80" s="69"/>
      <c r="C80" s="68"/>
      <c r="D80" s="68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">
      <c r="A81" s="69"/>
      <c r="B81" s="69"/>
      <c r="C81" s="68"/>
      <c r="D81" s="68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spans="1:26" ht="15">
      <c r="A82" s="69"/>
      <c r="B82" s="69"/>
      <c r="C82" s="68"/>
      <c r="D82" s="68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spans="1:26" ht="15">
      <c r="A83" s="69"/>
      <c r="B83" s="69"/>
      <c r="C83" s="68"/>
      <c r="D83" s="68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 ht="15">
      <c r="A84" s="69"/>
      <c r="B84" s="69"/>
      <c r="C84" s="68"/>
      <c r="D84" s="68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spans="1:26" ht="15">
      <c r="A85" s="69"/>
      <c r="B85" s="69"/>
      <c r="C85" s="68"/>
      <c r="D85" s="68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spans="1:26" ht="15">
      <c r="A86" s="69"/>
      <c r="B86" s="69"/>
      <c r="C86" s="68"/>
      <c r="D86" s="68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 ht="15">
      <c r="A87" s="69"/>
      <c r="B87" s="69"/>
      <c r="C87" s="68"/>
      <c r="D87" s="68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 ht="15">
      <c r="A88" s="69"/>
      <c r="B88" s="69"/>
      <c r="C88" s="68"/>
      <c r="D88" s="68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5">
      <c r="A89" s="69"/>
      <c r="B89" s="69"/>
      <c r="C89" s="68"/>
      <c r="D89" s="68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5">
      <c r="A90" s="69"/>
      <c r="B90" s="69"/>
      <c r="C90" s="68"/>
      <c r="D90" s="68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6" ht="15">
      <c r="A91" s="69"/>
      <c r="B91" s="69"/>
      <c r="C91" s="68"/>
      <c r="D91" s="68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6" ht="15">
      <c r="A92" s="69"/>
      <c r="B92" s="69"/>
      <c r="C92" s="68"/>
      <c r="D92" s="68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ht="15">
      <c r="A93" s="69"/>
      <c r="B93" s="69"/>
      <c r="C93" s="68"/>
      <c r="D93" s="68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ht="15">
      <c r="A94" s="69"/>
      <c r="B94" s="69"/>
      <c r="C94" s="68"/>
      <c r="D94" s="68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spans="1:26" ht="15">
      <c r="A95" s="69"/>
      <c r="B95" s="69"/>
      <c r="C95" s="68"/>
      <c r="D95" s="68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spans="1:26" ht="15">
      <c r="A96" s="69"/>
      <c r="B96" s="69"/>
      <c r="C96" s="68"/>
      <c r="D96" s="68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ht="15">
      <c r="A97" s="69"/>
      <c r="B97" s="69"/>
      <c r="C97" s="68"/>
      <c r="D97" s="68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5">
      <c r="A98" s="69"/>
      <c r="B98" s="69"/>
      <c r="C98" s="68"/>
      <c r="D98" s="68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15">
      <c r="A99" s="69"/>
      <c r="B99" s="69"/>
      <c r="C99" s="68"/>
      <c r="D99" s="68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ht="15">
      <c r="A100" s="69"/>
      <c r="B100" s="69"/>
      <c r="C100" s="68"/>
      <c r="D100" s="68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spans="1:26" ht="15">
      <c r="A101" s="69"/>
      <c r="B101" s="69"/>
      <c r="C101" s="68"/>
      <c r="D101" s="68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spans="1:26" ht="15">
      <c r="A102" s="69"/>
      <c r="B102" s="69"/>
      <c r="C102" s="68"/>
      <c r="D102" s="68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ht="15">
      <c r="A103" s="69"/>
      <c r="B103" s="69"/>
      <c r="C103" s="68"/>
      <c r="D103" s="68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ht="15">
      <c r="A104" s="69"/>
      <c r="B104" s="69"/>
      <c r="C104" s="68"/>
      <c r="D104" s="68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ht="15">
      <c r="A105" s="69"/>
      <c r="B105" s="69"/>
      <c r="C105" s="68"/>
      <c r="D105" s="68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ht="15">
      <c r="A106" s="69"/>
      <c r="B106" s="69"/>
      <c r="C106" s="68"/>
      <c r="D106" s="68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ht="15">
      <c r="A107" s="69"/>
      <c r="B107" s="69"/>
      <c r="C107" s="68"/>
      <c r="D107" s="68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ht="15">
      <c r="A108" s="69"/>
      <c r="B108" s="69"/>
      <c r="C108" s="68"/>
      <c r="D108" s="68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ht="15">
      <c r="A109" s="69"/>
      <c r="B109" s="69"/>
      <c r="C109" s="68"/>
      <c r="D109" s="68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spans="1:26" ht="15">
      <c r="A110" s="69"/>
      <c r="B110" s="69"/>
      <c r="C110" s="68"/>
      <c r="D110" s="68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spans="1:26" ht="15">
      <c r="A111" s="69"/>
      <c r="B111" s="69"/>
      <c r="C111" s="68"/>
      <c r="D111" s="68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spans="1:26" ht="15">
      <c r="A112" s="69"/>
      <c r="B112" s="69"/>
      <c r="C112" s="68"/>
      <c r="D112" s="68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spans="1:26" ht="15">
      <c r="A113" s="69"/>
      <c r="B113" s="69"/>
      <c r="C113" s="68"/>
      <c r="D113" s="68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spans="1:26" ht="15">
      <c r="A114" s="69"/>
      <c r="B114" s="69"/>
      <c r="C114" s="68"/>
      <c r="D114" s="68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spans="1:26" ht="15">
      <c r="A115" s="69"/>
      <c r="B115" s="69"/>
      <c r="C115" s="68"/>
      <c r="D115" s="68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spans="1:26" ht="15">
      <c r="A116" s="69"/>
      <c r="B116" s="69"/>
      <c r="C116" s="68"/>
      <c r="D116" s="68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spans="1:26" ht="15">
      <c r="A117" s="69"/>
      <c r="B117" s="69"/>
      <c r="C117" s="68"/>
      <c r="D117" s="68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spans="1:26" ht="15">
      <c r="A118" s="69"/>
      <c r="B118" s="69"/>
      <c r="C118" s="68"/>
      <c r="D118" s="68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spans="1:26" ht="15">
      <c r="A119" s="69"/>
      <c r="B119" s="69"/>
      <c r="C119" s="68"/>
      <c r="D119" s="68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spans="1:26" ht="15">
      <c r="A120" s="69"/>
      <c r="B120" s="69"/>
      <c r="C120" s="68"/>
      <c r="D120" s="68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spans="1:26" ht="15">
      <c r="A121" s="69"/>
      <c r="B121" s="69"/>
      <c r="C121" s="68"/>
      <c r="D121" s="68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spans="1:26" ht="15">
      <c r="A122" s="69"/>
      <c r="B122" s="69"/>
      <c r="C122" s="68"/>
      <c r="D122" s="68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spans="1:26" ht="15">
      <c r="A123" s="69"/>
      <c r="B123" s="69"/>
      <c r="C123" s="68"/>
      <c r="D123" s="68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spans="1:26" ht="15">
      <c r="A124" s="69"/>
      <c r="B124" s="69"/>
      <c r="C124" s="68"/>
      <c r="D124" s="68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spans="1:26" ht="15">
      <c r="A125" s="69"/>
      <c r="B125" s="69"/>
      <c r="C125" s="68"/>
      <c r="D125" s="68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 ht="15">
      <c r="A126" s="69"/>
      <c r="B126" s="69"/>
      <c r="C126" s="68"/>
      <c r="D126" s="68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spans="1:26" ht="15">
      <c r="A127" s="69"/>
      <c r="B127" s="69"/>
      <c r="C127" s="68"/>
      <c r="D127" s="68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spans="1:26" ht="15">
      <c r="A128" s="69"/>
      <c r="B128" s="69"/>
      <c r="C128" s="68"/>
      <c r="D128" s="68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spans="1:26" ht="15">
      <c r="A129" s="69"/>
      <c r="B129" s="69"/>
      <c r="C129" s="68"/>
      <c r="D129" s="68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spans="1:26" ht="15">
      <c r="A130" s="69"/>
      <c r="B130" s="69"/>
      <c r="C130" s="68"/>
      <c r="D130" s="68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spans="1:26" ht="15">
      <c r="A131" s="69"/>
      <c r="B131" s="69"/>
      <c r="C131" s="68"/>
      <c r="D131" s="68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spans="1:26" ht="15">
      <c r="A132" s="69"/>
      <c r="B132" s="69"/>
      <c r="C132" s="68"/>
      <c r="D132" s="68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spans="1:26" ht="15">
      <c r="A133" s="69"/>
      <c r="B133" s="69"/>
      <c r="C133" s="68"/>
      <c r="D133" s="68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spans="1:26" ht="15">
      <c r="A134" s="69"/>
      <c r="B134" s="69"/>
      <c r="C134" s="68"/>
      <c r="D134" s="68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spans="1:26" ht="15">
      <c r="A135" s="69"/>
      <c r="B135" s="69"/>
      <c r="C135" s="68"/>
      <c r="D135" s="68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spans="1:26" ht="15">
      <c r="A136" s="69"/>
      <c r="B136" s="69"/>
      <c r="C136" s="68"/>
      <c r="D136" s="68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spans="1:26" ht="15">
      <c r="A137" s="69"/>
      <c r="B137" s="69"/>
      <c r="C137" s="68"/>
      <c r="D137" s="6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spans="1:26" ht="15">
      <c r="A138" s="69"/>
      <c r="B138" s="69"/>
      <c r="C138" s="68"/>
      <c r="D138" s="68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spans="1:26" ht="15">
      <c r="A139" s="69"/>
      <c r="B139" s="69"/>
      <c r="C139" s="68"/>
      <c r="D139" s="68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spans="1:26" ht="15">
      <c r="A140" s="69"/>
      <c r="B140" s="69"/>
      <c r="C140" s="68"/>
      <c r="D140" s="68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spans="1:26" ht="15">
      <c r="A141" s="69"/>
      <c r="B141" s="69"/>
      <c r="C141" s="68"/>
      <c r="D141" s="68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spans="1:26" ht="15">
      <c r="A142" s="69"/>
      <c r="B142" s="69"/>
      <c r="C142" s="68"/>
      <c r="D142" s="68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spans="1:26" ht="15">
      <c r="A143" s="69"/>
      <c r="B143" s="69"/>
      <c r="C143" s="68"/>
      <c r="D143" s="68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spans="1:26" ht="15">
      <c r="A144" s="69"/>
      <c r="B144" s="69"/>
      <c r="C144" s="68"/>
      <c r="D144" s="68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spans="1:26" ht="15">
      <c r="A145" s="69"/>
      <c r="B145" s="69"/>
      <c r="C145" s="68"/>
      <c r="D145" s="68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spans="1:26" ht="15">
      <c r="A146" s="69"/>
      <c r="B146" s="69"/>
      <c r="C146" s="68"/>
      <c r="D146" s="68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spans="1:26" ht="15">
      <c r="A147" s="69"/>
      <c r="B147" s="69"/>
      <c r="C147" s="68"/>
      <c r="D147" s="68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spans="1:26" ht="15">
      <c r="A148" s="69"/>
      <c r="B148" s="69"/>
      <c r="C148" s="68"/>
      <c r="D148" s="68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spans="1:26" ht="15">
      <c r="A149" s="69"/>
      <c r="B149" s="69"/>
      <c r="C149" s="68"/>
      <c r="D149" s="68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spans="1:26" ht="15">
      <c r="A150" s="69"/>
      <c r="B150" s="69"/>
      <c r="C150" s="68"/>
      <c r="D150" s="68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spans="1:26" ht="15">
      <c r="A151" s="69"/>
      <c r="B151" s="69"/>
      <c r="C151" s="68"/>
      <c r="D151" s="68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spans="1:26" ht="15">
      <c r="A152" s="69"/>
      <c r="B152" s="69"/>
      <c r="C152" s="68"/>
      <c r="D152" s="68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spans="1:26" ht="15">
      <c r="A153" s="69"/>
      <c r="B153" s="69"/>
      <c r="C153" s="68"/>
      <c r="D153" s="68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spans="1:26" ht="15">
      <c r="A154" s="69"/>
      <c r="B154" s="69"/>
      <c r="C154" s="68"/>
      <c r="D154" s="68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spans="1:26" ht="15">
      <c r="A155" s="69"/>
      <c r="B155" s="69"/>
      <c r="C155" s="68"/>
      <c r="D155" s="68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spans="1:26" ht="15">
      <c r="A156" s="69"/>
      <c r="B156" s="69"/>
      <c r="C156" s="68"/>
      <c r="D156" s="68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spans="1:26" ht="15">
      <c r="A157" s="69"/>
      <c r="B157" s="69"/>
      <c r="C157" s="68"/>
      <c r="D157" s="68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spans="1:26" ht="15">
      <c r="A158" s="69"/>
      <c r="B158" s="69"/>
      <c r="C158" s="68"/>
      <c r="D158" s="68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spans="1:26" ht="15">
      <c r="A159" s="69"/>
      <c r="B159" s="69"/>
      <c r="C159" s="68"/>
      <c r="D159" s="68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spans="1:26" ht="15">
      <c r="A160" s="69"/>
      <c r="B160" s="69"/>
      <c r="C160" s="68"/>
      <c r="D160" s="68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spans="1:26" ht="15">
      <c r="A161" s="69"/>
      <c r="B161" s="69"/>
      <c r="C161" s="68"/>
      <c r="D161" s="68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spans="1:26" ht="15">
      <c r="A162" s="69"/>
      <c r="B162" s="69"/>
      <c r="C162" s="68"/>
      <c r="D162" s="68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spans="1:26" ht="15">
      <c r="A163" s="69"/>
      <c r="B163" s="69"/>
      <c r="C163" s="68"/>
      <c r="D163" s="68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spans="1:26" ht="15">
      <c r="A164" s="69"/>
      <c r="B164" s="69"/>
      <c r="C164" s="68"/>
      <c r="D164" s="68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spans="1:26" ht="15">
      <c r="A165" s="69"/>
      <c r="B165" s="69"/>
      <c r="C165" s="68"/>
      <c r="D165" s="68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spans="1:26" ht="15">
      <c r="A166" s="69"/>
      <c r="B166" s="69"/>
      <c r="C166" s="68"/>
      <c r="D166" s="68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spans="1:26" ht="15">
      <c r="A167" s="69"/>
      <c r="B167" s="69"/>
      <c r="C167" s="68"/>
      <c r="D167" s="68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spans="1:26" ht="15">
      <c r="A168" s="69"/>
      <c r="B168" s="69"/>
      <c r="C168" s="68"/>
      <c r="D168" s="68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spans="1:26" ht="15">
      <c r="A169" s="69"/>
      <c r="B169" s="69"/>
      <c r="C169" s="68"/>
      <c r="D169" s="68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spans="1:26" ht="15">
      <c r="A170" s="69"/>
      <c r="B170" s="69"/>
      <c r="C170" s="68"/>
      <c r="D170" s="68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spans="1:26" ht="15">
      <c r="A171" s="69"/>
      <c r="B171" s="69"/>
      <c r="C171" s="68"/>
      <c r="D171" s="68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spans="1:26" ht="15">
      <c r="A172" s="69"/>
      <c r="B172" s="69"/>
      <c r="C172" s="68"/>
      <c r="D172" s="68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spans="1:26" ht="15">
      <c r="A173" s="69"/>
      <c r="B173" s="69"/>
      <c r="C173" s="68"/>
      <c r="D173" s="68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spans="1:26" ht="15">
      <c r="A174" s="69"/>
      <c r="B174" s="69"/>
      <c r="C174" s="68"/>
      <c r="D174" s="68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spans="1:26" ht="15">
      <c r="A175" s="69"/>
      <c r="B175" s="69"/>
      <c r="C175" s="68"/>
      <c r="D175" s="68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spans="1:26" ht="15">
      <c r="A176" s="69"/>
      <c r="B176" s="69"/>
      <c r="C176" s="68"/>
      <c r="D176" s="68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spans="1:26" ht="15">
      <c r="A177" s="69"/>
      <c r="B177" s="69"/>
      <c r="C177" s="68"/>
      <c r="D177" s="68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spans="1:26" ht="15">
      <c r="A178" s="69"/>
      <c r="B178" s="69"/>
      <c r="C178" s="68"/>
      <c r="D178" s="68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spans="1:26" ht="15">
      <c r="A179" s="69"/>
      <c r="B179" s="69"/>
      <c r="C179" s="68"/>
      <c r="D179" s="68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spans="1:26" ht="15">
      <c r="A180" s="69"/>
      <c r="B180" s="69"/>
      <c r="C180" s="68"/>
      <c r="D180" s="68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spans="1:26" ht="15">
      <c r="A181" s="69"/>
      <c r="B181" s="69"/>
      <c r="C181" s="68"/>
      <c r="D181" s="68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spans="1:26" ht="15">
      <c r="A182" s="69"/>
      <c r="B182" s="69"/>
      <c r="C182" s="68"/>
      <c r="D182" s="68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spans="1:26" ht="15">
      <c r="A183" s="69"/>
      <c r="B183" s="69"/>
      <c r="C183" s="68"/>
      <c r="D183" s="68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spans="1:26" ht="15">
      <c r="A184" s="69"/>
      <c r="B184" s="69"/>
      <c r="C184" s="68"/>
      <c r="D184" s="68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spans="1:26" ht="15">
      <c r="A185" s="69"/>
      <c r="B185" s="69"/>
      <c r="C185" s="68"/>
      <c r="D185" s="68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spans="1:26" ht="15">
      <c r="A186" s="69"/>
      <c r="B186" s="69"/>
      <c r="C186" s="68"/>
      <c r="D186" s="68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spans="1:26" ht="15">
      <c r="A187" s="69"/>
      <c r="B187" s="69"/>
      <c r="C187" s="68"/>
      <c r="D187" s="68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spans="1:26" ht="15">
      <c r="A188" s="69"/>
      <c r="B188" s="69"/>
      <c r="C188" s="68"/>
      <c r="D188" s="68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spans="1:26" ht="15">
      <c r="A189" s="69"/>
      <c r="B189" s="69"/>
      <c r="C189" s="68"/>
      <c r="D189" s="68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spans="1:26" ht="15">
      <c r="A190" s="69"/>
      <c r="B190" s="69"/>
      <c r="C190" s="68"/>
      <c r="D190" s="68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spans="1:26" ht="15">
      <c r="A191" s="69"/>
      <c r="B191" s="69"/>
      <c r="C191" s="68"/>
      <c r="D191" s="68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">
      <c r="A192" s="69"/>
      <c r="B192" s="69"/>
      <c r="C192" s="68"/>
      <c r="D192" s="68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">
      <c r="A193" s="69"/>
      <c r="B193" s="69"/>
      <c r="C193" s="68"/>
      <c r="D193" s="68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5">
      <c r="A194" s="69"/>
      <c r="B194" s="69"/>
      <c r="C194" s="68"/>
      <c r="D194" s="68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spans="1:26" ht="15">
      <c r="A195" s="69"/>
      <c r="B195" s="69"/>
      <c r="C195" s="68"/>
      <c r="D195" s="68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spans="1:26" ht="15">
      <c r="A196" s="69"/>
      <c r="B196" s="69"/>
      <c r="C196" s="68"/>
      <c r="D196" s="68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spans="1:26" ht="15">
      <c r="A197" s="69"/>
      <c r="B197" s="69"/>
      <c r="C197" s="68"/>
      <c r="D197" s="68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spans="1:26" ht="15">
      <c r="A198" s="69"/>
      <c r="B198" s="69"/>
      <c r="C198" s="68"/>
      <c r="D198" s="68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spans="1:26" ht="15">
      <c r="A199" s="69"/>
      <c r="B199" s="69"/>
      <c r="C199" s="68"/>
      <c r="D199" s="68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spans="1:26" ht="15">
      <c r="A200" s="69"/>
      <c r="B200" s="69"/>
      <c r="C200" s="68"/>
      <c r="D200" s="68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spans="1:26" ht="15">
      <c r="A201" s="69"/>
      <c r="B201" s="69"/>
      <c r="C201" s="68"/>
      <c r="D201" s="68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spans="1:26" ht="15">
      <c r="A202" s="69"/>
      <c r="B202" s="69"/>
      <c r="C202" s="68"/>
      <c r="D202" s="68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spans="1:26" ht="15">
      <c r="A203" s="69"/>
      <c r="B203" s="69"/>
      <c r="C203" s="68"/>
      <c r="D203" s="68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spans="1:26" ht="15">
      <c r="A204" s="69"/>
      <c r="B204" s="69"/>
      <c r="C204" s="68"/>
      <c r="D204" s="68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spans="1:26" ht="15">
      <c r="A205" s="69"/>
      <c r="B205" s="69"/>
      <c r="C205" s="68"/>
      <c r="D205" s="68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spans="1:26" ht="15">
      <c r="A206" s="69"/>
      <c r="B206" s="69"/>
      <c r="C206" s="68"/>
      <c r="D206" s="68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spans="1:26" ht="15">
      <c r="A207" s="69"/>
      <c r="B207" s="69"/>
      <c r="C207" s="68"/>
      <c r="D207" s="68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spans="1:26" ht="15">
      <c r="A208" s="69"/>
      <c r="B208" s="69"/>
      <c r="C208" s="68"/>
      <c r="D208" s="68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spans="1:26" ht="15">
      <c r="A209" s="69"/>
      <c r="B209" s="69"/>
      <c r="C209" s="68"/>
      <c r="D209" s="68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spans="1:26" ht="15">
      <c r="A210" s="69"/>
      <c r="B210" s="69"/>
      <c r="C210" s="68"/>
      <c r="D210" s="68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spans="1:26" ht="15">
      <c r="A211" s="69"/>
      <c r="B211" s="69"/>
      <c r="C211" s="68"/>
      <c r="D211" s="68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spans="1:26" ht="15">
      <c r="A212" s="69"/>
      <c r="B212" s="69"/>
      <c r="C212" s="68"/>
      <c r="D212" s="68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spans="1:26" ht="15">
      <c r="A213" s="69"/>
      <c r="B213" s="69"/>
      <c r="C213" s="68"/>
      <c r="D213" s="68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spans="1:26" ht="15">
      <c r="A214" s="69"/>
      <c r="B214" s="69"/>
      <c r="C214" s="68"/>
      <c r="D214" s="68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spans="1:26" ht="15">
      <c r="A215" s="69"/>
      <c r="B215" s="69"/>
      <c r="C215" s="68"/>
      <c r="D215" s="68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spans="1:26" ht="15">
      <c r="A216" s="69"/>
      <c r="B216" s="69"/>
      <c r="C216" s="68"/>
      <c r="D216" s="68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spans="1:26" ht="15">
      <c r="A217" s="69"/>
      <c r="B217" s="69"/>
      <c r="C217" s="68"/>
      <c r="D217" s="68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spans="1:26" ht="15">
      <c r="A218" s="69"/>
      <c r="B218" s="69"/>
      <c r="C218" s="68"/>
      <c r="D218" s="68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spans="1:26" ht="15">
      <c r="A219" s="69"/>
      <c r="B219" s="69"/>
      <c r="C219" s="68"/>
      <c r="D219" s="68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spans="1:26" ht="15">
      <c r="A220" s="69"/>
      <c r="B220" s="69"/>
      <c r="C220" s="68"/>
      <c r="D220" s="68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spans="1:26" ht="15">
      <c r="A221" s="69"/>
      <c r="B221" s="69"/>
      <c r="C221" s="68"/>
      <c r="D221" s="68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spans="1:26" ht="15">
      <c r="A222" s="69"/>
      <c r="B222" s="69"/>
      <c r="C222" s="68"/>
      <c r="D222" s="68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spans="1:26" ht="15">
      <c r="A223" s="69"/>
      <c r="B223" s="69"/>
      <c r="C223" s="68"/>
      <c r="D223" s="68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spans="1:26" ht="15">
      <c r="A224" s="69"/>
      <c r="B224" s="69"/>
      <c r="C224" s="68"/>
      <c r="D224" s="68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spans="1:26" ht="15">
      <c r="A225" s="69"/>
      <c r="B225" s="69"/>
      <c r="C225" s="68"/>
      <c r="D225" s="68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spans="1:26" ht="15">
      <c r="A226" s="69"/>
      <c r="B226" s="69"/>
      <c r="C226" s="68"/>
      <c r="D226" s="6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spans="1:26" ht="15">
      <c r="A227" s="69"/>
      <c r="B227" s="69"/>
      <c r="C227" s="68"/>
      <c r="D227" s="68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spans="1:26" ht="15">
      <c r="A228" s="69"/>
      <c r="B228" s="69"/>
      <c r="C228" s="68"/>
      <c r="D228" s="68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spans="1:26" ht="15">
      <c r="A229" s="69"/>
      <c r="B229" s="69"/>
      <c r="C229" s="68"/>
      <c r="D229" s="68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spans="1:26" ht="15">
      <c r="A230" s="69"/>
      <c r="B230" s="69"/>
      <c r="C230" s="68"/>
      <c r="D230" s="68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spans="1:26" ht="15">
      <c r="A231" s="69"/>
      <c r="B231" s="69"/>
      <c r="C231" s="68"/>
      <c r="D231" s="68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spans="1:26" ht="15">
      <c r="A232" s="69"/>
      <c r="B232" s="69"/>
      <c r="C232" s="68"/>
      <c r="D232" s="68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spans="1:26" ht="15">
      <c r="A233" s="69"/>
      <c r="B233" s="69"/>
      <c r="C233" s="68"/>
      <c r="D233" s="68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spans="1:26" ht="15">
      <c r="A234" s="69"/>
      <c r="B234" s="69"/>
      <c r="C234" s="68"/>
      <c r="D234" s="68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spans="1:26" ht="15">
      <c r="A235" s="69"/>
      <c r="B235" s="69"/>
      <c r="C235" s="68"/>
      <c r="D235" s="68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spans="1:26" ht="15">
      <c r="A236" s="69"/>
      <c r="B236" s="69"/>
      <c r="C236" s="68"/>
      <c r="D236" s="68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spans="1:26" ht="15">
      <c r="A237" s="69"/>
      <c r="B237" s="69"/>
      <c r="C237" s="68"/>
      <c r="D237" s="68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spans="1:26" ht="15">
      <c r="A238" s="69"/>
      <c r="B238" s="69"/>
      <c r="C238" s="68"/>
      <c r="D238" s="68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spans="1:26" ht="15">
      <c r="A239" s="69"/>
      <c r="B239" s="69"/>
      <c r="C239" s="68"/>
      <c r="D239" s="68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spans="1:26" ht="15">
      <c r="A240" s="69"/>
      <c r="B240" s="69"/>
      <c r="C240" s="68"/>
      <c r="D240" s="68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spans="1:26" ht="15">
      <c r="A241" s="69"/>
      <c r="B241" s="69"/>
      <c r="C241" s="68"/>
      <c r="D241" s="68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spans="1:26" ht="15">
      <c r="A242" s="69"/>
      <c r="B242" s="69"/>
      <c r="C242" s="68"/>
      <c r="D242" s="68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spans="1:26" ht="15">
      <c r="A243" s="69"/>
      <c r="B243" s="69"/>
      <c r="C243" s="68"/>
      <c r="D243" s="68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spans="1:26" ht="15">
      <c r="A244" s="69"/>
      <c r="B244" s="69"/>
      <c r="C244" s="68"/>
      <c r="D244" s="68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spans="1:26" ht="15">
      <c r="A245" s="69"/>
      <c r="B245" s="69"/>
      <c r="C245" s="68"/>
      <c r="D245" s="68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spans="1:26" ht="15">
      <c r="A246" s="69"/>
      <c r="B246" s="69"/>
      <c r="C246" s="68"/>
      <c r="D246" s="68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spans="1:26" ht="15">
      <c r="A247" s="69"/>
      <c r="B247" s="69"/>
      <c r="C247" s="68"/>
      <c r="D247" s="68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spans="1:26" ht="15">
      <c r="A248" s="69"/>
      <c r="B248" s="69"/>
      <c r="C248" s="68"/>
      <c r="D248" s="68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spans="1:26" ht="15">
      <c r="A249" s="69"/>
      <c r="B249" s="69"/>
      <c r="C249" s="68"/>
      <c r="D249" s="68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spans="1:26" ht="15">
      <c r="A250" s="69"/>
      <c r="B250" s="69"/>
      <c r="C250" s="68"/>
      <c r="D250" s="68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spans="1:26" ht="15">
      <c r="A251" s="69"/>
      <c r="B251" s="69"/>
      <c r="C251" s="68"/>
      <c r="D251" s="68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spans="1:26" ht="15">
      <c r="A252" s="69"/>
      <c r="B252" s="69"/>
      <c r="C252" s="68"/>
      <c r="D252" s="68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spans="1:26" ht="15">
      <c r="A253" s="69"/>
      <c r="B253" s="69"/>
      <c r="C253" s="68"/>
      <c r="D253" s="68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spans="1:26" ht="15">
      <c r="A254" s="69"/>
      <c r="B254" s="69"/>
      <c r="C254" s="68"/>
      <c r="D254" s="68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spans="1:26" ht="15">
      <c r="A255" s="69"/>
      <c r="B255" s="69"/>
      <c r="C255" s="68"/>
      <c r="D255" s="68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spans="1:26" ht="15">
      <c r="A256" s="69"/>
      <c r="B256" s="69"/>
      <c r="C256" s="68"/>
      <c r="D256" s="68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spans="1:26" ht="15">
      <c r="A257" s="69"/>
      <c r="B257" s="69"/>
      <c r="C257" s="68"/>
      <c r="D257" s="68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spans="1:26" ht="15">
      <c r="A258" s="69"/>
      <c r="B258" s="69"/>
      <c r="C258" s="68"/>
      <c r="D258" s="68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spans="1:26" ht="15">
      <c r="A259" s="69"/>
      <c r="B259" s="69"/>
      <c r="C259" s="68"/>
      <c r="D259" s="68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spans="1:26" ht="15">
      <c r="A260" s="69"/>
      <c r="B260" s="69"/>
      <c r="C260" s="68"/>
      <c r="D260" s="68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spans="1:26" ht="15">
      <c r="A261" s="69"/>
      <c r="B261" s="69"/>
      <c r="C261" s="68"/>
      <c r="D261" s="68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spans="1:26" ht="15">
      <c r="A262" s="69"/>
      <c r="B262" s="69"/>
      <c r="C262" s="68"/>
      <c r="D262" s="68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spans="1:26" ht="15">
      <c r="A263" s="69"/>
      <c r="B263" s="69"/>
      <c r="C263" s="68"/>
      <c r="D263" s="68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spans="1:26" ht="15">
      <c r="A264" s="69"/>
      <c r="B264" s="69"/>
      <c r="C264" s="68"/>
      <c r="D264" s="68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spans="1:26" ht="15">
      <c r="A265" s="69"/>
      <c r="B265" s="69"/>
      <c r="C265" s="68"/>
      <c r="D265" s="68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spans="1:26" ht="15">
      <c r="A266" s="69"/>
      <c r="B266" s="69"/>
      <c r="C266" s="68"/>
      <c r="D266" s="68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spans="1:26" ht="15">
      <c r="A267" s="69"/>
      <c r="B267" s="69"/>
      <c r="C267" s="68"/>
      <c r="D267" s="68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spans="1:26" ht="15">
      <c r="A268" s="69"/>
      <c r="B268" s="69"/>
      <c r="C268" s="68"/>
      <c r="D268" s="68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spans="1:26" ht="15">
      <c r="A269" s="69"/>
      <c r="B269" s="69"/>
      <c r="C269" s="68"/>
      <c r="D269" s="68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spans="1:26" ht="15">
      <c r="A270" s="69"/>
      <c r="B270" s="69"/>
      <c r="C270" s="68"/>
      <c r="D270" s="68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spans="1:26" ht="15">
      <c r="A271" s="69"/>
      <c r="B271" s="69"/>
      <c r="C271" s="68"/>
      <c r="D271" s="68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spans="1:26" ht="15">
      <c r="A272" s="69"/>
      <c r="B272" s="69"/>
      <c r="C272" s="68"/>
      <c r="D272" s="68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spans="1:26" ht="15">
      <c r="A273" s="69"/>
      <c r="B273" s="69"/>
      <c r="C273" s="68"/>
      <c r="D273" s="68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spans="1:26" ht="15">
      <c r="A274" s="69"/>
      <c r="B274" s="69"/>
      <c r="C274" s="68"/>
      <c r="D274" s="68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spans="1:26" ht="15">
      <c r="A275" s="69"/>
      <c r="B275" s="69"/>
      <c r="C275" s="68"/>
      <c r="D275" s="68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spans="1:26" ht="15">
      <c r="A276" s="69"/>
      <c r="B276" s="69"/>
      <c r="C276" s="68"/>
      <c r="D276" s="68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5">
      <c r="A277" s="69"/>
      <c r="B277" s="69"/>
      <c r="C277" s="68"/>
      <c r="D277" s="68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spans="1:26" ht="15">
      <c r="A278" s="69"/>
      <c r="B278" s="69"/>
      <c r="C278" s="68"/>
      <c r="D278" s="68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5">
      <c r="A279" s="69"/>
      <c r="B279" s="69"/>
      <c r="C279" s="68"/>
      <c r="D279" s="68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15">
      <c r="A280" s="69"/>
      <c r="B280" s="69"/>
      <c r="C280" s="68"/>
      <c r="D280" s="68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5">
      <c r="A281" s="69"/>
      <c r="B281" s="69"/>
      <c r="C281" s="68"/>
      <c r="D281" s="68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15">
      <c r="A282" s="69"/>
      <c r="B282" s="69"/>
      <c r="C282" s="68"/>
      <c r="D282" s="68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5">
      <c r="A283" s="69"/>
      <c r="B283" s="69"/>
      <c r="C283" s="68"/>
      <c r="D283" s="68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spans="1:26" ht="15">
      <c r="A284" s="69"/>
      <c r="B284" s="69"/>
      <c r="C284" s="68"/>
      <c r="D284" s="68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spans="1:26" ht="15">
      <c r="A285" s="69"/>
      <c r="B285" s="69"/>
      <c r="C285" s="68"/>
      <c r="D285" s="68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spans="1:26" ht="15">
      <c r="A286" s="69"/>
      <c r="B286" s="69"/>
      <c r="C286" s="68"/>
      <c r="D286" s="68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spans="1:26" ht="15">
      <c r="A287" s="69"/>
      <c r="B287" s="69"/>
      <c r="C287" s="68"/>
      <c r="D287" s="68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spans="1:26" ht="15">
      <c r="A288" s="69"/>
      <c r="B288" s="69"/>
      <c r="C288" s="68"/>
      <c r="D288" s="68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spans="1:26" ht="15">
      <c r="A289" s="69"/>
      <c r="B289" s="69"/>
      <c r="C289" s="68"/>
      <c r="D289" s="68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spans="1:26" ht="15">
      <c r="A290" s="69"/>
      <c r="B290" s="69"/>
      <c r="C290" s="68"/>
      <c r="D290" s="68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spans="1:26" ht="15">
      <c r="A291" s="69"/>
      <c r="B291" s="69"/>
      <c r="C291" s="68"/>
      <c r="D291" s="68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spans="1:26" ht="15">
      <c r="A292" s="69"/>
      <c r="B292" s="69"/>
      <c r="C292" s="68"/>
      <c r="D292" s="68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spans="1:26" ht="15">
      <c r="A293" s="69"/>
      <c r="B293" s="69"/>
      <c r="C293" s="68"/>
      <c r="D293" s="68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spans="1:26" ht="15">
      <c r="A294" s="69"/>
      <c r="B294" s="69"/>
      <c r="C294" s="68"/>
      <c r="D294" s="68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spans="1:26" ht="15">
      <c r="A295" s="69"/>
      <c r="B295" s="69"/>
      <c r="C295" s="68"/>
      <c r="D295" s="68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spans="1:26" ht="15">
      <c r="A296" s="69"/>
      <c r="B296" s="69"/>
      <c r="C296" s="68"/>
      <c r="D296" s="68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spans="1:26" ht="15">
      <c r="A297" s="69"/>
      <c r="B297" s="69"/>
      <c r="C297" s="68"/>
      <c r="D297" s="68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spans="1:26" ht="15">
      <c r="A298" s="69"/>
      <c r="B298" s="69"/>
      <c r="C298" s="68"/>
      <c r="D298" s="68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spans="1:26" ht="15">
      <c r="A299" s="69"/>
      <c r="B299" s="69"/>
      <c r="C299" s="68"/>
      <c r="D299" s="68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spans="1:26" ht="15">
      <c r="A300" s="69"/>
      <c r="B300" s="69"/>
      <c r="C300" s="68"/>
      <c r="D300" s="68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spans="1:26" ht="15">
      <c r="A301" s="69"/>
      <c r="B301" s="69"/>
      <c r="C301" s="68"/>
      <c r="D301" s="68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spans="1:26" ht="15">
      <c r="A302" s="69"/>
      <c r="B302" s="69"/>
      <c r="C302" s="68"/>
      <c r="D302" s="68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spans="1:26" ht="15">
      <c r="A303" s="69"/>
      <c r="B303" s="69"/>
      <c r="C303" s="68"/>
      <c r="D303" s="68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spans="1:26" ht="15">
      <c r="A304" s="69"/>
      <c r="B304" s="69"/>
      <c r="C304" s="68"/>
      <c r="D304" s="68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spans="1:26" ht="15">
      <c r="A305" s="69"/>
      <c r="B305" s="69"/>
      <c r="C305" s="68"/>
      <c r="D305" s="68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spans="1:26" ht="15">
      <c r="A306" s="69"/>
      <c r="B306" s="69"/>
      <c r="C306" s="68"/>
      <c r="D306" s="68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spans="1:26" ht="15">
      <c r="A307" s="69"/>
      <c r="B307" s="69"/>
      <c r="C307" s="68"/>
      <c r="D307" s="68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spans="1:26" ht="15">
      <c r="A308" s="69"/>
      <c r="B308" s="69"/>
      <c r="C308" s="68"/>
      <c r="D308" s="68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spans="1:26" ht="15">
      <c r="A309" s="69"/>
      <c r="B309" s="69"/>
      <c r="C309" s="68"/>
      <c r="D309" s="68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spans="1:26" ht="15">
      <c r="A310" s="69"/>
      <c r="B310" s="69"/>
      <c r="C310" s="68"/>
      <c r="D310" s="68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spans="1:26" ht="15">
      <c r="A311" s="69"/>
      <c r="B311" s="69"/>
      <c r="C311" s="68"/>
      <c r="D311" s="68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spans="1:26" ht="15">
      <c r="A312" s="69"/>
      <c r="B312" s="69"/>
      <c r="C312" s="68"/>
      <c r="D312" s="68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spans="1:26" ht="15">
      <c r="A313" s="69"/>
      <c r="B313" s="69"/>
      <c r="C313" s="68"/>
      <c r="D313" s="68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spans="1:26" ht="15">
      <c r="A314" s="69"/>
      <c r="B314" s="69"/>
      <c r="C314" s="68"/>
      <c r="D314" s="68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spans="1:26" ht="15">
      <c r="A315" s="69"/>
      <c r="B315" s="69"/>
      <c r="C315" s="68"/>
      <c r="D315" s="6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spans="1:26" ht="15">
      <c r="A316" s="69"/>
      <c r="B316" s="69"/>
      <c r="C316" s="68"/>
      <c r="D316" s="68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spans="1:26" ht="15">
      <c r="A317" s="69"/>
      <c r="B317" s="69"/>
      <c r="C317" s="68"/>
      <c r="D317" s="68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spans="1:26" ht="15">
      <c r="A318" s="69"/>
      <c r="B318" s="69"/>
      <c r="C318" s="68"/>
      <c r="D318" s="68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spans="1:26" ht="15">
      <c r="A319" s="69"/>
      <c r="B319" s="69"/>
      <c r="C319" s="68"/>
      <c r="D319" s="68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spans="1:26" ht="15">
      <c r="A320" s="69"/>
      <c r="B320" s="69"/>
      <c r="C320" s="68"/>
      <c r="D320" s="68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spans="1:26" ht="15">
      <c r="A321" s="69"/>
      <c r="B321" s="69"/>
      <c r="C321" s="68"/>
      <c r="D321" s="68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spans="1:26" ht="15">
      <c r="A322" s="69"/>
      <c r="B322" s="69"/>
      <c r="C322" s="68"/>
      <c r="D322" s="68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spans="1:26" ht="15">
      <c r="A323" s="69"/>
      <c r="B323" s="69"/>
      <c r="C323" s="68"/>
      <c r="D323" s="68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spans="1:26" ht="15">
      <c r="A324" s="69"/>
      <c r="B324" s="69"/>
      <c r="C324" s="68"/>
      <c r="D324" s="68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spans="1:26" ht="15">
      <c r="A325" s="69"/>
      <c r="B325" s="69"/>
      <c r="C325" s="68"/>
      <c r="D325" s="68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spans="1:26" ht="15">
      <c r="A326" s="69"/>
      <c r="B326" s="69"/>
      <c r="C326" s="68"/>
      <c r="D326" s="68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spans="1:26" ht="15">
      <c r="A327" s="69"/>
      <c r="B327" s="69"/>
      <c r="C327" s="68"/>
      <c r="D327" s="68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spans="1:26" ht="15">
      <c r="A328" s="69"/>
      <c r="B328" s="69"/>
      <c r="C328" s="68"/>
      <c r="D328" s="68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spans="1:26" ht="15">
      <c r="A329" s="69"/>
      <c r="B329" s="69"/>
      <c r="C329" s="68"/>
      <c r="D329" s="68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spans="1:26" ht="15">
      <c r="A330" s="69"/>
      <c r="B330" s="69"/>
      <c r="C330" s="68"/>
      <c r="D330" s="68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spans="1:26" ht="15">
      <c r="A331" s="69"/>
      <c r="B331" s="69"/>
      <c r="C331" s="68"/>
      <c r="D331" s="68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spans="1:26" ht="15">
      <c r="A332" s="69"/>
      <c r="B332" s="69"/>
      <c r="C332" s="68"/>
      <c r="D332" s="68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spans="1:26" ht="15">
      <c r="A333" s="69"/>
      <c r="B333" s="69"/>
      <c r="C333" s="68"/>
      <c r="D333" s="68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spans="1:26" ht="15">
      <c r="A334" s="69"/>
      <c r="B334" s="69"/>
      <c r="C334" s="68"/>
      <c r="D334" s="68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spans="1:26" ht="15">
      <c r="A335" s="69"/>
      <c r="B335" s="69"/>
      <c r="C335" s="68"/>
      <c r="D335" s="68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spans="1:26" ht="15">
      <c r="A336" s="69"/>
      <c r="B336" s="69"/>
      <c r="C336" s="68"/>
      <c r="D336" s="68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spans="1:26" ht="15">
      <c r="A337" s="69"/>
      <c r="B337" s="69"/>
      <c r="C337" s="68"/>
      <c r="D337" s="68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spans="1:26" ht="15">
      <c r="A338" s="69"/>
      <c r="B338" s="69"/>
      <c r="C338" s="68"/>
      <c r="D338" s="68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spans="1:26" ht="15">
      <c r="A339" s="69"/>
      <c r="B339" s="69"/>
      <c r="C339" s="68"/>
      <c r="D339" s="68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spans="1:26" ht="15">
      <c r="A340" s="69"/>
      <c r="B340" s="69"/>
      <c r="C340" s="68"/>
      <c r="D340" s="68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spans="1:26" ht="15">
      <c r="A341" s="69"/>
      <c r="B341" s="69"/>
      <c r="C341" s="68"/>
      <c r="D341" s="68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spans="1:26" ht="15">
      <c r="A342" s="69"/>
      <c r="B342" s="69"/>
      <c r="C342" s="68"/>
      <c r="D342" s="68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spans="1:26" ht="15">
      <c r="A343" s="69"/>
      <c r="B343" s="69"/>
      <c r="C343" s="68"/>
      <c r="D343" s="68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spans="1:26" ht="15">
      <c r="A344" s="69"/>
      <c r="B344" s="69"/>
      <c r="C344" s="68"/>
      <c r="D344" s="68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spans="1:26" ht="15">
      <c r="A345" s="69"/>
      <c r="B345" s="69"/>
      <c r="C345" s="68"/>
      <c r="D345" s="68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spans="1:26" ht="15">
      <c r="A346" s="69"/>
      <c r="B346" s="69"/>
      <c r="C346" s="68"/>
      <c r="D346" s="68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spans="1:26" ht="15">
      <c r="A347" s="69"/>
      <c r="B347" s="69"/>
      <c r="C347" s="68"/>
      <c r="D347" s="68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spans="1:26" ht="15">
      <c r="A348" s="69"/>
      <c r="B348" s="69"/>
      <c r="C348" s="68"/>
      <c r="D348" s="68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spans="1:26" ht="15">
      <c r="A349" s="69"/>
      <c r="B349" s="69"/>
      <c r="C349" s="68"/>
      <c r="D349" s="68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spans="1:26" ht="15">
      <c r="A350" s="69"/>
      <c r="B350" s="69"/>
      <c r="C350" s="68"/>
      <c r="D350" s="68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spans="1:26" ht="15">
      <c r="A351" s="69"/>
      <c r="B351" s="69"/>
      <c r="C351" s="68"/>
      <c r="D351" s="68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spans="1:26" ht="15">
      <c r="A352" s="69"/>
      <c r="B352" s="69"/>
      <c r="C352" s="68"/>
      <c r="D352" s="68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spans="1:26" ht="15">
      <c r="A353" s="69"/>
      <c r="B353" s="69"/>
      <c r="C353" s="68"/>
      <c r="D353" s="68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spans="1:26" ht="15">
      <c r="A354" s="69"/>
      <c r="B354" s="69"/>
      <c r="C354" s="68"/>
      <c r="D354" s="68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spans="1:26" ht="15">
      <c r="A355" s="69"/>
      <c r="B355" s="69"/>
      <c r="C355" s="68"/>
      <c r="D355" s="68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spans="1:26" ht="15">
      <c r="A356" s="69"/>
      <c r="B356" s="69"/>
      <c r="C356" s="68"/>
      <c r="D356" s="68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spans="1:26" ht="15">
      <c r="A357" s="69"/>
      <c r="B357" s="69"/>
      <c r="C357" s="68"/>
      <c r="D357" s="68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spans="1:26" ht="15">
      <c r="A358" s="69"/>
      <c r="B358" s="69"/>
      <c r="C358" s="68"/>
      <c r="D358" s="68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spans="1:26" ht="15">
      <c r="A359" s="69"/>
      <c r="B359" s="69"/>
      <c r="C359" s="68"/>
      <c r="D359" s="68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spans="1:26" ht="15">
      <c r="A360" s="69"/>
      <c r="B360" s="69"/>
      <c r="C360" s="68"/>
      <c r="D360" s="68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spans="1:26" ht="15">
      <c r="A361" s="69"/>
      <c r="B361" s="69"/>
      <c r="C361" s="68"/>
      <c r="D361" s="68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spans="1:26" ht="15">
      <c r="A362" s="69"/>
      <c r="B362" s="69"/>
      <c r="C362" s="68"/>
      <c r="D362" s="68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spans="1:26" ht="15">
      <c r="A363" s="69"/>
      <c r="B363" s="69"/>
      <c r="C363" s="68"/>
      <c r="D363" s="68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spans="1:26" ht="15">
      <c r="A364" s="69"/>
      <c r="B364" s="69"/>
      <c r="C364" s="68"/>
      <c r="D364" s="68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spans="1:26" ht="15">
      <c r="A365" s="69"/>
      <c r="B365" s="69"/>
      <c r="C365" s="68"/>
      <c r="D365" s="68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spans="1:26" ht="15">
      <c r="A366" s="69"/>
      <c r="B366" s="69"/>
      <c r="C366" s="68"/>
      <c r="D366" s="68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spans="1:26" ht="15">
      <c r="A367" s="69"/>
      <c r="B367" s="69"/>
      <c r="C367" s="68"/>
      <c r="D367" s="68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spans="1:26" ht="15">
      <c r="A368" s="69"/>
      <c r="B368" s="69"/>
      <c r="C368" s="68"/>
      <c r="D368" s="68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spans="1:26" ht="15">
      <c r="A369" s="69"/>
      <c r="B369" s="69"/>
      <c r="C369" s="68"/>
      <c r="D369" s="68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spans="1:26" ht="15">
      <c r="A370" s="69"/>
      <c r="B370" s="69"/>
      <c r="C370" s="68"/>
      <c r="D370" s="68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spans="1:26" ht="15">
      <c r="A371" s="69"/>
      <c r="B371" s="69"/>
      <c r="C371" s="68"/>
      <c r="D371" s="68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spans="1:26" ht="15">
      <c r="A372" s="69"/>
      <c r="B372" s="69"/>
      <c r="C372" s="68"/>
      <c r="D372" s="68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spans="1:26" ht="15">
      <c r="A373" s="69"/>
      <c r="B373" s="69"/>
      <c r="C373" s="68"/>
      <c r="D373" s="68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spans="1:26" ht="15">
      <c r="A374" s="69"/>
      <c r="B374" s="69"/>
      <c r="C374" s="68"/>
      <c r="D374" s="68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spans="1:26" ht="15">
      <c r="A375" s="69"/>
      <c r="B375" s="69"/>
      <c r="C375" s="68"/>
      <c r="D375" s="68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spans="1:26" ht="15">
      <c r="A376" s="69"/>
      <c r="B376" s="69"/>
      <c r="C376" s="68"/>
      <c r="D376" s="68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spans="1:26" ht="15">
      <c r="A377" s="69"/>
      <c r="B377" s="69"/>
      <c r="C377" s="68"/>
      <c r="D377" s="68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spans="1:26" ht="15">
      <c r="A378" s="69"/>
      <c r="B378" s="69"/>
      <c r="C378" s="68"/>
      <c r="D378" s="68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spans="1:26" ht="15">
      <c r="A379" s="69"/>
      <c r="B379" s="69"/>
      <c r="C379" s="68"/>
      <c r="D379" s="68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spans="1:26" ht="15">
      <c r="A380" s="69"/>
      <c r="B380" s="69"/>
      <c r="C380" s="68"/>
      <c r="D380" s="68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spans="1:26" ht="15">
      <c r="A381" s="69"/>
      <c r="B381" s="69"/>
      <c r="C381" s="68"/>
      <c r="D381" s="68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spans="1:26" ht="15">
      <c r="A382" s="69"/>
      <c r="B382" s="69"/>
      <c r="C382" s="68"/>
      <c r="D382" s="68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spans="1:26" ht="15">
      <c r="A383" s="69"/>
      <c r="B383" s="69"/>
      <c r="C383" s="68"/>
      <c r="D383" s="68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spans="1:26" ht="15">
      <c r="A384" s="69"/>
      <c r="B384" s="69"/>
      <c r="C384" s="68"/>
      <c r="D384" s="68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spans="1:26" ht="15">
      <c r="A385" s="69"/>
      <c r="B385" s="69"/>
      <c r="C385" s="68"/>
      <c r="D385" s="68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spans="1:26" ht="15">
      <c r="A386" s="69"/>
      <c r="B386" s="69"/>
      <c r="C386" s="68"/>
      <c r="D386" s="68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spans="1:26" ht="15">
      <c r="A387" s="69"/>
      <c r="B387" s="69"/>
      <c r="C387" s="68"/>
      <c r="D387" s="68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spans="1:26" ht="15">
      <c r="A388" s="69"/>
      <c r="B388" s="69"/>
      <c r="C388" s="68"/>
      <c r="D388" s="68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spans="1:26" ht="15">
      <c r="A389" s="69"/>
      <c r="B389" s="69"/>
      <c r="C389" s="68"/>
      <c r="D389" s="68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spans="1:26" ht="15">
      <c r="A390" s="69"/>
      <c r="B390" s="69"/>
      <c r="C390" s="68"/>
      <c r="D390" s="68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spans="1:26" ht="15">
      <c r="A391" s="69"/>
      <c r="B391" s="69"/>
      <c r="C391" s="68"/>
      <c r="D391" s="68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spans="1:26" ht="15">
      <c r="A392" s="69"/>
      <c r="B392" s="69"/>
      <c r="C392" s="68"/>
      <c r="D392" s="68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spans="1:26" ht="15">
      <c r="A393" s="69"/>
      <c r="B393" s="69"/>
      <c r="C393" s="68"/>
      <c r="D393" s="68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spans="1:26" ht="15">
      <c r="A394" s="69"/>
      <c r="B394" s="69"/>
      <c r="C394" s="68"/>
      <c r="D394" s="68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spans="1:26" ht="15">
      <c r="A395" s="69"/>
      <c r="B395" s="69"/>
      <c r="C395" s="68"/>
      <c r="D395" s="68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spans="1:26" ht="15">
      <c r="A396" s="69"/>
      <c r="B396" s="69"/>
      <c r="C396" s="68"/>
      <c r="D396" s="68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spans="1:26" ht="15">
      <c r="A397" s="69"/>
      <c r="B397" s="69"/>
      <c r="C397" s="68"/>
      <c r="D397" s="68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spans="1:26" ht="15">
      <c r="A398" s="69"/>
      <c r="B398" s="69"/>
      <c r="C398" s="68"/>
      <c r="D398" s="68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spans="1:26" ht="15">
      <c r="A399" s="69"/>
      <c r="B399" s="69"/>
      <c r="C399" s="68"/>
      <c r="D399" s="68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spans="1:26" ht="15">
      <c r="A400" s="69"/>
      <c r="B400" s="69"/>
      <c r="C400" s="68"/>
      <c r="D400" s="68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spans="1:26" ht="15">
      <c r="A401" s="69"/>
      <c r="B401" s="69"/>
      <c r="C401" s="68"/>
      <c r="D401" s="68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spans="1:26" ht="15">
      <c r="A402" s="69"/>
      <c r="B402" s="69"/>
      <c r="C402" s="68"/>
      <c r="D402" s="68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spans="1:26" ht="15">
      <c r="A403" s="69"/>
      <c r="B403" s="69"/>
      <c r="C403" s="68"/>
      <c r="D403" s="68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spans="1:26" ht="15">
      <c r="A404" s="69"/>
      <c r="B404" s="69"/>
      <c r="C404" s="68"/>
      <c r="D404" s="68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spans="1:26" ht="15">
      <c r="A405" s="69"/>
      <c r="B405" s="69"/>
      <c r="C405" s="68"/>
      <c r="D405" s="68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spans="1:26" ht="15">
      <c r="A406" s="69"/>
      <c r="B406" s="69"/>
      <c r="C406" s="68"/>
      <c r="D406" s="68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spans="1:26" ht="15">
      <c r="A407" s="69"/>
      <c r="B407" s="69"/>
      <c r="C407" s="68"/>
      <c r="D407" s="68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spans="1:26" ht="15">
      <c r="A408" s="69"/>
      <c r="B408" s="69"/>
      <c r="C408" s="68"/>
      <c r="D408" s="68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spans="1:26" ht="15">
      <c r="A409" s="69"/>
      <c r="B409" s="69"/>
      <c r="C409" s="68"/>
      <c r="D409" s="68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spans="1:26" ht="15">
      <c r="A410" s="69"/>
      <c r="B410" s="69"/>
      <c r="C410" s="68"/>
      <c r="D410" s="68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spans="1:26" ht="15">
      <c r="A411" s="69"/>
      <c r="B411" s="69"/>
      <c r="C411" s="68"/>
      <c r="D411" s="68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spans="1:26" ht="15">
      <c r="A412" s="69"/>
      <c r="B412" s="69"/>
      <c r="C412" s="68"/>
      <c r="D412" s="68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spans="1:26" ht="15">
      <c r="A413" s="69"/>
      <c r="B413" s="69"/>
      <c r="C413" s="68"/>
      <c r="D413" s="68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spans="1:26" ht="15">
      <c r="A414" s="69"/>
      <c r="B414" s="69"/>
      <c r="C414" s="68"/>
      <c r="D414" s="68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spans="1:26" ht="15">
      <c r="A415" s="69"/>
      <c r="B415" s="69"/>
      <c r="C415" s="68"/>
      <c r="D415" s="68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spans="1:26" ht="15">
      <c r="A416" s="69"/>
      <c r="B416" s="69"/>
      <c r="C416" s="68"/>
      <c r="D416" s="68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spans="1:26" ht="15">
      <c r="A417" s="69"/>
      <c r="B417" s="69"/>
      <c r="C417" s="68"/>
      <c r="D417" s="68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spans="1:26" ht="15">
      <c r="A418" s="69"/>
      <c r="B418" s="69"/>
      <c r="C418" s="68"/>
      <c r="D418" s="68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spans="1:26" ht="15">
      <c r="A419" s="69"/>
      <c r="B419" s="69"/>
      <c r="C419" s="68"/>
      <c r="D419" s="68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spans="1:26" ht="15">
      <c r="A420" s="69"/>
      <c r="B420" s="69"/>
      <c r="C420" s="68"/>
      <c r="D420" s="68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spans="1:26" ht="15">
      <c r="A421" s="69"/>
      <c r="B421" s="69"/>
      <c r="C421" s="68"/>
      <c r="D421" s="68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spans="1:26" ht="15">
      <c r="A422" s="69"/>
      <c r="B422" s="69"/>
      <c r="C422" s="68"/>
      <c r="D422" s="68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spans="1:26" ht="15">
      <c r="A423" s="69"/>
      <c r="B423" s="69"/>
      <c r="C423" s="68"/>
      <c r="D423" s="68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spans="1:26" ht="15">
      <c r="A424" s="69"/>
      <c r="B424" s="69"/>
      <c r="C424" s="68"/>
      <c r="D424" s="68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spans="1:26" ht="15">
      <c r="A425" s="69"/>
      <c r="B425" s="69"/>
      <c r="C425" s="68"/>
      <c r="D425" s="68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spans="1:26" ht="15">
      <c r="A426" s="69"/>
      <c r="B426" s="69"/>
      <c r="C426" s="68"/>
      <c r="D426" s="68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spans="1:26" ht="15">
      <c r="A427" s="69"/>
      <c r="B427" s="69"/>
      <c r="C427" s="68"/>
      <c r="D427" s="68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spans="1:26" ht="15">
      <c r="A428" s="69"/>
      <c r="B428" s="69"/>
      <c r="C428" s="68"/>
      <c r="D428" s="68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spans="1:26" ht="15">
      <c r="A429" s="69"/>
      <c r="B429" s="69"/>
      <c r="C429" s="68"/>
      <c r="D429" s="68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spans="1:26" ht="15">
      <c r="A430" s="69"/>
      <c r="B430" s="69"/>
      <c r="C430" s="68"/>
      <c r="D430" s="68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spans="1:26" ht="15">
      <c r="A431" s="69"/>
      <c r="B431" s="69"/>
      <c r="C431" s="68"/>
      <c r="D431" s="68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spans="1:26" ht="15">
      <c r="A432" s="69"/>
      <c r="B432" s="69"/>
      <c r="C432" s="68"/>
      <c r="D432" s="68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spans="1:26" ht="15">
      <c r="A433" s="69"/>
      <c r="B433" s="69"/>
      <c r="C433" s="68"/>
      <c r="D433" s="68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spans="1:26" ht="15">
      <c r="A434" s="69"/>
      <c r="B434" s="69"/>
      <c r="C434" s="68"/>
      <c r="D434" s="68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spans="1:26" ht="15">
      <c r="A435" s="69"/>
      <c r="B435" s="69"/>
      <c r="C435" s="68"/>
      <c r="D435" s="68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spans="1:26" ht="15">
      <c r="A436" s="69"/>
      <c r="B436" s="69"/>
      <c r="C436" s="68"/>
      <c r="D436" s="68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spans="1:26" ht="15">
      <c r="A437" s="69"/>
      <c r="B437" s="69"/>
      <c r="C437" s="68"/>
      <c r="D437" s="68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spans="1:26" ht="15">
      <c r="A438" s="69"/>
      <c r="B438" s="69"/>
      <c r="C438" s="68"/>
      <c r="D438" s="68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spans="1:26" ht="15">
      <c r="A439" s="69"/>
      <c r="B439" s="69"/>
      <c r="C439" s="68"/>
      <c r="D439" s="68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spans="1:26" ht="15">
      <c r="A440" s="69"/>
      <c r="B440" s="69"/>
      <c r="C440" s="68"/>
      <c r="D440" s="68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spans="1:26" ht="15">
      <c r="A441" s="69"/>
      <c r="B441" s="69"/>
      <c r="C441" s="68"/>
      <c r="D441" s="68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spans="1:26" ht="15">
      <c r="A442" s="69"/>
      <c r="B442" s="69"/>
      <c r="C442" s="68"/>
      <c r="D442" s="68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spans="1:26" ht="15">
      <c r="A443" s="69"/>
      <c r="B443" s="69"/>
      <c r="C443" s="68"/>
      <c r="D443" s="68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spans="1:26" ht="15">
      <c r="A444" s="69"/>
      <c r="B444" s="69"/>
      <c r="C444" s="68"/>
      <c r="D444" s="68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spans="1:26" ht="15">
      <c r="A445" s="69"/>
      <c r="B445" s="69"/>
      <c r="C445" s="68"/>
      <c r="D445" s="68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spans="1:26" ht="15">
      <c r="A446" s="69"/>
      <c r="B446" s="69"/>
      <c r="C446" s="68"/>
      <c r="D446" s="68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spans="1:26" ht="15">
      <c r="A447" s="69"/>
      <c r="B447" s="69"/>
      <c r="C447" s="68"/>
      <c r="D447" s="68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spans="1:26" ht="15">
      <c r="A448" s="69"/>
      <c r="B448" s="69"/>
      <c r="C448" s="68"/>
      <c r="D448" s="68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spans="1:26" ht="15">
      <c r="A449" s="69"/>
      <c r="B449" s="69"/>
      <c r="C449" s="68"/>
      <c r="D449" s="68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spans="1:26" ht="15">
      <c r="A450" s="69"/>
      <c r="B450" s="69"/>
      <c r="C450" s="68"/>
      <c r="D450" s="68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spans="1:26" ht="15">
      <c r="A451" s="69"/>
      <c r="B451" s="69"/>
      <c r="C451" s="68"/>
      <c r="D451" s="68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spans="1:26" ht="15">
      <c r="A452" s="69"/>
      <c r="B452" s="69"/>
      <c r="C452" s="68"/>
      <c r="D452" s="68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spans="1:26" ht="15">
      <c r="A453" s="69"/>
      <c r="B453" s="69"/>
      <c r="C453" s="68"/>
      <c r="D453" s="68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spans="1:26" ht="15">
      <c r="A454" s="69"/>
      <c r="B454" s="69"/>
      <c r="C454" s="68"/>
      <c r="D454" s="68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spans="1:26" ht="15">
      <c r="A455" s="69"/>
      <c r="B455" s="69"/>
      <c r="C455" s="68"/>
      <c r="D455" s="68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spans="1:26" ht="15">
      <c r="A456" s="69"/>
      <c r="B456" s="69"/>
      <c r="C456" s="68"/>
      <c r="D456" s="68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spans="1:26" ht="15">
      <c r="A457" s="69"/>
      <c r="B457" s="69"/>
      <c r="C457" s="68"/>
      <c r="D457" s="68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spans="1:26" ht="15">
      <c r="A458" s="69"/>
      <c r="B458" s="69"/>
      <c r="C458" s="68"/>
      <c r="D458" s="68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spans="1:26" ht="15">
      <c r="A459" s="69"/>
      <c r="B459" s="69"/>
      <c r="C459" s="68"/>
      <c r="D459" s="68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spans="1:26" ht="15">
      <c r="A460" s="69"/>
      <c r="B460" s="69"/>
      <c r="C460" s="68"/>
      <c r="D460" s="68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spans="1:26" ht="15">
      <c r="A461" s="69"/>
      <c r="B461" s="69"/>
      <c r="C461" s="68"/>
      <c r="D461" s="68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spans="1:26" ht="15">
      <c r="A462" s="69"/>
      <c r="B462" s="69"/>
      <c r="C462" s="68"/>
      <c r="D462" s="68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spans="1:26" ht="15">
      <c r="A463" s="69"/>
      <c r="B463" s="69"/>
      <c r="C463" s="68"/>
      <c r="D463" s="68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spans="1:26" ht="15">
      <c r="A464" s="69"/>
      <c r="B464" s="69"/>
      <c r="C464" s="68"/>
      <c r="D464" s="68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spans="1:26" ht="15">
      <c r="A465" s="69"/>
      <c r="B465" s="69"/>
      <c r="C465" s="68"/>
      <c r="D465" s="68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spans="1:26" ht="15">
      <c r="A466" s="69"/>
      <c r="B466" s="69"/>
      <c r="C466" s="68"/>
      <c r="D466" s="68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spans="1:26" ht="15">
      <c r="A467" s="69"/>
      <c r="B467" s="69"/>
      <c r="C467" s="68"/>
      <c r="D467" s="68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spans="1:26" ht="15">
      <c r="A468" s="69"/>
      <c r="B468" s="69"/>
      <c r="C468" s="68"/>
      <c r="D468" s="68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spans="1:26" ht="15">
      <c r="A469" s="69"/>
      <c r="B469" s="69"/>
      <c r="C469" s="68"/>
      <c r="D469" s="68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spans="1:26" ht="15">
      <c r="A470" s="69"/>
      <c r="B470" s="69"/>
      <c r="C470" s="68"/>
      <c r="D470" s="68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spans="1:26" ht="15">
      <c r="A471" s="69"/>
      <c r="B471" s="69"/>
      <c r="C471" s="68"/>
      <c r="D471" s="68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spans="1:26" ht="15">
      <c r="A472" s="69"/>
      <c r="B472" s="69"/>
      <c r="C472" s="68"/>
      <c r="D472" s="68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spans="1:26" ht="15">
      <c r="A473" s="69"/>
      <c r="B473" s="69"/>
      <c r="C473" s="68"/>
      <c r="D473" s="68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spans="1:26" ht="15">
      <c r="A474" s="69"/>
      <c r="B474" s="69"/>
      <c r="C474" s="68"/>
      <c r="D474" s="68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spans="1:26" ht="15">
      <c r="A475" s="69"/>
      <c r="B475" s="69"/>
      <c r="C475" s="68"/>
      <c r="D475" s="68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spans="1:26" ht="15">
      <c r="A476" s="69"/>
      <c r="B476" s="69"/>
      <c r="C476" s="68"/>
      <c r="D476" s="68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spans="1:26" ht="15">
      <c r="A477" s="69"/>
      <c r="B477" s="69"/>
      <c r="C477" s="68"/>
      <c r="D477" s="68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spans="1:26" ht="15">
      <c r="A478" s="69"/>
      <c r="B478" s="69"/>
      <c r="C478" s="68"/>
      <c r="D478" s="68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spans="1:26" ht="15">
      <c r="A479" s="69"/>
      <c r="B479" s="69"/>
      <c r="C479" s="68"/>
      <c r="D479" s="68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spans="1:26" ht="15">
      <c r="A480" s="69"/>
      <c r="B480" s="69"/>
      <c r="C480" s="68"/>
      <c r="D480" s="68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spans="1:26" ht="15">
      <c r="A481" s="69"/>
      <c r="B481" s="69"/>
      <c r="C481" s="68"/>
      <c r="D481" s="68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spans="1:26" ht="15">
      <c r="A482" s="69"/>
      <c r="B482" s="69"/>
      <c r="C482" s="68"/>
      <c r="D482" s="68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spans="1:26" ht="15">
      <c r="A483" s="69"/>
      <c r="B483" s="69"/>
      <c r="C483" s="68"/>
      <c r="D483" s="68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spans="1:26" ht="15">
      <c r="A484" s="69"/>
      <c r="B484" s="69"/>
      <c r="C484" s="68"/>
      <c r="D484" s="68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spans="1:26" ht="15">
      <c r="A485" s="69"/>
      <c r="B485" s="69"/>
      <c r="C485" s="68"/>
      <c r="D485" s="68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spans="1:26" ht="15">
      <c r="A486" s="69"/>
      <c r="B486" s="69"/>
      <c r="C486" s="68"/>
      <c r="D486" s="68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spans="1:26" ht="15">
      <c r="A487" s="69"/>
      <c r="B487" s="69"/>
      <c r="C487" s="68"/>
      <c r="D487" s="68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spans="1:26" ht="15">
      <c r="A488" s="69"/>
      <c r="B488" s="69"/>
      <c r="C488" s="68"/>
      <c r="D488" s="68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spans="1:26" ht="15">
      <c r="A489" s="69"/>
      <c r="B489" s="69"/>
      <c r="C489" s="68"/>
      <c r="D489" s="68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spans="1:26" ht="15">
      <c r="A490" s="69"/>
      <c r="B490" s="69"/>
      <c r="C490" s="68"/>
      <c r="D490" s="68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spans="1:26" ht="15">
      <c r="A491" s="69"/>
      <c r="B491" s="69"/>
      <c r="C491" s="68"/>
      <c r="D491" s="68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spans="1:26" ht="15">
      <c r="A492" s="69"/>
      <c r="B492" s="69"/>
      <c r="C492" s="68"/>
      <c r="D492" s="68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spans="1:26" ht="15">
      <c r="A493" s="69"/>
      <c r="B493" s="69"/>
      <c r="C493" s="68"/>
      <c r="D493" s="68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spans="1:26" ht="15">
      <c r="A494" s="69"/>
      <c r="B494" s="69"/>
      <c r="C494" s="68"/>
      <c r="D494" s="68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spans="1:26" ht="15">
      <c r="A495" s="69"/>
      <c r="B495" s="69"/>
      <c r="C495" s="68"/>
      <c r="D495" s="68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spans="1:26" ht="15">
      <c r="A496" s="69"/>
      <c r="B496" s="69"/>
      <c r="C496" s="68"/>
      <c r="D496" s="68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spans="1:26" ht="15">
      <c r="A497" s="69"/>
      <c r="B497" s="69"/>
      <c r="C497" s="68"/>
      <c r="D497" s="68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spans="1:26" ht="15">
      <c r="A498" s="69"/>
      <c r="B498" s="69"/>
      <c r="C498" s="68"/>
      <c r="D498" s="68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spans="1:26" ht="15">
      <c r="A499" s="69"/>
      <c r="B499" s="69"/>
      <c r="C499" s="68"/>
      <c r="D499" s="68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spans="1:26" ht="15">
      <c r="A500" s="69"/>
      <c r="B500" s="69"/>
      <c r="C500" s="68"/>
      <c r="D500" s="68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spans="1:26" ht="15">
      <c r="A501" s="69"/>
      <c r="B501" s="69"/>
      <c r="C501" s="68"/>
      <c r="D501" s="68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spans="1:26" ht="15">
      <c r="A502" s="69"/>
      <c r="B502" s="69"/>
      <c r="C502" s="68"/>
      <c r="D502" s="68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spans="1:26" ht="15">
      <c r="A503" s="69"/>
      <c r="B503" s="69"/>
      <c r="C503" s="68"/>
      <c r="D503" s="68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spans="1:26" ht="15">
      <c r="A504" s="69"/>
      <c r="B504" s="69"/>
      <c r="C504" s="68"/>
      <c r="D504" s="68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spans="1:26" ht="15">
      <c r="A505" s="69"/>
      <c r="B505" s="69"/>
      <c r="C505" s="68"/>
      <c r="D505" s="68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spans="1:26" ht="15">
      <c r="A506" s="69"/>
      <c r="B506" s="69"/>
      <c r="C506" s="68"/>
      <c r="D506" s="68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spans="1:26" ht="15">
      <c r="A507" s="69"/>
      <c r="B507" s="69"/>
      <c r="C507" s="68"/>
      <c r="D507" s="68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spans="1:26" ht="15">
      <c r="A508" s="69"/>
      <c r="B508" s="69"/>
      <c r="C508" s="68"/>
      <c r="D508" s="68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spans="1:26" ht="15">
      <c r="A509" s="69"/>
      <c r="B509" s="69"/>
      <c r="C509" s="68"/>
      <c r="D509" s="68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spans="1:26" ht="15">
      <c r="A510" s="69"/>
      <c r="B510" s="69"/>
      <c r="C510" s="68"/>
      <c r="D510" s="68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spans="1:26" ht="15">
      <c r="A511" s="69"/>
      <c r="B511" s="69"/>
      <c r="C511" s="68"/>
      <c r="D511" s="68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spans="1:26" ht="15">
      <c r="A512" s="69"/>
      <c r="B512" s="69"/>
      <c r="C512" s="68"/>
      <c r="D512" s="68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spans="1:26" ht="15">
      <c r="A513" s="69"/>
      <c r="B513" s="69"/>
      <c r="C513" s="68"/>
      <c r="D513" s="68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spans="1:26" ht="15">
      <c r="A514" s="69"/>
      <c r="B514" s="69"/>
      <c r="C514" s="68"/>
      <c r="D514" s="68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spans="1:26" ht="15">
      <c r="A515" s="69"/>
      <c r="B515" s="69"/>
      <c r="C515" s="68"/>
      <c r="D515" s="68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spans="1:26" ht="15">
      <c r="A516" s="69"/>
      <c r="B516" s="69"/>
      <c r="C516" s="68"/>
      <c r="D516" s="68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spans="1:26" ht="15">
      <c r="A517" s="69"/>
      <c r="B517" s="69"/>
      <c r="C517" s="68"/>
      <c r="D517" s="68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spans="1:26" ht="15">
      <c r="A518" s="69"/>
      <c r="B518" s="69"/>
      <c r="C518" s="68"/>
      <c r="D518" s="68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spans="1:26" ht="15">
      <c r="A519" s="69"/>
      <c r="B519" s="69"/>
      <c r="C519" s="68"/>
      <c r="D519" s="68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spans="1:26" ht="15">
      <c r="A520" s="69"/>
      <c r="B520" s="69"/>
      <c r="C520" s="68"/>
      <c r="D520" s="68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spans="1:26" ht="15">
      <c r="A521" s="69"/>
      <c r="B521" s="69"/>
      <c r="C521" s="68"/>
      <c r="D521" s="68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spans="1:26" ht="15">
      <c r="A522" s="69"/>
      <c r="B522" s="69"/>
      <c r="C522" s="68"/>
      <c r="D522" s="68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spans="1:26" ht="15">
      <c r="A523" s="69"/>
      <c r="B523" s="69"/>
      <c r="C523" s="68"/>
      <c r="D523" s="68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spans="1:26" ht="15">
      <c r="A524" s="69"/>
      <c r="B524" s="69"/>
      <c r="C524" s="68"/>
      <c r="D524" s="68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spans="1:26" ht="15">
      <c r="A525" s="69"/>
      <c r="B525" s="69"/>
      <c r="C525" s="68"/>
      <c r="D525" s="68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spans="1:26" ht="15">
      <c r="A526" s="69"/>
      <c r="B526" s="69"/>
      <c r="C526" s="68"/>
      <c r="D526" s="68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spans="1:26" ht="15">
      <c r="A527" s="69"/>
      <c r="B527" s="69"/>
      <c r="C527" s="68"/>
      <c r="D527" s="68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spans="1:26" ht="15">
      <c r="A528" s="69"/>
      <c r="B528" s="69"/>
      <c r="C528" s="68"/>
      <c r="D528" s="68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spans="1:26" ht="15">
      <c r="A529" s="69"/>
      <c r="B529" s="69"/>
      <c r="C529" s="68"/>
      <c r="D529" s="68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spans="1:26" ht="15">
      <c r="A530" s="69"/>
      <c r="B530" s="69"/>
      <c r="C530" s="68"/>
      <c r="D530" s="68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spans="1:26" ht="15">
      <c r="A531" s="69"/>
      <c r="B531" s="69"/>
      <c r="C531" s="68"/>
      <c r="D531" s="68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spans="1:26" ht="15">
      <c r="A532" s="69"/>
      <c r="B532" s="69"/>
      <c r="C532" s="68"/>
      <c r="D532" s="68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spans="1:26" ht="15">
      <c r="A533" s="69"/>
      <c r="B533" s="69"/>
      <c r="C533" s="68"/>
      <c r="D533" s="68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spans="1:26" ht="15">
      <c r="A534" s="69"/>
      <c r="B534" s="69"/>
      <c r="C534" s="68"/>
      <c r="D534" s="68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spans="1:26" ht="15">
      <c r="A535" s="69"/>
      <c r="B535" s="69"/>
      <c r="C535" s="68"/>
      <c r="D535" s="68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spans="1:26" ht="15">
      <c r="A536" s="69"/>
      <c r="B536" s="69"/>
      <c r="C536" s="68"/>
      <c r="D536" s="68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spans="1:26" ht="15">
      <c r="A537" s="69"/>
      <c r="B537" s="69"/>
      <c r="C537" s="68"/>
      <c r="D537" s="68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spans="1:26" ht="15">
      <c r="A538" s="69"/>
      <c r="B538" s="69"/>
      <c r="C538" s="68"/>
      <c r="D538" s="68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spans="1:26" ht="15">
      <c r="A539" s="69"/>
      <c r="B539" s="69"/>
      <c r="C539" s="68"/>
      <c r="D539" s="68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spans="1:26" ht="15">
      <c r="A540" s="69"/>
      <c r="B540" s="69"/>
      <c r="C540" s="68"/>
      <c r="D540" s="68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spans="1:26" ht="15">
      <c r="A541" s="69"/>
      <c r="B541" s="69"/>
      <c r="C541" s="68"/>
      <c r="D541" s="68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spans="1:26" ht="15">
      <c r="A542" s="69"/>
      <c r="B542" s="69"/>
      <c r="C542" s="68"/>
      <c r="D542" s="68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spans="1:26" ht="15">
      <c r="A543" s="69"/>
      <c r="B543" s="69"/>
      <c r="C543" s="68"/>
      <c r="D543" s="68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spans="1:26" ht="15">
      <c r="A544" s="69"/>
      <c r="B544" s="69"/>
      <c r="C544" s="68"/>
      <c r="D544" s="68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spans="1:26" ht="15">
      <c r="A545" s="69"/>
      <c r="B545" s="69"/>
      <c r="C545" s="68"/>
      <c r="D545" s="68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spans="1:26" ht="15">
      <c r="A546" s="69"/>
      <c r="B546" s="69"/>
      <c r="C546" s="68"/>
      <c r="D546" s="68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spans="1:26" ht="15">
      <c r="A547" s="69"/>
      <c r="B547" s="69"/>
      <c r="C547" s="68"/>
      <c r="D547" s="68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spans="1:26" ht="15">
      <c r="A548" s="69"/>
      <c r="B548" s="69"/>
      <c r="C548" s="68"/>
      <c r="D548" s="68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spans="1:26" ht="15">
      <c r="A549" s="69"/>
      <c r="B549" s="69"/>
      <c r="C549" s="68"/>
      <c r="D549" s="68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spans="1:26" ht="15">
      <c r="A550" s="69"/>
      <c r="B550" s="69"/>
      <c r="C550" s="68"/>
      <c r="D550" s="68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spans="1:26" ht="15">
      <c r="A551" s="69"/>
      <c r="B551" s="69"/>
      <c r="C551" s="68"/>
      <c r="D551" s="68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spans="1:26" ht="15">
      <c r="A552" s="69"/>
      <c r="B552" s="69"/>
      <c r="C552" s="68"/>
      <c r="D552" s="68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spans="1:26" ht="15">
      <c r="A553" s="69"/>
      <c r="B553" s="69"/>
      <c r="C553" s="68"/>
      <c r="D553" s="68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spans="1:26" ht="15">
      <c r="A554" s="69"/>
      <c r="B554" s="69"/>
      <c r="C554" s="68"/>
      <c r="D554" s="68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spans="1:26" ht="15">
      <c r="A555" s="69"/>
      <c r="B555" s="69"/>
      <c r="C555" s="68"/>
      <c r="D555" s="68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spans="1:26" ht="15">
      <c r="A556" s="69"/>
      <c r="B556" s="69"/>
      <c r="C556" s="68"/>
      <c r="D556" s="68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spans="1:26" ht="15">
      <c r="A557" s="69"/>
      <c r="B557" s="69"/>
      <c r="C557" s="68"/>
      <c r="D557" s="68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spans="1:26" ht="15">
      <c r="A558" s="69"/>
      <c r="B558" s="69"/>
      <c r="C558" s="68"/>
      <c r="D558" s="68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spans="1:26" ht="15">
      <c r="A559" s="69"/>
      <c r="B559" s="69"/>
      <c r="C559" s="68"/>
      <c r="D559" s="68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spans="1:26" ht="15">
      <c r="A560" s="69"/>
      <c r="B560" s="69"/>
      <c r="C560" s="68"/>
      <c r="D560" s="68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spans="1:26" ht="15">
      <c r="A561" s="69"/>
      <c r="B561" s="69"/>
      <c r="C561" s="68"/>
      <c r="D561" s="68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spans="1:26" ht="15">
      <c r="A562" s="69"/>
      <c r="B562" s="69"/>
      <c r="C562" s="68"/>
      <c r="D562" s="68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spans="1:26" ht="15">
      <c r="A563" s="69"/>
      <c r="B563" s="69"/>
      <c r="C563" s="68"/>
      <c r="D563" s="68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spans="1:26" ht="15">
      <c r="A564" s="69"/>
      <c r="B564" s="69"/>
      <c r="C564" s="68"/>
      <c r="D564" s="68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spans="1:26" ht="15">
      <c r="A565" s="69"/>
      <c r="B565" s="69"/>
      <c r="C565" s="68"/>
      <c r="D565" s="68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spans="1:26" ht="15">
      <c r="A566" s="69"/>
      <c r="B566" s="69"/>
      <c r="C566" s="68"/>
      <c r="D566" s="68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spans="1:26" ht="15">
      <c r="A567" s="69"/>
      <c r="B567" s="69"/>
      <c r="C567" s="68"/>
      <c r="D567" s="68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spans="1:26" ht="15">
      <c r="A568" s="69"/>
      <c r="B568" s="69"/>
      <c r="C568" s="68"/>
      <c r="D568" s="68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spans="1:26" ht="15">
      <c r="A569" s="69"/>
      <c r="B569" s="69"/>
      <c r="C569" s="68"/>
      <c r="D569" s="68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spans="1:26" ht="15">
      <c r="A570" s="69"/>
      <c r="B570" s="69"/>
      <c r="C570" s="68"/>
      <c r="D570" s="68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spans="1:26" ht="15">
      <c r="A571" s="69"/>
      <c r="B571" s="69"/>
      <c r="C571" s="68"/>
      <c r="D571" s="68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spans="1:26" ht="15">
      <c r="A572" s="69"/>
      <c r="B572" s="69"/>
      <c r="C572" s="68"/>
      <c r="D572" s="68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spans="1:26" ht="15">
      <c r="A573" s="69"/>
      <c r="B573" s="69"/>
      <c r="C573" s="68"/>
      <c r="D573" s="68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spans="1:26" ht="15">
      <c r="A574" s="69"/>
      <c r="B574" s="69"/>
      <c r="C574" s="68"/>
      <c r="D574" s="68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spans="1:26" ht="15">
      <c r="A575" s="69"/>
      <c r="B575" s="69"/>
      <c r="C575" s="68"/>
      <c r="D575" s="68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spans="1:26" ht="15">
      <c r="A576" s="69"/>
      <c r="B576" s="69"/>
      <c r="C576" s="68"/>
      <c r="D576" s="68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spans="1:26" ht="15">
      <c r="A577" s="69"/>
      <c r="B577" s="69"/>
      <c r="C577" s="68"/>
      <c r="D577" s="68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spans="1:26" ht="15">
      <c r="A578" s="69"/>
      <c r="B578" s="69"/>
      <c r="C578" s="68"/>
      <c r="D578" s="68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spans="1:26" ht="15">
      <c r="A579" s="69"/>
      <c r="B579" s="69"/>
      <c r="C579" s="68"/>
      <c r="D579" s="68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spans="1:26" ht="15">
      <c r="A580" s="69"/>
      <c r="B580" s="69"/>
      <c r="C580" s="68"/>
      <c r="D580" s="68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spans="1:26" ht="15">
      <c r="A581" s="69"/>
      <c r="B581" s="69"/>
      <c r="C581" s="68"/>
      <c r="D581" s="68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spans="1:26" ht="15">
      <c r="A582" s="69"/>
      <c r="B582" s="69"/>
      <c r="C582" s="68"/>
      <c r="D582" s="68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spans="1:26" ht="15">
      <c r="A583" s="69"/>
      <c r="B583" s="69"/>
      <c r="C583" s="68"/>
      <c r="D583" s="68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spans="1:26" ht="15">
      <c r="A584" s="69"/>
      <c r="B584" s="69"/>
      <c r="C584" s="68"/>
      <c r="D584" s="68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spans="1:26" ht="15">
      <c r="A585" s="69"/>
      <c r="B585" s="69"/>
      <c r="C585" s="68"/>
      <c r="D585" s="68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spans="1:26" ht="15">
      <c r="A586" s="69"/>
      <c r="B586" s="69"/>
      <c r="C586" s="68"/>
      <c r="D586" s="68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spans="1:26" ht="15">
      <c r="A587" s="69"/>
      <c r="B587" s="69"/>
      <c r="C587" s="68"/>
      <c r="D587" s="68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spans="1:26" ht="15">
      <c r="A588" s="69"/>
      <c r="B588" s="69"/>
      <c r="C588" s="68"/>
      <c r="D588" s="68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spans="1:26" ht="15">
      <c r="A589" s="69"/>
      <c r="B589" s="69"/>
      <c r="C589" s="68"/>
      <c r="D589" s="68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spans="1:26" ht="15">
      <c r="A590" s="69"/>
      <c r="B590" s="69"/>
      <c r="C590" s="68"/>
      <c r="D590" s="68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spans="1:26" ht="15">
      <c r="A591" s="69"/>
      <c r="B591" s="69"/>
      <c r="C591" s="68"/>
      <c r="D591" s="68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spans="1:26" ht="15">
      <c r="A592" s="69"/>
      <c r="B592" s="69"/>
      <c r="C592" s="68"/>
      <c r="D592" s="68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spans="1:26" ht="15">
      <c r="A593" s="69"/>
      <c r="B593" s="69"/>
      <c r="C593" s="68"/>
      <c r="D593" s="68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spans="1:26" ht="15">
      <c r="A594" s="69"/>
      <c r="B594" s="69"/>
      <c r="C594" s="68"/>
      <c r="D594" s="68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spans="1:26" ht="15">
      <c r="A595" s="69"/>
      <c r="B595" s="69"/>
      <c r="C595" s="68"/>
      <c r="D595" s="68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spans="1:26" ht="15">
      <c r="A596" s="69"/>
      <c r="B596" s="69"/>
      <c r="C596" s="68"/>
      <c r="D596" s="68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spans="1:26" ht="15">
      <c r="A597" s="69"/>
      <c r="B597" s="69"/>
      <c r="C597" s="68"/>
      <c r="D597" s="68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spans="1:26" ht="15">
      <c r="A598" s="69"/>
      <c r="B598" s="69"/>
      <c r="C598" s="68"/>
      <c r="D598" s="68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spans="1:26" ht="15">
      <c r="A599" s="69"/>
      <c r="B599" s="69"/>
      <c r="C599" s="68"/>
      <c r="D599" s="68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spans="1:26" ht="15">
      <c r="A600" s="69"/>
      <c r="B600" s="69"/>
      <c r="C600" s="68"/>
      <c r="D600" s="68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spans="1:26" ht="15">
      <c r="A601" s="69"/>
      <c r="B601" s="69"/>
      <c r="C601" s="68"/>
      <c r="D601" s="68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spans="1:26" ht="15">
      <c r="A602" s="69"/>
      <c r="B602" s="69"/>
      <c r="C602" s="68"/>
      <c r="D602" s="68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spans="1:26" ht="15">
      <c r="A603" s="69"/>
      <c r="B603" s="69"/>
      <c r="C603" s="68"/>
      <c r="D603" s="68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spans="1:26" ht="15">
      <c r="A604" s="69"/>
      <c r="B604" s="69"/>
      <c r="C604" s="68"/>
      <c r="D604" s="68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spans="1:26" ht="15">
      <c r="A605" s="69"/>
      <c r="B605" s="69"/>
      <c r="C605" s="68"/>
      <c r="D605" s="68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spans="1:26" ht="15">
      <c r="A606" s="69"/>
      <c r="B606" s="69"/>
      <c r="C606" s="68"/>
      <c r="D606" s="68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spans="1:26" ht="15">
      <c r="A607" s="69"/>
      <c r="B607" s="69"/>
      <c r="C607" s="68"/>
      <c r="D607" s="68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spans="1:26" ht="15">
      <c r="A608" s="69"/>
      <c r="B608" s="69"/>
      <c r="C608" s="68"/>
      <c r="D608" s="68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spans="1:26" ht="15">
      <c r="A609" s="69"/>
      <c r="B609" s="69"/>
      <c r="C609" s="68"/>
      <c r="D609" s="68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spans="1:26" ht="15">
      <c r="A610" s="69"/>
      <c r="B610" s="69"/>
      <c r="C610" s="68"/>
      <c r="D610" s="68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spans="1:26" ht="15">
      <c r="A611" s="69"/>
      <c r="B611" s="69"/>
      <c r="C611" s="68"/>
      <c r="D611" s="68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spans="1:26" ht="15">
      <c r="A612" s="69"/>
      <c r="B612" s="69"/>
      <c r="C612" s="68"/>
      <c r="D612" s="68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spans="1:26" ht="15">
      <c r="A613" s="69"/>
      <c r="B613" s="69"/>
      <c r="C613" s="68"/>
      <c r="D613" s="68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spans="1:26" ht="15">
      <c r="A614" s="69"/>
      <c r="B614" s="69"/>
      <c r="C614" s="68"/>
      <c r="D614" s="68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spans="1:26" ht="15">
      <c r="A615" s="69"/>
      <c r="B615" s="69"/>
      <c r="C615" s="68"/>
      <c r="D615" s="68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spans="1:26" ht="15">
      <c r="A616" s="69"/>
      <c r="B616" s="69"/>
      <c r="C616" s="68"/>
      <c r="D616" s="68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spans="1:26" ht="15">
      <c r="A617" s="69"/>
      <c r="B617" s="69"/>
      <c r="C617" s="68"/>
      <c r="D617" s="68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spans="1:26" ht="15">
      <c r="A618" s="69"/>
      <c r="B618" s="69"/>
      <c r="C618" s="68"/>
      <c r="D618" s="68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spans="1:26" ht="15">
      <c r="A619" s="69"/>
      <c r="B619" s="69"/>
      <c r="C619" s="68"/>
      <c r="D619" s="68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spans="1:26" ht="15">
      <c r="A620" s="69"/>
      <c r="B620" s="69"/>
      <c r="C620" s="68"/>
      <c r="D620" s="68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spans="1:26" ht="15">
      <c r="A621" s="69"/>
      <c r="B621" s="69"/>
      <c r="C621" s="68"/>
      <c r="D621" s="68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spans="1:26" ht="15">
      <c r="A622" s="69"/>
      <c r="B622" s="69"/>
      <c r="C622" s="68"/>
      <c r="D622" s="68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spans="1:26" ht="15">
      <c r="A623" s="69"/>
      <c r="B623" s="69"/>
      <c r="C623" s="68"/>
      <c r="D623" s="68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spans="1:26" ht="15">
      <c r="A624" s="69"/>
      <c r="B624" s="69"/>
      <c r="C624" s="68"/>
      <c r="D624" s="68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spans="1:26" ht="15">
      <c r="A625" s="69"/>
      <c r="B625" s="69"/>
      <c r="C625" s="68"/>
      <c r="D625" s="68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spans="1:26" ht="15">
      <c r="A626" s="69"/>
      <c r="B626" s="69"/>
      <c r="C626" s="68"/>
      <c r="D626" s="68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spans="1:26" ht="15">
      <c r="A627" s="69"/>
      <c r="B627" s="69"/>
      <c r="C627" s="68"/>
      <c r="D627" s="68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spans="1:26" ht="15">
      <c r="A628" s="69"/>
      <c r="B628" s="69"/>
      <c r="C628" s="68"/>
      <c r="D628" s="68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spans="1:26" ht="15">
      <c r="A629" s="69"/>
      <c r="B629" s="69"/>
      <c r="C629" s="68"/>
      <c r="D629" s="68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spans="1:26" ht="15">
      <c r="A630" s="69"/>
      <c r="B630" s="69"/>
      <c r="C630" s="68"/>
      <c r="D630" s="68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spans="1:26" ht="15">
      <c r="A631" s="69"/>
      <c r="B631" s="69"/>
      <c r="C631" s="68"/>
      <c r="D631" s="68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spans="1:26" ht="15">
      <c r="A632" s="69"/>
      <c r="B632" s="69"/>
      <c r="C632" s="68"/>
      <c r="D632" s="68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spans="1:26" ht="15">
      <c r="A633" s="69"/>
      <c r="B633" s="69"/>
      <c r="C633" s="68"/>
      <c r="D633" s="68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spans="1:26" ht="15">
      <c r="A634" s="69"/>
      <c r="B634" s="69"/>
      <c r="C634" s="68"/>
      <c r="D634" s="68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spans="1:26" ht="15">
      <c r="A635" s="69"/>
      <c r="B635" s="69"/>
      <c r="C635" s="68"/>
      <c r="D635" s="68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spans="1:26" ht="15">
      <c r="A636" s="69"/>
      <c r="B636" s="69"/>
      <c r="C636" s="68"/>
      <c r="D636" s="68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spans="1:26" ht="15">
      <c r="A637" s="69"/>
      <c r="B637" s="69"/>
      <c r="C637" s="68"/>
      <c r="D637" s="68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spans="1:26" ht="15">
      <c r="A638" s="69"/>
      <c r="B638" s="69"/>
      <c r="C638" s="68"/>
      <c r="D638" s="68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spans="1:26" ht="15">
      <c r="A639" s="69"/>
      <c r="B639" s="69"/>
      <c r="C639" s="68"/>
      <c r="D639" s="68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spans="1:26" ht="15">
      <c r="A640" s="69"/>
      <c r="B640" s="69"/>
      <c r="C640" s="68"/>
      <c r="D640" s="68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spans="1:26" ht="15">
      <c r="A641" s="69"/>
      <c r="B641" s="69"/>
      <c r="C641" s="68"/>
      <c r="D641" s="68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spans="1:26" ht="15">
      <c r="A642" s="69"/>
      <c r="B642" s="69"/>
      <c r="C642" s="68"/>
      <c r="D642" s="68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spans="1:26" ht="15">
      <c r="A643" s="69"/>
      <c r="B643" s="69"/>
      <c r="C643" s="68"/>
      <c r="D643" s="68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spans="1:26" ht="15">
      <c r="A644" s="69"/>
      <c r="B644" s="69"/>
      <c r="C644" s="68"/>
      <c r="D644" s="68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spans="1:26" ht="15">
      <c r="A645" s="69"/>
      <c r="B645" s="69"/>
      <c r="C645" s="68"/>
      <c r="D645" s="68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spans="1:26" ht="15">
      <c r="A646" s="69"/>
      <c r="B646" s="69"/>
      <c r="C646" s="68"/>
      <c r="D646" s="68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spans="1:26" ht="15">
      <c r="A647" s="69"/>
      <c r="B647" s="69"/>
      <c r="C647" s="68"/>
      <c r="D647" s="68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spans="1:26" ht="15">
      <c r="A648" s="69"/>
      <c r="B648" s="69"/>
      <c r="C648" s="68"/>
      <c r="D648" s="68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spans="1:26" ht="15">
      <c r="A649" s="69"/>
      <c r="B649" s="69"/>
      <c r="C649" s="68"/>
      <c r="D649" s="68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spans="1:26" ht="15">
      <c r="A650" s="69"/>
      <c r="B650" s="69"/>
      <c r="C650" s="68"/>
      <c r="D650" s="68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spans="1:26" ht="15">
      <c r="A651" s="69"/>
      <c r="B651" s="69"/>
      <c r="C651" s="68"/>
      <c r="D651" s="68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spans="1:26" ht="15">
      <c r="A652" s="69"/>
      <c r="B652" s="69"/>
      <c r="C652" s="68"/>
      <c r="D652" s="68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spans="1:26" ht="15">
      <c r="A653" s="69"/>
      <c r="B653" s="69"/>
      <c r="C653" s="68"/>
      <c r="D653" s="68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spans="1:26" ht="15">
      <c r="A654" s="69"/>
      <c r="B654" s="69"/>
      <c r="C654" s="68"/>
      <c r="D654" s="68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spans="1:26" ht="15">
      <c r="A655" s="69"/>
      <c r="B655" s="69"/>
      <c r="C655" s="68"/>
      <c r="D655" s="68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spans="1:26" ht="15">
      <c r="A656" s="69"/>
      <c r="B656" s="69"/>
      <c r="C656" s="68"/>
      <c r="D656" s="68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spans="1:26" ht="15">
      <c r="A657" s="69"/>
      <c r="B657" s="69"/>
      <c r="C657" s="68"/>
      <c r="D657" s="68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spans="1:26" ht="15">
      <c r="A658" s="69"/>
      <c r="B658" s="69"/>
      <c r="C658" s="68"/>
      <c r="D658" s="68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spans="1:26" ht="15">
      <c r="A659" s="69"/>
      <c r="B659" s="69"/>
      <c r="C659" s="68"/>
      <c r="D659" s="68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spans="1:26" ht="15">
      <c r="A660" s="69"/>
      <c r="B660" s="69"/>
      <c r="C660" s="68"/>
      <c r="D660" s="68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spans="1:26" ht="15">
      <c r="A661" s="69"/>
      <c r="B661" s="69"/>
      <c r="C661" s="68"/>
      <c r="D661" s="68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spans="1:26" ht="15">
      <c r="A662" s="69"/>
      <c r="B662" s="69"/>
      <c r="C662" s="68"/>
      <c r="D662" s="68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spans="1:26" ht="15">
      <c r="A663" s="69"/>
      <c r="B663" s="69"/>
      <c r="C663" s="68"/>
      <c r="D663" s="68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spans="1:26" ht="15">
      <c r="A664" s="69"/>
      <c r="B664" s="69"/>
      <c r="C664" s="68"/>
      <c r="D664" s="68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spans="1:26" ht="15">
      <c r="A665" s="69"/>
      <c r="B665" s="69"/>
      <c r="C665" s="68"/>
      <c r="D665" s="68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spans="1:26" ht="15">
      <c r="A666" s="69"/>
      <c r="B666" s="69"/>
      <c r="C666" s="68"/>
      <c r="D666" s="68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spans="1:26" ht="15">
      <c r="A667" s="69"/>
      <c r="B667" s="69"/>
      <c r="C667" s="68"/>
      <c r="D667" s="68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spans="1:26" ht="15">
      <c r="A668" s="69"/>
      <c r="B668" s="69"/>
      <c r="C668" s="68"/>
      <c r="D668" s="68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spans="1:26" ht="15">
      <c r="A669" s="69"/>
      <c r="B669" s="69"/>
      <c r="C669" s="68"/>
      <c r="D669" s="68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spans="1:26" ht="15">
      <c r="A670" s="69"/>
      <c r="B670" s="69"/>
      <c r="C670" s="68"/>
      <c r="D670" s="68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spans="1:26" ht="15">
      <c r="A671" s="69"/>
      <c r="B671" s="69"/>
      <c r="C671" s="68"/>
      <c r="D671" s="68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spans="1:26" ht="15">
      <c r="A672" s="69"/>
      <c r="B672" s="69"/>
      <c r="C672" s="68"/>
      <c r="D672" s="68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spans="1:26" ht="15">
      <c r="A673" s="69"/>
      <c r="B673" s="69"/>
      <c r="C673" s="68"/>
      <c r="D673" s="68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spans="1:26" ht="15">
      <c r="A674" s="69"/>
      <c r="B674" s="69"/>
      <c r="C674" s="68"/>
      <c r="D674" s="68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spans="1:26" ht="15">
      <c r="A675" s="69"/>
      <c r="B675" s="69"/>
      <c r="C675" s="68"/>
      <c r="D675" s="68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spans="1:26" ht="15">
      <c r="A676" s="69"/>
      <c r="B676" s="69"/>
      <c r="C676" s="68"/>
      <c r="D676" s="68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spans="1:26" ht="15">
      <c r="A677" s="69"/>
      <c r="B677" s="69"/>
      <c r="C677" s="68"/>
      <c r="D677" s="68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spans="1:26" ht="15">
      <c r="A678" s="69"/>
      <c r="B678" s="69"/>
      <c r="C678" s="68"/>
      <c r="D678" s="68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spans="1:26" ht="15">
      <c r="A679" s="69"/>
      <c r="B679" s="69"/>
      <c r="C679" s="68"/>
      <c r="D679" s="68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spans="1:26" ht="15">
      <c r="A680" s="69"/>
      <c r="B680" s="69"/>
      <c r="C680" s="68"/>
      <c r="D680" s="68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spans="1:26" ht="15">
      <c r="A681" s="69"/>
      <c r="B681" s="69"/>
      <c r="C681" s="68"/>
      <c r="D681" s="68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spans="1:26" ht="15">
      <c r="A682" s="69"/>
      <c r="B682" s="69"/>
      <c r="C682" s="68"/>
      <c r="D682" s="68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spans="1:26" ht="15">
      <c r="A683" s="69"/>
      <c r="B683" s="69"/>
      <c r="C683" s="68"/>
      <c r="D683" s="68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spans="1:26" ht="15">
      <c r="A684" s="69"/>
      <c r="B684" s="69"/>
      <c r="C684" s="68"/>
      <c r="D684" s="68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spans="1:26" ht="15">
      <c r="A685" s="69"/>
      <c r="B685" s="69"/>
      <c r="C685" s="68"/>
      <c r="D685" s="68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spans="1:26" ht="15">
      <c r="A686" s="69"/>
      <c r="B686" s="69"/>
      <c r="C686" s="68"/>
      <c r="D686" s="68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spans="1:26" ht="15">
      <c r="A687" s="69"/>
      <c r="B687" s="69"/>
      <c r="C687" s="68"/>
      <c r="D687" s="68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spans="1:26" ht="15">
      <c r="A688" s="69"/>
      <c r="B688" s="69"/>
      <c r="C688" s="68"/>
      <c r="D688" s="68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spans="1:26" ht="15">
      <c r="A689" s="69"/>
      <c r="B689" s="69"/>
      <c r="C689" s="68"/>
      <c r="D689" s="68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spans="1:26" ht="15">
      <c r="A690" s="69"/>
      <c r="B690" s="69"/>
      <c r="C690" s="68"/>
      <c r="D690" s="68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spans="1:26" ht="15">
      <c r="A691" s="69"/>
      <c r="B691" s="69"/>
      <c r="C691" s="68"/>
      <c r="D691" s="68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spans="1:26" ht="15">
      <c r="A692" s="69"/>
      <c r="B692" s="69"/>
      <c r="C692" s="68"/>
      <c r="D692" s="68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spans="1:26" ht="15">
      <c r="A693" s="69"/>
      <c r="B693" s="69"/>
      <c r="C693" s="68"/>
      <c r="D693" s="68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spans="1:26" ht="15">
      <c r="A694" s="69"/>
      <c r="B694" s="69"/>
      <c r="C694" s="68"/>
      <c r="D694" s="68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spans="1:26" ht="15">
      <c r="A695" s="69"/>
      <c r="B695" s="69"/>
      <c r="C695" s="68"/>
      <c r="D695" s="68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spans="1:26" ht="15">
      <c r="A696" s="69"/>
      <c r="B696" s="69"/>
      <c r="C696" s="68"/>
      <c r="D696" s="68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spans="1:26" ht="15">
      <c r="A697" s="69"/>
      <c r="B697" s="69"/>
      <c r="C697" s="68"/>
      <c r="D697" s="68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spans="1:26" ht="15">
      <c r="A698" s="69"/>
      <c r="B698" s="69"/>
      <c r="C698" s="68"/>
      <c r="D698" s="68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spans="1:26" ht="15">
      <c r="A699" s="69"/>
      <c r="B699" s="69"/>
      <c r="C699" s="68"/>
      <c r="D699" s="68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spans="1:26" ht="15">
      <c r="A700" s="69"/>
      <c r="B700" s="69"/>
      <c r="C700" s="68"/>
      <c r="D700" s="68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spans="1:26" ht="15">
      <c r="A701" s="69"/>
      <c r="B701" s="69"/>
      <c r="C701" s="68"/>
      <c r="D701" s="68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spans="1:26" ht="15">
      <c r="A702" s="69"/>
      <c r="B702" s="69"/>
      <c r="C702" s="68"/>
      <c r="D702" s="68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spans="1:26" ht="15">
      <c r="A703" s="69"/>
      <c r="B703" s="69"/>
      <c r="C703" s="68"/>
      <c r="D703" s="68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spans="1:26" ht="15">
      <c r="A704" s="69"/>
      <c r="B704" s="69"/>
      <c r="C704" s="68"/>
      <c r="D704" s="68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spans="1:26" ht="15">
      <c r="A705" s="69"/>
      <c r="B705" s="69"/>
      <c r="C705" s="68"/>
      <c r="D705" s="68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spans="1:26" ht="15">
      <c r="A706" s="69"/>
      <c r="B706" s="69"/>
      <c r="C706" s="68"/>
      <c r="D706" s="68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spans="1:26" ht="15">
      <c r="A707" s="69"/>
      <c r="B707" s="69"/>
      <c r="C707" s="68"/>
      <c r="D707" s="68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spans="1:26" ht="15">
      <c r="A708" s="69"/>
      <c r="B708" s="69"/>
      <c r="C708" s="68"/>
      <c r="D708" s="68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spans="1:26" ht="15">
      <c r="A709" s="69"/>
      <c r="B709" s="69"/>
      <c r="C709" s="68"/>
      <c r="D709" s="68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spans="1:26" ht="15">
      <c r="A710" s="69"/>
      <c r="B710" s="69"/>
      <c r="C710" s="68"/>
      <c r="D710" s="68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spans="1:26" ht="15">
      <c r="A711" s="69"/>
      <c r="B711" s="69"/>
      <c r="C711" s="68"/>
      <c r="D711" s="68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spans="1:26" ht="15">
      <c r="A712" s="69"/>
      <c r="B712" s="69"/>
      <c r="C712" s="68"/>
      <c r="D712" s="68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spans="1:26" ht="15">
      <c r="A713" s="69"/>
      <c r="B713" s="69"/>
      <c r="C713" s="68"/>
      <c r="D713" s="68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spans="1:26" ht="15">
      <c r="A714" s="69"/>
      <c r="B714" s="69"/>
      <c r="C714" s="68"/>
      <c r="D714" s="68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spans="1:26" ht="15">
      <c r="A715" s="69"/>
      <c r="B715" s="69"/>
      <c r="C715" s="68"/>
      <c r="D715" s="68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spans="1:26" ht="15">
      <c r="A716" s="69"/>
      <c r="B716" s="69"/>
      <c r="C716" s="68"/>
      <c r="D716" s="68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spans="1:26" ht="15">
      <c r="A717" s="69"/>
      <c r="B717" s="69"/>
      <c r="C717" s="68"/>
      <c r="D717" s="68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spans="1:26" ht="15">
      <c r="A718" s="69"/>
      <c r="B718" s="69"/>
      <c r="C718" s="68"/>
      <c r="D718" s="68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spans="1:26" ht="15">
      <c r="A719" s="69"/>
      <c r="B719" s="69"/>
      <c r="C719" s="68"/>
      <c r="D719" s="68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spans="1:26" ht="15">
      <c r="A720" s="69"/>
      <c r="B720" s="69"/>
      <c r="C720" s="68"/>
      <c r="D720" s="68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spans="1:26" ht="15">
      <c r="A721" s="69"/>
      <c r="B721" s="69"/>
      <c r="C721" s="68"/>
      <c r="D721" s="68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spans="1:26" ht="15">
      <c r="A722" s="69"/>
      <c r="B722" s="69"/>
      <c r="C722" s="68"/>
      <c r="D722" s="68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spans="1:26" ht="15">
      <c r="A723" s="69"/>
      <c r="B723" s="69"/>
      <c r="C723" s="68"/>
      <c r="D723" s="68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spans="1:26" ht="15">
      <c r="A724" s="69"/>
      <c r="B724" s="69"/>
      <c r="C724" s="68"/>
      <c r="D724" s="68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spans="1:26" ht="15">
      <c r="A725" s="69"/>
      <c r="B725" s="69"/>
      <c r="C725" s="68"/>
      <c r="D725" s="68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spans="1:26" ht="15">
      <c r="A726" s="69"/>
      <c r="B726" s="69"/>
      <c r="C726" s="68"/>
      <c r="D726" s="68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spans="1:26" ht="15">
      <c r="A727" s="69"/>
      <c r="B727" s="69"/>
      <c r="C727" s="68"/>
      <c r="D727" s="68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spans="1:26" ht="15">
      <c r="A728" s="69"/>
      <c r="B728" s="69"/>
      <c r="C728" s="68"/>
      <c r="D728" s="68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spans="1:26" ht="15">
      <c r="A729" s="69"/>
      <c r="B729" s="69"/>
      <c r="C729" s="68"/>
      <c r="D729" s="68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spans="1:26" ht="15">
      <c r="A730" s="69"/>
      <c r="B730" s="69"/>
      <c r="C730" s="68"/>
      <c r="D730" s="68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spans="1:26" ht="15">
      <c r="A731" s="69"/>
      <c r="B731" s="69"/>
      <c r="C731" s="68"/>
      <c r="D731" s="68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spans="1:26" ht="15">
      <c r="A732" s="69"/>
      <c r="B732" s="69"/>
      <c r="C732" s="68"/>
      <c r="D732" s="68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spans="1:26" ht="15">
      <c r="A733" s="69"/>
      <c r="B733" s="69"/>
      <c r="C733" s="68"/>
      <c r="D733" s="68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spans="1:26" ht="15">
      <c r="A734" s="69"/>
      <c r="B734" s="69"/>
      <c r="C734" s="68"/>
      <c r="D734" s="68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spans="1:26" ht="15">
      <c r="A735" s="69"/>
      <c r="B735" s="69"/>
      <c r="C735" s="68"/>
      <c r="D735" s="68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spans="1:26" ht="15">
      <c r="A736" s="69"/>
      <c r="B736" s="69"/>
      <c r="C736" s="68"/>
      <c r="D736" s="68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spans="1:26" ht="15">
      <c r="A737" s="69"/>
      <c r="B737" s="69"/>
      <c r="C737" s="68"/>
      <c r="D737" s="68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spans="1:26" ht="15">
      <c r="A738" s="69"/>
      <c r="B738" s="69"/>
      <c r="C738" s="68"/>
      <c r="D738" s="68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spans="1:26" ht="15">
      <c r="A739" s="69"/>
      <c r="B739" s="69"/>
      <c r="C739" s="68"/>
      <c r="D739" s="68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spans="1:26" ht="15">
      <c r="A740" s="69"/>
      <c r="B740" s="69"/>
      <c r="C740" s="68"/>
      <c r="D740" s="68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spans="1:26" ht="15">
      <c r="A741" s="69"/>
      <c r="B741" s="69"/>
      <c r="C741" s="68"/>
      <c r="D741" s="68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spans="1:26" ht="15">
      <c r="A742" s="69"/>
      <c r="B742" s="69"/>
      <c r="C742" s="68"/>
      <c r="D742" s="68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spans="1:26" ht="15">
      <c r="A743" s="69"/>
      <c r="B743" s="69"/>
      <c r="C743" s="68"/>
      <c r="D743" s="68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spans="1:26" ht="15">
      <c r="A744" s="69"/>
      <c r="B744" s="69"/>
      <c r="C744" s="68"/>
      <c r="D744" s="68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spans="1:26" ht="15">
      <c r="A745" s="69"/>
      <c r="B745" s="69"/>
      <c r="C745" s="68"/>
      <c r="D745" s="68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spans="1:26" ht="15">
      <c r="A746" s="69"/>
      <c r="B746" s="69"/>
      <c r="C746" s="68"/>
      <c r="D746" s="68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spans="1:26" ht="15">
      <c r="A747" s="69"/>
      <c r="B747" s="69"/>
      <c r="C747" s="68"/>
      <c r="D747" s="68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spans="1:26" ht="15">
      <c r="A748" s="69"/>
      <c r="B748" s="69"/>
      <c r="C748" s="68"/>
      <c r="D748" s="68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spans="1:26" ht="15">
      <c r="A749" s="69"/>
      <c r="B749" s="69"/>
      <c r="C749" s="68"/>
      <c r="D749" s="68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spans="1:26" ht="15">
      <c r="A750" s="69"/>
      <c r="B750" s="69"/>
      <c r="C750" s="68"/>
      <c r="D750" s="68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spans="1:26" ht="15">
      <c r="A751" s="69"/>
      <c r="B751" s="69"/>
      <c r="C751" s="68"/>
      <c r="D751" s="68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spans="1:26" ht="15">
      <c r="A752" s="69"/>
      <c r="B752" s="69"/>
      <c r="C752" s="68"/>
      <c r="D752" s="68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spans="1:26" ht="15">
      <c r="A753" s="69"/>
      <c r="B753" s="69"/>
      <c r="C753" s="68"/>
      <c r="D753" s="68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spans="1:26" ht="15">
      <c r="A754" s="69"/>
      <c r="B754" s="69"/>
      <c r="C754" s="68"/>
      <c r="D754" s="68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spans="1:26" ht="15">
      <c r="A755" s="69"/>
      <c r="B755" s="69"/>
      <c r="C755" s="68"/>
      <c r="D755" s="68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spans="1:26" ht="15">
      <c r="A756" s="69"/>
      <c r="B756" s="69"/>
      <c r="C756" s="68"/>
      <c r="D756" s="68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spans="1:26" ht="15">
      <c r="A757" s="69"/>
      <c r="B757" s="69"/>
      <c r="C757" s="68"/>
      <c r="D757" s="68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spans="1:26" ht="15">
      <c r="A758" s="69"/>
      <c r="B758" s="69"/>
      <c r="C758" s="68"/>
      <c r="D758" s="68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spans="1:26" ht="15">
      <c r="A759" s="69"/>
      <c r="B759" s="69"/>
      <c r="C759" s="68"/>
      <c r="D759" s="68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spans="1:26" ht="15">
      <c r="A760" s="69"/>
      <c r="B760" s="69"/>
      <c r="C760" s="68"/>
      <c r="D760" s="68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spans="1:26" ht="15">
      <c r="A761" s="69"/>
      <c r="B761" s="69"/>
      <c r="C761" s="68"/>
      <c r="D761" s="68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spans="1:26" ht="15">
      <c r="A762" s="69"/>
      <c r="B762" s="69"/>
      <c r="C762" s="68"/>
      <c r="D762" s="68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spans="1:26" ht="15">
      <c r="A763" s="69"/>
      <c r="B763" s="69"/>
      <c r="C763" s="68"/>
      <c r="D763" s="68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spans="1:26" ht="15">
      <c r="A764" s="69"/>
      <c r="B764" s="69"/>
      <c r="C764" s="68"/>
      <c r="D764" s="68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spans="1:26" ht="15">
      <c r="A765" s="69"/>
      <c r="B765" s="69"/>
      <c r="C765" s="68"/>
      <c r="D765" s="68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spans="1:26" ht="15">
      <c r="A766" s="69"/>
      <c r="B766" s="69"/>
      <c r="C766" s="68"/>
      <c r="D766" s="68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spans="1:26" ht="15">
      <c r="A767" s="69"/>
      <c r="B767" s="69"/>
      <c r="C767" s="68"/>
      <c r="D767" s="68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spans="1:26" ht="15">
      <c r="A768" s="69"/>
      <c r="B768" s="69"/>
      <c r="C768" s="68"/>
      <c r="D768" s="68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spans="1:26" ht="15">
      <c r="A769" s="69"/>
      <c r="B769" s="69"/>
      <c r="C769" s="68"/>
      <c r="D769" s="68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spans="1:26" ht="15">
      <c r="A770" s="69"/>
      <c r="B770" s="69"/>
      <c r="C770" s="68"/>
      <c r="D770" s="68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spans="1:26" ht="15">
      <c r="A771" s="69"/>
      <c r="B771" s="69"/>
      <c r="C771" s="68"/>
      <c r="D771" s="68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spans="1:26" ht="15">
      <c r="A772" s="69"/>
      <c r="B772" s="69"/>
      <c r="C772" s="68"/>
      <c r="D772" s="68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spans="1:26" ht="15">
      <c r="A773" s="69"/>
      <c r="B773" s="69"/>
      <c r="C773" s="68"/>
      <c r="D773" s="68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spans="1:26" ht="15">
      <c r="A774" s="69"/>
      <c r="B774" s="69"/>
      <c r="C774" s="68"/>
      <c r="D774" s="68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spans="1:26" ht="15">
      <c r="A775" s="69"/>
      <c r="B775" s="69"/>
      <c r="C775" s="68"/>
      <c r="D775" s="68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spans="1:26" ht="15">
      <c r="A776" s="69"/>
      <c r="B776" s="69"/>
      <c r="C776" s="68"/>
      <c r="D776" s="68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spans="1:26" ht="15">
      <c r="A777" s="69"/>
      <c r="B777" s="69"/>
      <c r="C777" s="68"/>
      <c r="D777" s="68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spans="1:26" ht="15">
      <c r="A778" s="69"/>
      <c r="B778" s="69"/>
      <c r="C778" s="68"/>
      <c r="D778" s="68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spans="1:26" ht="15">
      <c r="A779" s="69"/>
      <c r="B779" s="69"/>
      <c r="C779" s="68"/>
      <c r="D779" s="68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spans="1:26" ht="15">
      <c r="A780" s="69"/>
      <c r="B780" s="69"/>
      <c r="C780" s="68"/>
      <c r="D780" s="68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spans="1:26" ht="15">
      <c r="A781" s="69"/>
      <c r="B781" s="69"/>
      <c r="C781" s="68"/>
      <c r="D781" s="68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spans="1:26" ht="15">
      <c r="A782" s="69"/>
      <c r="B782" s="69"/>
      <c r="C782" s="68"/>
      <c r="D782" s="68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spans="1:26" ht="15">
      <c r="A783" s="69"/>
      <c r="B783" s="69"/>
      <c r="C783" s="68"/>
      <c r="D783" s="68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spans="1:26" ht="15">
      <c r="A784" s="69"/>
      <c r="B784" s="69"/>
      <c r="C784" s="68"/>
      <c r="D784" s="68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spans="1:26" ht="15">
      <c r="A785" s="69"/>
      <c r="B785" s="69"/>
      <c r="C785" s="68"/>
      <c r="D785" s="68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spans="1:26" ht="15">
      <c r="A786" s="69"/>
      <c r="B786" s="69"/>
      <c r="C786" s="68"/>
      <c r="D786" s="68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spans="1:26" ht="15">
      <c r="A787" s="69"/>
      <c r="B787" s="69"/>
      <c r="C787" s="68"/>
      <c r="D787" s="68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spans="1:26" ht="15">
      <c r="A788" s="69"/>
      <c r="B788" s="69"/>
      <c r="C788" s="68"/>
      <c r="D788" s="68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spans="1:26" ht="15">
      <c r="A789" s="69"/>
      <c r="B789" s="69"/>
      <c r="C789" s="68"/>
      <c r="D789" s="68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spans="1:26" ht="15">
      <c r="A790" s="69"/>
      <c r="B790" s="69"/>
      <c r="C790" s="68"/>
      <c r="D790" s="68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spans="1:26" ht="15">
      <c r="A791" s="69"/>
      <c r="B791" s="69"/>
      <c r="C791" s="68"/>
      <c r="D791" s="68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spans="1:26" ht="15">
      <c r="A792" s="69"/>
      <c r="B792" s="69"/>
      <c r="C792" s="68"/>
      <c r="D792" s="68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spans="1:26" ht="15">
      <c r="A793" s="69"/>
      <c r="B793" s="69"/>
      <c r="C793" s="68"/>
      <c r="D793" s="68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spans="1:26" ht="15">
      <c r="A794" s="69"/>
      <c r="B794" s="69"/>
      <c r="C794" s="68"/>
      <c r="D794" s="68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spans="1:26" ht="15">
      <c r="A795" s="69"/>
      <c r="B795" s="69"/>
      <c r="C795" s="68"/>
      <c r="D795" s="68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spans="1:26" ht="15">
      <c r="A796" s="69"/>
      <c r="B796" s="69"/>
      <c r="C796" s="68"/>
      <c r="D796" s="68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spans="1:26" ht="15">
      <c r="A797" s="69"/>
      <c r="B797" s="69"/>
      <c r="C797" s="68"/>
      <c r="D797" s="68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spans="1:26" ht="15">
      <c r="A798" s="69"/>
      <c r="B798" s="69"/>
      <c r="C798" s="68"/>
      <c r="D798" s="68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spans="1:26" ht="15">
      <c r="A799" s="69"/>
      <c r="B799" s="69"/>
      <c r="C799" s="68"/>
      <c r="D799" s="68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spans="1:26" ht="15">
      <c r="A800" s="69"/>
      <c r="B800" s="69"/>
      <c r="C800" s="68"/>
      <c r="D800" s="68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spans="1:26" ht="15">
      <c r="A801" s="69"/>
      <c r="B801" s="69"/>
      <c r="C801" s="68"/>
      <c r="D801" s="68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spans="1:26" ht="15">
      <c r="A802" s="69"/>
      <c r="B802" s="69"/>
      <c r="C802" s="68"/>
      <c r="D802" s="68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spans="1:26" ht="15">
      <c r="A803" s="69"/>
      <c r="B803" s="69"/>
      <c r="C803" s="68"/>
      <c r="D803" s="68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spans="1:26" ht="15">
      <c r="A804" s="69"/>
      <c r="B804" s="69"/>
      <c r="C804" s="68"/>
      <c r="D804" s="68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spans="1:26" ht="15">
      <c r="A805" s="69"/>
      <c r="B805" s="69"/>
      <c r="C805" s="68"/>
      <c r="D805" s="68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spans="1:26" ht="15">
      <c r="A806" s="69"/>
      <c r="B806" s="69"/>
      <c r="C806" s="68"/>
      <c r="D806" s="68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spans="1:26" ht="15">
      <c r="A807" s="69"/>
      <c r="B807" s="69"/>
      <c r="C807" s="68"/>
      <c r="D807" s="68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spans="1:26" ht="15">
      <c r="A808" s="69"/>
      <c r="B808" s="69"/>
      <c r="C808" s="68"/>
      <c r="D808" s="68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spans="1:26" ht="15">
      <c r="A809" s="69"/>
      <c r="B809" s="69"/>
      <c r="C809" s="68"/>
      <c r="D809" s="68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spans="1:26" ht="15">
      <c r="A810" s="69"/>
      <c r="B810" s="69"/>
      <c r="C810" s="68"/>
      <c r="D810" s="68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spans="1:26" ht="15">
      <c r="A811" s="69"/>
      <c r="B811" s="69"/>
      <c r="C811" s="68"/>
      <c r="D811" s="68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spans="1:26" ht="15">
      <c r="A812" s="69"/>
      <c r="B812" s="69"/>
      <c r="C812" s="68"/>
      <c r="D812" s="68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spans="1:26" ht="15">
      <c r="A813" s="69"/>
      <c r="B813" s="69"/>
      <c r="C813" s="68"/>
      <c r="D813" s="68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spans="1:26" ht="15">
      <c r="A814" s="69"/>
      <c r="B814" s="69"/>
      <c r="C814" s="68"/>
      <c r="D814" s="68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spans="1:26" ht="15">
      <c r="A815" s="69"/>
      <c r="B815" s="69"/>
      <c r="C815" s="68"/>
      <c r="D815" s="68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spans="1:26" ht="15">
      <c r="A816" s="69"/>
      <c r="B816" s="69"/>
      <c r="C816" s="68"/>
      <c r="D816" s="68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spans="1:26" ht="15">
      <c r="A817" s="69"/>
      <c r="B817" s="69"/>
      <c r="C817" s="68"/>
      <c r="D817" s="68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spans="1:26" ht="15">
      <c r="A818" s="69"/>
      <c r="B818" s="69"/>
      <c r="C818" s="68"/>
      <c r="D818" s="68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spans="1:26" ht="15">
      <c r="A819" s="69"/>
      <c r="B819" s="69"/>
      <c r="C819" s="68"/>
      <c r="D819" s="68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spans="1:26" ht="15">
      <c r="A820" s="69"/>
      <c r="B820" s="69"/>
      <c r="C820" s="68"/>
      <c r="D820" s="68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spans="1:26" ht="15">
      <c r="A821" s="69"/>
      <c r="B821" s="69"/>
      <c r="C821" s="68"/>
      <c r="D821" s="68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spans="1:26" ht="15">
      <c r="A822" s="69"/>
      <c r="B822" s="69"/>
      <c r="C822" s="68"/>
      <c r="D822" s="68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spans="1:26" ht="15">
      <c r="A823" s="69"/>
      <c r="B823" s="69"/>
      <c r="C823" s="68"/>
      <c r="D823" s="68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spans="1:26" ht="15">
      <c r="A824" s="69"/>
      <c r="B824" s="69"/>
      <c r="C824" s="68"/>
      <c r="D824" s="68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spans="1:26" ht="15">
      <c r="A825" s="69"/>
      <c r="B825" s="69"/>
      <c r="C825" s="68"/>
      <c r="D825" s="68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spans="1:26" ht="15">
      <c r="A826" s="69"/>
      <c r="B826" s="69"/>
      <c r="C826" s="68"/>
      <c r="D826" s="68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spans="1:26" ht="15">
      <c r="A827" s="69"/>
      <c r="B827" s="69"/>
      <c r="C827" s="68"/>
      <c r="D827" s="68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spans="1:26" ht="15">
      <c r="A828" s="69"/>
      <c r="B828" s="69"/>
      <c r="C828" s="68"/>
      <c r="D828" s="68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spans="1:26" ht="15">
      <c r="A829" s="69"/>
      <c r="B829" s="69"/>
      <c r="C829" s="68"/>
      <c r="D829" s="68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spans="1:26" ht="15">
      <c r="A830" s="69"/>
      <c r="B830" s="69"/>
      <c r="C830" s="68"/>
      <c r="D830" s="68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spans="1:26" ht="15">
      <c r="A831" s="69"/>
      <c r="B831" s="69"/>
      <c r="C831" s="68"/>
      <c r="D831" s="68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spans="1:26" ht="15">
      <c r="A832" s="69"/>
      <c r="B832" s="69"/>
      <c r="C832" s="68"/>
      <c r="D832" s="68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spans="1:26" ht="15">
      <c r="A833" s="69"/>
      <c r="B833" s="69"/>
      <c r="C833" s="68"/>
      <c r="D833" s="68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spans="1:26" ht="15">
      <c r="A834" s="69"/>
      <c r="B834" s="69"/>
      <c r="C834" s="68"/>
      <c r="D834" s="68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spans="1:26" ht="15">
      <c r="A835" s="69"/>
      <c r="B835" s="69"/>
      <c r="C835" s="68"/>
      <c r="D835" s="68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spans="1:26" ht="15">
      <c r="A836" s="69"/>
      <c r="B836" s="69"/>
      <c r="C836" s="68"/>
      <c r="D836" s="68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spans="1:26" ht="15">
      <c r="A837" s="69"/>
      <c r="B837" s="69"/>
      <c r="C837" s="68"/>
      <c r="D837" s="68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spans="1:26" ht="15">
      <c r="A838" s="69"/>
      <c r="B838" s="69"/>
      <c r="C838" s="68"/>
      <c r="D838" s="68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spans="1:26" ht="15">
      <c r="A839" s="69"/>
      <c r="B839" s="69"/>
      <c r="C839" s="68"/>
      <c r="D839" s="68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spans="1:26" ht="15">
      <c r="A840" s="69"/>
      <c r="B840" s="69"/>
      <c r="C840" s="68"/>
      <c r="D840" s="68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spans="1:26" ht="15">
      <c r="A841" s="69"/>
      <c r="B841" s="69"/>
      <c r="C841" s="68"/>
      <c r="D841" s="68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spans="1:26" ht="15">
      <c r="A842" s="69"/>
      <c r="B842" s="69"/>
      <c r="C842" s="68"/>
      <c r="D842" s="68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spans="1:26" ht="15">
      <c r="A843" s="69"/>
      <c r="B843" s="69"/>
      <c r="C843" s="68"/>
      <c r="D843" s="68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spans="1:26" ht="15">
      <c r="A844" s="69"/>
      <c r="B844" s="69"/>
      <c r="C844" s="68"/>
      <c r="D844" s="68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spans="1:26" ht="15">
      <c r="A845" s="69"/>
      <c r="B845" s="69"/>
      <c r="C845" s="68"/>
      <c r="D845" s="68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spans="1:26" ht="15">
      <c r="A846" s="69"/>
      <c r="B846" s="69"/>
      <c r="C846" s="68"/>
      <c r="D846" s="68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spans="1:26" ht="15">
      <c r="A847" s="69"/>
      <c r="B847" s="69"/>
      <c r="C847" s="68"/>
      <c r="D847" s="68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spans="1:26" ht="15">
      <c r="A848" s="69"/>
      <c r="B848" s="69"/>
      <c r="C848" s="68"/>
      <c r="D848" s="68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spans="1:26" ht="15">
      <c r="A849" s="69"/>
      <c r="B849" s="69"/>
      <c r="C849" s="68"/>
      <c r="D849" s="68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spans="1:26" ht="15">
      <c r="A850" s="69"/>
      <c r="B850" s="69"/>
      <c r="C850" s="68"/>
      <c r="D850" s="68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spans="1:26" ht="15">
      <c r="A851" s="69"/>
      <c r="B851" s="69"/>
      <c r="C851" s="68"/>
      <c r="D851" s="68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spans="1:26" ht="15">
      <c r="A852" s="69"/>
      <c r="B852" s="69"/>
      <c r="C852" s="68"/>
      <c r="D852" s="68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spans="1:26" ht="15">
      <c r="A853" s="69"/>
      <c r="B853" s="69"/>
      <c r="C853" s="68"/>
      <c r="D853" s="68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spans="1:26" ht="15">
      <c r="A854" s="69"/>
      <c r="B854" s="69"/>
      <c r="C854" s="68"/>
      <c r="D854" s="68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spans="1:26" ht="15">
      <c r="A855" s="69"/>
      <c r="B855" s="69"/>
      <c r="C855" s="68"/>
      <c r="D855" s="68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spans="1:26" ht="15">
      <c r="A856" s="69"/>
      <c r="B856" s="69"/>
      <c r="C856" s="68"/>
      <c r="D856" s="68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spans="1:26" ht="15">
      <c r="A857" s="69"/>
      <c r="B857" s="69"/>
      <c r="C857" s="68"/>
      <c r="D857" s="68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spans="1:26" ht="15">
      <c r="A858" s="69"/>
      <c r="B858" s="69"/>
      <c r="C858" s="68"/>
      <c r="D858" s="68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spans="1:26" ht="15">
      <c r="A859" s="69"/>
      <c r="B859" s="69"/>
      <c r="C859" s="68"/>
      <c r="D859" s="68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spans="1:26" ht="15">
      <c r="A860" s="69"/>
      <c r="B860" s="69"/>
      <c r="C860" s="68"/>
      <c r="D860" s="68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spans="1:26" ht="15">
      <c r="A861" s="69"/>
      <c r="B861" s="69"/>
      <c r="C861" s="68"/>
      <c r="D861" s="68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spans="1:26" ht="15">
      <c r="A862" s="69"/>
      <c r="B862" s="69"/>
      <c r="C862" s="68"/>
      <c r="D862" s="68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spans="1:26" ht="15">
      <c r="A863" s="69"/>
      <c r="B863" s="69"/>
      <c r="C863" s="68"/>
      <c r="D863" s="68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spans="1:26" ht="15">
      <c r="A864" s="69"/>
      <c r="B864" s="69"/>
      <c r="C864" s="68"/>
      <c r="D864" s="68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spans="1:26" ht="15">
      <c r="A865" s="69"/>
      <c r="B865" s="69"/>
      <c r="C865" s="68"/>
      <c r="D865" s="68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spans="1:26" ht="15">
      <c r="A866" s="69"/>
      <c r="B866" s="69"/>
      <c r="C866" s="68"/>
      <c r="D866" s="68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spans="1:26" ht="15">
      <c r="A867" s="69"/>
      <c r="B867" s="69"/>
      <c r="C867" s="68"/>
      <c r="D867" s="68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spans="1:26" ht="15">
      <c r="A868" s="69"/>
      <c r="B868" s="69"/>
      <c r="C868" s="68"/>
      <c r="D868" s="68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spans="1:26" ht="15">
      <c r="A869" s="69"/>
      <c r="B869" s="69"/>
      <c r="C869" s="68"/>
      <c r="D869" s="68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spans="1:26" ht="15">
      <c r="A870" s="69"/>
      <c r="B870" s="69"/>
      <c r="C870" s="68"/>
      <c r="D870" s="68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spans="1:26" ht="15">
      <c r="A871" s="69"/>
      <c r="B871" s="69"/>
      <c r="C871" s="68"/>
      <c r="D871" s="68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spans="1:26" ht="15">
      <c r="A872" s="69"/>
      <c r="B872" s="69"/>
      <c r="C872" s="68"/>
      <c r="D872" s="68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spans="1:26" ht="15">
      <c r="A873" s="69"/>
      <c r="B873" s="69"/>
      <c r="C873" s="68"/>
      <c r="D873" s="68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spans="1:26" ht="15">
      <c r="A874" s="69"/>
      <c r="B874" s="69"/>
      <c r="C874" s="68"/>
      <c r="D874" s="68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spans="1:26" ht="15">
      <c r="A875" s="69"/>
      <c r="B875" s="69"/>
      <c r="C875" s="68"/>
      <c r="D875" s="68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spans="1:26" ht="15">
      <c r="A876" s="69"/>
      <c r="B876" s="69"/>
      <c r="C876" s="68"/>
      <c r="D876" s="68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spans="1:26" ht="15">
      <c r="A877" s="69"/>
      <c r="B877" s="69"/>
      <c r="C877" s="68"/>
      <c r="D877" s="68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spans="1:26" ht="15">
      <c r="A878" s="69"/>
      <c r="B878" s="69"/>
      <c r="C878" s="68"/>
      <c r="D878" s="68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spans="1:26" ht="15">
      <c r="A879" s="69"/>
      <c r="B879" s="69"/>
      <c r="C879" s="68"/>
      <c r="D879" s="68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spans="1:26" ht="15">
      <c r="A880" s="69"/>
      <c r="B880" s="69"/>
      <c r="C880" s="68"/>
      <c r="D880" s="68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spans="1:26" ht="15">
      <c r="A881" s="69"/>
      <c r="B881" s="69"/>
      <c r="C881" s="68"/>
      <c r="D881" s="68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spans="1:26" ht="15">
      <c r="A882" s="69"/>
      <c r="B882" s="69"/>
      <c r="C882" s="68"/>
      <c r="D882" s="68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spans="1:26" ht="15">
      <c r="A883" s="69"/>
      <c r="B883" s="69"/>
      <c r="C883" s="68"/>
      <c r="D883" s="68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spans="1:26" ht="15">
      <c r="A884" s="69"/>
      <c r="B884" s="69"/>
      <c r="C884" s="68"/>
      <c r="D884" s="68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spans="1:26" ht="15">
      <c r="A885" s="69"/>
      <c r="B885" s="69"/>
      <c r="C885" s="68"/>
      <c r="D885" s="68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spans="1:26" ht="15">
      <c r="A886" s="69"/>
      <c r="B886" s="69"/>
      <c r="C886" s="68"/>
      <c r="D886" s="68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spans="1:26" ht="15">
      <c r="A887" s="69"/>
      <c r="B887" s="69"/>
      <c r="C887" s="68"/>
      <c r="D887" s="68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spans="1:26" ht="15">
      <c r="A888" s="69"/>
      <c r="B888" s="69"/>
      <c r="C888" s="68"/>
      <c r="D888" s="68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spans="1:26" ht="15">
      <c r="A889" s="69"/>
      <c r="B889" s="69"/>
      <c r="C889" s="68"/>
      <c r="D889" s="68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spans="1:26" ht="15">
      <c r="A890" s="69"/>
      <c r="B890" s="69"/>
      <c r="C890" s="68"/>
      <c r="D890" s="68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spans="1:26" ht="15">
      <c r="A891" s="69"/>
      <c r="B891" s="69"/>
      <c r="C891" s="68"/>
      <c r="D891" s="68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spans="1:26" ht="15">
      <c r="A892" s="69"/>
      <c r="B892" s="69"/>
      <c r="C892" s="68"/>
      <c r="D892" s="68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spans="1:26" ht="15">
      <c r="A893" s="69"/>
      <c r="B893" s="69"/>
      <c r="C893" s="68"/>
      <c r="D893" s="68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spans="1:26" ht="15">
      <c r="A894" s="69"/>
      <c r="B894" s="69"/>
      <c r="C894" s="68"/>
      <c r="D894" s="68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spans="1:26" ht="15">
      <c r="A895" s="69"/>
      <c r="B895" s="69"/>
      <c r="C895" s="68"/>
      <c r="D895" s="68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spans="1:26" ht="15">
      <c r="A896" s="69"/>
      <c r="B896" s="69"/>
      <c r="C896" s="68"/>
      <c r="D896" s="68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spans="1:26" ht="15">
      <c r="A897" s="69"/>
      <c r="B897" s="69"/>
      <c r="C897" s="68"/>
      <c r="D897" s="68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spans="1:26" ht="15">
      <c r="A898" s="69"/>
      <c r="B898" s="69"/>
      <c r="C898" s="68"/>
      <c r="D898" s="68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spans="1:26" ht="15">
      <c r="A899" s="69"/>
      <c r="B899" s="69"/>
      <c r="C899" s="68"/>
      <c r="D899" s="68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spans="1:26" ht="15">
      <c r="A900" s="69"/>
      <c r="B900" s="69"/>
      <c r="C900" s="68"/>
      <c r="D900" s="68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spans="1:26" ht="15">
      <c r="A901" s="69"/>
      <c r="B901" s="69"/>
      <c r="C901" s="68"/>
      <c r="D901" s="68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spans="1:26" ht="15">
      <c r="A902" s="69"/>
      <c r="B902" s="69"/>
      <c r="C902" s="68"/>
      <c r="D902" s="68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spans="1:26" ht="15">
      <c r="A903" s="69"/>
      <c r="B903" s="69"/>
      <c r="C903" s="68"/>
      <c r="D903" s="68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spans="1:26" ht="15">
      <c r="A904" s="69"/>
      <c r="B904" s="69"/>
      <c r="C904" s="68"/>
      <c r="D904" s="68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spans="1:26" ht="15">
      <c r="A905" s="69"/>
      <c r="B905" s="69"/>
      <c r="C905" s="68"/>
      <c r="D905" s="68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spans="1:26" ht="15">
      <c r="A906" s="69"/>
      <c r="B906" s="69"/>
      <c r="C906" s="68"/>
      <c r="D906" s="68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spans="1:26" ht="15">
      <c r="A907" s="69"/>
      <c r="B907" s="69"/>
      <c r="C907" s="68"/>
      <c r="D907" s="68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spans="1:26" ht="15">
      <c r="A908" s="69"/>
      <c r="B908" s="69"/>
      <c r="C908" s="68"/>
      <c r="D908" s="68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spans="1:26" ht="15">
      <c r="A909" s="69"/>
      <c r="B909" s="69"/>
      <c r="C909" s="68"/>
      <c r="D909" s="68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spans="1:26" ht="15">
      <c r="A910" s="69"/>
      <c r="B910" s="69"/>
      <c r="C910" s="68"/>
      <c r="D910" s="68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spans="1:26" ht="15">
      <c r="A911" s="69"/>
      <c r="B911" s="69"/>
      <c r="C911" s="68"/>
      <c r="D911" s="68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spans="1:26" ht="15">
      <c r="A912" s="69"/>
      <c r="B912" s="69"/>
      <c r="C912" s="68"/>
      <c r="D912" s="68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spans="1:26" ht="15">
      <c r="A913" s="69"/>
      <c r="B913" s="69"/>
      <c r="C913" s="68"/>
      <c r="D913" s="68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spans="1:26" ht="15">
      <c r="A914" s="69"/>
      <c r="B914" s="69"/>
      <c r="C914" s="68"/>
      <c r="D914" s="68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spans="1:26" ht="15">
      <c r="A915" s="69"/>
      <c r="B915" s="69"/>
      <c r="C915" s="68"/>
      <c r="D915" s="68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spans="1:26" ht="15">
      <c r="A916" s="69"/>
      <c r="B916" s="69"/>
      <c r="C916" s="68"/>
      <c r="D916" s="68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spans="1:26" ht="15">
      <c r="A917" s="69"/>
      <c r="B917" s="69"/>
      <c r="C917" s="68"/>
      <c r="D917" s="68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spans="1:26" ht="15">
      <c r="A918" s="69"/>
      <c r="B918" s="69"/>
      <c r="C918" s="68"/>
      <c r="D918" s="68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spans="1:26" ht="15">
      <c r="A919" s="69"/>
      <c r="B919" s="69"/>
      <c r="C919" s="68"/>
      <c r="D919" s="68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spans="1:26" ht="15">
      <c r="A920" s="69"/>
      <c r="B920" s="69"/>
      <c r="C920" s="68"/>
      <c r="D920" s="68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spans="1:26" ht="15">
      <c r="A921" s="69"/>
      <c r="B921" s="69"/>
      <c r="C921" s="68"/>
      <c r="D921" s="68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spans="1:26" ht="15">
      <c r="A922" s="69"/>
      <c r="B922" s="69"/>
      <c r="C922" s="68"/>
      <c r="D922" s="68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spans="1:26" ht="15">
      <c r="A923" s="69"/>
      <c r="B923" s="69"/>
      <c r="C923" s="68"/>
      <c r="D923" s="68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spans="1:26" ht="15">
      <c r="A924" s="69"/>
      <c r="B924" s="69"/>
      <c r="C924" s="68"/>
      <c r="D924" s="68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spans="1:26" ht="15">
      <c r="A925" s="69"/>
      <c r="B925" s="69"/>
      <c r="C925" s="68"/>
      <c r="D925" s="68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spans="1:26" ht="15">
      <c r="A926" s="69"/>
      <c r="B926" s="69"/>
      <c r="C926" s="68"/>
      <c r="D926" s="68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spans="1:26" ht="15">
      <c r="A927" s="69"/>
      <c r="B927" s="69"/>
      <c r="C927" s="68"/>
      <c r="D927" s="68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spans="1:26" ht="15">
      <c r="A928" s="69"/>
      <c r="B928" s="69"/>
      <c r="C928" s="68"/>
      <c r="D928" s="68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spans="1:26" ht="15">
      <c r="A929" s="69"/>
      <c r="B929" s="69"/>
      <c r="C929" s="68"/>
      <c r="D929" s="68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spans="1:26" ht="15">
      <c r="A930" s="69"/>
      <c r="B930" s="69"/>
      <c r="C930" s="68"/>
      <c r="D930" s="68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spans="1:26" ht="15">
      <c r="A931" s="69"/>
      <c r="B931" s="69"/>
      <c r="C931" s="68"/>
      <c r="D931" s="68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spans="1:26" ht="15">
      <c r="A932" s="69"/>
      <c r="B932" s="69"/>
      <c r="C932" s="68"/>
      <c r="D932" s="68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spans="1:26" ht="15">
      <c r="A933" s="69"/>
      <c r="B933" s="69"/>
      <c r="C933" s="68"/>
      <c r="D933" s="68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spans="1:26" ht="15">
      <c r="A934" s="69"/>
      <c r="B934" s="69"/>
      <c r="C934" s="68"/>
      <c r="D934" s="68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spans="1:26" ht="15">
      <c r="A935" s="69"/>
      <c r="B935" s="69"/>
      <c r="C935" s="68"/>
      <c r="D935" s="68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spans="1:26" ht="15">
      <c r="A936" s="69"/>
      <c r="B936" s="69"/>
      <c r="C936" s="68"/>
      <c r="D936" s="68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spans="1:26" ht="15">
      <c r="A937" s="69"/>
      <c r="B937" s="69"/>
      <c r="C937" s="68"/>
      <c r="D937" s="68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spans="1:26" ht="15">
      <c r="A938" s="69"/>
      <c r="B938" s="69"/>
      <c r="C938" s="68"/>
      <c r="D938" s="68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spans="1:26" ht="15">
      <c r="A939" s="69"/>
      <c r="B939" s="69"/>
      <c r="C939" s="68"/>
      <c r="D939" s="68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spans="1:26" ht="15">
      <c r="A940" s="69"/>
      <c r="B940" s="69"/>
      <c r="C940" s="68"/>
      <c r="D940" s="68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spans="1:26" ht="15">
      <c r="A941" s="69"/>
      <c r="B941" s="69"/>
      <c r="C941" s="68"/>
      <c r="D941" s="68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spans="1:26" ht="15">
      <c r="A942" s="69"/>
      <c r="B942" s="69"/>
      <c r="C942" s="68"/>
      <c r="D942" s="68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spans="1:26" ht="15">
      <c r="A943" s="69"/>
      <c r="B943" s="69"/>
      <c r="C943" s="68"/>
      <c r="D943" s="68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spans="1:26" ht="15">
      <c r="A944" s="69"/>
      <c r="B944" s="69"/>
      <c r="C944" s="68"/>
      <c r="D944" s="68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spans="1:26" ht="15">
      <c r="A945" s="69"/>
      <c r="B945" s="69"/>
      <c r="C945" s="68"/>
      <c r="D945" s="68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spans="1:26" ht="15">
      <c r="A946" s="69"/>
      <c r="B946" s="69"/>
      <c r="C946" s="68"/>
      <c r="D946" s="68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spans="1:26" ht="15">
      <c r="A947" s="69"/>
      <c r="B947" s="69"/>
      <c r="C947" s="68"/>
      <c r="D947" s="68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spans="1:26" ht="15">
      <c r="A948" s="69"/>
      <c r="B948" s="69"/>
      <c r="C948" s="68"/>
      <c r="D948" s="68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spans="1:26" ht="15">
      <c r="A949" s="69"/>
      <c r="B949" s="69"/>
      <c r="C949" s="68"/>
      <c r="D949" s="68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spans="1:26" ht="15">
      <c r="A950" s="69"/>
      <c r="B950" s="69"/>
      <c r="C950" s="68"/>
      <c r="D950" s="68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spans="1:26" ht="15">
      <c r="A951" s="69"/>
      <c r="B951" s="69"/>
      <c r="C951" s="68"/>
      <c r="D951" s="68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spans="1:26" ht="15">
      <c r="A952" s="69"/>
      <c r="B952" s="69"/>
      <c r="C952" s="68"/>
      <c r="D952" s="68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spans="1:26" ht="15">
      <c r="A953" s="69"/>
      <c r="B953" s="69"/>
      <c r="C953" s="68"/>
      <c r="D953" s="68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spans="1:26" ht="15">
      <c r="A954" s="69"/>
      <c r="B954" s="69"/>
      <c r="C954" s="68"/>
      <c r="D954" s="68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spans="1:26" ht="15">
      <c r="A955" s="69"/>
      <c r="B955" s="69"/>
      <c r="C955" s="68"/>
      <c r="D955" s="68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spans="1:26" ht="15">
      <c r="A956" s="69"/>
      <c r="B956" s="69"/>
      <c r="C956" s="68"/>
      <c r="D956" s="68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spans="1:26" ht="15">
      <c r="A957" s="69"/>
      <c r="B957" s="69"/>
      <c r="C957" s="68"/>
      <c r="D957" s="68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spans="1:26" ht="15">
      <c r="A958" s="69"/>
      <c r="B958" s="69"/>
      <c r="C958" s="68"/>
      <c r="D958" s="68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spans="1:26" ht="15">
      <c r="A959" s="69"/>
      <c r="B959" s="69"/>
      <c r="C959" s="68"/>
      <c r="D959" s="68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spans="1:26" ht="15">
      <c r="A960" s="69"/>
      <c r="B960" s="69"/>
      <c r="C960" s="68"/>
      <c r="D960" s="68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spans="1:26" ht="15">
      <c r="A961" s="69"/>
      <c r="B961" s="69"/>
      <c r="C961" s="68"/>
      <c r="D961" s="68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spans="1:26" ht="15">
      <c r="A962" s="69"/>
      <c r="B962" s="69"/>
      <c r="C962" s="68"/>
      <c r="D962" s="68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spans="1:26" ht="15">
      <c r="A963" s="69"/>
      <c r="B963" s="69"/>
      <c r="C963" s="68"/>
      <c r="D963" s="68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spans="1:26" ht="15">
      <c r="A964" s="69"/>
      <c r="B964" s="69"/>
      <c r="C964" s="68"/>
      <c r="D964" s="68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spans="1:26" ht="15">
      <c r="A965" s="69"/>
      <c r="B965" s="69"/>
      <c r="C965" s="68"/>
      <c r="D965" s="68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spans="1:26" ht="15">
      <c r="A966" s="69"/>
      <c r="B966" s="69"/>
      <c r="C966" s="68"/>
      <c r="D966" s="68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spans="1:26" ht="15">
      <c r="A967" s="69"/>
      <c r="B967" s="69"/>
      <c r="C967" s="68"/>
      <c r="D967" s="68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spans="1:26" ht="15">
      <c r="A968" s="69"/>
      <c r="B968" s="69"/>
      <c r="C968" s="68"/>
      <c r="D968" s="68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spans="1:26" ht="15">
      <c r="A969" s="69"/>
      <c r="B969" s="69"/>
      <c r="C969" s="68"/>
      <c r="D969" s="68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spans="1:26" ht="15">
      <c r="A970" s="69"/>
      <c r="B970" s="69"/>
      <c r="C970" s="68"/>
      <c r="D970" s="68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spans="1:26" ht="15">
      <c r="A971" s="69"/>
      <c r="B971" s="69"/>
      <c r="C971" s="68"/>
      <c r="D971" s="68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spans="1:26" ht="15">
      <c r="A972" s="69"/>
      <c r="B972" s="69"/>
      <c r="C972" s="68"/>
      <c r="D972" s="68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spans="1:26" ht="15">
      <c r="A973" s="69"/>
      <c r="B973" s="69"/>
      <c r="C973" s="68"/>
      <c r="D973" s="68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spans="1:26" ht="15">
      <c r="A974" s="69"/>
      <c r="B974" s="69"/>
      <c r="C974" s="68"/>
      <c r="D974" s="68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spans="1:26" ht="15">
      <c r="A975" s="69"/>
      <c r="B975" s="69"/>
      <c r="C975" s="68"/>
      <c r="D975" s="68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spans="1:26" ht="15">
      <c r="A976" s="69"/>
      <c r="B976" s="69"/>
      <c r="C976" s="68"/>
      <c r="D976" s="68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spans="1:26" ht="15">
      <c r="A977" s="69"/>
      <c r="B977" s="69"/>
      <c r="C977" s="68"/>
      <c r="D977" s="68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spans="1:26" ht="15">
      <c r="A978" s="69"/>
      <c r="B978" s="69"/>
      <c r="C978" s="68"/>
      <c r="D978" s="68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spans="1:26" ht="15">
      <c r="A979" s="69"/>
      <c r="B979" s="69"/>
      <c r="C979" s="68"/>
      <c r="D979" s="68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spans="1:26" ht="15">
      <c r="A980" s="69"/>
      <c r="B980" s="69"/>
      <c r="C980" s="68"/>
      <c r="D980" s="68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spans="1:26" ht="15">
      <c r="A981" s="69"/>
      <c r="B981" s="69"/>
      <c r="C981" s="68"/>
      <c r="D981" s="68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spans="1:26" ht="15">
      <c r="A982" s="69"/>
      <c r="B982" s="69"/>
      <c r="C982" s="68"/>
      <c r="D982" s="68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spans="1:26" ht="15">
      <c r="A983" s="69"/>
      <c r="B983" s="69"/>
      <c r="C983" s="68"/>
      <c r="D983" s="68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spans="1:26" ht="15">
      <c r="A984" s="69"/>
      <c r="B984" s="69"/>
      <c r="C984" s="68"/>
      <c r="D984" s="68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spans="1:26" ht="15">
      <c r="A985" s="69"/>
      <c r="B985" s="69"/>
      <c r="C985" s="68"/>
      <c r="D985" s="68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spans="1:26" ht="15">
      <c r="A986" s="69"/>
      <c r="B986" s="69"/>
      <c r="C986" s="68"/>
      <c r="D986" s="68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spans="1:26" ht="15">
      <c r="A987" s="69"/>
      <c r="B987" s="69"/>
      <c r="C987" s="68"/>
      <c r="D987" s="68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spans="1:26" ht="15">
      <c r="A988" s="69"/>
      <c r="B988" s="69"/>
      <c r="C988" s="68"/>
      <c r="D988" s="68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spans="1:26" ht="15">
      <c r="A989" s="69"/>
      <c r="B989" s="69"/>
      <c r="C989" s="68"/>
      <c r="D989" s="68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spans="1:26" ht="15">
      <c r="A990" s="69"/>
      <c r="B990" s="69"/>
      <c r="C990" s="68"/>
      <c r="D990" s="68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spans="1:26" ht="15">
      <c r="A991" s="69"/>
      <c r="B991" s="69"/>
      <c r="C991" s="68"/>
      <c r="D991" s="68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spans="1:26" ht="15">
      <c r="A992" s="69"/>
      <c r="B992" s="69"/>
      <c r="C992" s="68"/>
      <c r="D992" s="68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spans="1:26" ht="15">
      <c r="A993" s="69"/>
      <c r="B993" s="69"/>
      <c r="C993" s="68"/>
      <c r="D993" s="68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spans="1:26" ht="15">
      <c r="A994" s="69"/>
      <c r="B994" s="69"/>
      <c r="C994" s="68"/>
      <c r="D994" s="68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spans="1:26" ht="15">
      <c r="A995" s="69"/>
      <c r="B995" s="69"/>
      <c r="C995" s="68"/>
      <c r="D995" s="68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spans="1:26" ht="15">
      <c r="A996" s="69"/>
      <c r="B996" s="69"/>
      <c r="C996" s="68"/>
      <c r="D996" s="68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spans="1:26" ht="15">
      <c r="A997" s="69"/>
      <c r="B997" s="69"/>
      <c r="C997" s="68"/>
      <c r="D997" s="68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spans="1:26" ht="15">
      <c r="A998" s="69"/>
      <c r="B998" s="69"/>
      <c r="C998" s="68"/>
      <c r="D998" s="68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spans="1:26" ht="15">
      <c r="A999" s="69"/>
      <c r="B999" s="69"/>
      <c r="C999" s="68"/>
      <c r="D999" s="68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spans="1:26" ht="15">
      <c r="A1000" s="69"/>
      <c r="B1000" s="69"/>
      <c r="C1000" s="68"/>
      <c r="D1000" s="68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 spans="1:26" ht="15">
      <c r="A1001" s="69"/>
      <c r="B1001" s="69"/>
      <c r="C1001" s="68"/>
      <c r="D1001" s="68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</sheetData>
  <mergeCells count="2">
    <mergeCell ref="A1:F1"/>
    <mergeCell ref="A2:C2"/>
  </mergeCells>
  <hyperlinks>
    <hyperlink ref="B4" r:id="rId1" xr:uid="{57AC1959-0598-A349-9744-854F39AA282B}"/>
    <hyperlink ref="B5" r:id="rId2" xr:uid="{DB512D79-3ECC-2142-B8BB-F9506FDFC69B}"/>
    <hyperlink ref="B6" r:id="rId3" xr:uid="{1B5B5E2C-39D7-A74C-9F1B-83336A2CE272}"/>
    <hyperlink ref="B7" r:id="rId4" xr:uid="{4A21C699-D0D5-4945-A60F-BAE731B9369E}"/>
    <hyperlink ref="B8" r:id="rId5" xr:uid="{C8EA5429-379E-0E46-9EBF-8B2C509FCCF9}"/>
    <hyperlink ref="B9" r:id="rId6" xr:uid="{80042F7C-516F-6E47-AC55-154958EBAC44}"/>
    <hyperlink ref="B10" r:id="rId7" xr:uid="{1B4C4689-72D5-B34F-9CE8-9B5537E505EC}"/>
    <hyperlink ref="B11" r:id="rId8" xr:uid="{FE8E30FE-E91A-7746-AF77-0BA5F4C92EBD}"/>
    <hyperlink ref="B12" r:id="rId9" xr:uid="{92D0D62D-A397-2E46-A99C-A0F0C81191AB}"/>
    <hyperlink ref="B13" r:id="rId10" xr:uid="{3A6BDB08-E507-8347-A6C1-D99E5B62FD61}"/>
    <hyperlink ref="B14" r:id="rId11" xr:uid="{7288E3A7-B9F7-D943-9175-E1C73AC8065C}"/>
    <hyperlink ref="B15" r:id="rId12" xr:uid="{5C2CB49D-33CC-5041-A468-CCAF9436C574}"/>
    <hyperlink ref="B16" r:id="rId13" xr:uid="{FD51B2AF-28C1-9841-B3D9-FCD96FFFDF52}"/>
    <hyperlink ref="B17" r:id="rId14" xr:uid="{77ACDC8D-171A-F74A-9BD7-7DF49E01B92F}"/>
    <hyperlink ref="B18" r:id="rId15" xr:uid="{4226170C-82A6-2F4B-9BA5-8D25D477C70C}"/>
    <hyperlink ref="B19" r:id="rId16" xr:uid="{73B7DE88-37DC-DD4A-A531-BEC7467123C3}"/>
    <hyperlink ref="B20" r:id="rId17" xr:uid="{8E4F05F6-D070-8543-B413-F5E15CC163E7}"/>
    <hyperlink ref="B21" r:id="rId18" xr:uid="{2CC1BBD2-ED69-3045-BC1E-C4D1FA5BF907}"/>
    <hyperlink ref="B22" r:id="rId19" xr:uid="{DEA3B1CC-E075-6D4C-83FB-DEE538940094}"/>
    <hyperlink ref="B23" r:id="rId20" xr:uid="{8F519023-914B-E549-98F0-D0ECF4F27931}"/>
    <hyperlink ref="B24" r:id="rId21" xr:uid="{648725BC-0D93-6E48-A7DD-6F4DCA624ADC}"/>
    <hyperlink ref="B25" r:id="rId22" xr:uid="{44BCE713-C745-6C43-97DA-79789DEDD5FE}"/>
    <hyperlink ref="B26" r:id="rId23" xr:uid="{8131D5E5-23AF-1C4C-B428-084DF5F46C95}"/>
    <hyperlink ref="B27" r:id="rId24" xr:uid="{C830814C-FD10-EC4B-AF90-16C139925940}"/>
    <hyperlink ref="B28" r:id="rId25" xr:uid="{E7B6E92C-DB10-8D4E-9B86-1DBC206F9E5D}"/>
    <hyperlink ref="B29" r:id="rId26" xr:uid="{9B6E822F-668D-8A4D-8E02-9B7B96D43B0C}"/>
    <hyperlink ref="B30" r:id="rId27" xr:uid="{FD564C56-C24D-2E4D-90E3-F81D34906CCF}"/>
    <hyperlink ref="B31" r:id="rId28" xr:uid="{B12753C6-EDE1-8B4D-95FC-0460F5D72B0E}"/>
    <hyperlink ref="B32" r:id="rId29" xr:uid="{053BBB65-B3A0-8C43-A9B2-BFD13D13C666}"/>
    <hyperlink ref="B33" r:id="rId30" xr:uid="{7FD5C2F4-71B2-1342-8EFE-03B535647FC4}"/>
    <hyperlink ref="B34" r:id="rId31" xr:uid="{AE73782A-70EA-3841-8CEA-B43AF2A85815}"/>
    <hyperlink ref="B35" r:id="rId32" xr:uid="{E272E1D9-0748-E446-9D15-4543D149053E}"/>
    <hyperlink ref="B36" r:id="rId33" xr:uid="{657543B4-99D1-2C4D-B6B3-375E2353BAB2}"/>
    <hyperlink ref="B37" r:id="rId34" xr:uid="{4894DC10-A31B-8945-AABF-550AE218BB9A}"/>
    <hyperlink ref="B38" r:id="rId35" xr:uid="{43AF61D9-C3FB-0843-BBFE-EFF33400F140}"/>
    <hyperlink ref="B39" r:id="rId36" xr:uid="{4B155705-1B55-FC43-B4D1-301A2285E0F7}"/>
    <hyperlink ref="B40" r:id="rId37" xr:uid="{0521744D-3C92-BD40-90C6-2E044B912071}"/>
    <hyperlink ref="B41" r:id="rId38" xr:uid="{A3AD442D-6CE6-1F43-90DB-B1E7E278D79B}"/>
    <hyperlink ref="B42" r:id="rId39" xr:uid="{EEB40DC7-DC9B-DC4F-BE9D-F62AF92B1C0C}"/>
    <hyperlink ref="B43" r:id="rId40" xr:uid="{8A6F6D8E-76A9-EA4E-8B46-3E7AE25E772E}"/>
    <hyperlink ref="B44" r:id="rId41" xr:uid="{0F4CF000-43EA-A74B-951B-5217B0CD7C23}"/>
    <hyperlink ref="B45" r:id="rId42" xr:uid="{20BFF2D9-78D3-2F41-8840-C60F185B61A3}"/>
    <hyperlink ref="B46" r:id="rId43" xr:uid="{DF63DE25-834C-6942-88B9-D1EBC4DC9183}"/>
    <hyperlink ref="B47" r:id="rId44" xr:uid="{616E4889-3F83-9E45-8AF4-8269A8EAEE11}"/>
    <hyperlink ref="B48" r:id="rId45" xr:uid="{0CDD35D2-B033-A34A-BFED-4F794412E4C8}"/>
    <hyperlink ref="B49" r:id="rId46" xr:uid="{2FECA17D-7B19-9B46-8E35-D8D22E7DBC28}"/>
    <hyperlink ref="B50" r:id="rId47" xr:uid="{7E5464DE-44FE-9549-AADF-000868AC505F}"/>
    <hyperlink ref="B51" r:id="rId48" xr:uid="{596FF508-FE88-244B-A95F-81E24A378883}"/>
    <hyperlink ref="B52" r:id="rId49" xr:uid="{5186CBBB-E709-5E42-9CF0-9AFD2CC68CDF}"/>
    <hyperlink ref="B53" r:id="rId50" xr:uid="{84D0EE73-92FF-D042-B5BC-826C70A92D03}"/>
    <hyperlink ref="B54" r:id="rId51" xr:uid="{C67916B2-86BD-4349-8CFF-FEE582291041}"/>
    <hyperlink ref="B55" r:id="rId52" xr:uid="{413DAFBA-6C1F-B34C-B53A-0D6079F9CC5D}"/>
    <hyperlink ref="B56" r:id="rId53" xr:uid="{369DB2B3-9A92-114A-BAFF-88689BAF2438}"/>
    <hyperlink ref="B57" r:id="rId54" xr:uid="{E088D1FB-A189-5641-8DD1-13F114596DD2}"/>
    <hyperlink ref="B58" r:id="rId55" xr:uid="{B9F41D2C-7938-B344-9413-86E15512EA4B}"/>
    <hyperlink ref="B59" r:id="rId56" xr:uid="{7D6025B5-36CE-2C43-B164-3BEC2E735CD1}"/>
    <hyperlink ref="B60" r:id="rId57" xr:uid="{D3923232-B504-3844-9238-207177D71742}"/>
    <hyperlink ref="B61" r:id="rId58" xr:uid="{A9A8104B-10FF-204A-B1FC-BAA45632C016}"/>
    <hyperlink ref="B63" r:id="rId59" xr:uid="{9562472B-90E5-CD4B-907F-0C6A727472F5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C286-8172-1E47-BCCD-A6F15E728687}">
  <dimension ref="A1:F59"/>
  <sheetViews>
    <sheetView workbookViewId="0">
      <selection activeCell="L58" sqref="L58"/>
    </sheetView>
  </sheetViews>
  <sheetFormatPr baseColWidth="10" defaultRowHeight="16"/>
  <sheetData>
    <row r="1" spans="1:6" ht="25" thickBot="1">
      <c r="A1" s="119" t="s">
        <v>439</v>
      </c>
      <c r="B1" s="120" t="s">
        <v>440</v>
      </c>
      <c r="C1" s="121" t="s">
        <v>441</v>
      </c>
      <c r="D1" s="122" t="s">
        <v>442</v>
      </c>
      <c r="E1" s="123" t="s">
        <v>443</v>
      </c>
      <c r="F1" s="124" t="s">
        <v>444</v>
      </c>
    </row>
    <row r="2" spans="1:6" ht="17" thickBot="1">
      <c r="A2" s="125" t="s">
        <v>445</v>
      </c>
      <c r="B2" s="126" t="s">
        <v>446</v>
      </c>
      <c r="C2" s="127">
        <v>19252000</v>
      </c>
      <c r="D2" s="127">
        <v>18440900</v>
      </c>
      <c r="E2" s="127">
        <v>811100</v>
      </c>
      <c r="F2" s="128">
        <v>4.2000000000000003E-2</v>
      </c>
    </row>
    <row r="3" spans="1:6" ht="24">
      <c r="A3" s="129" t="s">
        <v>447</v>
      </c>
      <c r="B3" s="132">
        <v>10</v>
      </c>
      <c r="C3" s="134">
        <v>825600</v>
      </c>
      <c r="D3" s="134">
        <v>798400</v>
      </c>
      <c r="E3" s="134">
        <v>27200</v>
      </c>
      <c r="F3" s="132" t="s">
        <v>455</v>
      </c>
    </row>
    <row r="4" spans="1:6" ht="108">
      <c r="A4" s="129" t="s">
        <v>448</v>
      </c>
      <c r="B4" s="132">
        <v>43</v>
      </c>
      <c r="C4" s="135" t="s">
        <v>452</v>
      </c>
      <c r="D4" s="138" t="s">
        <v>453</v>
      </c>
      <c r="E4" s="131">
        <v>30</v>
      </c>
      <c r="F4" s="140">
        <v>3.5999999999999997E-2</v>
      </c>
    </row>
    <row r="5" spans="1:6">
      <c r="A5" s="129" t="s">
        <v>449</v>
      </c>
      <c r="B5" s="132">
        <v>28</v>
      </c>
      <c r="C5" s="134">
        <v>92000</v>
      </c>
      <c r="D5" s="134">
        <v>87900</v>
      </c>
      <c r="E5" s="131">
        <v>630</v>
      </c>
      <c r="F5" s="141"/>
    </row>
    <row r="6" spans="1:6" ht="96">
      <c r="A6" s="129" t="s">
        <v>450</v>
      </c>
      <c r="B6" s="132">
        <v>29</v>
      </c>
      <c r="C6" s="134">
        <v>22270</v>
      </c>
      <c r="D6" s="134">
        <v>21450</v>
      </c>
      <c r="E6" s="139" t="s">
        <v>454</v>
      </c>
      <c r="F6" s="141"/>
    </row>
    <row r="7" spans="1:6" ht="17" thickBot="1">
      <c r="A7" s="130" t="s">
        <v>451</v>
      </c>
      <c r="B7" s="133">
        <v>16</v>
      </c>
      <c r="C7" s="137"/>
      <c r="D7" s="137"/>
      <c r="E7" s="137"/>
      <c r="F7" s="142"/>
    </row>
    <row r="8" spans="1:6">
      <c r="A8" s="129" t="s">
        <v>456</v>
      </c>
      <c r="B8" s="132">
        <v>57</v>
      </c>
      <c r="C8" s="134">
        <v>10220</v>
      </c>
      <c r="D8" s="134">
        <v>9030</v>
      </c>
      <c r="E8" s="134">
        <v>1190</v>
      </c>
      <c r="F8" s="140">
        <v>0.11600000000000001</v>
      </c>
    </row>
    <row r="9" spans="1:6" ht="24">
      <c r="A9" s="129" t="s">
        <v>457</v>
      </c>
      <c r="B9" s="132">
        <v>14</v>
      </c>
      <c r="C9" s="134">
        <v>551500</v>
      </c>
      <c r="D9" s="134">
        <v>532100</v>
      </c>
      <c r="E9" s="134">
        <v>19400</v>
      </c>
      <c r="F9" s="132" t="s">
        <v>464</v>
      </c>
    </row>
    <row r="10" spans="1:6">
      <c r="A10" s="129" t="s">
        <v>458</v>
      </c>
      <c r="B10" s="132">
        <v>40</v>
      </c>
      <c r="C10" s="134">
        <v>9360</v>
      </c>
      <c r="D10" s="134">
        <v>8880</v>
      </c>
      <c r="E10" s="131">
        <v>480</v>
      </c>
      <c r="F10" s="140">
        <v>6.4000000000000001E-2</v>
      </c>
    </row>
    <row r="11" spans="1:6" ht="156">
      <c r="A11" s="129" t="s">
        <v>459</v>
      </c>
      <c r="B11" s="132">
        <v>11</v>
      </c>
      <c r="C11" s="139" t="s">
        <v>461</v>
      </c>
      <c r="D11" s="143" t="s">
        <v>462</v>
      </c>
      <c r="E11" s="144" t="s">
        <v>463</v>
      </c>
      <c r="F11" s="141"/>
    </row>
    <row r="12" spans="1:6" ht="17" thickBot="1">
      <c r="A12" s="130" t="s">
        <v>460</v>
      </c>
      <c r="B12" s="133">
        <v>50</v>
      </c>
      <c r="C12" s="137"/>
      <c r="D12" s="137"/>
      <c r="E12" s="137"/>
      <c r="F12" s="142"/>
    </row>
    <row r="13" spans="1:6">
      <c r="A13" s="129" t="s">
        <v>465</v>
      </c>
      <c r="B13" s="132">
        <v>42</v>
      </c>
      <c r="C13" s="134">
        <v>12860</v>
      </c>
      <c r="D13" s="134">
        <v>12180</v>
      </c>
      <c r="E13" s="131">
        <v>690</v>
      </c>
      <c r="F13" s="140">
        <v>5.2999999999999999E-2</v>
      </c>
    </row>
    <row r="14" spans="1:6">
      <c r="A14" s="129" t="s">
        <v>466</v>
      </c>
      <c r="B14" s="132">
        <v>21</v>
      </c>
      <c r="C14" s="134">
        <v>59500</v>
      </c>
      <c r="D14" s="134">
        <v>57100</v>
      </c>
      <c r="E14" s="134">
        <v>2400</v>
      </c>
      <c r="F14" s="140">
        <v>0.04</v>
      </c>
    </row>
    <row r="15" spans="1:6">
      <c r="A15" s="129" t="s">
        <v>467</v>
      </c>
      <c r="B15" s="132">
        <v>58</v>
      </c>
      <c r="C15" s="134">
        <v>70000</v>
      </c>
      <c r="D15" s="134">
        <v>59700</v>
      </c>
      <c r="E15" s="134">
        <v>10300</v>
      </c>
      <c r="F15" s="147" t="s">
        <v>473</v>
      </c>
    </row>
    <row r="16" spans="1:6" ht="144">
      <c r="A16" s="129" t="s">
        <v>468</v>
      </c>
      <c r="B16" s="132">
        <v>17</v>
      </c>
      <c r="C16" s="139" t="s">
        <v>470</v>
      </c>
      <c r="D16" s="145" t="s">
        <v>471</v>
      </c>
      <c r="E16" s="146" t="s">
        <v>472</v>
      </c>
      <c r="F16" s="140">
        <v>6.9000000000000006E-2</v>
      </c>
    </row>
    <row r="17" spans="1:6" ht="17" thickBot="1">
      <c r="A17" s="130" t="s">
        <v>469</v>
      </c>
      <c r="B17" s="133">
        <v>53</v>
      </c>
      <c r="C17" s="137"/>
      <c r="D17" s="137"/>
      <c r="E17" s="137"/>
      <c r="F17" s="142"/>
    </row>
    <row r="18" spans="1:6" ht="24">
      <c r="A18" s="129" t="s">
        <v>474</v>
      </c>
      <c r="B18" s="132">
        <v>54</v>
      </c>
      <c r="C18" s="134">
        <v>56400</v>
      </c>
      <c r="D18" s="134">
        <v>52500</v>
      </c>
      <c r="E18" s="134">
        <v>3900</v>
      </c>
      <c r="F18" s="132" t="s">
        <v>482</v>
      </c>
    </row>
    <row r="19" spans="1:6">
      <c r="A19" s="129" t="s">
        <v>475</v>
      </c>
      <c r="B19" s="132">
        <v>38</v>
      </c>
      <c r="C19" s="134">
        <v>28530</v>
      </c>
      <c r="D19" s="134">
        <v>27120</v>
      </c>
      <c r="E19" s="134">
        <v>1410</v>
      </c>
      <c r="F19" s="140">
        <v>6.0999999999999999E-2</v>
      </c>
    </row>
    <row r="20" spans="1:6">
      <c r="A20" s="129" t="s">
        <v>476</v>
      </c>
      <c r="B20" s="132">
        <v>29</v>
      </c>
      <c r="C20" s="134">
        <v>8950</v>
      </c>
      <c r="D20" s="134">
        <v>8550</v>
      </c>
      <c r="E20" s="131">
        <v>400</v>
      </c>
      <c r="F20" s="141"/>
    </row>
    <row r="21" spans="1:6" ht="180">
      <c r="A21" s="129" t="s">
        <v>477</v>
      </c>
      <c r="B21" s="132">
        <v>36</v>
      </c>
      <c r="C21" s="135" t="s">
        <v>479</v>
      </c>
      <c r="D21" s="145" t="s">
        <v>480</v>
      </c>
      <c r="E21" s="139" t="s">
        <v>481</v>
      </c>
      <c r="F21" s="141"/>
    </row>
    <row r="22" spans="1:6" ht="17" thickBot="1">
      <c r="A22" s="130" t="s">
        <v>478</v>
      </c>
      <c r="B22" s="133">
        <v>49</v>
      </c>
      <c r="C22" s="137"/>
      <c r="D22" s="137"/>
      <c r="E22" s="137"/>
      <c r="F22" s="142"/>
    </row>
    <row r="23" spans="1:6" ht="24">
      <c r="A23" s="129" t="s">
        <v>483</v>
      </c>
      <c r="B23" s="132">
        <v>4</v>
      </c>
      <c r="C23" s="134">
        <v>131700</v>
      </c>
      <c r="D23" s="134">
        <v>128200</v>
      </c>
      <c r="E23" s="134">
        <v>3500</v>
      </c>
      <c r="F23" s="132" t="s">
        <v>492</v>
      </c>
    </row>
    <row r="24" spans="1:6" ht="96">
      <c r="A24" s="129" t="s">
        <v>484</v>
      </c>
      <c r="B24" s="132">
        <v>29</v>
      </c>
      <c r="C24" s="134">
        <v>7290</v>
      </c>
      <c r="D24" s="134">
        <v>6970</v>
      </c>
      <c r="E24" s="139" t="s">
        <v>490</v>
      </c>
      <c r="F24" s="140">
        <v>5.5E-2</v>
      </c>
    </row>
    <row r="25" spans="1:6" ht="96">
      <c r="A25" s="129" t="s">
        <v>485</v>
      </c>
      <c r="B25" s="132">
        <v>23</v>
      </c>
      <c r="C25" s="134">
        <v>37180</v>
      </c>
      <c r="D25" s="134">
        <v>35650</v>
      </c>
      <c r="E25" s="139" t="s">
        <v>491</v>
      </c>
      <c r="F25" s="141"/>
    </row>
    <row r="26" spans="1:6" ht="144">
      <c r="A26" s="129" t="s">
        <v>486</v>
      </c>
      <c r="B26" s="132">
        <v>55</v>
      </c>
      <c r="C26" s="135" t="s">
        <v>488</v>
      </c>
      <c r="D26" s="145" t="s">
        <v>489</v>
      </c>
      <c r="E26" s="136"/>
      <c r="F26" s="141"/>
    </row>
    <row r="27" spans="1:6" ht="17" thickBot="1">
      <c r="A27" s="130" t="s">
        <v>487</v>
      </c>
      <c r="B27" s="133">
        <v>45</v>
      </c>
      <c r="C27" s="137"/>
      <c r="D27" s="137"/>
      <c r="E27" s="137"/>
      <c r="F27" s="142"/>
    </row>
    <row r="28" spans="1:6" ht="24">
      <c r="A28" s="129" t="s">
        <v>493</v>
      </c>
      <c r="B28" s="132">
        <v>17</v>
      </c>
      <c r="C28" s="134">
        <v>8670</v>
      </c>
      <c r="D28" s="134">
        <v>8350</v>
      </c>
      <c r="E28" s="131">
        <v>320</v>
      </c>
      <c r="F28" s="132" t="s">
        <v>505</v>
      </c>
    </row>
    <row r="29" spans="1:6" ht="156">
      <c r="A29" s="129" t="s">
        <v>494</v>
      </c>
      <c r="B29" s="132" t="s">
        <v>498</v>
      </c>
      <c r="C29" s="135" t="s">
        <v>499</v>
      </c>
      <c r="D29" s="143" t="s">
        <v>501</v>
      </c>
      <c r="E29" s="139" t="s">
        <v>503</v>
      </c>
      <c r="F29" s="140">
        <v>3.2000000000000001E-2</v>
      </c>
    </row>
    <row r="30" spans="1:6" ht="180">
      <c r="A30" s="129" t="s">
        <v>495</v>
      </c>
      <c r="B30" s="132">
        <v>11</v>
      </c>
      <c r="C30" s="139" t="s">
        <v>500</v>
      </c>
      <c r="D30" s="145" t="s">
        <v>502</v>
      </c>
      <c r="E30" s="144" t="s">
        <v>504</v>
      </c>
      <c r="F30" s="141"/>
    </row>
    <row r="31" spans="1:6">
      <c r="A31" s="129" t="s">
        <v>496</v>
      </c>
      <c r="B31" s="132">
        <v>8</v>
      </c>
      <c r="C31" s="136"/>
      <c r="D31" s="136"/>
      <c r="E31" s="136"/>
      <c r="F31" s="141"/>
    </row>
    <row r="32" spans="1:6" ht="17" thickBot="1">
      <c r="A32" s="130" t="s">
        <v>497</v>
      </c>
      <c r="B32" s="142"/>
      <c r="C32" s="137"/>
      <c r="D32" s="137"/>
      <c r="E32" s="137"/>
      <c r="F32" s="142"/>
    </row>
    <row r="33" spans="1:6" ht="24">
      <c r="A33" s="129" t="s">
        <v>506</v>
      </c>
      <c r="B33" s="132">
        <v>6</v>
      </c>
      <c r="C33" s="134">
        <v>193800</v>
      </c>
      <c r="D33" s="134">
        <v>187900</v>
      </c>
      <c r="E33" s="134">
        <v>5900</v>
      </c>
      <c r="F33" s="132" t="s">
        <v>515</v>
      </c>
    </row>
    <row r="34" spans="1:6" ht="36">
      <c r="A34" s="129" t="s">
        <v>507</v>
      </c>
      <c r="B34" s="132">
        <v>51</v>
      </c>
      <c r="C34" s="134">
        <v>7430</v>
      </c>
      <c r="D34" s="134">
        <v>6950</v>
      </c>
      <c r="E34" s="146" t="s">
        <v>513</v>
      </c>
      <c r="F34" s="140">
        <v>0.05</v>
      </c>
    </row>
    <row r="35" spans="1:6" ht="132">
      <c r="A35" s="129" t="s">
        <v>508</v>
      </c>
      <c r="B35" s="132">
        <v>26</v>
      </c>
      <c r="C35" s="134">
        <v>1152100</v>
      </c>
      <c r="D35" s="134">
        <v>1104100</v>
      </c>
      <c r="E35" s="139" t="s">
        <v>514</v>
      </c>
      <c r="F35" s="141"/>
    </row>
    <row r="36" spans="1:6" ht="156">
      <c r="A36" s="129" t="s">
        <v>509</v>
      </c>
      <c r="B36" s="132">
        <v>20</v>
      </c>
      <c r="C36" s="135" t="s">
        <v>511</v>
      </c>
      <c r="D36" s="143" t="s">
        <v>512</v>
      </c>
      <c r="E36" s="136"/>
      <c r="F36" s="141"/>
    </row>
    <row r="37" spans="1:6" ht="17" thickBot="1">
      <c r="A37" s="130" t="s">
        <v>510</v>
      </c>
      <c r="B37" s="133">
        <v>38</v>
      </c>
      <c r="C37" s="137"/>
      <c r="D37" s="137"/>
      <c r="E37" s="137"/>
      <c r="F37" s="142"/>
    </row>
    <row r="38" spans="1:6" ht="24">
      <c r="A38" s="129" t="s">
        <v>516</v>
      </c>
      <c r="B38" s="132">
        <v>23</v>
      </c>
      <c r="C38" s="134">
        <v>1008500</v>
      </c>
      <c r="D38" s="134">
        <v>967200</v>
      </c>
      <c r="E38" s="134">
        <v>41300</v>
      </c>
      <c r="F38" s="132" t="s">
        <v>525</v>
      </c>
    </row>
    <row r="39" spans="1:6" ht="192">
      <c r="A39" s="129" t="s">
        <v>517</v>
      </c>
      <c r="B39" s="132" t="s">
        <v>521</v>
      </c>
      <c r="C39" s="139" t="s">
        <v>522</v>
      </c>
      <c r="D39" s="145" t="s">
        <v>523</v>
      </c>
      <c r="E39" s="134">
        <v>54700</v>
      </c>
      <c r="F39" s="140">
        <v>0.03</v>
      </c>
    </row>
    <row r="40" spans="1:6" ht="24">
      <c r="A40" s="129" t="s">
        <v>518</v>
      </c>
      <c r="B40" s="132">
        <v>41</v>
      </c>
      <c r="C40" s="134">
        <v>344400</v>
      </c>
      <c r="D40" s="134">
        <v>326400</v>
      </c>
      <c r="E40" s="134">
        <v>14600</v>
      </c>
      <c r="F40" s="141"/>
    </row>
    <row r="41" spans="1:6" ht="132">
      <c r="A41" s="129" t="s">
        <v>519</v>
      </c>
      <c r="B41" s="132">
        <v>5</v>
      </c>
      <c r="C41" s="134">
        <v>137200</v>
      </c>
      <c r="D41" s="134">
        <v>133000</v>
      </c>
      <c r="E41" s="139" t="s">
        <v>524</v>
      </c>
      <c r="F41" s="141"/>
    </row>
    <row r="42" spans="1:6" ht="25" thickBot="1">
      <c r="A42" s="130" t="s">
        <v>520</v>
      </c>
      <c r="B42" s="142"/>
      <c r="C42" s="137"/>
      <c r="D42" s="137"/>
      <c r="E42" s="137"/>
      <c r="F42" s="142"/>
    </row>
    <row r="43" spans="1:6" ht="24">
      <c r="A43" s="129" t="s">
        <v>526</v>
      </c>
      <c r="B43" s="132">
        <v>1</v>
      </c>
      <c r="C43" s="134">
        <v>453400</v>
      </c>
      <c r="D43" s="134">
        <v>442400</v>
      </c>
      <c r="E43" s="134">
        <v>11000</v>
      </c>
      <c r="F43" s="132" t="s">
        <v>534</v>
      </c>
    </row>
    <row r="44" spans="1:6" ht="36">
      <c r="A44" s="129" t="s">
        <v>527</v>
      </c>
      <c r="B44" s="132" t="s">
        <v>530</v>
      </c>
      <c r="C44" s="134">
        <v>223700</v>
      </c>
      <c r="D44" s="134">
        <v>215900</v>
      </c>
      <c r="E44" s="134">
        <v>7800</v>
      </c>
      <c r="F44" s="140">
        <v>4.5999999999999999E-2</v>
      </c>
    </row>
    <row r="45" spans="1:6" ht="132">
      <c r="A45" s="129" t="s">
        <v>528</v>
      </c>
      <c r="B45" s="132">
        <v>35</v>
      </c>
      <c r="C45" s="134">
        <v>1040900</v>
      </c>
      <c r="D45" s="134">
        <v>1013300</v>
      </c>
      <c r="E45" s="139" t="s">
        <v>533</v>
      </c>
      <c r="F45" s="141"/>
    </row>
    <row r="46" spans="1:6" ht="157" thickBot="1">
      <c r="A46" s="130" t="s">
        <v>529</v>
      </c>
      <c r="B46" s="133">
        <v>33</v>
      </c>
      <c r="C46" s="148" t="s">
        <v>531</v>
      </c>
      <c r="D46" s="149" t="s">
        <v>532</v>
      </c>
      <c r="E46" s="150">
        <v>3400</v>
      </c>
      <c r="F46" s="142"/>
    </row>
    <row r="47" spans="1:6" ht="24">
      <c r="A47" s="129" t="s">
        <v>535</v>
      </c>
      <c r="B47" s="132">
        <v>23</v>
      </c>
      <c r="C47" s="134">
        <v>1320</v>
      </c>
      <c r="D47" s="134">
        <v>1270</v>
      </c>
      <c r="E47" s="131">
        <v>50</v>
      </c>
      <c r="F47" s="132" t="s">
        <v>545</v>
      </c>
    </row>
    <row r="48" spans="1:6" ht="156">
      <c r="A48" s="129" t="s">
        <v>536</v>
      </c>
      <c r="B48" s="132">
        <v>47</v>
      </c>
      <c r="C48" s="139" t="s">
        <v>541</v>
      </c>
      <c r="D48" s="143" t="s">
        <v>542</v>
      </c>
      <c r="E48" s="139" t="s">
        <v>543</v>
      </c>
      <c r="F48" s="140">
        <v>5.3999999999999999E-2</v>
      </c>
    </row>
    <row r="49" spans="1:6" ht="108">
      <c r="A49" s="129" t="s">
        <v>537</v>
      </c>
      <c r="B49" s="132" t="s">
        <v>540</v>
      </c>
      <c r="C49" s="134">
        <v>248300</v>
      </c>
      <c r="D49" s="134">
        <v>240500</v>
      </c>
      <c r="E49" s="144" t="s">
        <v>544</v>
      </c>
      <c r="F49" s="141"/>
    </row>
    <row r="50" spans="1:6">
      <c r="A50" s="129" t="s">
        <v>538</v>
      </c>
      <c r="B50" s="132">
        <v>43</v>
      </c>
      <c r="C50" s="134">
        <v>242300</v>
      </c>
      <c r="D50" s="134">
        <v>229100</v>
      </c>
      <c r="E50" s="136"/>
      <c r="F50" s="141"/>
    </row>
    <row r="51" spans="1:6" ht="17" thickBot="1">
      <c r="A51" s="130" t="s">
        <v>539</v>
      </c>
      <c r="B51" s="142"/>
      <c r="C51" s="137"/>
      <c r="D51" s="137"/>
      <c r="E51" s="137"/>
      <c r="F51" s="142"/>
    </row>
    <row r="52" spans="1:6" ht="24">
      <c r="A52" s="129" t="s">
        <v>546</v>
      </c>
      <c r="B52" s="132">
        <v>52</v>
      </c>
      <c r="C52" s="134">
        <v>46300</v>
      </c>
      <c r="D52" s="134">
        <v>43300</v>
      </c>
      <c r="E52" s="134">
        <v>3000</v>
      </c>
      <c r="F52" s="132" t="s">
        <v>554</v>
      </c>
    </row>
    <row r="53" spans="1:6">
      <c r="A53" s="129" t="s">
        <v>547</v>
      </c>
      <c r="B53" s="132">
        <v>36</v>
      </c>
      <c r="C53" s="134">
        <v>25740</v>
      </c>
      <c r="D53" s="134">
        <v>24490</v>
      </c>
      <c r="E53" s="134">
        <v>1250</v>
      </c>
      <c r="F53" s="140">
        <v>4.4999999999999998E-2</v>
      </c>
    </row>
    <row r="54" spans="1:6">
      <c r="A54" s="129" t="s">
        <v>548</v>
      </c>
      <c r="B54" s="132">
        <v>33</v>
      </c>
      <c r="C54" s="134">
        <v>4570</v>
      </c>
      <c r="D54" s="134">
        <v>4360</v>
      </c>
      <c r="E54" s="131">
        <v>210</v>
      </c>
      <c r="F54" s="141"/>
    </row>
    <row r="55" spans="1:6" ht="156">
      <c r="A55" s="129" t="s">
        <v>549</v>
      </c>
      <c r="B55" s="132">
        <v>56</v>
      </c>
      <c r="C55" s="135" t="s">
        <v>551</v>
      </c>
      <c r="D55" s="143" t="s">
        <v>552</v>
      </c>
      <c r="E55" s="146" t="s">
        <v>553</v>
      </c>
      <c r="F55" s="141"/>
    </row>
    <row r="56" spans="1:6" ht="17" thickBot="1">
      <c r="A56" s="130" t="s">
        <v>550</v>
      </c>
      <c r="B56" s="133">
        <v>29</v>
      </c>
      <c r="C56" s="137"/>
      <c r="D56" s="137"/>
      <c r="E56" s="137"/>
      <c r="F56" s="142"/>
    </row>
    <row r="57" spans="1:6" ht="132">
      <c r="A57" s="129" t="s">
        <v>555</v>
      </c>
      <c r="B57" s="132">
        <v>17</v>
      </c>
      <c r="C57" s="134">
        <v>413600</v>
      </c>
      <c r="D57" s="134">
        <v>398400</v>
      </c>
      <c r="E57" s="139" t="s">
        <v>559</v>
      </c>
      <c r="F57" s="132" t="s">
        <v>560</v>
      </c>
    </row>
    <row r="58" spans="1:6" ht="156">
      <c r="A58" s="129" t="s">
        <v>556</v>
      </c>
      <c r="B58" s="132">
        <v>21</v>
      </c>
      <c r="C58" s="135" t="s">
        <v>557</v>
      </c>
      <c r="D58" s="143" t="s">
        <v>558</v>
      </c>
      <c r="E58" s="134">
        <v>1700</v>
      </c>
      <c r="F58" s="140">
        <v>5.5E-2</v>
      </c>
    </row>
    <row r="59" spans="1:6" ht="17" thickBot="1">
      <c r="A59" s="151"/>
      <c r="B59" s="133">
        <v>45</v>
      </c>
      <c r="C59" s="137"/>
      <c r="D59" s="137"/>
      <c r="E59" s="137"/>
      <c r="F59" s="14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4AC7-E65B-8B4C-BDDC-C68C37DCAA51}">
  <sheetPr>
    <tabColor rgb="FF00B0F0"/>
  </sheetPr>
  <dimension ref="A2:B7"/>
  <sheetViews>
    <sheetView workbookViewId="0">
      <selection activeCell="C14" sqref="C14"/>
    </sheetView>
  </sheetViews>
  <sheetFormatPr baseColWidth="10" defaultRowHeight="16"/>
  <cols>
    <col min="1" max="1" width="36.33203125" bestFit="1" customWidth="1"/>
  </cols>
  <sheetData>
    <row r="2" spans="1:2">
      <c r="A2" t="s">
        <v>154</v>
      </c>
      <c r="B2" s="46" t="s">
        <v>155</v>
      </c>
    </row>
    <row r="3" spans="1:2">
      <c r="A3" t="s">
        <v>140</v>
      </c>
      <c r="B3" s="46" t="s">
        <v>176</v>
      </c>
    </row>
    <row r="4" spans="1:2">
      <c r="A4" t="s">
        <v>156</v>
      </c>
      <c r="B4" t="s">
        <v>157</v>
      </c>
    </row>
    <row r="5" spans="1:2">
      <c r="A5" t="s">
        <v>158</v>
      </c>
      <c r="B5" t="s">
        <v>159</v>
      </c>
    </row>
    <row r="6" spans="1:2">
      <c r="A6" t="s">
        <v>160</v>
      </c>
      <c r="B6" s="46" t="s">
        <v>161</v>
      </c>
    </row>
    <row r="7" spans="1:2">
      <c r="A7" t="s">
        <v>437</v>
      </c>
      <c r="B7" t="s">
        <v>438</v>
      </c>
    </row>
  </sheetData>
  <hyperlinks>
    <hyperlink ref="B6" r:id="rId1" xr:uid="{52A3B2CC-0D23-A94A-9828-C8E21C5CBF6C}"/>
    <hyperlink ref="B2" r:id="rId2" xr:uid="{E72525DA-ACF2-AF4B-A290-BF38C61B087C}"/>
    <hyperlink ref="B3" r:id="rId3" xr:uid="{B4EE64BD-1EEE-484B-9BF7-2D37729D812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showGridLines="0" zoomScale="120" zoomScaleNormal="120" workbookViewId="0">
      <selection activeCell="A5" sqref="A5:B5"/>
    </sheetView>
  </sheetViews>
  <sheetFormatPr baseColWidth="10" defaultRowHeight="16"/>
  <cols>
    <col min="1" max="1" width="13.6640625" style="1" bestFit="1" customWidth="1"/>
    <col min="2" max="2" width="8.83203125" style="1" bestFit="1" customWidth="1"/>
    <col min="3" max="3" width="8.83203125" style="1" customWidth="1"/>
    <col min="4" max="4" width="8.83203125" style="28" customWidth="1"/>
    <col min="5" max="16384" width="10.83203125" style="1"/>
  </cols>
  <sheetData>
    <row r="1" spans="1:5">
      <c r="A1" s="158" t="s">
        <v>0</v>
      </c>
      <c r="B1" s="158"/>
      <c r="C1" s="11"/>
      <c r="D1" s="23"/>
    </row>
    <row r="2" spans="1:5">
      <c r="A2" s="158" t="s">
        <v>1</v>
      </c>
      <c r="B2" s="158"/>
      <c r="C2" s="11"/>
      <c r="D2" s="23"/>
    </row>
    <row r="3" spans="1:5">
      <c r="A3" s="158" t="s">
        <v>2</v>
      </c>
      <c r="B3" s="158"/>
      <c r="C3" s="11"/>
      <c r="D3" s="23"/>
    </row>
    <row r="4" spans="1:5" ht="16" customHeight="1">
      <c r="A4" s="159" t="s">
        <v>3</v>
      </c>
      <c r="B4" s="159"/>
      <c r="C4" s="12"/>
      <c r="D4" s="24"/>
    </row>
    <row r="5" spans="1:5" ht="17" thickBot="1">
      <c r="A5" s="160" t="s">
        <v>148</v>
      </c>
      <c r="B5" s="160"/>
      <c r="C5" s="12"/>
      <c r="D5" s="25"/>
    </row>
    <row r="6" spans="1:5" ht="17" thickBot="1">
      <c r="B6" s="10"/>
      <c r="C6" s="2"/>
      <c r="D6" s="26"/>
    </row>
    <row r="7" spans="1:5" ht="17" thickBot="1">
      <c r="A7" s="19" t="s">
        <v>4</v>
      </c>
      <c r="B7" s="5">
        <v>2022</v>
      </c>
      <c r="C7" s="2"/>
      <c r="D7" s="26"/>
    </row>
    <row r="8" spans="1:5" ht="17" thickBot="1">
      <c r="A8" s="6" t="s">
        <v>6</v>
      </c>
      <c r="B8" s="7">
        <v>10668672</v>
      </c>
      <c r="C8" s="20"/>
      <c r="D8" s="22"/>
    </row>
    <row r="9" spans="1:5" ht="17" thickBot="1">
      <c r="A9" s="6" t="s">
        <v>25</v>
      </c>
      <c r="B9" s="7">
        <v>2585413</v>
      </c>
      <c r="C9" s="20"/>
      <c r="D9" s="22"/>
    </row>
    <row r="10" spans="1:5" ht="17" thickBot="1">
      <c r="A10" s="6" t="s">
        <v>43</v>
      </c>
      <c r="B10" s="7">
        <v>946948</v>
      </c>
      <c r="C10" s="20"/>
      <c r="D10" s="22"/>
    </row>
    <row r="11" spans="1:5" ht="17" thickBot="1">
      <c r="A11" s="6" t="s">
        <v>36</v>
      </c>
      <c r="B11" s="7">
        <v>839176</v>
      </c>
      <c r="C11" s="20"/>
      <c r="D11" s="22"/>
    </row>
    <row r="12" spans="1:5" ht="17" thickBot="1">
      <c r="A12" s="6" t="s">
        <v>39</v>
      </c>
      <c r="B12" s="7">
        <v>696229</v>
      </c>
      <c r="C12" s="20"/>
      <c r="D12" s="22"/>
    </row>
    <row r="13" spans="1:5" ht="17" thickBot="1">
      <c r="A13" s="6" t="s">
        <v>42</v>
      </c>
      <c r="B13" s="7">
        <v>675811</v>
      </c>
      <c r="C13" s="20">
        <f>SUM(B9:B13)</f>
        <v>5743577</v>
      </c>
      <c r="D13" s="22">
        <f>C13/B8</f>
        <v>0.53835913223314014</v>
      </c>
      <c r="E13" s="1" t="s">
        <v>97</v>
      </c>
    </row>
    <row r="14" spans="1:5" ht="17" thickBot="1">
      <c r="A14" s="6" t="s">
        <v>49</v>
      </c>
      <c r="B14" s="7">
        <v>501163</v>
      </c>
      <c r="C14" s="20"/>
      <c r="D14" s="22"/>
    </row>
    <row r="15" spans="1:5" ht="17" thickBot="1">
      <c r="A15" s="6" t="s">
        <v>40</v>
      </c>
      <c r="B15" s="7">
        <v>430244</v>
      </c>
      <c r="C15" s="20"/>
      <c r="D15" s="22"/>
    </row>
    <row r="16" spans="1:5" ht="17" thickBot="1">
      <c r="A16" s="6" t="s">
        <v>7</v>
      </c>
      <c r="B16" s="7">
        <v>409504</v>
      </c>
      <c r="C16" s="20"/>
      <c r="D16" s="22"/>
    </row>
    <row r="17" spans="1:5" ht="17" thickBot="1">
      <c r="A17" s="6" t="s">
        <v>16</v>
      </c>
      <c r="B17" s="7">
        <v>333464</v>
      </c>
      <c r="C17" s="20"/>
      <c r="D17" s="22"/>
    </row>
    <row r="18" spans="1:5" ht="17" thickBot="1">
      <c r="A18" s="6" t="s">
        <v>21</v>
      </c>
      <c r="B18" s="7">
        <v>297693</v>
      </c>
      <c r="C18" s="20"/>
      <c r="D18" s="22"/>
    </row>
    <row r="19" spans="1:5" ht="17" thickBot="1">
      <c r="A19" s="6" t="s">
        <v>13</v>
      </c>
      <c r="B19" s="7">
        <v>278769</v>
      </c>
      <c r="C19" s="20"/>
      <c r="D19" s="22"/>
    </row>
    <row r="20" spans="1:5" ht="17" thickBot="1">
      <c r="A20" s="6" t="s">
        <v>45</v>
      </c>
      <c r="B20" s="7">
        <v>232988</v>
      </c>
      <c r="C20" s="20"/>
      <c r="D20" s="22"/>
    </row>
    <row r="21" spans="1:5" ht="17" thickBot="1">
      <c r="A21" s="6" t="s">
        <v>62</v>
      </c>
      <c r="B21" s="7">
        <v>219815</v>
      </c>
      <c r="C21" s="20"/>
      <c r="D21" s="22"/>
    </row>
    <row r="22" spans="1:5" ht="17" thickBot="1">
      <c r="A22" s="6" t="s">
        <v>47</v>
      </c>
      <c r="B22" s="7">
        <v>178956</v>
      </c>
      <c r="C22" s="20"/>
      <c r="D22" s="22"/>
    </row>
    <row r="23" spans="1:5" ht="17" thickBot="1">
      <c r="A23" s="6" t="s">
        <v>56</v>
      </c>
      <c r="B23" s="7">
        <v>171910</v>
      </c>
      <c r="C23" s="20"/>
      <c r="D23" s="22"/>
    </row>
    <row r="24" spans="1:5" ht="17" thickBot="1">
      <c r="A24" s="6" t="s">
        <v>44</v>
      </c>
      <c r="B24" s="7">
        <v>163704</v>
      </c>
      <c r="C24" s="20"/>
      <c r="D24" s="22"/>
    </row>
    <row r="25" spans="1:5" ht="17" thickBot="1">
      <c r="A25" s="6" t="s">
        <v>60</v>
      </c>
      <c r="B25" s="7">
        <v>162508</v>
      </c>
      <c r="C25" s="20"/>
      <c r="D25" s="22"/>
    </row>
    <row r="26" spans="1:5" ht="17" thickBot="1">
      <c r="A26" s="6" t="s">
        <v>33</v>
      </c>
      <c r="B26" s="7">
        <v>133110</v>
      </c>
      <c r="C26" s="20"/>
      <c r="D26" s="22"/>
    </row>
    <row r="27" spans="1:5" ht="17" thickBot="1">
      <c r="A27" s="6" t="s">
        <v>48</v>
      </c>
      <c r="B27" s="7">
        <v>131855</v>
      </c>
      <c r="C27" s="20"/>
      <c r="D27" s="22"/>
    </row>
    <row r="28" spans="1:5" ht="17" thickBot="1">
      <c r="A28" s="6" t="s">
        <v>54</v>
      </c>
      <c r="B28" s="7">
        <v>117085</v>
      </c>
      <c r="C28" s="20">
        <f>SUM(B9:B28)</f>
        <v>9506345</v>
      </c>
      <c r="D28" s="22">
        <f>C28/B8</f>
        <v>0.89105232591272843</v>
      </c>
      <c r="E28" s="1" t="s">
        <v>98</v>
      </c>
    </row>
    <row r="29" spans="1:5" ht="17" thickBot="1">
      <c r="A29" s="6" t="s">
        <v>55</v>
      </c>
      <c r="B29" s="7">
        <v>108071</v>
      </c>
      <c r="C29" s="20"/>
      <c r="D29" s="22"/>
    </row>
    <row r="30" spans="1:5" ht="17" thickBot="1">
      <c r="A30" s="6" t="s">
        <v>30</v>
      </c>
      <c r="B30" s="7">
        <v>95718</v>
      </c>
      <c r="C30" s="20"/>
      <c r="D30" s="22"/>
    </row>
    <row r="31" spans="1:5" ht="17" thickBot="1">
      <c r="A31" s="6" t="s">
        <v>37</v>
      </c>
      <c r="B31" s="7">
        <v>85781</v>
      </c>
      <c r="C31" s="20"/>
      <c r="D31" s="22"/>
    </row>
    <row r="32" spans="1:5" ht="17" thickBot="1">
      <c r="A32" s="6" t="s">
        <v>50</v>
      </c>
      <c r="B32" s="7">
        <v>75728</v>
      </c>
      <c r="C32" s="20"/>
      <c r="D32" s="22"/>
    </row>
    <row r="33" spans="1:15" ht="17" thickBot="1">
      <c r="A33" s="6" t="s">
        <v>63</v>
      </c>
      <c r="B33" s="7">
        <v>72518</v>
      </c>
      <c r="C33" s="20"/>
      <c r="D33" s="22"/>
    </row>
    <row r="34" spans="1:15" ht="17" thickBot="1">
      <c r="A34" s="6" t="s">
        <v>46</v>
      </c>
      <c r="B34" s="7">
        <v>66459</v>
      </c>
      <c r="C34" s="20"/>
      <c r="D34" s="22"/>
    </row>
    <row r="35" spans="1:15" ht="17" thickBot="1">
      <c r="A35" s="6" t="s">
        <v>19</v>
      </c>
      <c r="B35" s="7">
        <v>62093</v>
      </c>
      <c r="C35" s="20"/>
      <c r="D35" s="22"/>
    </row>
    <row r="36" spans="1:15" ht="17" thickBot="1">
      <c r="A36" s="6" t="s">
        <v>10</v>
      </c>
      <c r="B36" s="7">
        <v>61023</v>
      </c>
      <c r="C36" s="20"/>
      <c r="D36" s="22"/>
    </row>
    <row r="37" spans="1:15" ht="17" thickBot="1">
      <c r="A37" s="6" t="s">
        <v>22</v>
      </c>
      <c r="B37" s="7">
        <v>55060</v>
      </c>
      <c r="C37" s="20"/>
      <c r="D37" s="22"/>
    </row>
    <row r="38" spans="1:15" ht="17" thickBot="1">
      <c r="A38" s="6" t="s">
        <v>27</v>
      </c>
      <c r="B38" s="7">
        <v>54502</v>
      </c>
      <c r="C38" s="20"/>
      <c r="D38" s="22"/>
    </row>
    <row r="39" spans="1:15" ht="17" thickBot="1">
      <c r="A39" s="6" t="s">
        <v>26</v>
      </c>
      <c r="B39" s="7">
        <v>47731</v>
      </c>
      <c r="C39" s="20"/>
      <c r="D39" s="22"/>
    </row>
    <row r="40" spans="1:15" ht="17" thickBot="1">
      <c r="A40" s="6" t="s">
        <v>51</v>
      </c>
      <c r="B40" s="7">
        <v>44313</v>
      </c>
      <c r="C40" s="20"/>
      <c r="D40" s="22"/>
    </row>
    <row r="41" spans="1:15" ht="17" thickBot="1">
      <c r="A41" s="6" t="s">
        <v>15</v>
      </c>
      <c r="B41" s="7">
        <v>42872</v>
      </c>
      <c r="C41" s="20"/>
      <c r="D41" s="22"/>
    </row>
    <row r="42" spans="1:15" ht="17" thickBot="1">
      <c r="A42" s="6" t="s">
        <v>18</v>
      </c>
      <c r="B42" s="7">
        <v>35233</v>
      </c>
      <c r="C42" s="20"/>
      <c r="D42" s="22"/>
    </row>
    <row r="43" spans="1:15" ht="17" thickBot="1">
      <c r="A43" s="6" t="s">
        <v>34</v>
      </c>
      <c r="B43" s="7">
        <v>31773</v>
      </c>
      <c r="C43" s="20"/>
      <c r="D43" s="22"/>
    </row>
    <row r="44" spans="1:15" ht="17" thickBot="1">
      <c r="A44" s="6" t="s">
        <v>57</v>
      </c>
      <c r="B44" s="7">
        <v>28125</v>
      </c>
      <c r="C44" s="20"/>
      <c r="D44" s="22"/>
      <c r="O44" s="1" t="s">
        <v>106</v>
      </c>
    </row>
    <row r="45" spans="1:15" ht="17" thickBot="1">
      <c r="A45" s="6" t="s">
        <v>64</v>
      </c>
      <c r="B45" s="7">
        <v>24144</v>
      </c>
      <c r="C45" s="20"/>
      <c r="D45" s="22"/>
    </row>
    <row r="46" spans="1:15" ht="17" thickBot="1">
      <c r="A46" s="6" t="s">
        <v>29</v>
      </c>
      <c r="B46" s="7">
        <v>21487</v>
      </c>
      <c r="C46" s="20"/>
      <c r="D46" s="22"/>
    </row>
    <row r="47" spans="1:15" ht="17" thickBot="1">
      <c r="A47" s="6" t="s">
        <v>35</v>
      </c>
      <c r="B47" s="7">
        <v>18120</v>
      </c>
      <c r="C47" s="20"/>
      <c r="D47" s="22"/>
    </row>
    <row r="48" spans="1:15" ht="17" thickBot="1">
      <c r="A48" s="6" t="s">
        <v>58</v>
      </c>
      <c r="B48" s="7">
        <v>17053</v>
      </c>
      <c r="C48" s="20">
        <f>SUM(B29:B48)</f>
        <v>1047804</v>
      </c>
      <c r="D48" s="22">
        <f>C48/B8</f>
        <v>9.821316092574596E-2</v>
      </c>
      <c r="E48" s="1" t="s">
        <v>103</v>
      </c>
    </row>
    <row r="49" spans="1:4" ht="17" thickBot="1">
      <c r="A49" s="6" t="s">
        <v>41</v>
      </c>
      <c r="B49" s="7">
        <v>15989</v>
      </c>
      <c r="C49" s="20"/>
      <c r="D49" s="22"/>
    </row>
    <row r="50" spans="1:4" ht="17" thickBot="1">
      <c r="A50" s="6" t="s">
        <v>23</v>
      </c>
      <c r="B50" s="7">
        <v>15780</v>
      </c>
      <c r="C50" s="20"/>
      <c r="D50" s="22"/>
    </row>
    <row r="51" spans="1:4" ht="17" thickBot="1">
      <c r="A51" s="6" t="s">
        <v>61</v>
      </c>
      <c r="B51" s="7">
        <v>9859</v>
      </c>
      <c r="C51" s="20"/>
      <c r="D51" s="22"/>
    </row>
    <row r="52" spans="1:4" ht="17" thickBot="1">
      <c r="A52" s="6" t="s">
        <v>53</v>
      </c>
      <c r="B52" s="7">
        <v>9804</v>
      </c>
      <c r="C52" s="20"/>
      <c r="D52" s="22"/>
    </row>
    <row r="53" spans="1:4" ht="17" thickBot="1">
      <c r="A53" s="6" t="s">
        <v>17</v>
      </c>
      <c r="B53" s="7">
        <v>8437</v>
      </c>
      <c r="C53" s="20"/>
      <c r="D53" s="22"/>
    </row>
    <row r="54" spans="1:4" ht="17" thickBot="1">
      <c r="A54" s="6" t="s">
        <v>11</v>
      </c>
      <c r="B54" s="7">
        <v>8382</v>
      </c>
      <c r="C54" s="20"/>
      <c r="D54" s="22"/>
    </row>
    <row r="55" spans="1:4" ht="17" thickBot="1">
      <c r="A55" s="6" t="s">
        <v>9</v>
      </c>
      <c r="B55" s="7">
        <v>6862</v>
      </c>
      <c r="C55" s="20"/>
      <c r="D55" s="22"/>
    </row>
    <row r="56" spans="1:4" ht="17" thickBot="1">
      <c r="A56" s="6" t="s">
        <v>12</v>
      </c>
      <c r="B56" s="7">
        <v>6832</v>
      </c>
      <c r="C56" s="20"/>
      <c r="D56" s="22"/>
    </row>
    <row r="57" spans="1:4" ht="17" thickBot="1">
      <c r="A57" s="6" t="s">
        <v>14</v>
      </c>
      <c r="B57" s="7">
        <v>6439</v>
      </c>
      <c r="C57" s="20"/>
      <c r="D57" s="22"/>
    </row>
    <row r="58" spans="1:4" ht="17" thickBot="1">
      <c r="A58" s="6" t="s">
        <v>24</v>
      </c>
      <c r="B58" s="7">
        <v>6321</v>
      </c>
      <c r="C58" s="20"/>
      <c r="D58" s="22"/>
    </row>
    <row r="59" spans="1:4" ht="17" thickBot="1">
      <c r="A59" s="6" t="s">
        <v>20</v>
      </c>
      <c r="B59" s="7">
        <v>4243</v>
      </c>
      <c r="C59" s="20"/>
      <c r="D59" s="22"/>
    </row>
    <row r="60" spans="1:4" ht="17" thickBot="1">
      <c r="A60" s="6" t="s">
        <v>38</v>
      </c>
      <c r="B60" s="7">
        <v>3722</v>
      </c>
      <c r="C60" s="20"/>
      <c r="D60" s="22"/>
    </row>
    <row r="61" spans="1:4" ht="17" thickBot="1">
      <c r="A61" s="6" t="s">
        <v>28</v>
      </c>
      <c r="B61" s="7">
        <v>3244</v>
      </c>
      <c r="C61" s="20"/>
      <c r="D61" s="22"/>
    </row>
    <row r="62" spans="1:4" ht="17" thickBot="1">
      <c r="A62" s="6" t="s">
        <v>32</v>
      </c>
      <c r="B62" s="7">
        <v>3151</v>
      </c>
      <c r="C62" s="20"/>
      <c r="D62" s="22"/>
    </row>
    <row r="63" spans="1:4" ht="17" thickBot="1">
      <c r="A63" s="6" t="s">
        <v>59</v>
      </c>
      <c r="B63" s="7">
        <v>2665</v>
      </c>
      <c r="C63" s="20"/>
      <c r="D63" s="22"/>
    </row>
    <row r="64" spans="1:4" ht="17" thickBot="1">
      <c r="A64" s="6" t="s">
        <v>31</v>
      </c>
      <c r="B64" s="7">
        <v>2071</v>
      </c>
      <c r="C64" s="20"/>
      <c r="D64" s="22"/>
    </row>
    <row r="65" spans="1:5" ht="17" thickBot="1">
      <c r="A65" s="6" t="s">
        <v>52</v>
      </c>
      <c r="B65" s="8">
        <v>518</v>
      </c>
      <c r="C65" s="21"/>
      <c r="D65" s="22"/>
    </row>
    <row r="66" spans="1:5" ht="17" thickBot="1">
      <c r="A66" s="9" t="s">
        <v>8</v>
      </c>
      <c r="B66" s="16">
        <v>204</v>
      </c>
      <c r="C66" s="20">
        <f>SUM(B49:B66)</f>
        <v>114523</v>
      </c>
      <c r="D66" s="22">
        <f>C66/B8</f>
        <v>1.0734513161525632E-2</v>
      </c>
      <c r="E66" s="1" t="s">
        <v>104</v>
      </c>
    </row>
    <row r="67" spans="1:5">
      <c r="A67" s="157"/>
      <c r="B67" s="157"/>
      <c r="C67" s="11"/>
      <c r="D67" s="27"/>
    </row>
    <row r="68" spans="1:5">
      <c r="A68" s="13" t="s">
        <v>65</v>
      </c>
    </row>
    <row r="69" spans="1:5">
      <c r="A69" s="13" t="s">
        <v>66</v>
      </c>
    </row>
    <row r="70" spans="1:5">
      <c r="A70" s="13" t="s">
        <v>67</v>
      </c>
    </row>
    <row r="71" spans="1:5">
      <c r="A71" s="13" t="s">
        <v>68</v>
      </c>
    </row>
    <row r="72" spans="1:5">
      <c r="A72" s="14"/>
      <c r="B72" s="14"/>
      <c r="D72" s="29"/>
    </row>
  </sheetData>
  <sortState xmlns:xlrd2="http://schemas.microsoft.com/office/spreadsheetml/2017/richdata2" ref="A8:B66">
    <sortCondition descending="1" ref="B8:B66"/>
  </sortState>
  <mergeCells count="6">
    <mergeCell ref="A67:B67"/>
    <mergeCell ref="A1:B1"/>
    <mergeCell ref="A2:B2"/>
    <mergeCell ref="A3:B3"/>
    <mergeCell ref="A4:B4"/>
    <mergeCell ref="A5:B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allcounties</vt:lpstr>
      <vt:lpstr>top20counties</vt:lpstr>
      <vt:lpstr>LWsummary</vt:lpstr>
      <vt:lpstr>crosswalk</vt:lpstr>
      <vt:lpstr>positionkey</vt:lpstr>
      <vt:lpstr>calswec</vt:lpstr>
      <vt:lpstr>unemployment</vt:lpstr>
      <vt:lpstr>sources</vt:lpstr>
      <vt:lpstr>childpop</vt:lpstr>
      <vt:lpstr>childpov</vt:lpstr>
      <vt:lpstr>ccalleg</vt:lpstr>
      <vt:lpstr>ccinvest</vt:lpstr>
      <vt:lpstr>ccsub</vt:lpstr>
      <vt:lpstr>pchildpov</vt:lpstr>
      <vt:lpstr>childalleg</vt:lpstr>
      <vt:lpstr>InvestRt</vt:lpstr>
      <vt:lpstr>SubRt</vt:lpstr>
      <vt:lpstr>EntryRt</vt:lpstr>
      <vt:lpstr>IncareRt</vt:lpstr>
      <vt:lpstr>openings</vt:lpstr>
      <vt:lpstr>numincare</vt:lpstr>
      <vt:lpstr>1morealleg</vt:lpstr>
      <vt:lpstr>'1morealleg'!top</vt:lpstr>
      <vt:lpstr>ccalleg!top</vt:lpstr>
      <vt:lpstr>ccinvest!top</vt:lpstr>
      <vt:lpstr>ccsub!top</vt:lpstr>
      <vt:lpstr>childalleg!top</vt:lpstr>
      <vt:lpstr>childpop!top</vt:lpstr>
      <vt:lpstr>childpov!top</vt:lpstr>
      <vt:lpstr>EntryRt!top</vt:lpstr>
      <vt:lpstr>IncareRt!top</vt:lpstr>
      <vt:lpstr>InvestRt!top</vt:lpstr>
      <vt:lpstr>numincare!top</vt:lpstr>
      <vt:lpstr>openings!top</vt:lpstr>
      <vt:lpstr>SubRt!top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G</cp:lastModifiedBy>
  <dcterms:created xsi:type="dcterms:W3CDTF">2023-07-17T15:15:34Z</dcterms:created>
  <dcterms:modified xsi:type="dcterms:W3CDTF">2023-12-05T10:06:49Z</dcterms:modified>
</cp:coreProperties>
</file>