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sofia-tsaf\"/>
    </mc:Choice>
  </mc:AlternateContent>
  <xr:revisionPtr revIDLastSave="0" documentId="13_ncr:1_{E579EF2F-8A88-418E-8A95-947CB9A58DD7}" xr6:coauthVersionLast="47" xr6:coauthVersionMax="47" xr10:uidLastSave="{00000000-0000-0000-0000-000000000000}"/>
  <bookViews>
    <workbookView xWindow="-110" yWindow="-110" windowWidth="19420" windowHeight="10420" activeTab="1" xr2:uid="{B567F22A-FBC5-4981-B445-C7CF43A6E236}"/>
  </bookViews>
  <sheets>
    <sheet name="Tier 2" sheetId="1" r:id="rId1"/>
    <sheet name="Status" sheetId="3" r:id="rId2"/>
    <sheet name="Tier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E9" i="3"/>
  <c r="D9" i="3"/>
  <c r="E8" i="3"/>
  <c r="F8" i="3"/>
  <c r="D8" i="3"/>
  <c r="E7" i="3"/>
  <c r="F7" i="3"/>
  <c r="D7" i="3"/>
  <c r="F4" i="3" a="1"/>
  <c r="F4" i="3" s="1"/>
  <c r="E4" i="3" a="1"/>
  <c r="E4" i="3" s="1"/>
  <c r="D4" i="3" a="1"/>
  <c r="D4" i="3" s="1"/>
  <c r="F3" i="3" a="1"/>
  <c r="F3" i="3" s="1"/>
  <c r="E3" i="3" a="1"/>
  <c r="E3" i="3" s="1"/>
  <c r="D3" i="3" a="1"/>
  <c r="D3" i="3" s="1"/>
  <c r="F2" i="3"/>
  <c r="E2" i="3"/>
  <c r="D2" i="3"/>
  <c r="B128" i="1"/>
  <c r="C128" i="1"/>
  <c r="A128" i="1"/>
  <c r="K126" i="1"/>
  <c r="L126" i="1"/>
  <c r="J126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L2" i="1"/>
  <c r="K2" i="1"/>
  <c r="C35" i="2"/>
  <c r="B35" i="2"/>
  <c r="A35" i="2"/>
  <c r="BZ32" i="2"/>
  <c r="CA32" i="2"/>
  <c r="CB32" i="2"/>
  <c r="BX32" i="2"/>
  <c r="BY32" i="2"/>
  <c r="CB3" i="2"/>
  <c r="CB4" i="2"/>
  <c r="CB5" i="2"/>
  <c r="CB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2" i="2"/>
  <c r="CA3" i="2"/>
  <c r="CA4" i="2"/>
  <c r="CA5" i="2"/>
  <c r="CA6" i="2"/>
  <c r="CA7" i="2"/>
  <c r="CA8" i="2"/>
  <c r="CA9" i="2"/>
  <c r="CA10" i="2"/>
  <c r="CA11" i="2"/>
  <c r="CA12" i="2"/>
  <c r="CA13" i="2"/>
  <c r="CA14" i="2"/>
  <c r="CA15" i="2"/>
  <c r="CA16" i="2"/>
  <c r="CA17" i="2"/>
  <c r="CA18" i="2"/>
  <c r="CA19" i="2"/>
  <c r="CA20" i="2"/>
  <c r="CA21" i="2"/>
  <c r="CA22" i="2"/>
  <c r="CA23" i="2"/>
  <c r="CA24" i="2"/>
  <c r="CA25" i="2"/>
  <c r="CA26" i="2"/>
  <c r="CA27" i="2"/>
  <c r="CA28" i="2"/>
  <c r="CA29" i="2"/>
  <c r="CA30" i="2"/>
  <c r="CA31" i="2"/>
  <c r="CA2" i="2"/>
  <c r="BZ3" i="2"/>
  <c r="BZ4" i="2"/>
  <c r="BZ5" i="2"/>
  <c r="BZ6" i="2"/>
  <c r="BZ7" i="2"/>
  <c r="BZ8" i="2"/>
  <c r="BZ9" i="2"/>
  <c r="BZ10" i="2"/>
  <c r="BZ11" i="2"/>
  <c r="BZ12" i="2"/>
  <c r="BZ13" i="2"/>
  <c r="BZ15" i="2"/>
  <c r="BZ16" i="2"/>
  <c r="BZ17" i="2"/>
  <c r="BZ18" i="2"/>
  <c r="BZ19" i="2"/>
  <c r="BZ20" i="2"/>
  <c r="BZ21" i="2"/>
  <c r="BZ22" i="2"/>
  <c r="BZ23" i="2"/>
  <c r="BZ24" i="2"/>
  <c r="BZ25" i="2"/>
  <c r="BZ26" i="2"/>
  <c r="BZ27" i="2"/>
  <c r="BZ28" i="2"/>
  <c r="BZ29" i="2"/>
  <c r="BZ30" i="2"/>
  <c r="BZ31" i="2"/>
  <c r="BZ2" i="2"/>
  <c r="BY3" i="2"/>
  <c r="BY4" i="2"/>
  <c r="BY5" i="2"/>
  <c r="BY6" i="2"/>
  <c r="BY7" i="2"/>
  <c r="BY8" i="2"/>
  <c r="BY9" i="2"/>
  <c r="BY10" i="2"/>
  <c r="BY11" i="2"/>
  <c r="BY12" i="2"/>
  <c r="BY13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<sst xmlns="http://schemas.openxmlformats.org/spreadsheetml/2006/main" count="709" uniqueCount="306">
  <si>
    <t>stock</t>
  </si>
  <si>
    <t>taxa</t>
  </si>
  <si>
    <t>variable</t>
  </si>
  <si>
    <t>year</t>
  </si>
  <si>
    <t>mean</t>
  </si>
  <si>
    <t>sd</t>
  </si>
  <si>
    <t>lower</t>
  </si>
  <si>
    <t>upper</t>
  </si>
  <si>
    <t>status</t>
  </si>
  <si>
    <t>Bivalvia</t>
  </si>
  <si>
    <t>b_div_bmsy</t>
  </si>
  <si>
    <t>fully fished</t>
  </si>
  <si>
    <t>Callista.chione</t>
  </si>
  <si>
    <t>Callista chione</t>
  </si>
  <si>
    <t>Cardiidae</t>
  </si>
  <si>
    <t>Labridae</t>
  </si>
  <si>
    <t>overfished</t>
  </si>
  <si>
    <t>Aphia.minuta</t>
  </si>
  <si>
    <t>Aphia minuta</t>
  </si>
  <si>
    <t>Eutrigla.gurnardus</t>
  </si>
  <si>
    <t>Eutrigla gurnardus</t>
  </si>
  <si>
    <t>Dactylopterus.volitans</t>
  </si>
  <si>
    <t>Dactylopterus volitans</t>
  </si>
  <si>
    <t>Sparisoma.cretense</t>
  </si>
  <si>
    <t>Sparisoma cretense</t>
  </si>
  <si>
    <t>Xyrichtys.novacula</t>
  </si>
  <si>
    <t>Xyrichtys novacula</t>
  </si>
  <si>
    <t>Muraena.helena</t>
  </si>
  <si>
    <t>Muraena helena</t>
  </si>
  <si>
    <t>Saurida.undosquamis</t>
  </si>
  <si>
    <t>Saurida undosquamis</t>
  </si>
  <si>
    <t>Perciformes</t>
  </si>
  <si>
    <t>Ammodytes.spp</t>
  </si>
  <si>
    <t>Ammodytes spp</t>
  </si>
  <si>
    <t>Triglidae</t>
  </si>
  <si>
    <t>Pagellus.spp</t>
  </si>
  <si>
    <t>Pagellus spp</t>
  </si>
  <si>
    <t>Diplodus.annularis</t>
  </si>
  <si>
    <t>Diplodus annularis</t>
  </si>
  <si>
    <t>Trachinus.spp</t>
  </si>
  <si>
    <t>Trachinus spp</t>
  </si>
  <si>
    <t>Boops.boops</t>
  </si>
  <si>
    <t>Boops boops</t>
  </si>
  <si>
    <t>Trichiurus.lepturus</t>
  </si>
  <si>
    <t>Trichiurus lepturus</t>
  </si>
  <si>
    <t>Diplodus.sargus</t>
  </si>
  <si>
    <t>Diplodus sargus</t>
  </si>
  <si>
    <t>Mugil.soiuy</t>
  </si>
  <si>
    <t>Mugil soiuy</t>
  </si>
  <si>
    <t>Diplodus.spp</t>
  </si>
  <si>
    <t>Diplodus spp</t>
  </si>
  <si>
    <t>Uranoscopus.scaber</t>
  </si>
  <si>
    <t>Uranoscopus scaber</t>
  </si>
  <si>
    <t>Umbrina.cirrosa</t>
  </si>
  <si>
    <t>Umbrina cirrosa</t>
  </si>
  <si>
    <t>Gobiidae</t>
  </si>
  <si>
    <t>Lophius.spp</t>
  </si>
  <si>
    <t>Lophius spp</t>
  </si>
  <si>
    <t>Aspitrigla.cuculus</t>
  </si>
  <si>
    <t>Aspitrigla cuculus</t>
  </si>
  <si>
    <t>Epinephelus.spp</t>
  </si>
  <si>
    <t>Epinephelus spp</t>
  </si>
  <si>
    <t>Oblada.melanura</t>
  </si>
  <si>
    <t>Oblada melanura</t>
  </si>
  <si>
    <t>Helicolenus.dactylopterus</t>
  </si>
  <si>
    <t>Helicolenus dactylopterus</t>
  </si>
  <si>
    <t>Mugilidae</t>
  </si>
  <si>
    <t>Pagrus.pagrus</t>
  </si>
  <si>
    <t>Pagrus pagrus</t>
  </si>
  <si>
    <t>Synodontidae</t>
  </si>
  <si>
    <t>Zeus.faber</t>
  </si>
  <si>
    <t>Zeus faber</t>
  </si>
  <si>
    <t>Balistes.carolinensis</t>
  </si>
  <si>
    <t>Balistes carolinensis</t>
  </si>
  <si>
    <t>Siganus.spp</t>
  </si>
  <si>
    <t>Siganus spp</t>
  </si>
  <si>
    <t>Spicara.maena</t>
  </si>
  <si>
    <t>Spicara maena</t>
  </si>
  <si>
    <t>Chelidonichthys.lucerna</t>
  </si>
  <si>
    <t>Chelidonichthys lucerna</t>
  </si>
  <si>
    <t>Argyrosomus.regius</t>
  </si>
  <si>
    <t>Argyrosomus regius</t>
  </si>
  <si>
    <t>Mullus.spp</t>
  </si>
  <si>
    <t>Mullus spp</t>
  </si>
  <si>
    <t>Trachinidae</t>
  </si>
  <si>
    <t>Sciaenidae</t>
  </si>
  <si>
    <t>Scorpaenidae</t>
  </si>
  <si>
    <t>Centrolophidae</t>
  </si>
  <si>
    <t>Dentex.dentex</t>
  </si>
  <si>
    <t>Dentex dentex</t>
  </si>
  <si>
    <t>Conger.conger</t>
  </si>
  <si>
    <t>Conger conger</t>
  </si>
  <si>
    <t>Umbrina.canariensis</t>
  </si>
  <si>
    <t>Umbrina canariensis</t>
  </si>
  <si>
    <t>Phycis.spp</t>
  </si>
  <si>
    <t>Phycis spp</t>
  </si>
  <si>
    <t>Trisopterus.minutus</t>
  </si>
  <si>
    <t>Trisopterus minutus</t>
  </si>
  <si>
    <t>Micromesistius.poutassou</t>
  </si>
  <si>
    <t>Micromesistius poutassou</t>
  </si>
  <si>
    <t>Phycis.phycis</t>
  </si>
  <si>
    <t>Phycis phycis</t>
  </si>
  <si>
    <t>Trisopterus.luscus</t>
  </si>
  <si>
    <t>Trisopterus luscus</t>
  </si>
  <si>
    <t>Sphyraena.sphyraena</t>
  </si>
  <si>
    <t>Sphyraena sphyraena</t>
  </si>
  <si>
    <t>Scomberesox.saurus</t>
  </si>
  <si>
    <t>Scomberesox saurus</t>
  </si>
  <si>
    <t>Trachinotus.ovatus</t>
  </si>
  <si>
    <t>Trachinotus ovatus</t>
  </si>
  <si>
    <t>Trachurus.spp</t>
  </si>
  <si>
    <t>Trachurus spp</t>
  </si>
  <si>
    <t>Scomber.colias</t>
  </si>
  <si>
    <t>Scomber colias</t>
  </si>
  <si>
    <t>Coryphaena.hippurus</t>
  </si>
  <si>
    <t>Coryphaena hippurus</t>
  </si>
  <si>
    <t>Caranx.spp</t>
  </si>
  <si>
    <t>Caranx spp</t>
  </si>
  <si>
    <t>Atherina.boyeri</t>
  </si>
  <si>
    <t>Atherina boyeri</t>
  </si>
  <si>
    <t>Scomber.spp</t>
  </si>
  <si>
    <t>Scomber spp</t>
  </si>
  <si>
    <t>Seriola.dumerili</t>
  </si>
  <si>
    <t>Seriola dumerili</t>
  </si>
  <si>
    <t>Belone.belone</t>
  </si>
  <si>
    <t>Belone belone</t>
  </si>
  <si>
    <t>Pomatomus.saltatrix</t>
  </si>
  <si>
    <t>Pomatomus saltatrix</t>
  </si>
  <si>
    <t>Naucrates.ductor</t>
  </si>
  <si>
    <t>Naucrates ductor</t>
  </si>
  <si>
    <t>Citharus.linguatula</t>
  </si>
  <si>
    <t>Citharus linguatula</t>
  </si>
  <si>
    <t>Scophthalmus.rhombus</t>
  </si>
  <si>
    <t>Scophthalmus rhombus</t>
  </si>
  <si>
    <t>Pleuronectiformes</t>
  </si>
  <si>
    <t>Soleidae</t>
  </si>
  <si>
    <t>Scophthalmidae</t>
  </si>
  <si>
    <t>Engraulis.encrasicolus</t>
  </si>
  <si>
    <t>Engraulis encrasicolus</t>
  </si>
  <si>
    <t>Sprattus.sprattus</t>
  </si>
  <si>
    <t>Sprattus sprattus</t>
  </si>
  <si>
    <t>Sardinella.aurita</t>
  </si>
  <si>
    <t>Sardinella aurita</t>
  </si>
  <si>
    <t>Isurus.oxyrinchus</t>
  </si>
  <si>
    <t>Isurus oxyrinchus</t>
  </si>
  <si>
    <t>Acipenser.stellatus</t>
  </si>
  <si>
    <t>Acipenser stellatus</t>
  </si>
  <si>
    <t>Anguilla.anguilla</t>
  </si>
  <si>
    <t>Anguilla anguilla</t>
  </si>
  <si>
    <t>Etmopterus.spinax</t>
  </si>
  <si>
    <t>Etmopterus spinax</t>
  </si>
  <si>
    <t>Alopias.vulpinus</t>
  </si>
  <si>
    <t>Alopias vulpinus</t>
  </si>
  <si>
    <t>Rutilus.spp</t>
  </si>
  <si>
    <t>Rutilus spp</t>
  </si>
  <si>
    <t>Invertebrata</t>
  </si>
  <si>
    <t>Carassius.auratus</t>
  </si>
  <si>
    <t>Carassius auratus</t>
  </si>
  <si>
    <t>Raja.clavata</t>
  </si>
  <si>
    <t>Raja clavata</t>
  </si>
  <si>
    <t>Auxis.thazard..A..rochei</t>
  </si>
  <si>
    <t>Auxis thazard A rochei</t>
  </si>
  <si>
    <t>Scyllarides.latus</t>
  </si>
  <si>
    <t>Scyllarides latus</t>
  </si>
  <si>
    <t>Thunnus.thynnus</t>
  </si>
  <si>
    <t>Thunnus thynnus</t>
  </si>
  <si>
    <t>Brachyura</t>
  </si>
  <si>
    <t>Elasmobranchii</t>
  </si>
  <si>
    <t>Prionace.glauca</t>
  </si>
  <si>
    <t>Prionace glauca</t>
  </si>
  <si>
    <t>Mollusca</t>
  </si>
  <si>
    <t>Euthynnus.alletteratus</t>
  </si>
  <si>
    <t>Euthynnus alletteratus</t>
  </si>
  <si>
    <t>Mustelus.spp</t>
  </si>
  <si>
    <t>Mustelus spp</t>
  </si>
  <si>
    <t>Rapana.venosa</t>
  </si>
  <si>
    <t>Rapana venosa</t>
  </si>
  <si>
    <t>Palinurus.elephas</t>
  </si>
  <si>
    <t>Palinurus elephas</t>
  </si>
  <si>
    <t>Spongiidae</t>
  </si>
  <si>
    <t>Acipenser.gueldenstaedtii</t>
  </si>
  <si>
    <t>Acipenser gueldenstaedtii</t>
  </si>
  <si>
    <t>Mytilus.galloprovincialis</t>
  </si>
  <si>
    <t>Mytilus galloprovincialis</t>
  </si>
  <si>
    <t>Squilla.mantis</t>
  </si>
  <si>
    <t>Squilla mantis</t>
  </si>
  <si>
    <t>Xiphias.gladius</t>
  </si>
  <si>
    <t>Xiphias gladius</t>
  </si>
  <si>
    <t>Dasyatidae</t>
  </si>
  <si>
    <t>Geryon.longipes</t>
  </si>
  <si>
    <t>Geryon longipes</t>
  </si>
  <si>
    <t>Scyliorhinus.spp</t>
  </si>
  <si>
    <t>Scyliorhinus spp</t>
  </si>
  <si>
    <t>Crassostrea.gigas</t>
  </si>
  <si>
    <t>Crassostrea gigas</t>
  </si>
  <si>
    <t>Osteichthyes</t>
  </si>
  <si>
    <t>Thunnus.alalunga</t>
  </si>
  <si>
    <t>Thunnus alalunga</t>
  </si>
  <si>
    <t>Rhinobatidae</t>
  </si>
  <si>
    <t>Scombroidei</t>
  </si>
  <si>
    <t>Galeorhinus.galeus</t>
  </si>
  <si>
    <t>Galeorhinus galeus</t>
  </si>
  <si>
    <t>Scyliorhinus.canicula</t>
  </si>
  <si>
    <t>Scyliorhinus canicula</t>
  </si>
  <si>
    <t>Crustacea.1</t>
  </si>
  <si>
    <t>Crustacea</t>
  </si>
  <si>
    <t>Hexanchus.griseus</t>
  </si>
  <si>
    <t>Hexanchus griseus</t>
  </si>
  <si>
    <t>Myliobatidae</t>
  </si>
  <si>
    <t>Abramis.brama</t>
  </si>
  <si>
    <t>Abramis brama</t>
  </si>
  <si>
    <t>Sarda.sarda</t>
  </si>
  <si>
    <t>Sarda sarda</t>
  </si>
  <si>
    <t>Squalidae</t>
  </si>
  <si>
    <t>Rajiformes</t>
  </si>
  <si>
    <t>Ex.Mollusca</t>
  </si>
  <si>
    <t>Ex Mollusca</t>
  </si>
  <si>
    <t>Galeus.melastomus</t>
  </si>
  <si>
    <t>Galeus melastomus</t>
  </si>
  <si>
    <t>Scomberomorus.commerson</t>
  </si>
  <si>
    <t>Scomberomorus commerson</t>
  </si>
  <si>
    <t>Nephrops.norvegicus</t>
  </si>
  <si>
    <t>Nephrops norvegicus</t>
  </si>
  <si>
    <t>Alosa.spp</t>
  </si>
  <si>
    <t>Alosa spp</t>
  </si>
  <si>
    <t>Eledone.spp</t>
  </si>
  <si>
    <t>Eledone spp</t>
  </si>
  <si>
    <t>Sepiidae..Sepiolidae</t>
  </si>
  <si>
    <t>Sepiidae Sepiolidae</t>
  </si>
  <si>
    <t>Octopodidae</t>
  </si>
  <si>
    <t>Illex.coindetii</t>
  </si>
  <si>
    <t>Illex coindetii</t>
  </si>
  <si>
    <t>ASFIS species (Name)</t>
  </si>
  <si>
    <t>ASFIS species (Scientific name)</t>
  </si>
  <si>
    <t>SOFIA status</t>
  </si>
  <si>
    <t>Available F/Fmsy estimates</t>
  </si>
  <si>
    <t>Available B/Bmsy estimates</t>
  </si>
  <si>
    <t>Uncertainty</t>
  </si>
  <si>
    <t>Herrings, sardines, anchovies</t>
  </si>
  <si>
    <t>F</t>
  </si>
  <si>
    <t>NA</t>
  </si>
  <si>
    <t>L</t>
  </si>
  <si>
    <t>Miscellaneous coastal fishes</t>
  </si>
  <si>
    <t>Spicara spp</t>
  </si>
  <si>
    <t>0.42;0.64;1.2</t>
  </si>
  <si>
    <t>M</t>
  </si>
  <si>
    <t>F-O</t>
  </si>
  <si>
    <t>0.58;1.32;0.78;1.18;1</t>
  </si>
  <si>
    <t>Mugil cephalus</t>
  </si>
  <si>
    <t>H</t>
  </si>
  <si>
    <t>Mullus barbatus</t>
  </si>
  <si>
    <t>6.4;2.5; 2.9; 0.46;2.0; 1.1;0.95;1.05;0.28;1.2</t>
  </si>
  <si>
    <t>Pagellus erythrinus</t>
  </si>
  <si>
    <t>0.51;1.6</t>
  </si>
  <si>
    <t>Miscellaneous pelagic fishes</t>
  </si>
  <si>
    <t>Scomber scombrus</t>
  </si>
  <si>
    <t>Shrimps, prawns</t>
  </si>
  <si>
    <t>Parapenaeus longirostris</t>
  </si>
  <si>
    <t>2.2;1.2;2.3;1.6</t>
  </si>
  <si>
    <t>Squids, cuttlefishes, octopuses</t>
  </si>
  <si>
    <t>Loligo spp</t>
  </si>
  <si>
    <t>Octopus vulgaris</t>
  </si>
  <si>
    <t>Sepia officinalis</t>
  </si>
  <si>
    <t>0.8;0.5</t>
  </si>
  <si>
    <t>Clams, cockles, arkshells</t>
  </si>
  <si>
    <t>Chamelea gallina</t>
  </si>
  <si>
    <t>N-F-O</t>
  </si>
  <si>
    <t>Cods, hakes, haddocks</t>
  </si>
  <si>
    <t>Merlangius merlangus</t>
  </si>
  <si>
    <t>O</t>
  </si>
  <si>
    <t>Merluccius merluccius</t>
  </si>
  <si>
    <t>6.5;6.5;7.4;7.0;15.1;3.9;4.6;3.4</t>
  </si>
  <si>
    <t>Flounders, halibuts, soles</t>
  </si>
  <si>
    <t>Psetta maxima</t>
  </si>
  <si>
    <t>Solea solea</t>
  </si>
  <si>
    <t>Sardina pilchardus</t>
  </si>
  <si>
    <t>2.1;1.69;1.7;1.1</t>
  </si>
  <si>
    <t>Dicentrarchus labrax</t>
  </si>
  <si>
    <t>Epinephelus marginatus</t>
  </si>
  <si>
    <t>Mullus surmuletus</t>
  </si>
  <si>
    <t>Sparus aurata</t>
  </si>
  <si>
    <t>Atherinidae</t>
  </si>
  <si>
    <t>Trachurus mediterraneus</t>
  </si>
  <si>
    <t>Trachurus trachurus</t>
  </si>
  <si>
    <t>Shads</t>
  </si>
  <si>
    <t>Alosa pontica</t>
  </si>
  <si>
    <t>Clupeonella cultriventris</t>
  </si>
  <si>
    <t>Aristaeomorpha foliacea</t>
  </si>
  <si>
    <t>Aristeus antennatus</t>
  </si>
  <si>
    <t>3.2;1.4; 4.9</t>
  </si>
  <si>
    <t>Penaeus kerathurus</t>
  </si>
  <si>
    <t>Status</t>
  </si>
  <si>
    <t>Underfished</t>
  </si>
  <si>
    <t>Overfished</t>
  </si>
  <si>
    <t>Fully Fished</t>
  </si>
  <si>
    <t>F-O for F</t>
  </si>
  <si>
    <t>F-O for O</t>
  </si>
  <si>
    <t>U</t>
  </si>
  <si>
    <t>FullyFished</t>
  </si>
  <si>
    <t>Equal weights</t>
  </si>
  <si>
    <t>Tier 1=2*Tier 2</t>
  </si>
  <si>
    <t>Using Proportions averaged</t>
  </si>
  <si>
    <t>Equal weight</t>
  </si>
  <si>
    <t>Using stocks as weight</t>
  </si>
  <si>
    <t>Method</t>
  </si>
  <si>
    <t>Tier 1=3*Tier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</si>
</sst>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stocks as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Status!$C$2</c:f>
              <c:strCache>
                <c:ptCount val="1"/>
                <c:pt idx="0">
                  <c:v>Equal weights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Status!$D$2:$F$2</c:f>
              <c:numCache>
                <c:formatCode>0.00%</c:formatCode>
                <c:ptCount val="3"/>
                <c:pt idx="0">
                  <c:v>2.1642871196669608E-3</c:v>
                </c:pt>
                <c:pt idx="1">
                  <c:v>0.33982684404340524</c:v>
                </c:pt>
                <c:pt idx="2">
                  <c:v>0.65800886883692788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C-46A1-BA58-A236A1445C5C}"/>
            </c:ext>
          </c:extLst>
        </c:ser>
        <c:ser>
          <c:idx val="1"/>
          <c:order val="1"/>
          <c:tx>
            <c:strRef>
              <c:f>Status!$C$3</c:f>
              <c:strCache>
                <c:ptCount val="1"/>
                <c:pt idx="0">
                  <c:v>Tier 1=2*Tier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Status!$D$3:$F$3</c:f>
              <c:numCache>
                <c:formatCode>0.00%</c:formatCode>
                <c:ptCount val="3"/>
                <c:pt idx="0">
                  <c:v>1.8114150124076223E-3</c:v>
                </c:pt>
                <c:pt idx="1">
                  <c:v>0.32427535247320921</c:v>
                </c:pt>
                <c:pt idx="2">
                  <c:v>0.67210181750197562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C-46A1-BA58-A236A1445C5C}"/>
            </c:ext>
          </c:extLst>
        </c:ser>
        <c:ser>
          <c:idx val="2"/>
          <c:order val="2"/>
          <c:tx>
            <c:strRef>
              <c:f>Status!$C$4</c:f>
              <c:strCache>
                <c:ptCount val="1"/>
                <c:pt idx="0">
                  <c:v>Tier 1=3*Tier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Status!$D$4:$F$4</c:f>
              <c:numCache>
                <c:formatCode>0.00%</c:formatCode>
                <c:ptCount val="3"/>
                <c:pt idx="0">
                  <c:v>1.5574788188955405E-3</c:v>
                </c:pt>
                <c:pt idx="1">
                  <c:v>0.31308408376273422</c:v>
                </c:pt>
                <c:pt idx="2">
                  <c:v>0.6822434797805792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8C-46A1-BA58-A236A1445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733856"/>
        <c:axId val="394733440"/>
      </c:barChart>
      <c:catAx>
        <c:axId val="3947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33440"/>
        <c:crosses val="autoZero"/>
        <c:auto val="1"/>
        <c:lblAlgn val="ctr"/>
        <c:lblOffset val="100"/>
        <c:noMultiLvlLbl val="0"/>
      </c:catAx>
      <c:valAx>
        <c:axId val="3947334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3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Using Proportions and Tiers as weights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Status!$C$7</c:f>
              <c:strCache>
                <c:ptCount val="1"/>
                <c:pt idx="0">
                  <c:v>Equal weight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Status!$D$7:$F$7</c:f>
              <c:numCache>
                <c:formatCode>0.00%</c:formatCode>
                <c:ptCount val="3"/>
                <c:pt idx="0">
                  <c:v>5.5550185167283885E-3</c:v>
                </c:pt>
                <c:pt idx="1">
                  <c:v>0.30367368697680608</c:v>
                </c:pt>
                <c:pt idx="2">
                  <c:v>0.69077129450646557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2-4D60-9083-ACB140CBAF75}"/>
            </c:ext>
          </c:extLst>
        </c:ser>
        <c:ser>
          <c:idx val="1"/>
          <c:order val="1"/>
          <c:tx>
            <c:strRef>
              <c:f>Status!$C$8</c:f>
              <c:strCache>
                <c:ptCount val="1"/>
                <c:pt idx="0">
                  <c:v>Tier 1=2*Tier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Status!$D$8:$F$8</c:f>
              <c:numCache>
                <c:formatCode>0.00%</c:formatCode>
                <c:ptCount val="3"/>
                <c:pt idx="0">
                  <c:v>7.4066913556378516E-3</c:v>
                </c:pt>
                <c:pt idx="1">
                  <c:v>0.28393050736692421</c:v>
                </c:pt>
                <c:pt idx="2">
                  <c:v>0.70866280127743797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2-4D60-9083-ACB140CBAF75}"/>
            </c:ext>
          </c:extLst>
        </c:ser>
        <c:ser>
          <c:idx val="2"/>
          <c:order val="2"/>
          <c:tx>
            <c:strRef>
              <c:f>Status!$C$9</c:f>
              <c:strCache>
                <c:ptCount val="1"/>
                <c:pt idx="0">
                  <c:v>Tier 1=3*Tier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Status!$D$1:$F$1</c:f>
              <c:strCache>
                <c:ptCount val="3"/>
                <c:pt idx="0">
                  <c:v>Underfished</c:v>
                </c:pt>
                <c:pt idx="1">
                  <c:v>Fully Fished</c:v>
                </c:pt>
                <c:pt idx="2">
                  <c:v>Overfished</c:v>
                </c:pt>
              </c:strCache>
            </c:strRef>
          </c:cat>
          <c:val>
            <c:numRef>
              <c:f>Status!$D$9:$F$9</c:f>
              <c:numCache>
                <c:formatCode>0.00%</c:formatCode>
                <c:ptCount val="3"/>
                <c:pt idx="0">
                  <c:v>8.3325277750925832E-3</c:v>
                </c:pt>
                <c:pt idx="1">
                  <c:v>0.27405891756198331</c:v>
                </c:pt>
                <c:pt idx="2">
                  <c:v>0.71760855466292417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12-4D60-9083-ACB140CBA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4733856"/>
        <c:axId val="394733440"/>
      </c:barChart>
      <c:catAx>
        <c:axId val="39473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33440"/>
        <c:crosses val="autoZero"/>
        <c:auto val="1"/>
        <c:lblAlgn val="ctr"/>
        <c:lblOffset val="100"/>
        <c:noMultiLvlLbl val="0"/>
      </c:catAx>
      <c:valAx>
        <c:axId val="394733440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73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561974</xdr:colOff>
      <xdr:row>0</xdr:row>
      <xdr:rowOff>19050</xdr:rowOff>
    </xdr:from>
    <xdr:to>
      <xdr:col>14</xdr:col>
      <xdr:colOff>507999</xdr:colOff>
      <xdr:row>16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4C26D-E1B0-4758-AA09-C89792004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520700</xdr:colOff>
      <xdr:row>17</xdr:row>
      <xdr:rowOff>95250</xdr:rowOff>
    </xdr:from>
    <xdr:to>
      <xdr:col>14</xdr:col>
      <xdr:colOff>466725</xdr:colOff>
      <xdr:row>33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4BA1F0-E4EB-428F-8F08-DBF9A316E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4E7B-A502-40EA-9FA4-A35735DC78D7}">
  <dimension ref="A1:L128"/>
  <sheetViews>
    <sheetView topLeftCell="A103" workbookViewId="0">
      <selection activeCell="C128" sqref="C128"/>
    </sheetView>
  </sheetViews>
  <sheetFormatPr defaultRowHeight="14.5" x14ac:dyDescent="0.35"/>
  <cols>
    <col min="1" max="1" width="17.36328125" customWidth="1"/>
    <col min="2" max="2" width="25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297</v>
      </c>
      <c r="K1" t="s">
        <v>239</v>
      </c>
      <c r="L1" t="s">
        <v>269</v>
      </c>
    </row>
    <row r="2" spans="1:12" x14ac:dyDescent="0.35">
      <c r="A2" t="s">
        <v>9</v>
      </c>
      <c r="B2" t="s">
        <v>9</v>
      </c>
      <c r="C2" t="s">
        <v>10</v>
      </c>
      <c r="D2">
        <v>2018</v>
      </c>
      <c r="E2">
        <v>1.0028943014317</v>
      </c>
      <c r="F2">
        <v>0.21963035249422899</v>
      </c>
      <c r="G2">
        <v>0.69444479953431004</v>
      </c>
      <c r="H2">
        <v>1.4236474959801699</v>
      </c>
      <c r="I2" t="s">
        <v>11</v>
      </c>
      <c r="J2">
        <f>IF(I2="underfished",1,0)</f>
        <v>0</v>
      </c>
      <c r="K2">
        <f>IF(I2="fully fished",1,0)</f>
        <v>1</v>
      </c>
      <c r="L2">
        <f>IF(I2="overfished",1,0)</f>
        <v>0</v>
      </c>
    </row>
    <row r="3" spans="1:12" x14ac:dyDescent="0.35">
      <c r="A3" t="s">
        <v>12</v>
      </c>
      <c r="B3" t="s">
        <v>13</v>
      </c>
      <c r="C3" t="s">
        <v>10</v>
      </c>
      <c r="D3">
        <v>2018</v>
      </c>
      <c r="E3">
        <v>0.96302544614519203</v>
      </c>
      <c r="F3">
        <v>0.180142117770479</v>
      </c>
      <c r="G3">
        <v>0.71559918323308003</v>
      </c>
      <c r="H3">
        <v>1.26702413039786</v>
      </c>
      <c r="I3" t="s">
        <v>11</v>
      </c>
      <c r="J3">
        <f t="shared" ref="J3:J66" si="0">IF(I3="underfished",1,0)</f>
        <v>0</v>
      </c>
      <c r="K3">
        <f t="shared" ref="K3:K66" si="1">IF(I3="fully fished",1,0)</f>
        <v>1</v>
      </c>
      <c r="L3">
        <f t="shared" ref="L3:L66" si="2">IF(I3="overfished",1,0)</f>
        <v>0</v>
      </c>
    </row>
    <row r="4" spans="1:12" x14ac:dyDescent="0.35">
      <c r="A4" t="s">
        <v>14</v>
      </c>
      <c r="B4" t="s">
        <v>14</v>
      </c>
      <c r="C4" t="s">
        <v>10</v>
      </c>
      <c r="D4">
        <v>2018</v>
      </c>
      <c r="E4">
        <v>0.97194445491702097</v>
      </c>
      <c r="F4">
        <v>0.234668641022966</v>
      </c>
      <c r="G4">
        <v>0.67330300140680399</v>
      </c>
      <c r="H4">
        <v>1.42214732069265</v>
      </c>
      <c r="I4" t="s">
        <v>11</v>
      </c>
      <c r="J4">
        <f t="shared" si="0"/>
        <v>0</v>
      </c>
      <c r="K4">
        <f t="shared" si="1"/>
        <v>1</v>
      </c>
      <c r="L4">
        <f t="shared" si="2"/>
        <v>0</v>
      </c>
    </row>
    <row r="5" spans="1:12" x14ac:dyDescent="0.35">
      <c r="A5" t="s">
        <v>15</v>
      </c>
      <c r="B5" t="s">
        <v>15</v>
      </c>
      <c r="C5" t="s">
        <v>10</v>
      </c>
      <c r="D5">
        <v>2018</v>
      </c>
      <c r="E5">
        <v>0.69730253609440396</v>
      </c>
      <c r="F5">
        <v>0.258729984988259</v>
      </c>
      <c r="G5">
        <v>0.46245831598401099</v>
      </c>
      <c r="H5">
        <v>1.0482056032086799</v>
      </c>
      <c r="I5" t="s">
        <v>16</v>
      </c>
      <c r="J5">
        <f t="shared" si="0"/>
        <v>0</v>
      </c>
      <c r="K5">
        <f t="shared" si="1"/>
        <v>0</v>
      </c>
      <c r="L5">
        <f t="shared" si="2"/>
        <v>1</v>
      </c>
    </row>
    <row r="6" spans="1:12" x14ac:dyDescent="0.35">
      <c r="A6" t="s">
        <v>17</v>
      </c>
      <c r="B6" t="s">
        <v>18</v>
      </c>
      <c r="C6" t="s">
        <v>10</v>
      </c>
      <c r="D6">
        <v>2018</v>
      </c>
      <c r="E6">
        <v>0.79030608582940598</v>
      </c>
      <c r="F6">
        <v>0.280811165944712</v>
      </c>
      <c r="G6">
        <v>0.51121029669798002</v>
      </c>
      <c r="H6">
        <v>1.2567943249399001</v>
      </c>
      <c r="I6" t="s">
        <v>16</v>
      </c>
      <c r="J6">
        <f t="shared" si="0"/>
        <v>0</v>
      </c>
      <c r="K6">
        <f t="shared" si="1"/>
        <v>0</v>
      </c>
      <c r="L6">
        <f t="shared" si="2"/>
        <v>1</v>
      </c>
    </row>
    <row r="7" spans="1:12" x14ac:dyDescent="0.35">
      <c r="A7" t="s">
        <v>19</v>
      </c>
      <c r="B7" t="s">
        <v>20</v>
      </c>
      <c r="C7" t="s">
        <v>10</v>
      </c>
      <c r="D7">
        <v>2018</v>
      </c>
      <c r="E7">
        <v>0.72712579405780298</v>
      </c>
      <c r="F7">
        <v>0.25222585698150701</v>
      </c>
      <c r="G7">
        <v>0.49182379894643602</v>
      </c>
      <c r="H7">
        <v>1.0859143183284301</v>
      </c>
      <c r="I7" t="s">
        <v>16</v>
      </c>
      <c r="J7">
        <f t="shared" si="0"/>
        <v>0</v>
      </c>
      <c r="K7">
        <f t="shared" si="1"/>
        <v>0</v>
      </c>
      <c r="L7">
        <f t="shared" si="2"/>
        <v>1</v>
      </c>
    </row>
    <row r="8" spans="1:12" x14ac:dyDescent="0.35">
      <c r="A8" t="s">
        <v>21</v>
      </c>
      <c r="B8" t="s">
        <v>22</v>
      </c>
      <c r="C8" t="s">
        <v>10</v>
      </c>
      <c r="D8">
        <v>2018</v>
      </c>
      <c r="E8">
        <v>0.98329365276473302</v>
      </c>
      <c r="F8">
        <v>0.23803294778214801</v>
      </c>
      <c r="G8">
        <v>0.65597171668936705</v>
      </c>
      <c r="H8">
        <v>1.41165447847417</v>
      </c>
      <c r="I8" t="s">
        <v>11</v>
      </c>
      <c r="J8">
        <f t="shared" si="0"/>
        <v>0</v>
      </c>
      <c r="K8">
        <f t="shared" si="1"/>
        <v>1</v>
      </c>
      <c r="L8">
        <f t="shared" si="2"/>
        <v>0</v>
      </c>
    </row>
    <row r="9" spans="1:12" x14ac:dyDescent="0.35">
      <c r="A9" t="s">
        <v>23</v>
      </c>
      <c r="B9" t="s">
        <v>24</v>
      </c>
      <c r="C9" t="s">
        <v>10</v>
      </c>
      <c r="D9">
        <v>2018</v>
      </c>
      <c r="E9">
        <v>0.78962209475921197</v>
      </c>
      <c r="F9">
        <v>0.258649967193398</v>
      </c>
      <c r="G9">
        <v>0.52232696163609404</v>
      </c>
      <c r="H9">
        <v>1.18330453912323</v>
      </c>
      <c r="I9" t="s">
        <v>16</v>
      </c>
      <c r="J9">
        <f t="shared" si="0"/>
        <v>0</v>
      </c>
      <c r="K9">
        <f t="shared" si="1"/>
        <v>0</v>
      </c>
      <c r="L9">
        <f t="shared" si="2"/>
        <v>1</v>
      </c>
    </row>
    <row r="10" spans="1:12" x14ac:dyDescent="0.35">
      <c r="A10" t="s">
        <v>25</v>
      </c>
      <c r="B10" t="s">
        <v>26</v>
      </c>
      <c r="C10" t="s">
        <v>10</v>
      </c>
      <c r="D10">
        <v>2018</v>
      </c>
      <c r="E10">
        <v>0.79189955829451897</v>
      </c>
      <c r="F10">
        <v>0.247944752763467</v>
      </c>
      <c r="G10">
        <v>0.53088388149168197</v>
      </c>
      <c r="H10">
        <v>1.16804303706462</v>
      </c>
      <c r="I10" t="s">
        <v>16</v>
      </c>
      <c r="J10">
        <f t="shared" si="0"/>
        <v>0</v>
      </c>
      <c r="K10">
        <f t="shared" si="1"/>
        <v>0</v>
      </c>
      <c r="L10">
        <f t="shared" si="2"/>
        <v>1</v>
      </c>
    </row>
    <row r="11" spans="1:12" x14ac:dyDescent="0.35">
      <c r="A11" t="s">
        <v>27</v>
      </c>
      <c r="B11" t="s">
        <v>28</v>
      </c>
      <c r="C11" t="s">
        <v>10</v>
      </c>
      <c r="D11">
        <v>2018</v>
      </c>
      <c r="E11">
        <v>0.81061384514120405</v>
      </c>
      <c r="F11">
        <v>0.27005634119946598</v>
      </c>
      <c r="G11">
        <v>0.52407587954110502</v>
      </c>
      <c r="H11">
        <v>1.2312707048322</v>
      </c>
      <c r="I11" t="s">
        <v>11</v>
      </c>
      <c r="J11">
        <f t="shared" si="0"/>
        <v>0</v>
      </c>
      <c r="K11">
        <f t="shared" si="1"/>
        <v>1</v>
      </c>
      <c r="L11">
        <f t="shared" si="2"/>
        <v>0</v>
      </c>
    </row>
    <row r="12" spans="1:12" x14ac:dyDescent="0.35">
      <c r="A12" t="s">
        <v>29</v>
      </c>
      <c r="B12" t="s">
        <v>30</v>
      </c>
      <c r="C12" t="s">
        <v>10</v>
      </c>
      <c r="D12">
        <v>2016</v>
      </c>
      <c r="E12">
        <v>0.63261660473094306</v>
      </c>
      <c r="F12">
        <v>0.218664238669768</v>
      </c>
      <c r="G12">
        <v>0.43659218163472202</v>
      </c>
      <c r="H12">
        <v>0.90089416672493405</v>
      </c>
      <c r="I12" t="s">
        <v>16</v>
      </c>
      <c r="J12">
        <f t="shared" si="0"/>
        <v>0</v>
      </c>
      <c r="K12">
        <f t="shared" si="1"/>
        <v>0</v>
      </c>
      <c r="L12">
        <f t="shared" si="2"/>
        <v>1</v>
      </c>
    </row>
    <row r="13" spans="1:12" x14ac:dyDescent="0.35">
      <c r="A13" t="s">
        <v>31</v>
      </c>
      <c r="B13" t="s">
        <v>31</v>
      </c>
      <c r="C13" t="s">
        <v>10</v>
      </c>
      <c r="D13">
        <v>2018</v>
      </c>
      <c r="E13">
        <v>0.629732131345065</v>
      </c>
      <c r="F13">
        <v>0.26262591628929599</v>
      </c>
      <c r="G13">
        <v>0.41729664005195</v>
      </c>
      <c r="H13">
        <v>0.96009283924335598</v>
      </c>
      <c r="I13" t="s">
        <v>16</v>
      </c>
      <c r="J13">
        <f t="shared" si="0"/>
        <v>0</v>
      </c>
      <c r="K13">
        <f t="shared" si="1"/>
        <v>0</v>
      </c>
      <c r="L13">
        <f t="shared" si="2"/>
        <v>1</v>
      </c>
    </row>
    <row r="14" spans="1:12" x14ac:dyDescent="0.35">
      <c r="A14" t="s">
        <v>32</v>
      </c>
      <c r="B14" t="s">
        <v>33</v>
      </c>
      <c r="C14" t="s">
        <v>10</v>
      </c>
      <c r="D14">
        <v>2018</v>
      </c>
      <c r="E14">
        <v>0.84777908496528598</v>
      </c>
      <c r="F14">
        <v>0.25448266271710501</v>
      </c>
      <c r="G14">
        <v>0.56734326265883805</v>
      </c>
      <c r="H14">
        <v>1.2786148877021</v>
      </c>
      <c r="I14" t="s">
        <v>11</v>
      </c>
      <c r="J14">
        <f t="shared" si="0"/>
        <v>0</v>
      </c>
      <c r="K14">
        <f t="shared" si="1"/>
        <v>1</v>
      </c>
      <c r="L14">
        <f t="shared" si="2"/>
        <v>0</v>
      </c>
    </row>
    <row r="15" spans="1:12" x14ac:dyDescent="0.35">
      <c r="A15" t="s">
        <v>34</v>
      </c>
      <c r="B15" t="s">
        <v>34</v>
      </c>
      <c r="C15" t="s">
        <v>10</v>
      </c>
      <c r="D15">
        <v>2018</v>
      </c>
      <c r="E15">
        <v>0.645556154362527</v>
      </c>
      <c r="F15">
        <v>0.22039385412294901</v>
      </c>
      <c r="G15">
        <v>0.45728420218900401</v>
      </c>
      <c r="H15">
        <v>0.91167696201588</v>
      </c>
      <c r="I15" t="s">
        <v>16</v>
      </c>
      <c r="J15">
        <f t="shared" si="0"/>
        <v>0</v>
      </c>
      <c r="K15">
        <f t="shared" si="1"/>
        <v>0</v>
      </c>
      <c r="L15">
        <f t="shared" si="2"/>
        <v>1</v>
      </c>
    </row>
    <row r="16" spans="1:12" x14ac:dyDescent="0.35">
      <c r="A16" t="s">
        <v>35</v>
      </c>
      <c r="B16" t="s">
        <v>36</v>
      </c>
      <c r="C16" t="s">
        <v>10</v>
      </c>
      <c r="D16">
        <v>2018</v>
      </c>
      <c r="E16">
        <v>0.59118464207087196</v>
      </c>
      <c r="F16">
        <v>0.17321947047338701</v>
      </c>
      <c r="G16">
        <v>0.435717683401529</v>
      </c>
      <c r="H16">
        <v>0.76203795302469601</v>
      </c>
      <c r="I16" t="s">
        <v>16</v>
      </c>
      <c r="J16">
        <f t="shared" si="0"/>
        <v>0</v>
      </c>
      <c r="K16">
        <f t="shared" si="1"/>
        <v>0</v>
      </c>
      <c r="L16">
        <f t="shared" si="2"/>
        <v>1</v>
      </c>
    </row>
    <row r="17" spans="1:12" x14ac:dyDescent="0.35">
      <c r="A17" t="s">
        <v>37</v>
      </c>
      <c r="B17" t="s">
        <v>38</v>
      </c>
      <c r="C17" t="s">
        <v>10</v>
      </c>
      <c r="D17">
        <v>2018</v>
      </c>
      <c r="E17">
        <v>0.98556424104997098</v>
      </c>
      <c r="F17">
        <v>0.26712715351726202</v>
      </c>
      <c r="G17">
        <v>0.62342588023092804</v>
      </c>
      <c r="H17">
        <v>1.4880496381313</v>
      </c>
      <c r="I17" t="s">
        <v>11</v>
      </c>
      <c r="J17">
        <f t="shared" si="0"/>
        <v>0</v>
      </c>
      <c r="K17">
        <f t="shared" si="1"/>
        <v>1</v>
      </c>
      <c r="L17">
        <f t="shared" si="2"/>
        <v>0</v>
      </c>
    </row>
    <row r="18" spans="1:12" x14ac:dyDescent="0.35">
      <c r="A18" t="s">
        <v>39</v>
      </c>
      <c r="B18" t="s">
        <v>40</v>
      </c>
      <c r="C18" t="s">
        <v>10</v>
      </c>
      <c r="D18">
        <v>2018</v>
      </c>
      <c r="E18">
        <v>0.68102702226804601</v>
      </c>
      <c r="F18">
        <v>0.26061131721949699</v>
      </c>
      <c r="G18">
        <v>0.45162883891592498</v>
      </c>
      <c r="H18">
        <v>1.03568248430535</v>
      </c>
      <c r="I18" t="s">
        <v>16</v>
      </c>
      <c r="J18">
        <f t="shared" si="0"/>
        <v>0</v>
      </c>
      <c r="K18">
        <f t="shared" si="1"/>
        <v>0</v>
      </c>
      <c r="L18">
        <f t="shared" si="2"/>
        <v>1</v>
      </c>
    </row>
    <row r="19" spans="1:12" x14ac:dyDescent="0.35">
      <c r="A19" t="s">
        <v>41</v>
      </c>
      <c r="B19" t="s">
        <v>42</v>
      </c>
      <c r="C19" t="s">
        <v>10</v>
      </c>
      <c r="D19">
        <v>2018</v>
      </c>
      <c r="E19">
        <v>0.77299045404017996</v>
      </c>
      <c r="F19">
        <v>0.18352606035188701</v>
      </c>
      <c r="G19">
        <v>0.577311685944491</v>
      </c>
      <c r="H19">
        <v>1.03006834661446</v>
      </c>
      <c r="I19" t="s">
        <v>16</v>
      </c>
      <c r="J19">
        <f t="shared" si="0"/>
        <v>0</v>
      </c>
      <c r="K19">
        <f t="shared" si="1"/>
        <v>0</v>
      </c>
      <c r="L19">
        <f t="shared" si="2"/>
        <v>1</v>
      </c>
    </row>
    <row r="20" spans="1:12" x14ac:dyDescent="0.35">
      <c r="A20" t="s">
        <v>43</v>
      </c>
      <c r="B20" t="s">
        <v>44</v>
      </c>
      <c r="C20" t="s">
        <v>10</v>
      </c>
      <c r="D20">
        <v>2018</v>
      </c>
      <c r="E20">
        <v>1.0485640472376101</v>
      </c>
      <c r="F20">
        <v>0.24437373682292399</v>
      </c>
      <c r="G20">
        <v>0.70300921880645995</v>
      </c>
      <c r="H20">
        <v>1.5274444380946799</v>
      </c>
      <c r="I20" t="s">
        <v>11</v>
      </c>
      <c r="J20">
        <f t="shared" si="0"/>
        <v>0</v>
      </c>
      <c r="K20">
        <f t="shared" si="1"/>
        <v>1</v>
      </c>
      <c r="L20">
        <f t="shared" si="2"/>
        <v>0</v>
      </c>
    </row>
    <row r="21" spans="1:12" x14ac:dyDescent="0.35">
      <c r="A21" t="s">
        <v>45</v>
      </c>
      <c r="B21" t="s">
        <v>46</v>
      </c>
      <c r="C21" t="s">
        <v>10</v>
      </c>
      <c r="D21">
        <v>2018</v>
      </c>
      <c r="E21">
        <v>0.88178216801005405</v>
      </c>
      <c r="F21">
        <v>0.25066904207433899</v>
      </c>
      <c r="G21">
        <v>0.59563818391031698</v>
      </c>
      <c r="H21">
        <v>1.3067701780908301</v>
      </c>
      <c r="I21" t="s">
        <v>11</v>
      </c>
      <c r="J21">
        <f t="shared" si="0"/>
        <v>0</v>
      </c>
      <c r="K21">
        <f t="shared" si="1"/>
        <v>1</v>
      </c>
      <c r="L21">
        <f t="shared" si="2"/>
        <v>0</v>
      </c>
    </row>
    <row r="22" spans="1:12" x14ac:dyDescent="0.35">
      <c r="A22" t="s">
        <v>47</v>
      </c>
      <c r="B22" t="s">
        <v>48</v>
      </c>
      <c r="C22" t="s">
        <v>10</v>
      </c>
      <c r="D22">
        <v>2018</v>
      </c>
      <c r="E22">
        <v>0.67064629345568405</v>
      </c>
      <c r="F22">
        <v>0.26749902719135799</v>
      </c>
      <c r="G22">
        <v>0.43204248556643099</v>
      </c>
      <c r="H22">
        <v>1.0270027495479399</v>
      </c>
      <c r="I22" t="s">
        <v>16</v>
      </c>
      <c r="J22">
        <f t="shared" si="0"/>
        <v>0</v>
      </c>
      <c r="K22">
        <f t="shared" si="1"/>
        <v>0</v>
      </c>
      <c r="L22">
        <f t="shared" si="2"/>
        <v>1</v>
      </c>
    </row>
    <row r="23" spans="1:12" x14ac:dyDescent="0.35">
      <c r="A23" t="s">
        <v>49</v>
      </c>
      <c r="B23" t="s">
        <v>50</v>
      </c>
      <c r="C23" t="s">
        <v>10</v>
      </c>
      <c r="D23">
        <v>2018</v>
      </c>
      <c r="E23">
        <v>0.584357424028906</v>
      </c>
      <c r="F23">
        <v>0.242906370379911</v>
      </c>
      <c r="G23">
        <v>0.39836092372754001</v>
      </c>
      <c r="H23">
        <v>0.86755366356883501</v>
      </c>
      <c r="I23" t="s">
        <v>16</v>
      </c>
      <c r="J23">
        <f t="shared" si="0"/>
        <v>0</v>
      </c>
      <c r="K23">
        <f t="shared" si="1"/>
        <v>0</v>
      </c>
      <c r="L23">
        <f t="shared" si="2"/>
        <v>1</v>
      </c>
    </row>
    <row r="24" spans="1:12" x14ac:dyDescent="0.35">
      <c r="A24" t="s">
        <v>51</v>
      </c>
      <c r="B24" t="s">
        <v>52</v>
      </c>
      <c r="C24" t="s">
        <v>10</v>
      </c>
      <c r="D24">
        <v>2018</v>
      </c>
      <c r="E24">
        <v>0.82983871043069302</v>
      </c>
      <c r="F24">
        <v>0.220940003080486</v>
      </c>
      <c r="G24">
        <v>0.56657874118060303</v>
      </c>
      <c r="H24">
        <v>1.15373437364787</v>
      </c>
      <c r="I24" t="s">
        <v>11</v>
      </c>
      <c r="J24">
        <f t="shared" si="0"/>
        <v>0</v>
      </c>
      <c r="K24">
        <f t="shared" si="1"/>
        <v>1</v>
      </c>
      <c r="L24">
        <f t="shared" si="2"/>
        <v>0</v>
      </c>
    </row>
    <row r="25" spans="1:12" x14ac:dyDescent="0.35">
      <c r="A25" t="s">
        <v>53</v>
      </c>
      <c r="B25" t="s">
        <v>54</v>
      </c>
      <c r="C25" t="s">
        <v>10</v>
      </c>
      <c r="D25">
        <v>2018</v>
      </c>
      <c r="E25">
        <v>0.63750737966111104</v>
      </c>
      <c r="F25">
        <v>0.26057672314063601</v>
      </c>
      <c r="G25">
        <v>0.41112835146283</v>
      </c>
      <c r="H25">
        <v>0.959771182120842</v>
      </c>
      <c r="I25" t="s">
        <v>16</v>
      </c>
      <c r="J25">
        <f t="shared" si="0"/>
        <v>0</v>
      </c>
      <c r="K25">
        <f t="shared" si="1"/>
        <v>0</v>
      </c>
      <c r="L25">
        <f t="shared" si="2"/>
        <v>1</v>
      </c>
    </row>
    <row r="26" spans="1:12" x14ac:dyDescent="0.35">
      <c r="A26" t="s">
        <v>55</v>
      </c>
      <c r="B26" t="s">
        <v>55</v>
      </c>
      <c r="C26" t="s">
        <v>10</v>
      </c>
      <c r="D26">
        <v>2018</v>
      </c>
      <c r="E26">
        <v>0.68386191458734902</v>
      </c>
      <c r="F26">
        <v>0.24733378587605501</v>
      </c>
      <c r="G26">
        <v>0.45425448541066299</v>
      </c>
      <c r="H26">
        <v>1.00240611971752</v>
      </c>
      <c r="I26" t="s">
        <v>16</v>
      </c>
      <c r="J26">
        <f t="shared" si="0"/>
        <v>0</v>
      </c>
      <c r="K26">
        <f t="shared" si="1"/>
        <v>0</v>
      </c>
      <c r="L26">
        <f t="shared" si="2"/>
        <v>1</v>
      </c>
    </row>
    <row r="27" spans="1:12" x14ac:dyDescent="0.35">
      <c r="A27" t="s">
        <v>56</v>
      </c>
      <c r="B27" t="s">
        <v>57</v>
      </c>
      <c r="C27" t="s">
        <v>10</v>
      </c>
      <c r="D27">
        <v>2018</v>
      </c>
      <c r="E27">
        <v>0.89359365406439895</v>
      </c>
      <c r="F27">
        <v>0.240114220843752</v>
      </c>
      <c r="G27">
        <v>0.61341923254878306</v>
      </c>
      <c r="H27">
        <v>1.29857823167651</v>
      </c>
      <c r="I27" t="s">
        <v>11</v>
      </c>
      <c r="J27">
        <f t="shared" si="0"/>
        <v>0</v>
      </c>
      <c r="K27">
        <f t="shared" si="1"/>
        <v>1</v>
      </c>
      <c r="L27">
        <f t="shared" si="2"/>
        <v>0</v>
      </c>
    </row>
    <row r="28" spans="1:12" x14ac:dyDescent="0.35">
      <c r="A28" t="s">
        <v>58</v>
      </c>
      <c r="B28" t="s">
        <v>59</v>
      </c>
      <c r="C28" t="s">
        <v>10</v>
      </c>
      <c r="D28">
        <v>2018</v>
      </c>
      <c r="E28">
        <v>0.94261440914303296</v>
      </c>
      <c r="F28">
        <v>0.25315513911260101</v>
      </c>
      <c r="G28">
        <v>0.61281330481310703</v>
      </c>
      <c r="H28">
        <v>1.3830239638953801</v>
      </c>
      <c r="I28" t="s">
        <v>11</v>
      </c>
      <c r="J28">
        <f t="shared" si="0"/>
        <v>0</v>
      </c>
      <c r="K28">
        <f t="shared" si="1"/>
        <v>1</v>
      </c>
      <c r="L28">
        <f t="shared" si="2"/>
        <v>0</v>
      </c>
    </row>
    <row r="29" spans="1:12" x14ac:dyDescent="0.35">
      <c r="A29" t="s">
        <v>60</v>
      </c>
      <c r="B29" t="s">
        <v>61</v>
      </c>
      <c r="C29" t="s">
        <v>10</v>
      </c>
      <c r="D29">
        <v>2018</v>
      </c>
      <c r="E29">
        <v>0.65924709109855295</v>
      </c>
      <c r="F29">
        <v>0.205527258907484</v>
      </c>
      <c r="G29">
        <v>0.47977563747559299</v>
      </c>
      <c r="H29">
        <v>0.91687923512083302</v>
      </c>
      <c r="I29" t="s">
        <v>16</v>
      </c>
      <c r="J29">
        <f t="shared" si="0"/>
        <v>0</v>
      </c>
      <c r="K29">
        <f t="shared" si="1"/>
        <v>0</v>
      </c>
      <c r="L29">
        <f t="shared" si="2"/>
        <v>1</v>
      </c>
    </row>
    <row r="30" spans="1:12" x14ac:dyDescent="0.35">
      <c r="A30" t="s">
        <v>62</v>
      </c>
      <c r="B30" t="s">
        <v>63</v>
      </c>
      <c r="C30" t="s">
        <v>10</v>
      </c>
      <c r="D30">
        <v>2018</v>
      </c>
      <c r="E30">
        <v>0.91768033507886704</v>
      </c>
      <c r="F30">
        <v>0.23327219059726501</v>
      </c>
      <c r="G30">
        <v>0.62871150718611901</v>
      </c>
      <c r="H30">
        <v>1.3316776525910801</v>
      </c>
      <c r="I30" t="s">
        <v>11</v>
      </c>
      <c r="J30">
        <f t="shared" si="0"/>
        <v>0</v>
      </c>
      <c r="K30">
        <f t="shared" si="1"/>
        <v>1</v>
      </c>
      <c r="L30">
        <f t="shared" si="2"/>
        <v>0</v>
      </c>
    </row>
    <row r="31" spans="1:12" x14ac:dyDescent="0.35">
      <c r="A31" t="s">
        <v>64</v>
      </c>
      <c r="B31" t="s">
        <v>65</v>
      </c>
      <c r="C31" t="s">
        <v>10</v>
      </c>
      <c r="D31">
        <v>2018</v>
      </c>
      <c r="E31">
        <v>0.74391509669577804</v>
      </c>
      <c r="F31">
        <v>0.25902370013731502</v>
      </c>
      <c r="G31">
        <v>0.49134291073410502</v>
      </c>
      <c r="H31">
        <v>1.1132101736016899</v>
      </c>
      <c r="I31" t="s">
        <v>16</v>
      </c>
      <c r="J31">
        <f t="shared" si="0"/>
        <v>0</v>
      </c>
      <c r="K31">
        <f t="shared" si="1"/>
        <v>0</v>
      </c>
      <c r="L31">
        <f t="shared" si="2"/>
        <v>1</v>
      </c>
    </row>
    <row r="32" spans="1:12" x14ac:dyDescent="0.35">
      <c r="A32" t="s">
        <v>66</v>
      </c>
      <c r="B32" t="s">
        <v>66</v>
      </c>
      <c r="C32" t="s">
        <v>10</v>
      </c>
      <c r="D32">
        <v>2018</v>
      </c>
      <c r="E32">
        <v>0.70976480416399901</v>
      </c>
      <c r="F32">
        <v>0.21158083321415</v>
      </c>
      <c r="G32">
        <v>0.50322363603142495</v>
      </c>
      <c r="H32">
        <v>0.98937147547906201</v>
      </c>
      <c r="I32" t="s">
        <v>16</v>
      </c>
      <c r="J32">
        <f t="shared" si="0"/>
        <v>0</v>
      </c>
      <c r="K32">
        <f t="shared" si="1"/>
        <v>0</v>
      </c>
      <c r="L32">
        <f t="shared" si="2"/>
        <v>1</v>
      </c>
    </row>
    <row r="33" spans="1:12" x14ac:dyDescent="0.35">
      <c r="A33" t="s">
        <v>67</v>
      </c>
      <c r="B33" t="s">
        <v>68</v>
      </c>
      <c r="C33" t="s">
        <v>10</v>
      </c>
      <c r="D33">
        <v>2018</v>
      </c>
      <c r="E33">
        <v>0.88504952493493105</v>
      </c>
      <c r="F33">
        <v>0.232166463720267</v>
      </c>
      <c r="G33">
        <v>0.60773441518675997</v>
      </c>
      <c r="H33">
        <v>1.28774770170847</v>
      </c>
      <c r="I33" t="s">
        <v>11</v>
      </c>
      <c r="J33">
        <f t="shared" si="0"/>
        <v>0</v>
      </c>
      <c r="K33">
        <f t="shared" si="1"/>
        <v>1</v>
      </c>
      <c r="L33">
        <f t="shared" si="2"/>
        <v>0</v>
      </c>
    </row>
    <row r="34" spans="1:12" x14ac:dyDescent="0.35">
      <c r="A34" t="s">
        <v>69</v>
      </c>
      <c r="B34" t="s">
        <v>69</v>
      </c>
      <c r="C34" t="s">
        <v>10</v>
      </c>
      <c r="D34">
        <v>2018</v>
      </c>
      <c r="E34">
        <v>0.85282211961806398</v>
      </c>
      <c r="F34">
        <v>0.24124347529178899</v>
      </c>
      <c r="G34">
        <v>0.57587777272672303</v>
      </c>
      <c r="H34">
        <v>1.2608846969934999</v>
      </c>
      <c r="I34" t="s">
        <v>11</v>
      </c>
      <c r="J34">
        <f t="shared" si="0"/>
        <v>0</v>
      </c>
      <c r="K34">
        <f t="shared" si="1"/>
        <v>1</v>
      </c>
      <c r="L34">
        <f t="shared" si="2"/>
        <v>0</v>
      </c>
    </row>
    <row r="35" spans="1:12" x14ac:dyDescent="0.35">
      <c r="A35" t="s">
        <v>70</v>
      </c>
      <c r="B35" t="s">
        <v>71</v>
      </c>
      <c r="C35" t="s">
        <v>10</v>
      </c>
      <c r="D35">
        <v>2018</v>
      </c>
      <c r="E35">
        <v>0.69896352738503598</v>
      </c>
      <c r="F35">
        <v>0.263005184318438</v>
      </c>
      <c r="G35">
        <v>0.45359529269409399</v>
      </c>
      <c r="H35">
        <v>1.0659670532532399</v>
      </c>
      <c r="I35" t="s">
        <v>16</v>
      </c>
      <c r="J35">
        <f t="shared" si="0"/>
        <v>0</v>
      </c>
      <c r="K35">
        <f t="shared" si="1"/>
        <v>0</v>
      </c>
      <c r="L35">
        <f t="shared" si="2"/>
        <v>1</v>
      </c>
    </row>
    <row r="36" spans="1:12" x14ac:dyDescent="0.35">
      <c r="A36" t="s">
        <v>72</v>
      </c>
      <c r="B36" t="s">
        <v>73</v>
      </c>
      <c r="C36" t="s">
        <v>10</v>
      </c>
      <c r="D36">
        <v>2018</v>
      </c>
      <c r="E36">
        <v>0.73391239929017904</v>
      </c>
      <c r="F36">
        <v>0.26394015213980299</v>
      </c>
      <c r="G36">
        <v>0.477194696687472</v>
      </c>
      <c r="H36">
        <v>1.09997283735517</v>
      </c>
      <c r="I36" t="s">
        <v>16</v>
      </c>
      <c r="J36">
        <f t="shared" si="0"/>
        <v>0</v>
      </c>
      <c r="K36">
        <f t="shared" si="1"/>
        <v>0</v>
      </c>
      <c r="L36">
        <f t="shared" si="2"/>
        <v>1</v>
      </c>
    </row>
    <row r="37" spans="1:12" x14ac:dyDescent="0.35">
      <c r="A37" t="s">
        <v>74</v>
      </c>
      <c r="B37" t="s">
        <v>75</v>
      </c>
      <c r="C37" t="s">
        <v>10</v>
      </c>
      <c r="D37">
        <v>2018</v>
      </c>
      <c r="E37">
        <v>0.72840092016251801</v>
      </c>
      <c r="F37">
        <v>0.26670401061078902</v>
      </c>
      <c r="G37">
        <v>0.47229083449160197</v>
      </c>
      <c r="H37">
        <v>1.1161261431259599</v>
      </c>
      <c r="I37" t="s">
        <v>16</v>
      </c>
      <c r="J37">
        <f t="shared" si="0"/>
        <v>0</v>
      </c>
      <c r="K37">
        <f t="shared" si="1"/>
        <v>0</v>
      </c>
      <c r="L37">
        <f t="shared" si="2"/>
        <v>1</v>
      </c>
    </row>
    <row r="38" spans="1:12" x14ac:dyDescent="0.35">
      <c r="A38" t="s">
        <v>76</v>
      </c>
      <c r="B38" t="s">
        <v>77</v>
      </c>
      <c r="C38" t="s">
        <v>10</v>
      </c>
      <c r="D38">
        <v>2018</v>
      </c>
      <c r="E38">
        <v>0.74110792441564799</v>
      </c>
      <c r="F38">
        <v>0.25402019782516899</v>
      </c>
      <c r="G38">
        <v>0.49089935903327298</v>
      </c>
      <c r="H38">
        <v>1.10880251283816</v>
      </c>
      <c r="I38" t="s">
        <v>16</v>
      </c>
      <c r="J38">
        <f t="shared" si="0"/>
        <v>0</v>
      </c>
      <c r="K38">
        <f t="shared" si="1"/>
        <v>0</v>
      </c>
      <c r="L38">
        <f t="shared" si="2"/>
        <v>1</v>
      </c>
    </row>
    <row r="39" spans="1:12" x14ac:dyDescent="0.35">
      <c r="A39" t="s">
        <v>78</v>
      </c>
      <c r="B39" t="s">
        <v>79</v>
      </c>
      <c r="C39" t="s">
        <v>10</v>
      </c>
      <c r="D39">
        <v>2018</v>
      </c>
      <c r="E39">
        <v>0.71172051290286997</v>
      </c>
      <c r="F39">
        <v>0.26414929250927799</v>
      </c>
      <c r="G39">
        <v>0.47042395507810703</v>
      </c>
      <c r="H39">
        <v>1.09178348676028</v>
      </c>
      <c r="I39" t="s">
        <v>16</v>
      </c>
      <c r="J39">
        <f t="shared" si="0"/>
        <v>0</v>
      </c>
      <c r="K39">
        <f t="shared" si="1"/>
        <v>0</v>
      </c>
      <c r="L39">
        <f t="shared" si="2"/>
        <v>1</v>
      </c>
    </row>
    <row r="40" spans="1:12" x14ac:dyDescent="0.35">
      <c r="A40" t="s">
        <v>80</v>
      </c>
      <c r="B40" t="s">
        <v>81</v>
      </c>
      <c r="C40" t="s">
        <v>10</v>
      </c>
      <c r="D40">
        <v>2018</v>
      </c>
      <c r="E40">
        <v>0.73765126626708699</v>
      </c>
      <c r="F40">
        <v>0.24314218490029901</v>
      </c>
      <c r="G40">
        <v>0.49883729564324197</v>
      </c>
      <c r="H40">
        <v>1.07674402358982</v>
      </c>
      <c r="I40" t="s">
        <v>16</v>
      </c>
      <c r="J40">
        <f t="shared" si="0"/>
        <v>0</v>
      </c>
      <c r="K40">
        <f t="shared" si="1"/>
        <v>0</v>
      </c>
      <c r="L40">
        <f t="shared" si="2"/>
        <v>1</v>
      </c>
    </row>
    <row r="41" spans="1:12" x14ac:dyDescent="0.35">
      <c r="A41" t="s">
        <v>82</v>
      </c>
      <c r="B41" t="s">
        <v>83</v>
      </c>
      <c r="C41" t="s">
        <v>10</v>
      </c>
      <c r="D41">
        <v>2018</v>
      </c>
      <c r="E41">
        <v>0.49134728587924698</v>
      </c>
      <c r="F41">
        <v>0.21193564931042699</v>
      </c>
      <c r="G41">
        <v>0.34697473911827797</v>
      </c>
      <c r="H41">
        <v>0.68544157410315198</v>
      </c>
      <c r="I41" t="s">
        <v>16</v>
      </c>
      <c r="J41">
        <f t="shared" si="0"/>
        <v>0</v>
      </c>
      <c r="K41">
        <f t="shared" si="1"/>
        <v>0</v>
      </c>
      <c r="L41">
        <f t="shared" si="2"/>
        <v>1</v>
      </c>
    </row>
    <row r="42" spans="1:12" x14ac:dyDescent="0.35">
      <c r="A42" t="s">
        <v>84</v>
      </c>
      <c r="B42" t="s">
        <v>84</v>
      </c>
      <c r="C42" t="s">
        <v>10</v>
      </c>
      <c r="D42">
        <v>2018</v>
      </c>
      <c r="E42">
        <v>0.75152493297894696</v>
      </c>
      <c r="F42">
        <v>0.18764870777636</v>
      </c>
      <c r="G42">
        <v>0.55882269361470505</v>
      </c>
      <c r="H42">
        <v>1.0140508302867799</v>
      </c>
      <c r="I42" t="s">
        <v>16</v>
      </c>
      <c r="J42">
        <f t="shared" si="0"/>
        <v>0</v>
      </c>
      <c r="K42">
        <f t="shared" si="1"/>
        <v>0</v>
      </c>
      <c r="L42">
        <f t="shared" si="2"/>
        <v>1</v>
      </c>
    </row>
    <row r="43" spans="1:12" x14ac:dyDescent="0.35">
      <c r="A43" t="s">
        <v>85</v>
      </c>
      <c r="B43" t="s">
        <v>85</v>
      </c>
      <c r="C43" t="s">
        <v>10</v>
      </c>
      <c r="D43">
        <v>2018</v>
      </c>
      <c r="E43">
        <v>0.54635989522725004</v>
      </c>
      <c r="F43">
        <v>0.25261311134469</v>
      </c>
      <c r="G43">
        <v>0.36958049016884298</v>
      </c>
      <c r="H43">
        <v>0.81820788302941805</v>
      </c>
      <c r="I43" t="s">
        <v>16</v>
      </c>
      <c r="J43">
        <f t="shared" si="0"/>
        <v>0</v>
      </c>
      <c r="K43">
        <f t="shared" si="1"/>
        <v>0</v>
      </c>
      <c r="L43">
        <f t="shared" si="2"/>
        <v>1</v>
      </c>
    </row>
    <row r="44" spans="1:12" x14ac:dyDescent="0.35">
      <c r="A44" t="s">
        <v>86</v>
      </c>
      <c r="B44" t="s">
        <v>86</v>
      </c>
      <c r="C44" t="s">
        <v>10</v>
      </c>
      <c r="D44">
        <v>2018</v>
      </c>
      <c r="E44">
        <v>0.92208223287898505</v>
      </c>
      <c r="F44">
        <v>0.23400775569750401</v>
      </c>
      <c r="G44">
        <v>0.63724111686837603</v>
      </c>
      <c r="H44">
        <v>1.3420226287566099</v>
      </c>
      <c r="I44" t="s">
        <v>11</v>
      </c>
      <c r="J44">
        <f t="shared" si="0"/>
        <v>0</v>
      </c>
      <c r="K44">
        <f t="shared" si="1"/>
        <v>1</v>
      </c>
      <c r="L44">
        <f t="shared" si="2"/>
        <v>0</v>
      </c>
    </row>
    <row r="45" spans="1:12" x14ac:dyDescent="0.35">
      <c r="A45" t="s">
        <v>87</v>
      </c>
      <c r="B45" t="s">
        <v>87</v>
      </c>
      <c r="C45" t="s">
        <v>10</v>
      </c>
      <c r="D45">
        <v>2018</v>
      </c>
      <c r="E45">
        <v>0.98005399016223205</v>
      </c>
      <c r="F45">
        <v>0.25986560397258701</v>
      </c>
      <c r="G45">
        <v>0.63482139117562697</v>
      </c>
      <c r="H45">
        <v>1.4489896673982601</v>
      </c>
      <c r="I45" t="s">
        <v>11</v>
      </c>
      <c r="J45">
        <f t="shared" si="0"/>
        <v>0</v>
      </c>
      <c r="K45">
        <f t="shared" si="1"/>
        <v>1</v>
      </c>
      <c r="L45">
        <f t="shared" si="2"/>
        <v>0</v>
      </c>
    </row>
    <row r="46" spans="1:12" x14ac:dyDescent="0.35">
      <c r="A46" t="s">
        <v>88</v>
      </c>
      <c r="B46" t="s">
        <v>89</v>
      </c>
      <c r="C46" t="s">
        <v>10</v>
      </c>
      <c r="D46">
        <v>2018</v>
      </c>
      <c r="E46">
        <v>0.76045941384685101</v>
      </c>
      <c r="F46">
        <v>0.24735470220226499</v>
      </c>
      <c r="G46">
        <v>0.50944265010195899</v>
      </c>
      <c r="H46">
        <v>1.1122792856085699</v>
      </c>
      <c r="I46" t="s">
        <v>16</v>
      </c>
      <c r="J46">
        <f t="shared" si="0"/>
        <v>0</v>
      </c>
      <c r="K46">
        <f t="shared" si="1"/>
        <v>0</v>
      </c>
      <c r="L46">
        <f t="shared" si="2"/>
        <v>1</v>
      </c>
    </row>
    <row r="47" spans="1:12" x14ac:dyDescent="0.35">
      <c r="A47" t="s">
        <v>90</v>
      </c>
      <c r="B47" t="s">
        <v>91</v>
      </c>
      <c r="C47" t="s">
        <v>10</v>
      </c>
      <c r="D47">
        <v>2018</v>
      </c>
      <c r="E47">
        <v>0.76605887545794005</v>
      </c>
      <c r="F47">
        <v>0.24329096927266899</v>
      </c>
      <c r="G47">
        <v>0.51121659539971598</v>
      </c>
      <c r="H47">
        <v>1.12979277058432</v>
      </c>
      <c r="I47" t="s">
        <v>16</v>
      </c>
      <c r="J47">
        <f t="shared" si="0"/>
        <v>0</v>
      </c>
      <c r="K47">
        <f t="shared" si="1"/>
        <v>0</v>
      </c>
      <c r="L47">
        <f t="shared" si="2"/>
        <v>1</v>
      </c>
    </row>
    <row r="48" spans="1:12" x14ac:dyDescent="0.35">
      <c r="A48" t="s">
        <v>92</v>
      </c>
      <c r="B48" t="s">
        <v>93</v>
      </c>
      <c r="C48" t="s">
        <v>10</v>
      </c>
      <c r="D48">
        <v>2018</v>
      </c>
      <c r="E48">
        <v>0.71872517321137996</v>
      </c>
      <c r="F48">
        <v>0.25291507892162501</v>
      </c>
      <c r="G48">
        <v>0.475580772539343</v>
      </c>
      <c r="H48">
        <v>1.0870334245567499</v>
      </c>
      <c r="I48" t="s">
        <v>16</v>
      </c>
      <c r="J48">
        <f t="shared" si="0"/>
        <v>0</v>
      </c>
      <c r="K48">
        <f t="shared" si="1"/>
        <v>0</v>
      </c>
      <c r="L48">
        <f t="shared" si="2"/>
        <v>1</v>
      </c>
    </row>
    <row r="49" spans="1:12" x14ac:dyDescent="0.35">
      <c r="A49" t="s">
        <v>94</v>
      </c>
      <c r="B49" t="s">
        <v>95</v>
      </c>
      <c r="C49" t="s">
        <v>10</v>
      </c>
      <c r="D49">
        <v>2018</v>
      </c>
      <c r="E49">
        <v>0.57394845247154502</v>
      </c>
      <c r="F49">
        <v>0.146924224087771</v>
      </c>
      <c r="G49">
        <v>0.45640700762060998</v>
      </c>
      <c r="H49">
        <v>0.723077286070541</v>
      </c>
      <c r="I49" t="s">
        <v>16</v>
      </c>
      <c r="J49">
        <f t="shared" si="0"/>
        <v>0</v>
      </c>
      <c r="K49">
        <f t="shared" si="1"/>
        <v>0</v>
      </c>
      <c r="L49">
        <f t="shared" si="2"/>
        <v>1</v>
      </c>
    </row>
    <row r="50" spans="1:12" x14ac:dyDescent="0.35">
      <c r="A50" t="s">
        <v>96</v>
      </c>
      <c r="B50" t="s">
        <v>97</v>
      </c>
      <c r="C50" t="s">
        <v>10</v>
      </c>
      <c r="D50">
        <v>2018</v>
      </c>
      <c r="E50">
        <v>0.61529183581150804</v>
      </c>
      <c r="F50">
        <v>0.14402584641090799</v>
      </c>
      <c r="G50">
        <v>0.48892378850944102</v>
      </c>
      <c r="H50">
        <v>0.77191391327861703</v>
      </c>
      <c r="I50" t="s">
        <v>16</v>
      </c>
      <c r="J50">
        <f t="shared" si="0"/>
        <v>0</v>
      </c>
      <c r="K50">
        <f t="shared" si="1"/>
        <v>0</v>
      </c>
      <c r="L50">
        <f t="shared" si="2"/>
        <v>1</v>
      </c>
    </row>
    <row r="51" spans="1:12" x14ac:dyDescent="0.35">
      <c r="A51" t="s">
        <v>98</v>
      </c>
      <c r="B51" t="s">
        <v>99</v>
      </c>
      <c r="C51" t="s">
        <v>10</v>
      </c>
      <c r="D51">
        <v>2018</v>
      </c>
      <c r="E51">
        <v>0.55625324074420501</v>
      </c>
      <c r="F51">
        <v>0.14179736461348499</v>
      </c>
      <c r="G51">
        <v>0.44385741242842502</v>
      </c>
      <c r="H51">
        <v>0.70001246293950703</v>
      </c>
      <c r="I51" t="s">
        <v>16</v>
      </c>
      <c r="J51">
        <f t="shared" si="0"/>
        <v>0</v>
      </c>
      <c r="K51">
        <f t="shared" si="1"/>
        <v>0</v>
      </c>
      <c r="L51">
        <f t="shared" si="2"/>
        <v>1</v>
      </c>
    </row>
    <row r="52" spans="1:12" x14ac:dyDescent="0.35">
      <c r="A52" t="s">
        <v>100</v>
      </c>
      <c r="B52" t="s">
        <v>101</v>
      </c>
      <c r="C52" t="s">
        <v>10</v>
      </c>
      <c r="D52">
        <v>2018</v>
      </c>
      <c r="E52">
        <v>0.68065665592062696</v>
      </c>
      <c r="F52">
        <v>0.162727715025617</v>
      </c>
      <c r="G52">
        <v>0.52643817046003105</v>
      </c>
      <c r="H52">
        <v>0.88463329168356897</v>
      </c>
      <c r="I52" t="s">
        <v>16</v>
      </c>
      <c r="J52">
        <f t="shared" si="0"/>
        <v>0</v>
      </c>
      <c r="K52">
        <f t="shared" si="1"/>
        <v>0</v>
      </c>
      <c r="L52">
        <f t="shared" si="2"/>
        <v>1</v>
      </c>
    </row>
    <row r="53" spans="1:12" x14ac:dyDescent="0.35">
      <c r="A53" t="s">
        <v>102</v>
      </c>
      <c r="B53" t="s">
        <v>103</v>
      </c>
      <c r="C53" t="s">
        <v>10</v>
      </c>
      <c r="D53">
        <v>2018</v>
      </c>
      <c r="E53">
        <v>0.585070832031511</v>
      </c>
      <c r="F53">
        <v>0.111074979772985</v>
      </c>
      <c r="G53">
        <v>0.48532638825966001</v>
      </c>
      <c r="H53">
        <v>0.69184734382309698</v>
      </c>
      <c r="I53" t="s">
        <v>16</v>
      </c>
      <c r="J53">
        <f t="shared" si="0"/>
        <v>0</v>
      </c>
      <c r="K53">
        <f t="shared" si="1"/>
        <v>0</v>
      </c>
      <c r="L53">
        <f t="shared" si="2"/>
        <v>1</v>
      </c>
    </row>
    <row r="54" spans="1:12" x14ac:dyDescent="0.35">
      <c r="A54" t="s">
        <v>104</v>
      </c>
      <c r="B54" t="s">
        <v>105</v>
      </c>
      <c r="C54" t="s">
        <v>10</v>
      </c>
      <c r="D54">
        <v>2018</v>
      </c>
      <c r="E54">
        <v>0.806663082281453</v>
      </c>
      <c r="F54">
        <v>0.25012595219046402</v>
      </c>
      <c r="G54">
        <v>0.53606628024437797</v>
      </c>
      <c r="H54">
        <v>1.2002597999351501</v>
      </c>
      <c r="I54" t="s">
        <v>11</v>
      </c>
      <c r="J54">
        <f t="shared" si="0"/>
        <v>0</v>
      </c>
      <c r="K54">
        <f t="shared" si="1"/>
        <v>1</v>
      </c>
      <c r="L54">
        <f t="shared" si="2"/>
        <v>0</v>
      </c>
    </row>
    <row r="55" spans="1:12" x14ac:dyDescent="0.35">
      <c r="A55" t="s">
        <v>106</v>
      </c>
      <c r="B55" t="s">
        <v>107</v>
      </c>
      <c r="C55" t="s">
        <v>10</v>
      </c>
      <c r="D55">
        <v>2018</v>
      </c>
      <c r="E55">
        <v>0.64331298430469996</v>
      </c>
      <c r="F55">
        <v>0.26773573571644399</v>
      </c>
      <c r="G55">
        <v>0.41766483014510197</v>
      </c>
      <c r="H55">
        <v>0.98683012171636697</v>
      </c>
      <c r="I55" t="s">
        <v>16</v>
      </c>
      <c r="J55">
        <f t="shared" si="0"/>
        <v>0</v>
      </c>
      <c r="K55">
        <f t="shared" si="1"/>
        <v>0</v>
      </c>
      <c r="L55">
        <f t="shared" si="2"/>
        <v>1</v>
      </c>
    </row>
    <row r="56" spans="1:12" x14ac:dyDescent="0.35">
      <c r="A56" t="s">
        <v>108</v>
      </c>
      <c r="B56" t="s">
        <v>109</v>
      </c>
      <c r="C56" t="s">
        <v>10</v>
      </c>
      <c r="D56">
        <v>2018</v>
      </c>
      <c r="E56">
        <v>0.70950762073661899</v>
      </c>
      <c r="F56">
        <v>0.26786030187394999</v>
      </c>
      <c r="G56">
        <v>0.45998244018464102</v>
      </c>
      <c r="H56">
        <v>1.0987870839427001</v>
      </c>
      <c r="I56" t="s">
        <v>16</v>
      </c>
      <c r="J56">
        <f t="shared" si="0"/>
        <v>0</v>
      </c>
      <c r="K56">
        <f t="shared" si="1"/>
        <v>0</v>
      </c>
      <c r="L56">
        <f t="shared" si="2"/>
        <v>1</v>
      </c>
    </row>
    <row r="57" spans="1:12" x14ac:dyDescent="0.35">
      <c r="A57" t="s">
        <v>110</v>
      </c>
      <c r="B57" t="s">
        <v>111</v>
      </c>
      <c r="C57" t="s">
        <v>10</v>
      </c>
      <c r="D57">
        <v>2018</v>
      </c>
      <c r="E57">
        <v>0.65265252047531297</v>
      </c>
      <c r="F57">
        <v>0.22765894373041101</v>
      </c>
      <c r="G57">
        <v>0.45782956494994198</v>
      </c>
      <c r="H57">
        <v>0.93116316081906803</v>
      </c>
      <c r="I57" t="s">
        <v>16</v>
      </c>
      <c r="J57">
        <f t="shared" si="0"/>
        <v>0</v>
      </c>
      <c r="K57">
        <f t="shared" si="1"/>
        <v>0</v>
      </c>
      <c r="L57">
        <f t="shared" si="2"/>
        <v>1</v>
      </c>
    </row>
    <row r="58" spans="1:12" x14ac:dyDescent="0.35">
      <c r="A58" t="s">
        <v>112</v>
      </c>
      <c r="B58" t="s">
        <v>113</v>
      </c>
      <c r="C58" t="s">
        <v>10</v>
      </c>
      <c r="D58">
        <v>2018</v>
      </c>
      <c r="E58">
        <v>0.75893801987920095</v>
      </c>
      <c r="F58">
        <v>0.234243545531272</v>
      </c>
      <c r="G58">
        <v>0.51745302112852498</v>
      </c>
      <c r="H58">
        <v>1.09726697956504</v>
      </c>
      <c r="I58" t="s">
        <v>16</v>
      </c>
      <c r="J58">
        <f t="shared" si="0"/>
        <v>0</v>
      </c>
      <c r="K58">
        <f t="shared" si="1"/>
        <v>0</v>
      </c>
      <c r="L58">
        <f t="shared" si="2"/>
        <v>1</v>
      </c>
    </row>
    <row r="59" spans="1:12" x14ac:dyDescent="0.35">
      <c r="A59" t="s">
        <v>114</v>
      </c>
      <c r="B59" t="s">
        <v>115</v>
      </c>
      <c r="C59" t="s">
        <v>10</v>
      </c>
      <c r="D59">
        <v>2018</v>
      </c>
      <c r="E59">
        <v>0.783189787674334</v>
      </c>
      <c r="F59">
        <v>0.25381885649334901</v>
      </c>
      <c r="G59">
        <v>0.520326153544447</v>
      </c>
      <c r="H59">
        <v>1.1635949271321999</v>
      </c>
      <c r="I59" t="s">
        <v>16</v>
      </c>
      <c r="J59">
        <f t="shared" si="0"/>
        <v>0</v>
      </c>
      <c r="K59">
        <f t="shared" si="1"/>
        <v>0</v>
      </c>
      <c r="L59">
        <f t="shared" si="2"/>
        <v>1</v>
      </c>
    </row>
    <row r="60" spans="1:12" x14ac:dyDescent="0.35">
      <c r="A60" t="s">
        <v>116</v>
      </c>
      <c r="B60" t="s">
        <v>117</v>
      </c>
      <c r="C60" t="s">
        <v>10</v>
      </c>
      <c r="D60">
        <v>2018</v>
      </c>
      <c r="E60">
        <v>0.69120731421924897</v>
      </c>
      <c r="F60">
        <v>0.25374008066509202</v>
      </c>
      <c r="G60">
        <v>0.45933031644101402</v>
      </c>
      <c r="H60">
        <v>1.01702662576473</v>
      </c>
      <c r="I60" t="s">
        <v>16</v>
      </c>
      <c r="J60">
        <f t="shared" si="0"/>
        <v>0</v>
      </c>
      <c r="K60">
        <f t="shared" si="1"/>
        <v>0</v>
      </c>
      <c r="L60">
        <f t="shared" si="2"/>
        <v>1</v>
      </c>
    </row>
    <row r="61" spans="1:12" x14ac:dyDescent="0.35">
      <c r="A61" t="s">
        <v>118</v>
      </c>
      <c r="B61" t="s">
        <v>119</v>
      </c>
      <c r="C61" t="s">
        <v>10</v>
      </c>
      <c r="D61">
        <v>2018</v>
      </c>
      <c r="E61">
        <v>0.64783520912631598</v>
      </c>
      <c r="F61">
        <v>0.256307929863478</v>
      </c>
      <c r="G61">
        <v>0.42384975551530002</v>
      </c>
      <c r="H61">
        <v>0.97400684732306297</v>
      </c>
      <c r="I61" t="s">
        <v>16</v>
      </c>
      <c r="J61">
        <f t="shared" si="0"/>
        <v>0</v>
      </c>
      <c r="K61">
        <f t="shared" si="1"/>
        <v>0</v>
      </c>
      <c r="L61">
        <f t="shared" si="2"/>
        <v>1</v>
      </c>
    </row>
    <row r="62" spans="1:12" x14ac:dyDescent="0.35">
      <c r="A62" t="s">
        <v>120</v>
      </c>
      <c r="B62" t="s">
        <v>121</v>
      </c>
      <c r="C62" t="s">
        <v>10</v>
      </c>
      <c r="D62">
        <v>2018</v>
      </c>
      <c r="E62">
        <v>0.36979119411557299</v>
      </c>
      <c r="F62">
        <v>0.22521369681540501</v>
      </c>
      <c r="G62">
        <v>0.252695189163606</v>
      </c>
      <c r="H62">
        <v>0.52511764453508702</v>
      </c>
      <c r="I62" t="s">
        <v>16</v>
      </c>
      <c r="J62">
        <f t="shared" si="0"/>
        <v>0</v>
      </c>
      <c r="K62">
        <f t="shared" si="1"/>
        <v>0</v>
      </c>
      <c r="L62">
        <f t="shared" si="2"/>
        <v>1</v>
      </c>
    </row>
    <row r="63" spans="1:12" x14ac:dyDescent="0.35">
      <c r="A63" t="s">
        <v>122</v>
      </c>
      <c r="B63" t="s">
        <v>123</v>
      </c>
      <c r="C63" t="s">
        <v>10</v>
      </c>
      <c r="D63">
        <v>2018</v>
      </c>
      <c r="E63">
        <v>0.71463907133356996</v>
      </c>
      <c r="F63">
        <v>0.26070224489977301</v>
      </c>
      <c r="G63">
        <v>0.46842882482727899</v>
      </c>
      <c r="H63">
        <v>1.08025664523252</v>
      </c>
      <c r="I63" t="s">
        <v>16</v>
      </c>
      <c r="J63">
        <f t="shared" si="0"/>
        <v>0</v>
      </c>
      <c r="K63">
        <f t="shared" si="1"/>
        <v>0</v>
      </c>
      <c r="L63">
        <f t="shared" si="2"/>
        <v>1</v>
      </c>
    </row>
    <row r="64" spans="1:12" x14ac:dyDescent="0.35">
      <c r="A64" t="s">
        <v>124</v>
      </c>
      <c r="B64" t="s">
        <v>125</v>
      </c>
      <c r="C64" t="s">
        <v>10</v>
      </c>
      <c r="D64">
        <v>2018</v>
      </c>
      <c r="E64">
        <v>0.61639096556584905</v>
      </c>
      <c r="F64">
        <v>0.25665482275738499</v>
      </c>
      <c r="G64">
        <v>0.41288006208401501</v>
      </c>
      <c r="H64">
        <v>0.93923113506046696</v>
      </c>
      <c r="I64" t="s">
        <v>16</v>
      </c>
      <c r="J64">
        <f t="shared" si="0"/>
        <v>0</v>
      </c>
      <c r="K64">
        <f t="shared" si="1"/>
        <v>0</v>
      </c>
      <c r="L64">
        <f t="shared" si="2"/>
        <v>1</v>
      </c>
    </row>
    <row r="65" spans="1:12" x14ac:dyDescent="0.35">
      <c r="A65" t="s">
        <v>126</v>
      </c>
      <c r="B65" t="s">
        <v>127</v>
      </c>
      <c r="C65" t="s">
        <v>10</v>
      </c>
      <c r="D65">
        <v>2018</v>
      </c>
      <c r="E65">
        <v>0.67792398033029599</v>
      </c>
      <c r="F65">
        <v>0.24935236239185701</v>
      </c>
      <c r="G65">
        <v>0.45400715907898598</v>
      </c>
      <c r="H65">
        <v>1.0058131703217701</v>
      </c>
      <c r="I65" t="s">
        <v>16</v>
      </c>
      <c r="J65">
        <f t="shared" si="0"/>
        <v>0</v>
      </c>
      <c r="K65">
        <f t="shared" si="1"/>
        <v>0</v>
      </c>
      <c r="L65">
        <f t="shared" si="2"/>
        <v>1</v>
      </c>
    </row>
    <row r="66" spans="1:12" x14ac:dyDescent="0.35">
      <c r="A66" t="s">
        <v>128</v>
      </c>
      <c r="B66" t="s">
        <v>129</v>
      </c>
      <c r="C66" t="s">
        <v>10</v>
      </c>
      <c r="D66">
        <v>2018</v>
      </c>
      <c r="E66">
        <v>0.69365903250153005</v>
      </c>
      <c r="F66">
        <v>0.27031543500555599</v>
      </c>
      <c r="G66">
        <v>0.44361121781125201</v>
      </c>
      <c r="H66">
        <v>1.06863313688387</v>
      </c>
      <c r="I66" t="s">
        <v>16</v>
      </c>
      <c r="J66">
        <f t="shared" si="0"/>
        <v>0</v>
      </c>
      <c r="K66">
        <f t="shared" si="1"/>
        <v>0</v>
      </c>
      <c r="L66">
        <f t="shared" si="2"/>
        <v>1</v>
      </c>
    </row>
    <row r="67" spans="1:12" x14ac:dyDescent="0.35">
      <c r="A67" t="s">
        <v>130</v>
      </c>
      <c r="B67" t="s">
        <v>131</v>
      </c>
      <c r="C67" t="s">
        <v>10</v>
      </c>
      <c r="D67">
        <v>2018</v>
      </c>
      <c r="E67">
        <v>0.59472611492703098</v>
      </c>
      <c r="F67">
        <v>0.146261734064733</v>
      </c>
      <c r="G67">
        <v>0.47231338995578198</v>
      </c>
      <c r="H67">
        <v>0.74975465705193101</v>
      </c>
      <c r="I67" t="s">
        <v>16</v>
      </c>
      <c r="J67">
        <f t="shared" ref="J67:J125" si="3">IF(I67="underfished",1,0)</f>
        <v>0</v>
      </c>
      <c r="K67">
        <f t="shared" ref="K67:K125" si="4">IF(I67="fully fished",1,0)</f>
        <v>0</v>
      </c>
      <c r="L67">
        <f t="shared" ref="L67:L125" si="5">IF(I67="overfished",1,0)</f>
        <v>1</v>
      </c>
    </row>
    <row r="68" spans="1:12" x14ac:dyDescent="0.35">
      <c r="A68" t="s">
        <v>132</v>
      </c>
      <c r="B68" t="s">
        <v>133</v>
      </c>
      <c r="C68" t="s">
        <v>10</v>
      </c>
      <c r="D68">
        <v>2018</v>
      </c>
      <c r="E68">
        <v>0.61722098789369895</v>
      </c>
      <c r="F68">
        <v>0.149123346976935</v>
      </c>
      <c r="G68">
        <v>0.48503710584865201</v>
      </c>
      <c r="H68">
        <v>0.77642588158566195</v>
      </c>
      <c r="I68" t="s">
        <v>16</v>
      </c>
      <c r="J68">
        <f t="shared" si="3"/>
        <v>0</v>
      </c>
      <c r="K68">
        <f t="shared" si="4"/>
        <v>0</v>
      </c>
      <c r="L68">
        <f t="shared" si="5"/>
        <v>1</v>
      </c>
    </row>
    <row r="69" spans="1:12" x14ac:dyDescent="0.35">
      <c r="A69" t="s">
        <v>134</v>
      </c>
      <c r="B69" t="s">
        <v>134</v>
      </c>
      <c r="C69" t="s">
        <v>10</v>
      </c>
      <c r="D69">
        <v>2018</v>
      </c>
      <c r="E69">
        <v>0.56164572347881903</v>
      </c>
      <c r="F69">
        <v>0.134733028260379</v>
      </c>
      <c r="G69">
        <v>0.45423957425300598</v>
      </c>
      <c r="H69">
        <v>0.69521581332575</v>
      </c>
      <c r="I69" t="s">
        <v>16</v>
      </c>
      <c r="J69">
        <f t="shared" si="3"/>
        <v>0</v>
      </c>
      <c r="K69">
        <f t="shared" si="4"/>
        <v>0</v>
      </c>
      <c r="L69">
        <f t="shared" si="5"/>
        <v>1</v>
      </c>
    </row>
    <row r="70" spans="1:12" x14ac:dyDescent="0.35">
      <c r="A70" t="s">
        <v>135</v>
      </c>
      <c r="B70" t="s">
        <v>135</v>
      </c>
      <c r="C70" t="s">
        <v>10</v>
      </c>
      <c r="D70">
        <v>2018</v>
      </c>
      <c r="E70">
        <v>0.60507748039208797</v>
      </c>
      <c r="F70">
        <v>0.15316599492202099</v>
      </c>
      <c r="G70">
        <v>0.47479336086212298</v>
      </c>
      <c r="H70">
        <v>0.78355960940921698</v>
      </c>
      <c r="I70" t="s">
        <v>16</v>
      </c>
      <c r="J70">
        <f t="shared" si="3"/>
        <v>0</v>
      </c>
      <c r="K70">
        <f t="shared" si="4"/>
        <v>0</v>
      </c>
      <c r="L70">
        <f t="shared" si="5"/>
        <v>1</v>
      </c>
    </row>
    <row r="71" spans="1:12" x14ac:dyDescent="0.35">
      <c r="A71" t="s">
        <v>136</v>
      </c>
      <c r="B71" t="s">
        <v>136</v>
      </c>
      <c r="C71" t="s">
        <v>10</v>
      </c>
      <c r="D71">
        <v>2018</v>
      </c>
      <c r="E71">
        <v>0.54368885156495395</v>
      </c>
      <c r="F71">
        <v>0.143769121122543</v>
      </c>
      <c r="G71">
        <v>0.43213725226951899</v>
      </c>
      <c r="H71">
        <v>0.68250741010984595</v>
      </c>
      <c r="I71" t="s">
        <v>16</v>
      </c>
      <c r="J71">
        <f t="shared" si="3"/>
        <v>0</v>
      </c>
      <c r="K71">
        <f t="shared" si="4"/>
        <v>0</v>
      </c>
      <c r="L71">
        <f t="shared" si="5"/>
        <v>1</v>
      </c>
    </row>
    <row r="72" spans="1:12" x14ac:dyDescent="0.35">
      <c r="A72" t="s">
        <v>137</v>
      </c>
      <c r="B72" t="s">
        <v>138</v>
      </c>
      <c r="C72" t="s">
        <v>10</v>
      </c>
      <c r="D72">
        <v>2018</v>
      </c>
      <c r="E72">
        <v>0.78534138585514102</v>
      </c>
      <c r="F72">
        <v>0.164329752789698</v>
      </c>
      <c r="G72">
        <v>0.60741694424798698</v>
      </c>
      <c r="H72">
        <v>1.0149018019473199</v>
      </c>
      <c r="I72" t="s">
        <v>16</v>
      </c>
      <c r="J72">
        <f t="shared" si="3"/>
        <v>0</v>
      </c>
      <c r="K72">
        <f t="shared" si="4"/>
        <v>0</v>
      </c>
      <c r="L72">
        <f t="shared" si="5"/>
        <v>1</v>
      </c>
    </row>
    <row r="73" spans="1:12" x14ac:dyDescent="0.35">
      <c r="A73" t="s">
        <v>139</v>
      </c>
      <c r="B73" t="s">
        <v>140</v>
      </c>
      <c r="C73" t="s">
        <v>10</v>
      </c>
      <c r="D73">
        <v>2018</v>
      </c>
      <c r="E73">
        <v>0.80561427713932199</v>
      </c>
      <c r="F73">
        <v>0.16672387990426901</v>
      </c>
      <c r="G73">
        <v>0.60953907595226797</v>
      </c>
      <c r="H73">
        <v>1.04604396964823</v>
      </c>
      <c r="I73" t="s">
        <v>11</v>
      </c>
      <c r="J73">
        <f t="shared" si="3"/>
        <v>0</v>
      </c>
      <c r="K73">
        <f t="shared" si="4"/>
        <v>1</v>
      </c>
      <c r="L73">
        <f t="shared" si="5"/>
        <v>0</v>
      </c>
    </row>
    <row r="74" spans="1:12" x14ac:dyDescent="0.35">
      <c r="A74" t="s">
        <v>141</v>
      </c>
      <c r="B74" t="s">
        <v>142</v>
      </c>
      <c r="C74" t="s">
        <v>10</v>
      </c>
      <c r="D74">
        <v>2018</v>
      </c>
      <c r="E74">
        <v>0.80249917212696098</v>
      </c>
      <c r="F74">
        <v>0.16437364871932</v>
      </c>
      <c r="G74">
        <v>0.61451187769723603</v>
      </c>
      <c r="H74">
        <v>1.0446606471608499</v>
      </c>
      <c r="I74" t="s">
        <v>11</v>
      </c>
      <c r="J74">
        <f t="shared" si="3"/>
        <v>0</v>
      </c>
      <c r="K74">
        <f t="shared" si="4"/>
        <v>1</v>
      </c>
      <c r="L74">
        <f t="shared" si="5"/>
        <v>0</v>
      </c>
    </row>
    <row r="75" spans="1:12" x14ac:dyDescent="0.35">
      <c r="A75" t="s">
        <v>143</v>
      </c>
      <c r="B75" t="s">
        <v>144</v>
      </c>
      <c r="C75" t="s">
        <v>10</v>
      </c>
      <c r="D75">
        <v>2018</v>
      </c>
      <c r="E75">
        <v>0.80761061235146203</v>
      </c>
      <c r="F75">
        <v>0.22279608324116501</v>
      </c>
      <c r="G75">
        <v>0.56748882208884599</v>
      </c>
      <c r="H75">
        <v>1.1603041929750999</v>
      </c>
      <c r="I75" t="s">
        <v>11</v>
      </c>
      <c r="J75">
        <f t="shared" si="3"/>
        <v>0</v>
      </c>
      <c r="K75">
        <f t="shared" si="4"/>
        <v>1</v>
      </c>
      <c r="L75">
        <f t="shared" si="5"/>
        <v>0</v>
      </c>
    </row>
    <row r="76" spans="1:12" x14ac:dyDescent="0.35">
      <c r="A76" t="s">
        <v>145</v>
      </c>
      <c r="B76" t="s">
        <v>146</v>
      </c>
      <c r="C76" t="s">
        <v>10</v>
      </c>
      <c r="D76">
        <v>2006</v>
      </c>
      <c r="E76">
        <v>0.64236762632866595</v>
      </c>
      <c r="F76">
        <v>0.22265519971564701</v>
      </c>
      <c r="G76">
        <v>0.44719007914923598</v>
      </c>
      <c r="H76">
        <v>0.91537460827653905</v>
      </c>
      <c r="I76" t="s">
        <v>16</v>
      </c>
      <c r="J76">
        <f t="shared" si="3"/>
        <v>0</v>
      </c>
      <c r="K76">
        <f t="shared" si="4"/>
        <v>0</v>
      </c>
      <c r="L76">
        <f t="shared" si="5"/>
        <v>1</v>
      </c>
    </row>
    <row r="77" spans="1:12" x14ac:dyDescent="0.35">
      <c r="A77" t="s">
        <v>147</v>
      </c>
      <c r="B77" t="s">
        <v>148</v>
      </c>
      <c r="C77" t="s">
        <v>10</v>
      </c>
      <c r="D77">
        <v>2018</v>
      </c>
      <c r="E77">
        <v>0.60851607934012197</v>
      </c>
      <c r="F77">
        <v>0.20045281667827899</v>
      </c>
      <c r="G77">
        <v>0.43861039864014201</v>
      </c>
      <c r="H77">
        <v>0.83596595431487697</v>
      </c>
      <c r="I77" t="s">
        <v>16</v>
      </c>
      <c r="J77">
        <f t="shared" si="3"/>
        <v>0</v>
      </c>
      <c r="K77">
        <f t="shared" si="4"/>
        <v>0</v>
      </c>
      <c r="L77">
        <f t="shared" si="5"/>
        <v>1</v>
      </c>
    </row>
    <row r="78" spans="1:12" x14ac:dyDescent="0.35">
      <c r="A78" t="s">
        <v>149</v>
      </c>
      <c r="B78" t="s">
        <v>150</v>
      </c>
      <c r="C78" t="s">
        <v>10</v>
      </c>
      <c r="D78">
        <v>2018</v>
      </c>
      <c r="E78">
        <v>0.80411176914791804</v>
      </c>
      <c r="F78">
        <v>0.22012127382258601</v>
      </c>
      <c r="G78">
        <v>0.56062798383565005</v>
      </c>
      <c r="H78">
        <v>1.14106921441956</v>
      </c>
      <c r="I78" t="s">
        <v>11</v>
      </c>
      <c r="J78">
        <f t="shared" si="3"/>
        <v>0</v>
      </c>
      <c r="K78">
        <f t="shared" si="4"/>
        <v>1</v>
      </c>
      <c r="L78">
        <f t="shared" si="5"/>
        <v>0</v>
      </c>
    </row>
    <row r="79" spans="1:12" x14ac:dyDescent="0.35">
      <c r="A79" t="s">
        <v>151</v>
      </c>
      <c r="B79" t="s">
        <v>152</v>
      </c>
      <c r="C79" t="s">
        <v>10</v>
      </c>
      <c r="D79">
        <v>2018</v>
      </c>
      <c r="E79">
        <v>0.77698986107670098</v>
      </c>
      <c r="F79">
        <v>0.21915283712958</v>
      </c>
      <c r="G79">
        <v>0.54704568183008195</v>
      </c>
      <c r="H79">
        <v>1.0861863905062901</v>
      </c>
      <c r="I79" t="s">
        <v>16</v>
      </c>
      <c r="J79">
        <f t="shared" si="3"/>
        <v>0</v>
      </c>
      <c r="K79">
        <f t="shared" si="4"/>
        <v>0</v>
      </c>
      <c r="L79">
        <f t="shared" si="5"/>
        <v>1</v>
      </c>
    </row>
    <row r="80" spans="1:12" x14ac:dyDescent="0.35">
      <c r="A80" t="s">
        <v>153</v>
      </c>
      <c r="B80" t="s">
        <v>154</v>
      </c>
      <c r="C80" t="s">
        <v>10</v>
      </c>
      <c r="D80">
        <v>2018</v>
      </c>
      <c r="E80">
        <v>0.68550089406964798</v>
      </c>
      <c r="F80">
        <v>0.20255064653637</v>
      </c>
      <c r="G80">
        <v>0.49121034788403001</v>
      </c>
      <c r="H80">
        <v>0.93440937888119102</v>
      </c>
      <c r="I80" t="s">
        <v>16</v>
      </c>
      <c r="J80">
        <f t="shared" si="3"/>
        <v>0</v>
      </c>
      <c r="K80">
        <f t="shared" si="4"/>
        <v>0</v>
      </c>
      <c r="L80">
        <f t="shared" si="5"/>
        <v>1</v>
      </c>
    </row>
    <row r="81" spans="1:12" x14ac:dyDescent="0.35">
      <c r="A81" t="s">
        <v>155</v>
      </c>
      <c r="B81" t="s">
        <v>155</v>
      </c>
      <c r="C81" t="s">
        <v>10</v>
      </c>
      <c r="D81">
        <v>2018</v>
      </c>
      <c r="E81">
        <v>0.78742429543535397</v>
      </c>
      <c r="F81">
        <v>0.22143738409187</v>
      </c>
      <c r="G81">
        <v>0.55267130367177697</v>
      </c>
      <c r="H81">
        <v>1.1185280741528101</v>
      </c>
      <c r="I81" t="s">
        <v>16</v>
      </c>
      <c r="J81">
        <f t="shared" si="3"/>
        <v>0</v>
      </c>
      <c r="K81">
        <f t="shared" si="4"/>
        <v>0</v>
      </c>
      <c r="L81">
        <f t="shared" si="5"/>
        <v>1</v>
      </c>
    </row>
    <row r="82" spans="1:12" x14ac:dyDescent="0.35">
      <c r="A82" t="s">
        <v>156</v>
      </c>
      <c r="B82" t="s">
        <v>157</v>
      </c>
      <c r="C82" t="s">
        <v>10</v>
      </c>
      <c r="D82">
        <v>2017</v>
      </c>
      <c r="E82">
        <v>0.84567660012919699</v>
      </c>
      <c r="F82">
        <v>0.22226683415205201</v>
      </c>
      <c r="G82">
        <v>0.58918970324261799</v>
      </c>
      <c r="H82">
        <v>1.2027356322100899</v>
      </c>
      <c r="I82" t="s">
        <v>11</v>
      </c>
      <c r="J82">
        <f t="shared" si="3"/>
        <v>0</v>
      </c>
      <c r="K82">
        <f t="shared" si="4"/>
        <v>1</v>
      </c>
      <c r="L82">
        <f t="shared" si="5"/>
        <v>0</v>
      </c>
    </row>
    <row r="83" spans="1:12" x14ac:dyDescent="0.35">
      <c r="A83" t="s">
        <v>158</v>
      </c>
      <c r="B83" t="s">
        <v>159</v>
      </c>
      <c r="C83" t="s">
        <v>10</v>
      </c>
      <c r="D83">
        <v>2018</v>
      </c>
      <c r="E83">
        <v>0.864471498307535</v>
      </c>
      <c r="F83">
        <v>0.226479645119603</v>
      </c>
      <c r="G83">
        <v>0.60694267924669698</v>
      </c>
      <c r="H83">
        <v>1.23753547820952</v>
      </c>
      <c r="I83" t="s">
        <v>11</v>
      </c>
      <c r="J83">
        <f t="shared" si="3"/>
        <v>0</v>
      </c>
      <c r="K83">
        <f t="shared" si="4"/>
        <v>1</v>
      </c>
      <c r="L83">
        <f t="shared" si="5"/>
        <v>0</v>
      </c>
    </row>
    <row r="84" spans="1:12" x14ac:dyDescent="0.35">
      <c r="A84" t="s">
        <v>160</v>
      </c>
      <c r="B84" t="s">
        <v>161</v>
      </c>
      <c r="C84" t="s">
        <v>10</v>
      </c>
      <c r="D84">
        <v>2018</v>
      </c>
      <c r="E84">
        <v>0.93240796065583498</v>
      </c>
      <c r="F84">
        <v>0.20446326900317</v>
      </c>
      <c r="G84">
        <v>0.66836214950705497</v>
      </c>
      <c r="H84">
        <v>1.27386559451851</v>
      </c>
      <c r="I84" t="s">
        <v>11</v>
      </c>
      <c r="J84">
        <f t="shared" si="3"/>
        <v>0</v>
      </c>
      <c r="K84">
        <f t="shared" si="4"/>
        <v>1</v>
      </c>
      <c r="L84">
        <f t="shared" si="5"/>
        <v>0</v>
      </c>
    </row>
    <row r="85" spans="1:12" x14ac:dyDescent="0.35">
      <c r="A85" t="s">
        <v>162</v>
      </c>
      <c r="B85" t="s">
        <v>163</v>
      </c>
      <c r="C85" t="s">
        <v>10</v>
      </c>
      <c r="D85">
        <v>2018</v>
      </c>
      <c r="E85">
        <v>0.90008858330849895</v>
      </c>
      <c r="F85">
        <v>0.21500890278743101</v>
      </c>
      <c r="G85">
        <v>0.63647454412663396</v>
      </c>
      <c r="H85">
        <v>1.2621527541245201</v>
      </c>
      <c r="I85" t="s">
        <v>11</v>
      </c>
      <c r="J85">
        <f t="shared" si="3"/>
        <v>0</v>
      </c>
      <c r="K85">
        <f t="shared" si="4"/>
        <v>1</v>
      </c>
      <c r="L85">
        <f t="shared" si="5"/>
        <v>0</v>
      </c>
    </row>
    <row r="86" spans="1:12" x14ac:dyDescent="0.35">
      <c r="A86" t="s">
        <v>164</v>
      </c>
      <c r="B86" t="s">
        <v>165</v>
      </c>
      <c r="C86" t="s">
        <v>10</v>
      </c>
      <c r="D86">
        <v>2018</v>
      </c>
      <c r="E86">
        <v>0.795546264247049</v>
      </c>
      <c r="F86">
        <v>0.192540446502281</v>
      </c>
      <c r="G86">
        <v>0.58881587693408499</v>
      </c>
      <c r="H86">
        <v>1.08569848031648</v>
      </c>
      <c r="I86" t="s">
        <v>16</v>
      </c>
      <c r="J86">
        <f t="shared" si="3"/>
        <v>0</v>
      </c>
      <c r="K86">
        <f t="shared" si="4"/>
        <v>0</v>
      </c>
      <c r="L86">
        <f t="shared" si="5"/>
        <v>1</v>
      </c>
    </row>
    <row r="87" spans="1:12" x14ac:dyDescent="0.35">
      <c r="A87" t="s">
        <v>166</v>
      </c>
      <c r="B87" t="s">
        <v>166</v>
      </c>
      <c r="C87" t="s">
        <v>10</v>
      </c>
      <c r="D87">
        <v>2018</v>
      </c>
      <c r="E87">
        <v>0.85066939571378597</v>
      </c>
      <c r="F87">
        <v>0.21798584352914499</v>
      </c>
      <c r="G87">
        <v>0.60102911904483403</v>
      </c>
      <c r="H87">
        <v>1.21209967723401</v>
      </c>
      <c r="I87" t="s">
        <v>11</v>
      </c>
      <c r="J87">
        <f t="shared" si="3"/>
        <v>0</v>
      </c>
      <c r="K87">
        <f t="shared" si="4"/>
        <v>1</v>
      </c>
      <c r="L87">
        <f t="shared" si="5"/>
        <v>0</v>
      </c>
    </row>
    <row r="88" spans="1:12" x14ac:dyDescent="0.35">
      <c r="A88" t="s">
        <v>167</v>
      </c>
      <c r="B88" t="s">
        <v>167</v>
      </c>
      <c r="C88" t="s">
        <v>10</v>
      </c>
      <c r="D88">
        <v>2018</v>
      </c>
      <c r="E88">
        <v>0.65159846596113502</v>
      </c>
      <c r="F88">
        <v>0.203613302360379</v>
      </c>
      <c r="G88">
        <v>0.47255667412494201</v>
      </c>
      <c r="H88">
        <v>0.90988471087357403</v>
      </c>
      <c r="I88" t="s">
        <v>16</v>
      </c>
      <c r="J88">
        <f t="shared" si="3"/>
        <v>0</v>
      </c>
      <c r="K88">
        <f t="shared" si="4"/>
        <v>0</v>
      </c>
      <c r="L88">
        <f t="shared" si="5"/>
        <v>1</v>
      </c>
    </row>
    <row r="89" spans="1:12" x14ac:dyDescent="0.35">
      <c r="A89" t="s">
        <v>168</v>
      </c>
      <c r="B89" t="s">
        <v>169</v>
      </c>
      <c r="C89" t="s">
        <v>10</v>
      </c>
      <c r="D89">
        <v>2018</v>
      </c>
      <c r="E89">
        <v>0.83678782449924305</v>
      </c>
      <c r="F89">
        <v>0.21990887475863999</v>
      </c>
      <c r="G89">
        <v>0.58852258771246002</v>
      </c>
      <c r="H89">
        <v>1.19149008653499</v>
      </c>
      <c r="I89" t="s">
        <v>11</v>
      </c>
      <c r="J89">
        <f t="shared" si="3"/>
        <v>0</v>
      </c>
      <c r="K89">
        <f t="shared" si="4"/>
        <v>1</v>
      </c>
      <c r="L89">
        <f t="shared" si="5"/>
        <v>0</v>
      </c>
    </row>
    <row r="90" spans="1:12" x14ac:dyDescent="0.35">
      <c r="A90" t="s">
        <v>170</v>
      </c>
      <c r="B90" t="s">
        <v>170</v>
      </c>
      <c r="C90" t="s">
        <v>10</v>
      </c>
      <c r="D90">
        <v>2018</v>
      </c>
      <c r="E90">
        <v>0.84305422903989802</v>
      </c>
      <c r="F90">
        <v>0.22440642583866899</v>
      </c>
      <c r="G90">
        <v>0.59352329261734105</v>
      </c>
      <c r="H90">
        <v>1.2055944689821001</v>
      </c>
      <c r="I90" t="s">
        <v>11</v>
      </c>
      <c r="J90">
        <f t="shared" si="3"/>
        <v>0</v>
      </c>
      <c r="K90">
        <f t="shared" si="4"/>
        <v>1</v>
      </c>
      <c r="L90">
        <f t="shared" si="5"/>
        <v>0</v>
      </c>
    </row>
    <row r="91" spans="1:12" x14ac:dyDescent="0.35">
      <c r="A91" t="s">
        <v>171</v>
      </c>
      <c r="B91" t="s">
        <v>172</v>
      </c>
      <c r="C91" t="s">
        <v>10</v>
      </c>
      <c r="D91">
        <v>2018</v>
      </c>
      <c r="E91">
        <v>0.92782585036401899</v>
      </c>
      <c r="F91">
        <v>0.21143918028449801</v>
      </c>
      <c r="G91">
        <v>0.66277560795883195</v>
      </c>
      <c r="H91">
        <v>1.30626974606988</v>
      </c>
      <c r="I91" t="s">
        <v>11</v>
      </c>
      <c r="J91">
        <f t="shared" si="3"/>
        <v>0</v>
      </c>
      <c r="K91">
        <f t="shared" si="4"/>
        <v>1</v>
      </c>
      <c r="L91">
        <f t="shared" si="5"/>
        <v>0</v>
      </c>
    </row>
    <row r="92" spans="1:12" x14ac:dyDescent="0.35">
      <c r="A92" t="s">
        <v>173</v>
      </c>
      <c r="B92" t="s">
        <v>174</v>
      </c>
      <c r="C92" t="s">
        <v>10</v>
      </c>
      <c r="D92">
        <v>2018</v>
      </c>
      <c r="E92">
        <v>0.73186568945799002</v>
      </c>
      <c r="F92">
        <v>0.204352101966678</v>
      </c>
      <c r="G92">
        <v>0.526862466309022</v>
      </c>
      <c r="H92">
        <v>1.00850596002596</v>
      </c>
      <c r="I92" t="s">
        <v>16</v>
      </c>
      <c r="J92">
        <f t="shared" si="3"/>
        <v>0</v>
      </c>
      <c r="K92">
        <f t="shared" si="4"/>
        <v>0</v>
      </c>
      <c r="L92">
        <f t="shared" si="5"/>
        <v>1</v>
      </c>
    </row>
    <row r="93" spans="1:12" x14ac:dyDescent="0.35">
      <c r="A93" t="s">
        <v>175</v>
      </c>
      <c r="B93" t="s">
        <v>176</v>
      </c>
      <c r="C93" t="s">
        <v>10</v>
      </c>
      <c r="D93">
        <v>2018</v>
      </c>
      <c r="E93">
        <v>0.78502226052347202</v>
      </c>
      <c r="F93">
        <v>0.22048252639543001</v>
      </c>
      <c r="G93">
        <v>0.53900905928403697</v>
      </c>
      <c r="H93">
        <v>1.1044218334229201</v>
      </c>
      <c r="I93" t="s">
        <v>16</v>
      </c>
      <c r="J93">
        <f t="shared" si="3"/>
        <v>0</v>
      </c>
      <c r="K93">
        <f t="shared" si="4"/>
        <v>0</v>
      </c>
      <c r="L93">
        <f t="shared" si="5"/>
        <v>1</v>
      </c>
    </row>
    <row r="94" spans="1:12" x14ac:dyDescent="0.35">
      <c r="A94" t="s">
        <v>177</v>
      </c>
      <c r="B94" t="s">
        <v>178</v>
      </c>
      <c r="C94" t="s">
        <v>10</v>
      </c>
      <c r="D94">
        <v>2018</v>
      </c>
      <c r="E94">
        <v>0.61372902671478602</v>
      </c>
      <c r="F94">
        <v>0.22979892231115201</v>
      </c>
      <c r="G94">
        <v>0.43350441213708701</v>
      </c>
      <c r="H94">
        <v>0.90258804877880605</v>
      </c>
      <c r="I94" t="s">
        <v>16</v>
      </c>
      <c r="J94">
        <f t="shared" si="3"/>
        <v>0</v>
      </c>
      <c r="K94">
        <f t="shared" si="4"/>
        <v>0</v>
      </c>
      <c r="L94">
        <f t="shared" si="5"/>
        <v>1</v>
      </c>
    </row>
    <row r="95" spans="1:12" x14ac:dyDescent="0.35">
      <c r="A95" t="s">
        <v>179</v>
      </c>
      <c r="B95" t="s">
        <v>179</v>
      </c>
      <c r="C95" t="s">
        <v>10</v>
      </c>
      <c r="D95">
        <v>2018</v>
      </c>
      <c r="E95">
        <v>0.74860045161719801</v>
      </c>
      <c r="F95">
        <v>0.223098753810236</v>
      </c>
      <c r="G95">
        <v>0.52611805085665797</v>
      </c>
      <c r="H95">
        <v>1.0708264199342299</v>
      </c>
      <c r="I95" t="s">
        <v>16</v>
      </c>
      <c r="J95">
        <f t="shared" si="3"/>
        <v>0</v>
      </c>
      <c r="K95">
        <f t="shared" si="4"/>
        <v>0</v>
      </c>
      <c r="L95">
        <f t="shared" si="5"/>
        <v>1</v>
      </c>
    </row>
    <row r="96" spans="1:12" x14ac:dyDescent="0.35">
      <c r="A96" t="s">
        <v>180</v>
      </c>
      <c r="B96" t="s">
        <v>181</v>
      </c>
      <c r="C96" t="s">
        <v>10</v>
      </c>
      <c r="D96">
        <v>2009</v>
      </c>
      <c r="E96">
        <v>0.61976238997810296</v>
      </c>
      <c r="F96">
        <v>0.22917273169722299</v>
      </c>
      <c r="G96">
        <v>0.429919232181387</v>
      </c>
      <c r="H96">
        <v>0.89207992757936605</v>
      </c>
      <c r="I96" t="s">
        <v>16</v>
      </c>
      <c r="J96">
        <f t="shared" si="3"/>
        <v>0</v>
      </c>
      <c r="K96">
        <f t="shared" si="4"/>
        <v>0</v>
      </c>
      <c r="L96">
        <f t="shared" si="5"/>
        <v>1</v>
      </c>
    </row>
    <row r="97" spans="1:12" x14ac:dyDescent="0.35">
      <c r="A97" t="s">
        <v>182</v>
      </c>
      <c r="B97" t="s">
        <v>183</v>
      </c>
      <c r="C97" t="s">
        <v>10</v>
      </c>
      <c r="D97">
        <v>2018</v>
      </c>
      <c r="E97">
        <v>0.66698692900313195</v>
      </c>
      <c r="F97">
        <v>0.202795851786162</v>
      </c>
      <c r="G97">
        <v>0.48277063552988903</v>
      </c>
      <c r="H97">
        <v>0.93786709438564797</v>
      </c>
      <c r="I97" t="s">
        <v>16</v>
      </c>
      <c r="J97">
        <f t="shared" si="3"/>
        <v>0</v>
      </c>
      <c r="K97">
        <f t="shared" si="4"/>
        <v>0</v>
      </c>
      <c r="L97">
        <f t="shared" si="5"/>
        <v>1</v>
      </c>
    </row>
    <row r="98" spans="1:12" x14ac:dyDescent="0.35">
      <c r="A98" t="s">
        <v>184</v>
      </c>
      <c r="B98" t="s">
        <v>185</v>
      </c>
      <c r="C98" t="s">
        <v>10</v>
      </c>
      <c r="D98">
        <v>2018</v>
      </c>
      <c r="E98">
        <v>0.97360287803295598</v>
      </c>
      <c r="F98">
        <v>0.188225704908799</v>
      </c>
      <c r="G98">
        <v>0.71796711882439401</v>
      </c>
      <c r="H98">
        <v>1.2983015242696101</v>
      </c>
      <c r="I98" t="s">
        <v>11</v>
      </c>
      <c r="J98">
        <f t="shared" si="3"/>
        <v>0</v>
      </c>
      <c r="K98">
        <f t="shared" si="4"/>
        <v>1</v>
      </c>
      <c r="L98">
        <f t="shared" si="5"/>
        <v>0</v>
      </c>
    </row>
    <row r="99" spans="1:12" x14ac:dyDescent="0.35">
      <c r="A99" t="s">
        <v>186</v>
      </c>
      <c r="B99" t="s">
        <v>187</v>
      </c>
      <c r="C99" t="s">
        <v>10</v>
      </c>
      <c r="D99">
        <v>2018</v>
      </c>
      <c r="E99">
        <v>1.07482424653521</v>
      </c>
      <c r="F99">
        <v>0.18616958294329</v>
      </c>
      <c r="G99">
        <v>0.79617641755000201</v>
      </c>
      <c r="H99">
        <v>1.4472781829580099</v>
      </c>
      <c r="I99" t="s">
        <v>11</v>
      </c>
      <c r="J99">
        <f t="shared" si="3"/>
        <v>0</v>
      </c>
      <c r="K99">
        <f t="shared" si="4"/>
        <v>1</v>
      </c>
      <c r="L99">
        <f t="shared" si="5"/>
        <v>0</v>
      </c>
    </row>
    <row r="100" spans="1:12" x14ac:dyDescent="0.35">
      <c r="A100" t="s">
        <v>188</v>
      </c>
      <c r="B100" t="s">
        <v>188</v>
      </c>
      <c r="C100" t="s">
        <v>10</v>
      </c>
      <c r="D100">
        <v>2018</v>
      </c>
      <c r="E100">
        <v>0.86029053850631598</v>
      </c>
      <c r="F100">
        <v>0.22188133251049699</v>
      </c>
      <c r="G100">
        <v>0.60143557463259401</v>
      </c>
      <c r="H100">
        <v>1.23474102585416</v>
      </c>
      <c r="I100" t="s">
        <v>11</v>
      </c>
      <c r="J100">
        <f t="shared" si="3"/>
        <v>0</v>
      </c>
      <c r="K100">
        <f t="shared" si="4"/>
        <v>1</v>
      </c>
      <c r="L100">
        <f t="shared" si="5"/>
        <v>0</v>
      </c>
    </row>
    <row r="101" spans="1:12" x14ac:dyDescent="0.35">
      <c r="A101" t="s">
        <v>189</v>
      </c>
      <c r="B101" t="s">
        <v>190</v>
      </c>
      <c r="C101" t="s">
        <v>10</v>
      </c>
      <c r="D101">
        <v>2018</v>
      </c>
      <c r="E101">
        <v>0.91173543296987902</v>
      </c>
      <c r="F101">
        <v>0.217143255748494</v>
      </c>
      <c r="G101">
        <v>0.64338202966865599</v>
      </c>
      <c r="H101">
        <v>1.2888581298780599</v>
      </c>
      <c r="I101" t="s">
        <v>11</v>
      </c>
      <c r="J101">
        <f t="shared" si="3"/>
        <v>0</v>
      </c>
      <c r="K101">
        <f t="shared" si="4"/>
        <v>1</v>
      </c>
      <c r="L101">
        <f t="shared" si="5"/>
        <v>0</v>
      </c>
    </row>
    <row r="102" spans="1:12" x14ac:dyDescent="0.35">
      <c r="A102" t="s">
        <v>191</v>
      </c>
      <c r="B102" t="s">
        <v>192</v>
      </c>
      <c r="C102" t="s">
        <v>10</v>
      </c>
      <c r="D102">
        <v>2018</v>
      </c>
      <c r="E102">
        <v>0.78787716099408101</v>
      </c>
      <c r="F102">
        <v>0.22068514779989501</v>
      </c>
      <c r="G102">
        <v>0.55746733787229996</v>
      </c>
      <c r="H102">
        <v>1.1185748335807699</v>
      </c>
      <c r="I102" t="s">
        <v>16</v>
      </c>
      <c r="J102">
        <f t="shared" si="3"/>
        <v>0</v>
      </c>
      <c r="K102">
        <f t="shared" si="4"/>
        <v>0</v>
      </c>
      <c r="L102">
        <f t="shared" si="5"/>
        <v>1</v>
      </c>
    </row>
    <row r="103" spans="1:12" x14ac:dyDescent="0.35">
      <c r="A103" t="s">
        <v>193</v>
      </c>
      <c r="B103" t="s">
        <v>194</v>
      </c>
      <c r="C103" t="s">
        <v>10</v>
      </c>
      <c r="D103">
        <v>2000</v>
      </c>
      <c r="E103">
        <v>0.62401656639362602</v>
      </c>
      <c r="F103">
        <v>0.21803227249399099</v>
      </c>
      <c r="G103">
        <v>0.44099610339165701</v>
      </c>
      <c r="H103">
        <v>0.88365095835657204</v>
      </c>
      <c r="I103" t="s">
        <v>16</v>
      </c>
      <c r="J103">
        <f t="shared" si="3"/>
        <v>0</v>
      </c>
      <c r="K103">
        <f t="shared" si="4"/>
        <v>0</v>
      </c>
      <c r="L103">
        <f t="shared" si="5"/>
        <v>1</v>
      </c>
    </row>
    <row r="104" spans="1:12" x14ac:dyDescent="0.35">
      <c r="A104" t="s">
        <v>195</v>
      </c>
      <c r="B104" t="s">
        <v>195</v>
      </c>
      <c r="C104" t="s">
        <v>10</v>
      </c>
      <c r="D104">
        <v>2018</v>
      </c>
      <c r="E104">
        <v>0.49993826563091398</v>
      </c>
      <c r="F104">
        <v>0.12610391991112599</v>
      </c>
      <c r="G104">
        <v>0.41013064634899499</v>
      </c>
      <c r="H104">
        <v>0.61379177196901602</v>
      </c>
      <c r="I104" t="s">
        <v>16</v>
      </c>
      <c r="J104">
        <f t="shared" si="3"/>
        <v>0</v>
      </c>
      <c r="K104">
        <f t="shared" si="4"/>
        <v>0</v>
      </c>
      <c r="L104">
        <f t="shared" si="5"/>
        <v>1</v>
      </c>
    </row>
    <row r="105" spans="1:12" x14ac:dyDescent="0.35">
      <c r="A105" t="s">
        <v>196</v>
      </c>
      <c r="B105" t="s">
        <v>197</v>
      </c>
      <c r="C105" t="s">
        <v>10</v>
      </c>
      <c r="D105">
        <v>2018</v>
      </c>
      <c r="E105">
        <v>0.928058686386531</v>
      </c>
      <c r="F105">
        <v>0.21059107873820901</v>
      </c>
      <c r="G105">
        <v>0.65848539100636305</v>
      </c>
      <c r="H105">
        <v>1.2905660017217799</v>
      </c>
      <c r="I105" t="s">
        <v>11</v>
      </c>
      <c r="J105">
        <f t="shared" si="3"/>
        <v>0</v>
      </c>
      <c r="K105">
        <f t="shared" si="4"/>
        <v>1</v>
      </c>
      <c r="L105">
        <f t="shared" si="5"/>
        <v>0</v>
      </c>
    </row>
    <row r="106" spans="1:12" x14ac:dyDescent="0.35">
      <c r="A106" t="s">
        <v>198</v>
      </c>
      <c r="B106" t="s">
        <v>198</v>
      </c>
      <c r="C106" t="s">
        <v>10</v>
      </c>
      <c r="D106">
        <v>2018</v>
      </c>
      <c r="E106">
        <v>0.84080031257084498</v>
      </c>
      <c r="F106">
        <v>0.21765203834347499</v>
      </c>
      <c r="G106">
        <v>0.58919723862240003</v>
      </c>
      <c r="H106">
        <v>1.1882261842708299</v>
      </c>
      <c r="I106" t="s">
        <v>11</v>
      </c>
      <c r="J106">
        <f t="shared" si="3"/>
        <v>0</v>
      </c>
      <c r="K106">
        <f t="shared" si="4"/>
        <v>1</v>
      </c>
      <c r="L106">
        <f t="shared" si="5"/>
        <v>0</v>
      </c>
    </row>
    <row r="107" spans="1:12" x14ac:dyDescent="0.35">
      <c r="A107" t="s">
        <v>199</v>
      </c>
      <c r="B107" t="s">
        <v>199</v>
      </c>
      <c r="C107" t="s">
        <v>10</v>
      </c>
      <c r="D107">
        <v>2018</v>
      </c>
      <c r="E107">
        <v>0.70779396301784603</v>
      </c>
      <c r="F107">
        <v>0.21629575000300699</v>
      </c>
      <c r="G107">
        <v>0.49868344608899801</v>
      </c>
      <c r="H107">
        <v>1.01076914806706</v>
      </c>
      <c r="I107" t="s">
        <v>16</v>
      </c>
      <c r="J107">
        <f t="shared" si="3"/>
        <v>0</v>
      </c>
      <c r="K107">
        <f t="shared" si="4"/>
        <v>0</v>
      </c>
      <c r="L107">
        <f t="shared" si="5"/>
        <v>1</v>
      </c>
    </row>
    <row r="108" spans="1:12" x14ac:dyDescent="0.35">
      <c r="A108" t="s">
        <v>200</v>
      </c>
      <c r="B108" t="s">
        <v>201</v>
      </c>
      <c r="C108" t="s">
        <v>10</v>
      </c>
      <c r="D108">
        <v>2018</v>
      </c>
      <c r="E108">
        <v>0.88603389623635198</v>
      </c>
      <c r="F108">
        <v>0.21750841268250101</v>
      </c>
      <c r="G108">
        <v>0.62763699262008299</v>
      </c>
      <c r="H108">
        <v>1.25993582081393</v>
      </c>
      <c r="I108" t="s">
        <v>11</v>
      </c>
      <c r="J108">
        <f t="shared" si="3"/>
        <v>0</v>
      </c>
      <c r="K108">
        <f t="shared" si="4"/>
        <v>1</v>
      </c>
      <c r="L108">
        <f t="shared" si="5"/>
        <v>0</v>
      </c>
    </row>
    <row r="109" spans="1:12" x14ac:dyDescent="0.35">
      <c r="A109" t="s">
        <v>202</v>
      </c>
      <c r="B109" t="s">
        <v>203</v>
      </c>
      <c r="C109" t="s">
        <v>10</v>
      </c>
      <c r="D109">
        <v>2018</v>
      </c>
      <c r="E109">
        <v>0.81421302717847899</v>
      </c>
      <c r="F109">
        <v>0.23169119004216401</v>
      </c>
      <c r="G109">
        <v>0.55971102741994305</v>
      </c>
      <c r="H109">
        <v>1.17225922453735</v>
      </c>
      <c r="I109" t="s">
        <v>11</v>
      </c>
      <c r="J109">
        <f t="shared" si="3"/>
        <v>0</v>
      </c>
      <c r="K109">
        <f t="shared" si="4"/>
        <v>1</v>
      </c>
      <c r="L109">
        <f t="shared" si="5"/>
        <v>0</v>
      </c>
    </row>
    <row r="110" spans="1:12" x14ac:dyDescent="0.35">
      <c r="A110" t="s">
        <v>204</v>
      </c>
      <c r="B110" t="s">
        <v>205</v>
      </c>
      <c r="C110" t="s">
        <v>10</v>
      </c>
      <c r="D110">
        <v>2018</v>
      </c>
      <c r="E110">
        <v>0.77716487649085697</v>
      </c>
      <c r="F110">
        <v>0.219035758805742</v>
      </c>
      <c r="G110">
        <v>0.54773713542285496</v>
      </c>
      <c r="H110">
        <v>1.1011838024860701</v>
      </c>
      <c r="I110" t="s">
        <v>16</v>
      </c>
      <c r="J110">
        <f t="shared" si="3"/>
        <v>0</v>
      </c>
      <c r="K110">
        <f t="shared" si="4"/>
        <v>0</v>
      </c>
      <c r="L110">
        <f t="shared" si="5"/>
        <v>1</v>
      </c>
    </row>
    <row r="111" spans="1:12" x14ac:dyDescent="0.35">
      <c r="A111" t="s">
        <v>206</v>
      </c>
      <c r="B111" t="s">
        <v>207</v>
      </c>
      <c r="C111" t="s">
        <v>10</v>
      </c>
      <c r="D111">
        <v>2018</v>
      </c>
      <c r="E111">
        <v>0.87018892114309099</v>
      </c>
      <c r="F111">
        <v>0.22000136031326001</v>
      </c>
      <c r="G111">
        <v>0.61013183655981695</v>
      </c>
      <c r="H111">
        <v>1.2477842076191299</v>
      </c>
      <c r="I111" t="s">
        <v>11</v>
      </c>
      <c r="J111">
        <f t="shared" si="3"/>
        <v>0</v>
      </c>
      <c r="K111">
        <f t="shared" si="4"/>
        <v>1</v>
      </c>
      <c r="L111">
        <f t="shared" si="5"/>
        <v>0</v>
      </c>
    </row>
    <row r="112" spans="1:12" x14ac:dyDescent="0.35">
      <c r="A112" t="s">
        <v>208</v>
      </c>
      <c r="B112" t="s">
        <v>208</v>
      </c>
      <c r="C112" t="s">
        <v>10</v>
      </c>
      <c r="D112">
        <v>2018</v>
      </c>
      <c r="E112">
        <v>0.76260888960554296</v>
      </c>
      <c r="F112">
        <v>0.215722601689285</v>
      </c>
      <c r="G112">
        <v>0.54080681593352797</v>
      </c>
      <c r="H112">
        <v>1.07858312195163</v>
      </c>
      <c r="I112" t="s">
        <v>16</v>
      </c>
      <c r="J112">
        <f t="shared" si="3"/>
        <v>0</v>
      </c>
      <c r="K112">
        <f t="shared" si="4"/>
        <v>0</v>
      </c>
      <c r="L112">
        <f t="shared" si="5"/>
        <v>1</v>
      </c>
    </row>
    <row r="113" spans="1:12" x14ac:dyDescent="0.35">
      <c r="A113" t="s">
        <v>209</v>
      </c>
      <c r="B113" t="s">
        <v>210</v>
      </c>
      <c r="C113" t="s">
        <v>10</v>
      </c>
      <c r="D113">
        <v>2018</v>
      </c>
      <c r="E113">
        <v>0.65943554163137097</v>
      </c>
      <c r="F113">
        <v>0.225777881234489</v>
      </c>
      <c r="G113">
        <v>0.46317480901687302</v>
      </c>
      <c r="H113">
        <v>0.95557229655098697</v>
      </c>
      <c r="I113" t="s">
        <v>16</v>
      </c>
      <c r="J113">
        <f t="shared" si="3"/>
        <v>0</v>
      </c>
      <c r="K113">
        <f t="shared" si="4"/>
        <v>0</v>
      </c>
      <c r="L113">
        <f t="shared" si="5"/>
        <v>1</v>
      </c>
    </row>
    <row r="114" spans="1:12" x14ac:dyDescent="0.35">
      <c r="A114" t="s">
        <v>211</v>
      </c>
      <c r="B114" t="s">
        <v>212</v>
      </c>
      <c r="C114" t="s">
        <v>10</v>
      </c>
      <c r="D114">
        <v>2018</v>
      </c>
      <c r="E114">
        <v>0.73798521007296203</v>
      </c>
      <c r="F114">
        <v>0.21529746094830099</v>
      </c>
      <c r="G114">
        <v>0.51832131062303899</v>
      </c>
      <c r="H114">
        <v>1.0279486261205599</v>
      </c>
      <c r="I114" t="s">
        <v>16</v>
      </c>
      <c r="J114">
        <f t="shared" si="3"/>
        <v>0</v>
      </c>
      <c r="K114">
        <f t="shared" si="4"/>
        <v>0</v>
      </c>
      <c r="L114">
        <f t="shared" si="5"/>
        <v>1</v>
      </c>
    </row>
    <row r="115" spans="1:12" x14ac:dyDescent="0.35">
      <c r="A115" t="s">
        <v>213</v>
      </c>
      <c r="B115" t="s">
        <v>213</v>
      </c>
      <c r="C115" t="s">
        <v>10</v>
      </c>
      <c r="D115">
        <v>2018</v>
      </c>
      <c r="E115">
        <v>0.82065458631930099</v>
      </c>
      <c r="F115">
        <v>0.20079837378040699</v>
      </c>
      <c r="G115">
        <v>0.61262217164413502</v>
      </c>
      <c r="H115">
        <v>1.15245626129587</v>
      </c>
      <c r="I115" t="s">
        <v>11</v>
      </c>
      <c r="J115">
        <f t="shared" si="3"/>
        <v>0</v>
      </c>
      <c r="K115">
        <f t="shared" si="4"/>
        <v>1</v>
      </c>
      <c r="L115">
        <f t="shared" si="5"/>
        <v>0</v>
      </c>
    </row>
    <row r="116" spans="1:12" x14ac:dyDescent="0.35">
      <c r="A116" t="s">
        <v>214</v>
      </c>
      <c r="B116" t="s">
        <v>214</v>
      </c>
      <c r="C116" t="s">
        <v>10</v>
      </c>
      <c r="D116">
        <v>2018</v>
      </c>
      <c r="E116">
        <v>0.69428294546255198</v>
      </c>
      <c r="F116">
        <v>0.19138184643039999</v>
      </c>
      <c r="G116">
        <v>0.51405231591678702</v>
      </c>
      <c r="H116">
        <v>0.93671527634309004</v>
      </c>
      <c r="I116" t="s">
        <v>16</v>
      </c>
      <c r="J116">
        <f t="shared" si="3"/>
        <v>0</v>
      </c>
      <c r="K116">
        <f t="shared" si="4"/>
        <v>0</v>
      </c>
      <c r="L116">
        <f t="shared" si="5"/>
        <v>1</v>
      </c>
    </row>
    <row r="117" spans="1:12" x14ac:dyDescent="0.35">
      <c r="A117" t="s">
        <v>215</v>
      </c>
      <c r="B117" t="s">
        <v>216</v>
      </c>
      <c r="C117" t="s">
        <v>10</v>
      </c>
      <c r="D117">
        <v>2018</v>
      </c>
      <c r="E117">
        <v>0.70654632620531199</v>
      </c>
      <c r="F117">
        <v>0.22278468056082801</v>
      </c>
      <c r="G117">
        <v>0.49665999037578401</v>
      </c>
      <c r="H117">
        <v>1.0023987011408799</v>
      </c>
      <c r="I117" t="s">
        <v>16</v>
      </c>
      <c r="J117">
        <f t="shared" si="3"/>
        <v>0</v>
      </c>
      <c r="K117">
        <f t="shared" si="4"/>
        <v>0</v>
      </c>
      <c r="L117">
        <f t="shared" si="5"/>
        <v>1</v>
      </c>
    </row>
    <row r="118" spans="1:12" x14ac:dyDescent="0.35">
      <c r="A118" t="s">
        <v>217</v>
      </c>
      <c r="B118" t="s">
        <v>218</v>
      </c>
      <c r="C118" t="s">
        <v>10</v>
      </c>
      <c r="D118">
        <v>2018</v>
      </c>
      <c r="E118">
        <v>0.85964688337260597</v>
      </c>
      <c r="F118">
        <v>0.222279469426787</v>
      </c>
      <c r="G118">
        <v>0.60665879883503404</v>
      </c>
      <c r="H118">
        <v>1.2306603582035101</v>
      </c>
      <c r="I118" t="s">
        <v>11</v>
      </c>
      <c r="J118">
        <f t="shared" si="3"/>
        <v>0</v>
      </c>
      <c r="K118">
        <f t="shared" si="4"/>
        <v>1</v>
      </c>
      <c r="L118">
        <f t="shared" si="5"/>
        <v>0</v>
      </c>
    </row>
    <row r="119" spans="1:12" x14ac:dyDescent="0.35">
      <c r="A119" t="s">
        <v>219</v>
      </c>
      <c r="B119" t="s">
        <v>220</v>
      </c>
      <c r="C119" t="s">
        <v>10</v>
      </c>
      <c r="D119">
        <v>2018</v>
      </c>
      <c r="E119">
        <v>0.85037572584381205</v>
      </c>
      <c r="F119">
        <v>0.20887251366458801</v>
      </c>
      <c r="G119">
        <v>0.60578895530600896</v>
      </c>
      <c r="H119">
        <v>1.18723467032066</v>
      </c>
      <c r="I119" t="s">
        <v>11</v>
      </c>
      <c r="J119">
        <f t="shared" si="3"/>
        <v>0</v>
      </c>
      <c r="K119">
        <f t="shared" si="4"/>
        <v>1</v>
      </c>
      <c r="L119">
        <f t="shared" si="5"/>
        <v>0</v>
      </c>
    </row>
    <row r="120" spans="1:12" x14ac:dyDescent="0.35">
      <c r="A120" t="s">
        <v>221</v>
      </c>
      <c r="B120" t="s">
        <v>222</v>
      </c>
      <c r="C120" t="s">
        <v>10</v>
      </c>
      <c r="D120">
        <v>2018</v>
      </c>
      <c r="E120">
        <v>0.80650925124941197</v>
      </c>
      <c r="F120">
        <v>0.171228454507728</v>
      </c>
      <c r="G120">
        <v>0.61638306959060896</v>
      </c>
      <c r="H120">
        <v>1.0532017564265299</v>
      </c>
      <c r="I120" t="s">
        <v>11</v>
      </c>
      <c r="J120">
        <f t="shared" si="3"/>
        <v>0</v>
      </c>
      <c r="K120">
        <f t="shared" si="4"/>
        <v>1</v>
      </c>
      <c r="L120">
        <f t="shared" si="5"/>
        <v>0</v>
      </c>
    </row>
    <row r="121" spans="1:12" x14ac:dyDescent="0.35">
      <c r="A121" t="s">
        <v>223</v>
      </c>
      <c r="B121" t="s">
        <v>224</v>
      </c>
      <c r="C121" t="s">
        <v>10</v>
      </c>
      <c r="D121">
        <v>2018</v>
      </c>
      <c r="E121">
        <v>0.76628835744432</v>
      </c>
      <c r="F121">
        <v>0.22665461174373699</v>
      </c>
      <c r="G121">
        <v>0.52927758348081499</v>
      </c>
      <c r="H121">
        <v>1.0986053969201299</v>
      </c>
      <c r="I121" t="s">
        <v>16</v>
      </c>
      <c r="J121">
        <f t="shared" si="3"/>
        <v>0</v>
      </c>
      <c r="K121">
        <f t="shared" si="4"/>
        <v>0</v>
      </c>
      <c r="L121">
        <f t="shared" si="5"/>
        <v>1</v>
      </c>
    </row>
    <row r="122" spans="1:12" x14ac:dyDescent="0.35">
      <c r="A122" t="s">
        <v>225</v>
      </c>
      <c r="B122" t="s">
        <v>226</v>
      </c>
      <c r="C122" t="s">
        <v>10</v>
      </c>
      <c r="D122">
        <v>2018</v>
      </c>
      <c r="E122">
        <v>0.82411346901566696</v>
      </c>
      <c r="F122">
        <v>0.223479891369704</v>
      </c>
      <c r="G122">
        <v>0.57980199704904301</v>
      </c>
      <c r="H122">
        <v>1.1847116389341601</v>
      </c>
      <c r="I122" t="s">
        <v>11</v>
      </c>
      <c r="J122">
        <f t="shared" si="3"/>
        <v>0</v>
      </c>
      <c r="K122">
        <f t="shared" si="4"/>
        <v>1</v>
      </c>
      <c r="L122">
        <f t="shared" si="5"/>
        <v>0</v>
      </c>
    </row>
    <row r="123" spans="1:12" x14ac:dyDescent="0.35">
      <c r="A123" t="s">
        <v>227</v>
      </c>
      <c r="B123" t="s">
        <v>228</v>
      </c>
      <c r="C123" t="s">
        <v>10</v>
      </c>
      <c r="D123">
        <v>2018</v>
      </c>
      <c r="E123">
        <v>0.65195597429590202</v>
      </c>
      <c r="F123">
        <v>0.164126590592305</v>
      </c>
      <c r="G123">
        <v>0.50654838218366305</v>
      </c>
      <c r="H123">
        <v>0.84924418125328704</v>
      </c>
      <c r="I123" t="s">
        <v>16</v>
      </c>
      <c r="J123">
        <f t="shared" si="3"/>
        <v>0</v>
      </c>
      <c r="K123">
        <f t="shared" si="4"/>
        <v>0</v>
      </c>
      <c r="L123">
        <f t="shared" si="5"/>
        <v>1</v>
      </c>
    </row>
    <row r="124" spans="1:12" x14ac:dyDescent="0.35">
      <c r="A124" t="s">
        <v>229</v>
      </c>
      <c r="B124" t="s">
        <v>229</v>
      </c>
      <c r="C124" t="s">
        <v>10</v>
      </c>
      <c r="D124">
        <v>2018</v>
      </c>
      <c r="E124">
        <v>0.90589193288123004</v>
      </c>
      <c r="F124">
        <v>0.22485380291552201</v>
      </c>
      <c r="G124">
        <v>0.63013558300924899</v>
      </c>
      <c r="H124">
        <v>1.27467939733133</v>
      </c>
      <c r="I124" t="s">
        <v>11</v>
      </c>
      <c r="J124">
        <f t="shared" si="3"/>
        <v>0</v>
      </c>
      <c r="K124">
        <f t="shared" si="4"/>
        <v>1</v>
      </c>
      <c r="L124">
        <f t="shared" si="5"/>
        <v>0</v>
      </c>
    </row>
    <row r="125" spans="1:12" x14ac:dyDescent="0.35">
      <c r="A125" t="s">
        <v>230</v>
      </c>
      <c r="B125" t="s">
        <v>231</v>
      </c>
      <c r="C125" t="s">
        <v>10</v>
      </c>
      <c r="D125">
        <v>2018</v>
      </c>
      <c r="E125">
        <v>0.786133564104321</v>
      </c>
      <c r="F125">
        <v>0.20215597262082499</v>
      </c>
      <c r="G125">
        <v>0.56878151834940505</v>
      </c>
      <c r="H125">
        <v>1.0756806804657</v>
      </c>
      <c r="I125" t="s">
        <v>16</v>
      </c>
      <c r="J125">
        <f t="shared" si="3"/>
        <v>0</v>
      </c>
      <c r="K125">
        <f t="shared" si="4"/>
        <v>0</v>
      </c>
      <c r="L125">
        <f t="shared" si="5"/>
        <v>1</v>
      </c>
    </row>
    <row r="126" spans="1:12" x14ac:dyDescent="0.35">
      <c r="J126">
        <f>SUM(J2:J125)</f>
        <v>0</v>
      </c>
      <c r="K126">
        <f t="shared" ref="K126:L126" si="6">SUM(K2:K125)</f>
        <v>45</v>
      </c>
      <c r="L126">
        <f t="shared" si="6"/>
        <v>79</v>
      </c>
    </row>
    <row r="127" spans="1:12" x14ac:dyDescent="0.35">
      <c r="A127" t="s">
        <v>292</v>
      </c>
      <c r="B127" t="s">
        <v>298</v>
      </c>
      <c r="C127" t="s">
        <v>293</v>
      </c>
    </row>
    <row r="128" spans="1:12" x14ac:dyDescent="0.35">
      <c r="A128" s="1">
        <f>J126/SUM($J126:$L126)</f>
        <v>0</v>
      </c>
      <c r="B128" s="1">
        <f t="shared" ref="B128:C128" si="7">K126/SUM($J126:$L126)</f>
        <v>0.36290322580645162</v>
      </c>
      <c r="C128" s="1">
        <f t="shared" si="7"/>
        <v>0.63709677419354838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19B1-2C72-448C-B714-0DDFC9CAA2C4}">
  <dimension ref="A1:G9"/>
  <sheetViews>
    <sheetView tabSelected="1" workbookViewId="0">
      <selection activeCell="D8" sqref="D8"/>
    </sheetView>
  </sheetViews>
  <sheetFormatPr defaultRowHeight="14.5" x14ac:dyDescent="0.35"/>
  <cols>
    <col min="3" max="3" width="14.81640625" customWidth="1"/>
    <col min="4" max="4" width="15.36328125" customWidth="1"/>
    <col min="5" max="5" width="11.6328125" customWidth="1"/>
    <col min="6" max="6" width="10.81640625" customWidth="1"/>
  </cols>
  <sheetData>
    <row r="1" spans="1:7" x14ac:dyDescent="0.35">
      <c r="A1" t="s">
        <v>303</v>
      </c>
      <c r="C1" t="s">
        <v>304</v>
      </c>
      <c r="D1" t="s">
        <v>292</v>
      </c>
      <c r="E1" t="s">
        <v>294</v>
      </c>
      <c r="F1" t="s">
        <v>293</v>
      </c>
    </row>
    <row r="2" spans="1:7" x14ac:dyDescent="0.35">
      <c r="C2" t="s">
        <v>299</v>
      </c>
      <c r="D2" s="2">
        <f>SUM('Tier 2'!J126,Tier1!BX32)/SUM('Tier 2'!$J126:$L126,Tier1!$BX32:$CB32)</f>
        <v>2.1642871196669608E-3</v>
      </c>
      <c r="E2" s="2">
        <f>SUM('Tier 2'!K126,Tier1!BY32,Tier1!CA32)/SUM('Tier 2'!$J126:$L126,Tier1!$BX32:$CB32)</f>
        <v>0.33982684404340524</v>
      </c>
      <c r="F2" s="2">
        <f>SUM('Tier 2'!L126,Tier1!BZ32,Tier1!CB32)/SUM('Tier 2'!$J126:$L126,Tier1!$BX32:$CB32)</f>
        <v>0.65800886883692788</v>
      </c>
    </row>
    <row r="3" spans="1:7" x14ac:dyDescent="0.35">
      <c r="C3" t="s">
        <v>300</v>
      </c>
      <c r="D3" s="2" cm="1">
        <f t="array" ref="D3">SUM('Tier 2'!J126*2,Tier1!BX32)/SUM('Tier 2'!$J126:$L126,2*Tier1!$BX32:$CB32)</f>
        <v>1.8114150124076223E-3</v>
      </c>
      <c r="E3" s="2" cm="1">
        <f t="array" ref="E3">SUM('Tier 2'!K126,Tier1!BY32*2,Tier1!CA32*2)/SUM('Tier 2'!$J126:$L126,2*Tier1!$BX32:$CB32)</f>
        <v>0.32427535247320921</v>
      </c>
      <c r="F3" s="2" cm="1">
        <f t="array" ref="F3">SUM('Tier 2'!L126,Tier1!BZ32*2,Tier1!CB32*2)/SUM('Tier 2'!$J126:$L126,2*Tier1!$BX32:$CB32)</f>
        <v>0.67210181750197562</v>
      </c>
    </row>
    <row r="4" spans="1:7" x14ac:dyDescent="0.35">
      <c r="C4" t="s">
        <v>305</v>
      </c>
      <c r="D4" s="2" cm="1">
        <f t="array" ref="D4">SUM('Tier 2'!J126*3,Tier1!BX32)/SUM('Tier 2'!$J126:$L126,3*Tier1!$BX32:$CB32)</f>
        <v>1.5574788188955405E-3</v>
      </c>
      <c r="E4" s="2" cm="1">
        <f t="array" ref="E4">SUM('Tier 2'!K126,Tier1!BY32*3,Tier1!CA32*3)/SUM('Tier 2'!$J126:$L126,3*Tier1!$BX32:$CB32)</f>
        <v>0.31308408376273422</v>
      </c>
      <c r="F4" s="2" cm="1">
        <f t="array" ref="F4">SUM('Tier 2'!L126,Tier1!BZ32*3,Tier1!CB32*3)/SUM('Tier 2'!$J126:$L126,3*Tier1!$BX32:$CB32)</f>
        <v>0.6822434797805792</v>
      </c>
    </row>
    <row r="6" spans="1:7" x14ac:dyDescent="0.35">
      <c r="A6" t="s">
        <v>301</v>
      </c>
    </row>
    <row r="7" spans="1:7" x14ac:dyDescent="0.35">
      <c r="C7" t="s">
        <v>302</v>
      </c>
      <c r="D7" s="3">
        <f>AVERAGE('Tier 2'!A128,Tier1!A35)</f>
        <v>5.5550185167283885E-3</v>
      </c>
      <c r="E7" s="3">
        <f>AVERAGE('Tier 2'!B128,Tier1!B35)</f>
        <v>0.30367368697680608</v>
      </c>
      <c r="F7" s="3">
        <f>AVERAGE('Tier 2'!C128,Tier1!C35)</f>
        <v>0.69077129450646557</v>
      </c>
      <c r="G7" s="3"/>
    </row>
    <row r="8" spans="1:7" x14ac:dyDescent="0.35">
      <c r="C8" t="s">
        <v>300</v>
      </c>
      <c r="D8" s="3">
        <f>('Tier 2'!A128+2*Tier1!A35)/(SUM(Tier1!$A35:$C35)+2*SUM(Tier1!$A35:$C35))</f>
        <v>7.4066913556378516E-3</v>
      </c>
      <c r="E8" s="3">
        <f>('Tier 2'!B128+2*Tier1!B35)/(SUM(Tier1!$A35:$C35)+2*SUM(Tier1!$A35:$C35))</f>
        <v>0.28393050736692421</v>
      </c>
      <c r="F8" s="3">
        <f>('Tier 2'!C128+2*Tier1!C35)/(SUM(Tier1!$A35:$C35)+2*SUM(Tier1!$A35:$C35))</f>
        <v>0.70866280127743797</v>
      </c>
      <c r="G8" s="3"/>
    </row>
    <row r="9" spans="1:7" x14ac:dyDescent="0.35">
      <c r="C9" t="s">
        <v>305</v>
      </c>
      <c r="D9" s="3">
        <f>('Tier 2'!A128+3*Tier1!A35)/(SUM(Tier1!$A35:$C35)+3*SUM(Tier1!$A35:$C35))</f>
        <v>8.3325277750925832E-3</v>
      </c>
      <c r="E9" s="2">
        <f>('Tier 2'!B128+3*Tier1!B35)/(SUM(Tier1!$A35:$C35)+3*SUM(Tier1!$A35:$C35))</f>
        <v>0.27405891756198331</v>
      </c>
      <c r="F9" s="2">
        <f>('Tier 2'!C128+3*Tier1!C35)/(SUM(Tier1!$A35:$C35)+3*SUM(Tier1!$A35:$C35))</f>
        <v>0.71760855466292417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D16B-983A-41B0-B6B6-F5524C6DDE55}">
  <dimension ref="A1:CB35"/>
  <sheetViews>
    <sheetView topLeftCell="A28" workbookViewId="0">
      <selection activeCell="B35" sqref="B35"/>
    </sheetView>
  </sheetViews>
  <sheetFormatPr defaultRowHeight="14.5" x14ac:dyDescent="0.35"/>
  <cols>
    <col min="1" max="1" width="21.6328125" customWidth="1"/>
    <col min="2" max="2" width="23.90625" customWidth="1"/>
  </cols>
  <sheetData>
    <row r="1" spans="1:80" x14ac:dyDescent="0.35">
      <c r="A1" t="s">
        <v>232</v>
      </c>
      <c r="B1" t="s">
        <v>233</v>
      </c>
      <c r="C1">
        <v>1950</v>
      </c>
      <c r="D1">
        <v>1951</v>
      </c>
      <c r="E1">
        <v>1952</v>
      </c>
      <c r="F1">
        <v>1953</v>
      </c>
      <c r="G1">
        <v>1954</v>
      </c>
      <c r="H1">
        <v>1955</v>
      </c>
      <c r="I1">
        <v>1956</v>
      </c>
      <c r="J1">
        <v>1957</v>
      </c>
      <c r="K1">
        <v>1958</v>
      </c>
      <c r="L1">
        <v>1959</v>
      </c>
      <c r="M1">
        <v>1960</v>
      </c>
      <c r="N1">
        <v>1961</v>
      </c>
      <c r="O1">
        <v>1962</v>
      </c>
      <c r="P1">
        <v>1963</v>
      </c>
      <c r="Q1">
        <v>1964</v>
      </c>
      <c r="R1">
        <v>1965</v>
      </c>
      <c r="S1">
        <v>1966</v>
      </c>
      <c r="T1">
        <v>1967</v>
      </c>
      <c r="U1">
        <v>1968</v>
      </c>
      <c r="V1">
        <v>1969</v>
      </c>
      <c r="W1">
        <v>1970</v>
      </c>
      <c r="X1">
        <v>1971</v>
      </c>
      <c r="Y1">
        <v>1972</v>
      </c>
      <c r="Z1">
        <v>1973</v>
      </c>
      <c r="AA1">
        <v>1974</v>
      </c>
      <c r="AB1">
        <v>1975</v>
      </c>
      <c r="AC1">
        <v>1976</v>
      </c>
      <c r="AD1">
        <v>1977</v>
      </c>
      <c r="AE1">
        <v>1978</v>
      </c>
      <c r="AF1">
        <v>1979</v>
      </c>
      <c r="AG1">
        <v>1980</v>
      </c>
      <c r="AH1">
        <v>1981</v>
      </c>
      <c r="AI1">
        <v>1982</v>
      </c>
      <c r="AJ1">
        <v>1983</v>
      </c>
      <c r="AK1">
        <v>1984</v>
      </c>
      <c r="AL1">
        <v>1985</v>
      </c>
      <c r="AM1">
        <v>1986</v>
      </c>
      <c r="AN1">
        <v>1987</v>
      </c>
      <c r="AO1">
        <v>1988</v>
      </c>
      <c r="AP1">
        <v>1989</v>
      </c>
      <c r="AQ1">
        <v>1990</v>
      </c>
      <c r="AR1">
        <v>1991</v>
      </c>
      <c r="AS1">
        <v>1992</v>
      </c>
      <c r="AT1">
        <v>1993</v>
      </c>
      <c r="AU1">
        <v>1994</v>
      </c>
      <c r="AV1">
        <v>1995</v>
      </c>
      <c r="AW1">
        <v>1996</v>
      </c>
      <c r="AX1">
        <v>1997</v>
      </c>
      <c r="AY1">
        <v>1998</v>
      </c>
      <c r="AZ1">
        <v>1999</v>
      </c>
      <c r="BA1">
        <v>2000</v>
      </c>
      <c r="BB1">
        <v>2001</v>
      </c>
      <c r="BC1">
        <v>2002</v>
      </c>
      <c r="BD1">
        <v>2003</v>
      </c>
      <c r="BE1">
        <v>2004</v>
      </c>
      <c r="BF1">
        <v>2005</v>
      </c>
      <c r="BG1">
        <v>2006</v>
      </c>
      <c r="BH1">
        <v>2007</v>
      </c>
      <c r="BI1">
        <v>2008</v>
      </c>
      <c r="BJ1">
        <v>2009</v>
      </c>
      <c r="BK1">
        <v>2010</v>
      </c>
      <c r="BL1">
        <v>2011</v>
      </c>
      <c r="BM1">
        <v>2012</v>
      </c>
      <c r="BN1">
        <v>2013</v>
      </c>
      <c r="BO1">
        <v>2014</v>
      </c>
      <c r="BP1">
        <v>2015</v>
      </c>
      <c r="BQ1">
        <v>2016</v>
      </c>
      <c r="BR1">
        <v>2017</v>
      </c>
      <c r="BS1">
        <v>2018</v>
      </c>
      <c r="BT1" t="s">
        <v>234</v>
      </c>
      <c r="BU1" t="s">
        <v>235</v>
      </c>
      <c r="BV1" t="s">
        <v>236</v>
      </c>
      <c r="BW1" t="s">
        <v>237</v>
      </c>
      <c r="BX1" t="s">
        <v>292</v>
      </c>
      <c r="BY1" t="s">
        <v>294</v>
      </c>
      <c r="BZ1" t="s">
        <v>293</v>
      </c>
      <c r="CA1" t="s">
        <v>295</v>
      </c>
      <c r="CB1" t="s">
        <v>296</v>
      </c>
    </row>
    <row r="2" spans="1:80" x14ac:dyDescent="0.35">
      <c r="A2" t="s">
        <v>238</v>
      </c>
      <c r="B2" t="s">
        <v>140</v>
      </c>
      <c r="C2">
        <v>1200</v>
      </c>
      <c r="D2">
        <v>1700</v>
      </c>
      <c r="E2">
        <v>700</v>
      </c>
      <c r="F2">
        <v>700</v>
      </c>
      <c r="G2">
        <v>4400</v>
      </c>
      <c r="H2">
        <v>800</v>
      </c>
      <c r="I2">
        <v>4300</v>
      </c>
      <c r="J2">
        <v>3200</v>
      </c>
      <c r="K2">
        <v>2100</v>
      </c>
      <c r="L2">
        <v>2600</v>
      </c>
      <c r="M2">
        <v>1200</v>
      </c>
      <c r="N2">
        <v>400</v>
      </c>
      <c r="O2">
        <v>1800</v>
      </c>
      <c r="P2">
        <v>1000</v>
      </c>
      <c r="Q2">
        <v>4600</v>
      </c>
      <c r="R2">
        <v>5400</v>
      </c>
      <c r="S2">
        <v>2400</v>
      </c>
      <c r="T2">
        <v>2000</v>
      </c>
      <c r="U2">
        <v>4700</v>
      </c>
      <c r="V2">
        <v>2700</v>
      </c>
      <c r="W2">
        <v>4485</v>
      </c>
      <c r="X2">
        <v>5798</v>
      </c>
      <c r="Y2">
        <v>6162</v>
      </c>
      <c r="Z2">
        <v>6483</v>
      </c>
      <c r="AA2">
        <v>6413</v>
      </c>
      <c r="AB2">
        <v>7523</v>
      </c>
      <c r="AC2">
        <v>10961</v>
      </c>
      <c r="AD2">
        <v>17085</v>
      </c>
      <c r="AE2">
        <v>35067</v>
      </c>
      <c r="AF2">
        <v>73733</v>
      </c>
      <c r="AG2">
        <v>85401</v>
      </c>
      <c r="AH2">
        <v>97193</v>
      </c>
      <c r="AI2">
        <v>76526</v>
      </c>
      <c r="AJ2">
        <v>41467</v>
      </c>
      <c r="AK2">
        <v>43041</v>
      </c>
      <c r="AL2">
        <v>51793</v>
      </c>
      <c r="AM2">
        <v>65668</v>
      </c>
      <c r="AN2">
        <v>66602</v>
      </c>
      <c r="AO2">
        <v>66942</v>
      </c>
      <c r="AP2">
        <v>105368</v>
      </c>
      <c r="AQ2">
        <v>53920</v>
      </c>
      <c r="AR2">
        <v>18565</v>
      </c>
      <c r="AS2">
        <v>20348</v>
      </c>
      <c r="AT2">
        <v>14878</v>
      </c>
      <c r="AU2">
        <v>18522</v>
      </c>
      <c r="AV2">
        <v>21818</v>
      </c>
      <c r="AW2">
        <v>28260</v>
      </c>
      <c r="AX2">
        <v>28243</v>
      </c>
      <c r="AY2">
        <v>38333</v>
      </c>
      <c r="AZ2">
        <v>39396</v>
      </c>
      <c r="BA2">
        <v>42007</v>
      </c>
      <c r="BB2">
        <v>64125</v>
      </c>
      <c r="BC2">
        <v>72232</v>
      </c>
      <c r="BD2">
        <v>69087</v>
      </c>
      <c r="BE2">
        <v>55087</v>
      </c>
      <c r="BF2">
        <v>59468</v>
      </c>
      <c r="BG2">
        <v>42801</v>
      </c>
      <c r="BH2">
        <v>40345</v>
      </c>
      <c r="BI2">
        <v>73222</v>
      </c>
      <c r="BJ2">
        <v>91841</v>
      </c>
      <c r="BK2">
        <v>92222</v>
      </c>
      <c r="BL2">
        <v>120993</v>
      </c>
      <c r="BM2">
        <v>35040</v>
      </c>
      <c r="BN2">
        <v>29958</v>
      </c>
      <c r="BO2">
        <v>56749</v>
      </c>
      <c r="BP2">
        <v>109200</v>
      </c>
      <c r="BQ2">
        <v>79087</v>
      </c>
      <c r="BR2">
        <v>54314</v>
      </c>
      <c r="BS2">
        <v>38881</v>
      </c>
      <c r="BT2" t="s">
        <v>239</v>
      </c>
      <c r="BU2">
        <v>1</v>
      </c>
      <c r="BV2" t="s">
        <v>240</v>
      </c>
      <c r="BW2" t="s">
        <v>241</v>
      </c>
      <c r="BY2">
        <f t="shared" ref="BY2:BY13" si="0">IF(BT2="F",1,0)</f>
        <v>1</v>
      </c>
      <c r="BZ2">
        <f t="shared" ref="BZ2:BZ13" si="1">IF(BT2="O",1,0)</f>
        <v>0</v>
      </c>
      <c r="CA2">
        <f>IF(BT2="F-O",0.5,0)</f>
        <v>0</v>
      </c>
      <c r="CB2">
        <f>IF(BT2="F-O",0.5,0)</f>
        <v>0</v>
      </c>
    </row>
    <row r="3" spans="1:80" x14ac:dyDescent="0.35">
      <c r="A3" t="s">
        <v>242</v>
      </c>
      <c r="B3" t="s">
        <v>243</v>
      </c>
      <c r="C3">
        <v>9000</v>
      </c>
      <c r="D3">
        <v>7100</v>
      </c>
      <c r="E3">
        <v>7000</v>
      </c>
      <c r="F3">
        <v>7800</v>
      </c>
      <c r="G3">
        <v>9900</v>
      </c>
      <c r="H3">
        <v>10100</v>
      </c>
      <c r="I3">
        <v>10200</v>
      </c>
      <c r="J3">
        <v>10000</v>
      </c>
      <c r="K3">
        <v>14900</v>
      </c>
      <c r="L3">
        <v>15100</v>
      </c>
      <c r="M3">
        <v>14400</v>
      </c>
      <c r="N3">
        <v>15200</v>
      </c>
      <c r="O3">
        <v>15900</v>
      </c>
      <c r="P3">
        <v>15300</v>
      </c>
      <c r="Q3">
        <v>16200</v>
      </c>
      <c r="R3">
        <v>16200</v>
      </c>
      <c r="S3">
        <v>17200</v>
      </c>
      <c r="T3">
        <v>17900</v>
      </c>
      <c r="U3">
        <v>17300</v>
      </c>
      <c r="V3">
        <v>17600</v>
      </c>
      <c r="W3">
        <v>17417</v>
      </c>
      <c r="X3">
        <v>16843</v>
      </c>
      <c r="Y3">
        <v>17399</v>
      </c>
      <c r="Z3">
        <v>16555</v>
      </c>
      <c r="AA3">
        <v>16604</v>
      </c>
      <c r="AB3">
        <v>17782</v>
      </c>
      <c r="AC3">
        <v>18455</v>
      </c>
      <c r="AD3">
        <v>18218</v>
      </c>
      <c r="AE3">
        <v>16480</v>
      </c>
      <c r="AF3">
        <v>14936</v>
      </c>
      <c r="AG3">
        <v>13971</v>
      </c>
      <c r="AH3">
        <v>13790</v>
      </c>
      <c r="AI3">
        <v>15009</v>
      </c>
      <c r="AJ3">
        <v>15779</v>
      </c>
      <c r="AK3">
        <v>13548</v>
      </c>
      <c r="AL3">
        <v>13705</v>
      </c>
      <c r="AM3">
        <v>12916</v>
      </c>
      <c r="AN3">
        <v>14314</v>
      </c>
      <c r="AO3">
        <v>14592</v>
      </c>
      <c r="AP3">
        <v>15895</v>
      </c>
      <c r="AQ3">
        <v>16428</v>
      </c>
      <c r="AR3">
        <v>17447</v>
      </c>
      <c r="AS3">
        <v>16668</v>
      </c>
      <c r="AT3">
        <v>15599</v>
      </c>
      <c r="AU3">
        <v>21621</v>
      </c>
      <c r="AV3">
        <v>10168</v>
      </c>
      <c r="AW3">
        <v>12312</v>
      </c>
      <c r="AX3">
        <v>12254</v>
      </c>
      <c r="AY3">
        <v>13147</v>
      </c>
      <c r="AZ3">
        <v>9324</v>
      </c>
      <c r="BA3">
        <v>8192</v>
      </c>
      <c r="BB3">
        <v>8928</v>
      </c>
      <c r="BC3">
        <v>6900</v>
      </c>
      <c r="BD3">
        <v>7089</v>
      </c>
      <c r="BE3">
        <v>7451</v>
      </c>
      <c r="BF3">
        <v>10399</v>
      </c>
      <c r="BG3">
        <v>8523</v>
      </c>
      <c r="BH3">
        <v>7765</v>
      </c>
      <c r="BI3">
        <v>7414</v>
      </c>
      <c r="BJ3">
        <v>7134</v>
      </c>
      <c r="BK3">
        <v>6132</v>
      </c>
      <c r="BL3">
        <v>5021</v>
      </c>
      <c r="BM3">
        <v>5220</v>
      </c>
      <c r="BN3">
        <v>4724</v>
      </c>
      <c r="BO3">
        <v>4792</v>
      </c>
      <c r="BP3">
        <v>2888</v>
      </c>
      <c r="BQ3">
        <v>2797</v>
      </c>
      <c r="BR3">
        <v>2310</v>
      </c>
      <c r="BS3">
        <v>2402</v>
      </c>
      <c r="BT3" t="s">
        <v>239</v>
      </c>
      <c r="BU3" t="s">
        <v>244</v>
      </c>
      <c r="BV3" t="s">
        <v>240</v>
      </c>
      <c r="BW3" t="s">
        <v>245</v>
      </c>
      <c r="BY3">
        <f t="shared" si="0"/>
        <v>1</v>
      </c>
      <c r="BZ3">
        <f t="shared" si="1"/>
        <v>0</v>
      </c>
      <c r="CA3">
        <f t="shared" ref="CA3:CA31" si="2">IF(BT3="F-O",0.5,0)</f>
        <v>0</v>
      </c>
      <c r="CB3">
        <f t="shared" ref="CB3:CB31" si="3">IF(BT3="F-O",0.5,0)</f>
        <v>0</v>
      </c>
    </row>
    <row r="4" spans="1:80" x14ac:dyDescent="0.35">
      <c r="A4" t="s">
        <v>238</v>
      </c>
      <c r="B4" t="s">
        <v>138</v>
      </c>
      <c r="C4">
        <v>132500</v>
      </c>
      <c r="D4">
        <v>165300</v>
      </c>
      <c r="E4">
        <v>153800</v>
      </c>
      <c r="F4">
        <v>127600</v>
      </c>
      <c r="G4">
        <v>123700</v>
      </c>
      <c r="H4">
        <v>72400</v>
      </c>
      <c r="I4">
        <v>90300</v>
      </c>
      <c r="J4">
        <v>89000</v>
      </c>
      <c r="K4">
        <v>92000</v>
      </c>
      <c r="L4">
        <v>137700</v>
      </c>
      <c r="M4">
        <v>105400</v>
      </c>
      <c r="N4">
        <v>136300</v>
      </c>
      <c r="O4">
        <v>151300</v>
      </c>
      <c r="P4">
        <v>204000</v>
      </c>
      <c r="Q4">
        <v>210000</v>
      </c>
      <c r="R4">
        <v>206700</v>
      </c>
      <c r="S4">
        <v>240700</v>
      </c>
      <c r="T4">
        <v>264000</v>
      </c>
      <c r="U4">
        <v>263900</v>
      </c>
      <c r="V4">
        <v>195600</v>
      </c>
      <c r="W4">
        <v>294243</v>
      </c>
      <c r="X4">
        <v>298264</v>
      </c>
      <c r="Y4">
        <v>297171</v>
      </c>
      <c r="Z4">
        <v>342052</v>
      </c>
      <c r="AA4">
        <v>444778</v>
      </c>
      <c r="AB4">
        <v>348630</v>
      </c>
      <c r="AC4">
        <v>455466</v>
      </c>
      <c r="AD4">
        <v>341932</v>
      </c>
      <c r="AE4">
        <v>380132</v>
      </c>
      <c r="AF4">
        <v>439073</v>
      </c>
      <c r="AG4">
        <v>612854</v>
      </c>
      <c r="AH4">
        <v>594646</v>
      </c>
      <c r="AI4">
        <v>629296</v>
      </c>
      <c r="AJ4">
        <v>639185</v>
      </c>
      <c r="AK4">
        <v>718306</v>
      </c>
      <c r="AL4">
        <v>512380</v>
      </c>
      <c r="AM4">
        <v>593005</v>
      </c>
      <c r="AN4">
        <v>465050</v>
      </c>
      <c r="AO4">
        <v>618733</v>
      </c>
      <c r="AP4">
        <v>237728</v>
      </c>
      <c r="AQ4">
        <v>169009</v>
      </c>
      <c r="AR4">
        <v>161931</v>
      </c>
      <c r="AS4">
        <v>262286</v>
      </c>
      <c r="AT4">
        <v>310495</v>
      </c>
      <c r="AU4">
        <v>392777</v>
      </c>
      <c r="AV4">
        <v>499898</v>
      </c>
      <c r="AW4">
        <v>377078</v>
      </c>
      <c r="AX4">
        <v>348084</v>
      </c>
      <c r="AY4">
        <v>321229</v>
      </c>
      <c r="AZ4">
        <v>442346</v>
      </c>
      <c r="BA4">
        <v>391757</v>
      </c>
      <c r="BB4">
        <v>438380</v>
      </c>
      <c r="BC4">
        <v>481326</v>
      </c>
      <c r="BD4">
        <v>400630</v>
      </c>
      <c r="BE4">
        <v>463778</v>
      </c>
      <c r="BF4">
        <v>260627</v>
      </c>
      <c r="BG4">
        <v>410721</v>
      </c>
      <c r="BH4">
        <v>523264</v>
      </c>
      <c r="BI4">
        <v>388293</v>
      </c>
      <c r="BJ4">
        <v>370553</v>
      </c>
      <c r="BK4">
        <v>406430</v>
      </c>
      <c r="BL4">
        <v>386156</v>
      </c>
      <c r="BM4">
        <v>302063</v>
      </c>
      <c r="BN4">
        <v>326199</v>
      </c>
      <c r="BO4">
        <v>218979</v>
      </c>
      <c r="BP4">
        <v>356797</v>
      </c>
      <c r="BQ4">
        <v>267955.39</v>
      </c>
      <c r="BR4">
        <v>409938.85</v>
      </c>
      <c r="BS4">
        <v>339886</v>
      </c>
      <c r="BT4" t="s">
        <v>246</v>
      </c>
      <c r="BU4" t="s">
        <v>247</v>
      </c>
      <c r="BV4" t="s">
        <v>240</v>
      </c>
      <c r="BW4" t="s">
        <v>241</v>
      </c>
      <c r="BY4">
        <f t="shared" si="0"/>
        <v>0</v>
      </c>
      <c r="BZ4">
        <f t="shared" si="1"/>
        <v>0</v>
      </c>
      <c r="CA4">
        <f t="shared" si="2"/>
        <v>0.5</v>
      </c>
      <c r="CB4">
        <f t="shared" si="3"/>
        <v>0.5</v>
      </c>
    </row>
    <row r="5" spans="1:80" x14ac:dyDescent="0.35">
      <c r="A5" t="s">
        <v>238</v>
      </c>
      <c r="B5" t="s">
        <v>142</v>
      </c>
      <c r="C5">
        <v>2100</v>
      </c>
      <c r="D5">
        <v>2200</v>
      </c>
      <c r="E5">
        <v>2400</v>
      </c>
      <c r="F5">
        <v>2300</v>
      </c>
      <c r="G5">
        <v>2600</v>
      </c>
      <c r="H5">
        <v>3100</v>
      </c>
      <c r="I5">
        <v>4300</v>
      </c>
      <c r="J5">
        <v>4700</v>
      </c>
      <c r="K5">
        <v>3900</v>
      </c>
      <c r="L5">
        <v>4100</v>
      </c>
      <c r="M5">
        <v>3300</v>
      </c>
      <c r="N5">
        <v>3600</v>
      </c>
      <c r="O5">
        <v>4800</v>
      </c>
      <c r="P5">
        <v>5200</v>
      </c>
      <c r="Q5">
        <v>6800</v>
      </c>
      <c r="R5">
        <v>8200</v>
      </c>
      <c r="S5">
        <v>6800</v>
      </c>
      <c r="T5">
        <v>5000</v>
      </c>
      <c r="U5">
        <v>5900</v>
      </c>
      <c r="V5">
        <v>5400</v>
      </c>
      <c r="W5">
        <v>11589</v>
      </c>
      <c r="X5">
        <v>9971</v>
      </c>
      <c r="Y5">
        <v>7506</v>
      </c>
      <c r="Z5">
        <v>7264</v>
      </c>
      <c r="AA5">
        <v>8009</v>
      </c>
      <c r="AB5">
        <v>7080</v>
      </c>
      <c r="AC5">
        <v>5685</v>
      </c>
      <c r="AD5">
        <v>4862</v>
      </c>
      <c r="AE5">
        <v>7252</v>
      </c>
      <c r="AF5">
        <v>8138</v>
      </c>
      <c r="AG5">
        <v>8074</v>
      </c>
      <c r="AH5">
        <v>8209</v>
      </c>
      <c r="AI5">
        <v>10342</v>
      </c>
      <c r="AJ5">
        <v>8227</v>
      </c>
      <c r="AK5">
        <v>8311</v>
      </c>
      <c r="AL5">
        <v>6913</v>
      </c>
      <c r="AM5">
        <v>9634</v>
      </c>
      <c r="AN5">
        <v>9293</v>
      </c>
      <c r="AO5">
        <v>6607</v>
      </c>
      <c r="AP5">
        <v>5825</v>
      </c>
      <c r="AQ5">
        <v>5867</v>
      </c>
      <c r="AR5">
        <v>6022</v>
      </c>
      <c r="AS5">
        <v>6822</v>
      </c>
      <c r="AT5">
        <v>7312</v>
      </c>
      <c r="AU5">
        <v>7552</v>
      </c>
      <c r="AV5">
        <v>7603</v>
      </c>
      <c r="AW5">
        <v>7916</v>
      </c>
      <c r="AX5">
        <v>8690</v>
      </c>
      <c r="AY5">
        <v>8840</v>
      </c>
      <c r="AZ5">
        <v>8920</v>
      </c>
      <c r="BA5">
        <v>9151</v>
      </c>
      <c r="BB5">
        <v>9687</v>
      </c>
      <c r="BC5">
        <v>10205</v>
      </c>
      <c r="BD5">
        <v>10749</v>
      </c>
      <c r="BE5">
        <v>11231</v>
      </c>
      <c r="BF5">
        <v>12363</v>
      </c>
      <c r="BG5">
        <v>12747</v>
      </c>
      <c r="BH5">
        <v>15246</v>
      </c>
      <c r="BI5">
        <v>20516</v>
      </c>
      <c r="BJ5">
        <v>10262</v>
      </c>
      <c r="BK5">
        <v>10287</v>
      </c>
      <c r="BL5">
        <v>6015</v>
      </c>
      <c r="BM5">
        <v>7061</v>
      </c>
      <c r="BN5">
        <v>7337</v>
      </c>
      <c r="BO5">
        <v>5114</v>
      </c>
      <c r="BP5">
        <v>4914</v>
      </c>
      <c r="BQ5">
        <v>7075</v>
      </c>
      <c r="BR5">
        <v>8824</v>
      </c>
      <c r="BS5">
        <v>8538</v>
      </c>
      <c r="BT5" t="s">
        <v>246</v>
      </c>
      <c r="BU5" t="s">
        <v>240</v>
      </c>
      <c r="BV5" t="s">
        <v>240</v>
      </c>
      <c r="BW5" t="s">
        <v>245</v>
      </c>
      <c r="BY5">
        <f t="shared" si="0"/>
        <v>0</v>
      </c>
      <c r="BZ5">
        <f t="shared" si="1"/>
        <v>0</v>
      </c>
      <c r="CA5">
        <f t="shared" si="2"/>
        <v>0.5</v>
      </c>
      <c r="CB5">
        <f t="shared" si="3"/>
        <v>0.5</v>
      </c>
    </row>
    <row r="6" spans="1:80" x14ac:dyDescent="0.35">
      <c r="A6" t="s">
        <v>242</v>
      </c>
      <c r="B6" t="s">
        <v>248</v>
      </c>
      <c r="C6">
        <v>2100</v>
      </c>
      <c r="D6">
        <v>2100</v>
      </c>
      <c r="E6">
        <v>1600</v>
      </c>
      <c r="F6">
        <v>2500</v>
      </c>
      <c r="G6">
        <v>2600</v>
      </c>
      <c r="H6">
        <v>3000</v>
      </c>
      <c r="I6">
        <v>2600</v>
      </c>
      <c r="J6">
        <v>2200</v>
      </c>
      <c r="K6">
        <v>2700</v>
      </c>
      <c r="L6">
        <v>2700</v>
      </c>
      <c r="M6">
        <v>2700</v>
      </c>
      <c r="N6">
        <v>2800</v>
      </c>
      <c r="O6">
        <v>2000</v>
      </c>
      <c r="P6">
        <v>2000</v>
      </c>
      <c r="Q6">
        <v>2100</v>
      </c>
      <c r="R6">
        <v>2100</v>
      </c>
      <c r="S6">
        <v>2200</v>
      </c>
      <c r="T6">
        <v>2900</v>
      </c>
      <c r="U6">
        <v>3000</v>
      </c>
      <c r="V6">
        <v>3100</v>
      </c>
      <c r="W6">
        <v>1515</v>
      </c>
      <c r="X6">
        <v>1750</v>
      </c>
      <c r="Y6">
        <v>3707</v>
      </c>
      <c r="Z6">
        <v>3744</v>
      </c>
      <c r="AA6">
        <v>1435</v>
      </c>
      <c r="AB6">
        <v>1679</v>
      </c>
      <c r="AC6">
        <v>1816</v>
      </c>
      <c r="AD6">
        <v>2735</v>
      </c>
      <c r="AE6">
        <v>2185</v>
      </c>
      <c r="AF6">
        <v>2053</v>
      </c>
      <c r="AG6">
        <v>2792</v>
      </c>
      <c r="AH6">
        <v>2774</v>
      </c>
      <c r="AI6">
        <v>3397</v>
      </c>
      <c r="AJ6">
        <v>3517</v>
      </c>
      <c r="AK6">
        <v>3593</v>
      </c>
      <c r="AL6">
        <v>3840</v>
      </c>
      <c r="AM6">
        <v>4548</v>
      </c>
      <c r="AN6">
        <v>3782</v>
      </c>
      <c r="AO6">
        <v>3977</v>
      </c>
      <c r="AP6">
        <v>4958</v>
      </c>
      <c r="AQ6">
        <v>5197</v>
      </c>
      <c r="AR6">
        <v>7284</v>
      </c>
      <c r="AS6">
        <v>6557</v>
      </c>
      <c r="AT6">
        <v>6534</v>
      </c>
      <c r="AU6">
        <v>5536</v>
      </c>
      <c r="AV6">
        <v>5177</v>
      </c>
      <c r="AW6">
        <v>5768</v>
      </c>
      <c r="AX6">
        <v>5546</v>
      </c>
      <c r="AY6">
        <v>4982</v>
      </c>
      <c r="AZ6">
        <v>4622</v>
      </c>
      <c r="BA6">
        <v>6285</v>
      </c>
      <c r="BB6">
        <v>3079</v>
      </c>
      <c r="BC6">
        <v>4550</v>
      </c>
      <c r="BD6">
        <v>3121</v>
      </c>
      <c r="BE6">
        <v>5280</v>
      </c>
      <c r="BF6">
        <v>6181</v>
      </c>
      <c r="BG6">
        <v>6616</v>
      </c>
      <c r="BH6">
        <v>6079</v>
      </c>
      <c r="BI6">
        <v>4298</v>
      </c>
      <c r="BJ6">
        <v>5624</v>
      </c>
      <c r="BK6">
        <v>3338</v>
      </c>
      <c r="BL6">
        <v>1831</v>
      </c>
      <c r="BM6">
        <v>1859</v>
      </c>
      <c r="BN6">
        <v>1709</v>
      </c>
      <c r="BO6">
        <v>1873</v>
      </c>
      <c r="BP6">
        <v>1956</v>
      </c>
      <c r="BQ6">
        <v>3447</v>
      </c>
      <c r="BR6">
        <v>3880</v>
      </c>
      <c r="BS6">
        <v>3731</v>
      </c>
      <c r="BT6" t="s">
        <v>246</v>
      </c>
      <c r="BU6" t="s">
        <v>240</v>
      </c>
      <c r="BV6" t="s">
        <v>240</v>
      </c>
      <c r="BW6" t="s">
        <v>249</v>
      </c>
      <c r="BY6">
        <f t="shared" si="0"/>
        <v>0</v>
      </c>
      <c r="BZ6">
        <f t="shared" si="1"/>
        <v>0</v>
      </c>
      <c r="CA6">
        <f t="shared" si="2"/>
        <v>0.5</v>
      </c>
      <c r="CB6">
        <f t="shared" si="3"/>
        <v>0.5</v>
      </c>
    </row>
    <row r="7" spans="1:80" x14ac:dyDescent="0.35">
      <c r="A7" t="s">
        <v>242</v>
      </c>
      <c r="B7" t="s">
        <v>250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1000</v>
      </c>
      <c r="L7">
        <v>1000</v>
      </c>
      <c r="M7">
        <v>1000</v>
      </c>
      <c r="N7">
        <v>1100</v>
      </c>
      <c r="O7">
        <v>1700</v>
      </c>
      <c r="P7">
        <v>1000</v>
      </c>
      <c r="Q7">
        <v>1000</v>
      </c>
      <c r="R7">
        <v>1700</v>
      </c>
      <c r="S7">
        <v>1400</v>
      </c>
      <c r="T7">
        <v>2000</v>
      </c>
      <c r="U7">
        <v>1700</v>
      </c>
      <c r="V7">
        <v>2100</v>
      </c>
      <c r="W7">
        <v>2800</v>
      </c>
      <c r="X7">
        <v>785</v>
      </c>
      <c r="Y7">
        <v>1514</v>
      </c>
      <c r="Z7">
        <v>1637</v>
      </c>
      <c r="AA7">
        <v>1708</v>
      </c>
      <c r="AB7">
        <v>1565</v>
      </c>
      <c r="AC7">
        <v>1475</v>
      </c>
      <c r="AD7">
        <v>1981</v>
      </c>
      <c r="AE7">
        <v>2716</v>
      </c>
      <c r="AF7">
        <v>1638</v>
      </c>
      <c r="AG7">
        <v>3106</v>
      </c>
      <c r="AH7">
        <v>3429</v>
      </c>
      <c r="AI7">
        <v>5506</v>
      </c>
      <c r="AJ7">
        <v>5147</v>
      </c>
      <c r="AK7">
        <v>3592</v>
      </c>
      <c r="AL7">
        <v>5758</v>
      </c>
      <c r="AM7">
        <v>8854</v>
      </c>
      <c r="AN7">
        <v>8254</v>
      </c>
      <c r="AO7">
        <v>9544</v>
      </c>
      <c r="AP7">
        <v>12633</v>
      </c>
      <c r="AQ7">
        <v>8871</v>
      </c>
      <c r="AR7">
        <v>10609</v>
      </c>
      <c r="AS7">
        <v>9730</v>
      </c>
      <c r="AT7">
        <v>8875</v>
      </c>
      <c r="AU7">
        <v>8626</v>
      </c>
      <c r="AV7">
        <v>7665</v>
      </c>
      <c r="AW7">
        <v>7826</v>
      </c>
      <c r="AX7">
        <v>6957</v>
      </c>
      <c r="AY7">
        <v>6622</v>
      </c>
      <c r="AZ7">
        <v>7353</v>
      </c>
      <c r="BA7">
        <v>6243</v>
      </c>
      <c r="BB7">
        <v>7208</v>
      </c>
      <c r="BC7">
        <v>6718</v>
      </c>
      <c r="BD7">
        <v>6939</v>
      </c>
      <c r="BE7">
        <v>6946</v>
      </c>
      <c r="BF7">
        <v>17121</v>
      </c>
      <c r="BG7">
        <v>17263</v>
      </c>
      <c r="BH7">
        <v>17709</v>
      </c>
      <c r="BI7">
        <v>15255</v>
      </c>
      <c r="BJ7">
        <v>16269</v>
      </c>
      <c r="BK7">
        <v>15135</v>
      </c>
      <c r="BL7">
        <v>14324</v>
      </c>
      <c r="BM7">
        <v>15454</v>
      </c>
      <c r="BN7">
        <v>13944</v>
      </c>
      <c r="BO7">
        <v>14801</v>
      </c>
      <c r="BP7">
        <v>15290</v>
      </c>
      <c r="BQ7">
        <v>16018</v>
      </c>
      <c r="BR7">
        <v>15617</v>
      </c>
      <c r="BS7">
        <v>16092</v>
      </c>
      <c r="BT7" t="s">
        <v>246</v>
      </c>
      <c r="BU7" t="s">
        <v>251</v>
      </c>
      <c r="BV7" t="s">
        <v>240</v>
      </c>
      <c r="BW7" t="s">
        <v>245</v>
      </c>
      <c r="BY7">
        <f t="shared" si="0"/>
        <v>0</v>
      </c>
      <c r="BZ7">
        <f t="shared" si="1"/>
        <v>0</v>
      </c>
      <c r="CA7">
        <f t="shared" si="2"/>
        <v>0.5</v>
      </c>
      <c r="CB7">
        <f t="shared" si="3"/>
        <v>0.5</v>
      </c>
    </row>
    <row r="8" spans="1:80" x14ac:dyDescent="0.35">
      <c r="A8" t="s">
        <v>242</v>
      </c>
      <c r="B8" t="s">
        <v>252</v>
      </c>
      <c r="C8">
        <v>800</v>
      </c>
      <c r="D8">
        <v>900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  <c r="K8">
        <v>800</v>
      </c>
      <c r="L8">
        <v>800</v>
      </c>
      <c r="M8">
        <v>800</v>
      </c>
      <c r="N8">
        <v>1000</v>
      </c>
      <c r="O8">
        <v>900</v>
      </c>
      <c r="P8">
        <v>1300</v>
      </c>
      <c r="Q8">
        <v>1200</v>
      </c>
      <c r="R8">
        <v>900</v>
      </c>
      <c r="S8">
        <v>1000</v>
      </c>
      <c r="T8">
        <v>1000</v>
      </c>
      <c r="U8">
        <v>1400</v>
      </c>
      <c r="V8">
        <v>1500</v>
      </c>
      <c r="W8">
        <v>3984</v>
      </c>
      <c r="X8">
        <v>3408</v>
      </c>
      <c r="Y8">
        <v>4618</v>
      </c>
      <c r="Z8">
        <v>4838</v>
      </c>
      <c r="AA8">
        <v>5082</v>
      </c>
      <c r="AB8">
        <v>4692</v>
      </c>
      <c r="AC8">
        <v>6545</v>
      </c>
      <c r="AD8">
        <v>6417</v>
      </c>
      <c r="AE8">
        <v>6613</v>
      </c>
      <c r="AF8">
        <v>5970</v>
      </c>
      <c r="AG8">
        <v>7874</v>
      </c>
      <c r="AH8">
        <v>9075</v>
      </c>
      <c r="AI8">
        <v>10720</v>
      </c>
      <c r="AJ8">
        <v>10317</v>
      </c>
      <c r="AK8">
        <v>11095</v>
      </c>
      <c r="AL8">
        <v>11400</v>
      </c>
      <c r="AM8">
        <v>5156</v>
      </c>
      <c r="AN8">
        <v>4635</v>
      </c>
      <c r="AO8">
        <v>4193</v>
      </c>
      <c r="AP8">
        <v>3370</v>
      </c>
      <c r="AQ8">
        <v>3634</v>
      </c>
      <c r="AR8">
        <v>3172</v>
      </c>
      <c r="AS8">
        <v>3609</v>
      </c>
      <c r="AT8">
        <v>3173</v>
      </c>
      <c r="AU8">
        <v>2282</v>
      </c>
      <c r="AV8">
        <v>3693</v>
      </c>
      <c r="AW8">
        <v>4592</v>
      </c>
      <c r="AX8">
        <v>5553</v>
      </c>
      <c r="AY8">
        <v>4803</v>
      </c>
      <c r="AZ8">
        <v>4622</v>
      </c>
      <c r="BA8">
        <v>5673</v>
      </c>
      <c r="BB8">
        <v>4995</v>
      </c>
      <c r="BC8">
        <v>4937</v>
      </c>
      <c r="BD8">
        <v>5750</v>
      </c>
      <c r="BE8">
        <v>5258</v>
      </c>
      <c r="BF8">
        <v>5226</v>
      </c>
      <c r="BG8">
        <v>4644</v>
      </c>
      <c r="BH8">
        <v>5413</v>
      </c>
      <c r="BI8">
        <v>6620</v>
      </c>
      <c r="BJ8">
        <v>12473</v>
      </c>
      <c r="BK8">
        <v>13311</v>
      </c>
      <c r="BL8">
        <v>9509</v>
      </c>
      <c r="BM8">
        <v>11229</v>
      </c>
      <c r="BN8">
        <v>11292</v>
      </c>
      <c r="BO8">
        <v>10167</v>
      </c>
      <c r="BP8">
        <v>10661</v>
      </c>
      <c r="BQ8">
        <v>11785.55</v>
      </c>
      <c r="BR8">
        <v>12397.14</v>
      </c>
      <c r="BS8">
        <v>11658</v>
      </c>
      <c r="BT8" t="s">
        <v>246</v>
      </c>
      <c r="BU8" t="s">
        <v>253</v>
      </c>
      <c r="BV8" t="s">
        <v>240</v>
      </c>
      <c r="BW8" t="s">
        <v>245</v>
      </c>
      <c r="BY8">
        <f t="shared" si="0"/>
        <v>0</v>
      </c>
      <c r="BZ8">
        <f t="shared" si="1"/>
        <v>0</v>
      </c>
      <c r="CA8">
        <f t="shared" si="2"/>
        <v>0.5</v>
      </c>
      <c r="CB8">
        <f t="shared" si="3"/>
        <v>0.5</v>
      </c>
    </row>
    <row r="9" spans="1:80" x14ac:dyDescent="0.35">
      <c r="A9" t="s">
        <v>254</v>
      </c>
      <c r="B9" t="s">
        <v>255</v>
      </c>
      <c r="C9">
        <v>16700</v>
      </c>
      <c r="D9">
        <v>17800</v>
      </c>
      <c r="E9">
        <v>17900</v>
      </c>
      <c r="F9">
        <v>20300</v>
      </c>
      <c r="G9">
        <v>23100</v>
      </c>
      <c r="H9">
        <v>7300</v>
      </c>
      <c r="I9">
        <v>7200</v>
      </c>
      <c r="J9">
        <v>6600</v>
      </c>
      <c r="K9">
        <v>6000</v>
      </c>
      <c r="L9">
        <v>8800</v>
      </c>
      <c r="M9">
        <v>9700</v>
      </c>
      <c r="N9">
        <v>11500</v>
      </c>
      <c r="O9">
        <v>10900</v>
      </c>
      <c r="P9">
        <v>22700</v>
      </c>
      <c r="Q9">
        <v>13200</v>
      </c>
      <c r="R9">
        <v>18800</v>
      </c>
      <c r="S9">
        <v>8400</v>
      </c>
      <c r="T9">
        <v>7900</v>
      </c>
      <c r="U9">
        <v>8400</v>
      </c>
      <c r="V9">
        <v>9800</v>
      </c>
      <c r="W9">
        <v>9460</v>
      </c>
      <c r="X9">
        <v>7481</v>
      </c>
      <c r="Y9">
        <v>6214</v>
      </c>
      <c r="Z9">
        <v>5322</v>
      </c>
      <c r="AA9">
        <v>8350</v>
      </c>
      <c r="AB9">
        <v>7761</v>
      </c>
      <c r="AC9">
        <v>2839</v>
      </c>
      <c r="AD9">
        <v>5899</v>
      </c>
      <c r="AE9">
        <v>5705</v>
      </c>
      <c r="AF9">
        <v>7683</v>
      </c>
      <c r="AG9">
        <v>7409</v>
      </c>
      <c r="AH9">
        <v>8144</v>
      </c>
      <c r="AI9">
        <v>10365</v>
      </c>
      <c r="AJ9">
        <v>6845</v>
      </c>
      <c r="AK9">
        <v>7308</v>
      </c>
      <c r="AL9">
        <v>8020</v>
      </c>
      <c r="AM9">
        <v>9423</v>
      </c>
      <c r="AN9">
        <v>12832</v>
      </c>
      <c r="AO9">
        <v>10445</v>
      </c>
      <c r="AP9">
        <v>8440</v>
      </c>
      <c r="AQ9">
        <v>11039</v>
      </c>
      <c r="AR9">
        <v>9292</v>
      </c>
      <c r="AS9">
        <v>14497</v>
      </c>
      <c r="AT9">
        <v>13452</v>
      </c>
      <c r="AU9">
        <v>11167</v>
      </c>
      <c r="AV9">
        <v>9986</v>
      </c>
      <c r="AW9">
        <v>8597</v>
      </c>
      <c r="AX9">
        <v>8829</v>
      </c>
      <c r="AY9">
        <v>10233</v>
      </c>
      <c r="AZ9">
        <v>8342</v>
      </c>
      <c r="BA9">
        <v>9604</v>
      </c>
      <c r="BB9">
        <v>10077</v>
      </c>
      <c r="BC9">
        <v>8541</v>
      </c>
      <c r="BD9">
        <v>14445</v>
      </c>
      <c r="BE9">
        <v>20854</v>
      </c>
      <c r="BF9">
        <v>23971</v>
      </c>
      <c r="BG9">
        <v>21558</v>
      </c>
      <c r="BH9">
        <v>16717</v>
      </c>
      <c r="BI9">
        <v>15578</v>
      </c>
      <c r="BJ9">
        <v>13072</v>
      </c>
      <c r="BK9">
        <v>10196</v>
      </c>
      <c r="BL9">
        <v>11359</v>
      </c>
      <c r="BM9">
        <v>10489</v>
      </c>
      <c r="BN9">
        <v>9693</v>
      </c>
      <c r="BO9">
        <v>6965</v>
      </c>
      <c r="BP9">
        <v>7564</v>
      </c>
      <c r="BQ9">
        <v>8719.86</v>
      </c>
      <c r="BR9">
        <v>8505.1299999999992</v>
      </c>
      <c r="BS9">
        <v>6913</v>
      </c>
      <c r="BT9" t="s">
        <v>246</v>
      </c>
      <c r="BU9" t="s">
        <v>240</v>
      </c>
      <c r="BV9" t="s">
        <v>240</v>
      </c>
      <c r="BW9" t="s">
        <v>245</v>
      </c>
      <c r="BY9">
        <f t="shared" si="0"/>
        <v>0</v>
      </c>
      <c r="BZ9">
        <f t="shared" si="1"/>
        <v>0</v>
      </c>
      <c r="CA9">
        <f t="shared" si="2"/>
        <v>0.5</v>
      </c>
      <c r="CB9">
        <f t="shared" si="3"/>
        <v>0.5</v>
      </c>
    </row>
    <row r="10" spans="1:80" x14ac:dyDescent="0.35">
      <c r="A10" t="s">
        <v>256</v>
      </c>
      <c r="B10" t="s">
        <v>257</v>
      </c>
      <c r="C10">
        <v>7800</v>
      </c>
      <c r="D10">
        <v>8600</v>
      </c>
      <c r="E10">
        <v>6900</v>
      </c>
      <c r="F10">
        <v>7000</v>
      </c>
      <c r="G10">
        <v>6400</v>
      </c>
      <c r="H10">
        <v>6800</v>
      </c>
      <c r="I10">
        <v>7200</v>
      </c>
      <c r="J10">
        <v>8700</v>
      </c>
      <c r="K10">
        <v>8900</v>
      </c>
      <c r="L10">
        <v>8500</v>
      </c>
      <c r="M10">
        <v>8150</v>
      </c>
      <c r="N10">
        <v>9400</v>
      </c>
      <c r="O10">
        <v>6400</v>
      </c>
      <c r="P10">
        <v>6200</v>
      </c>
      <c r="Q10">
        <v>8000</v>
      </c>
      <c r="R10">
        <v>7900</v>
      </c>
      <c r="S10">
        <v>7000</v>
      </c>
      <c r="T10">
        <v>7100</v>
      </c>
      <c r="U10">
        <v>7000</v>
      </c>
      <c r="V10">
        <v>6800</v>
      </c>
      <c r="W10">
        <v>7043</v>
      </c>
      <c r="X10">
        <v>6705</v>
      </c>
      <c r="Y10">
        <v>7442</v>
      </c>
      <c r="Z10">
        <v>8998</v>
      </c>
      <c r="AA10">
        <v>10052</v>
      </c>
      <c r="AB10">
        <v>10108</v>
      </c>
      <c r="AC10">
        <v>9121</v>
      </c>
      <c r="AD10">
        <v>9683</v>
      </c>
      <c r="AE10">
        <v>9349</v>
      </c>
      <c r="AF10">
        <v>8676</v>
      </c>
      <c r="AG10">
        <v>8877</v>
      </c>
      <c r="AH10">
        <v>10104</v>
      </c>
      <c r="AI10">
        <v>10659</v>
      </c>
      <c r="AJ10">
        <v>13646</v>
      </c>
      <c r="AK10">
        <v>19217</v>
      </c>
      <c r="AL10">
        <v>21517</v>
      </c>
      <c r="AM10">
        <v>17613</v>
      </c>
      <c r="AN10">
        <v>15597</v>
      </c>
      <c r="AO10">
        <v>17347</v>
      </c>
      <c r="AP10">
        <v>13922</v>
      </c>
      <c r="AQ10">
        <v>23189</v>
      </c>
      <c r="AR10">
        <v>20869</v>
      </c>
      <c r="AS10">
        <v>19612</v>
      </c>
      <c r="AT10">
        <v>13361</v>
      </c>
      <c r="AU10">
        <v>13774</v>
      </c>
      <c r="AV10">
        <v>9816</v>
      </c>
      <c r="AW10">
        <v>9101</v>
      </c>
      <c r="AX10">
        <v>10119</v>
      </c>
      <c r="AY10">
        <v>8127</v>
      </c>
      <c r="AZ10">
        <v>9261</v>
      </c>
      <c r="BA10">
        <v>12323</v>
      </c>
      <c r="BB10">
        <v>11100</v>
      </c>
      <c r="BC10">
        <v>10133</v>
      </c>
      <c r="BD10">
        <v>9489</v>
      </c>
      <c r="BE10">
        <v>7702</v>
      </c>
      <c r="BF10">
        <v>16326</v>
      </c>
      <c r="BG10">
        <v>16451</v>
      </c>
      <c r="BH10">
        <v>13483</v>
      </c>
      <c r="BI10">
        <v>13586</v>
      </c>
      <c r="BJ10">
        <v>15569</v>
      </c>
      <c r="BK10">
        <v>15178</v>
      </c>
      <c r="BL10">
        <v>14936</v>
      </c>
      <c r="BM10">
        <v>15368</v>
      </c>
      <c r="BN10">
        <v>16052</v>
      </c>
      <c r="BO10">
        <v>15870</v>
      </c>
      <c r="BP10">
        <v>18283</v>
      </c>
      <c r="BQ10">
        <v>19955.87</v>
      </c>
      <c r="BR10">
        <v>23950.880000000001</v>
      </c>
      <c r="BS10">
        <v>25911</v>
      </c>
      <c r="BT10" t="s">
        <v>246</v>
      </c>
      <c r="BU10" t="s">
        <v>258</v>
      </c>
      <c r="BV10" t="s">
        <v>240</v>
      </c>
      <c r="BW10" t="s">
        <v>241</v>
      </c>
      <c r="BY10">
        <f t="shared" si="0"/>
        <v>0</v>
      </c>
      <c r="BZ10">
        <f t="shared" si="1"/>
        <v>0</v>
      </c>
      <c r="CA10">
        <f t="shared" si="2"/>
        <v>0.5</v>
      </c>
      <c r="CB10">
        <f t="shared" si="3"/>
        <v>0.5</v>
      </c>
    </row>
    <row r="11" spans="1:80" x14ac:dyDescent="0.35">
      <c r="A11" t="s">
        <v>259</v>
      </c>
      <c r="B11" t="s">
        <v>260</v>
      </c>
      <c r="C11">
        <v>2700</v>
      </c>
      <c r="D11">
        <v>2600</v>
      </c>
      <c r="E11">
        <v>2900</v>
      </c>
      <c r="F11">
        <v>2800</v>
      </c>
      <c r="G11">
        <v>3400</v>
      </c>
      <c r="H11">
        <v>4000</v>
      </c>
      <c r="I11">
        <v>4100</v>
      </c>
      <c r="J11">
        <v>4500</v>
      </c>
      <c r="K11">
        <v>4400</v>
      </c>
      <c r="L11">
        <v>4800</v>
      </c>
      <c r="M11">
        <v>6800</v>
      </c>
      <c r="N11">
        <v>7500</v>
      </c>
      <c r="O11">
        <v>6200</v>
      </c>
      <c r="P11">
        <v>6300</v>
      </c>
      <c r="Q11">
        <v>7500</v>
      </c>
      <c r="R11">
        <v>9500</v>
      </c>
      <c r="S11">
        <v>9800</v>
      </c>
      <c r="T11">
        <v>8800</v>
      </c>
      <c r="U11">
        <v>7800</v>
      </c>
      <c r="V11">
        <v>7500</v>
      </c>
      <c r="W11">
        <v>8303</v>
      </c>
      <c r="X11">
        <v>8749</v>
      </c>
      <c r="Y11">
        <v>7926</v>
      </c>
      <c r="Z11">
        <v>6643</v>
      </c>
      <c r="AA11">
        <v>6984</v>
      </c>
      <c r="AB11">
        <v>7131</v>
      </c>
      <c r="AC11">
        <v>6701</v>
      </c>
      <c r="AD11">
        <v>6905</v>
      </c>
      <c r="AE11">
        <v>7676</v>
      </c>
      <c r="AF11">
        <v>7778</v>
      </c>
      <c r="AG11">
        <v>7909</v>
      </c>
      <c r="AH11">
        <v>6681</v>
      </c>
      <c r="AI11">
        <v>5496</v>
      </c>
      <c r="AJ11">
        <v>6250</v>
      </c>
      <c r="AK11">
        <v>7203</v>
      </c>
      <c r="AL11">
        <v>7780</v>
      </c>
      <c r="AM11">
        <v>8130</v>
      </c>
      <c r="AN11">
        <v>8297</v>
      </c>
      <c r="AO11">
        <v>10604</v>
      </c>
      <c r="AP11">
        <v>11161</v>
      </c>
      <c r="AQ11">
        <v>10588</v>
      </c>
      <c r="AR11">
        <v>8196</v>
      </c>
      <c r="AS11">
        <v>7936</v>
      </c>
      <c r="AT11">
        <v>7632</v>
      </c>
      <c r="AU11">
        <v>8382</v>
      </c>
      <c r="AV11">
        <v>7985</v>
      </c>
      <c r="AW11">
        <v>7591</v>
      </c>
      <c r="AX11">
        <v>6579</v>
      </c>
      <c r="AY11">
        <v>4690</v>
      </c>
      <c r="AZ11">
        <v>4662</v>
      </c>
      <c r="BA11">
        <v>4490</v>
      </c>
      <c r="BB11">
        <v>4499</v>
      </c>
      <c r="BC11">
        <v>4425</v>
      </c>
      <c r="BD11">
        <v>3877</v>
      </c>
      <c r="BE11">
        <v>4655</v>
      </c>
      <c r="BF11">
        <v>5723</v>
      </c>
      <c r="BG11">
        <v>6004</v>
      </c>
      <c r="BH11">
        <v>5456</v>
      </c>
      <c r="BI11">
        <v>5436</v>
      </c>
      <c r="BJ11">
        <v>5760</v>
      </c>
      <c r="BK11">
        <v>5593</v>
      </c>
      <c r="BL11">
        <v>5083</v>
      </c>
      <c r="BM11">
        <v>4673</v>
      </c>
      <c r="BN11">
        <v>4274</v>
      </c>
      <c r="BO11">
        <v>5071</v>
      </c>
      <c r="BP11">
        <v>4213</v>
      </c>
      <c r="BQ11">
        <v>4464.33</v>
      </c>
      <c r="BR11">
        <v>4935.34</v>
      </c>
      <c r="BS11">
        <v>5181</v>
      </c>
      <c r="BT11" t="s">
        <v>246</v>
      </c>
      <c r="BU11" t="s">
        <v>240</v>
      </c>
      <c r="BV11" t="s">
        <v>240</v>
      </c>
      <c r="BW11" t="s">
        <v>245</v>
      </c>
      <c r="BY11">
        <f t="shared" si="0"/>
        <v>0</v>
      </c>
      <c r="BZ11">
        <f t="shared" si="1"/>
        <v>0</v>
      </c>
      <c r="CA11">
        <f t="shared" si="2"/>
        <v>0.5</v>
      </c>
      <c r="CB11">
        <f t="shared" si="3"/>
        <v>0.5</v>
      </c>
    </row>
    <row r="12" spans="1:80" x14ac:dyDescent="0.35">
      <c r="A12" t="s">
        <v>259</v>
      </c>
      <c r="B12" t="s">
        <v>261</v>
      </c>
      <c r="C12">
        <v>3700</v>
      </c>
      <c r="D12">
        <v>3700</v>
      </c>
      <c r="E12">
        <v>3800</v>
      </c>
      <c r="F12">
        <v>3800</v>
      </c>
      <c r="G12">
        <v>5000</v>
      </c>
      <c r="H12">
        <v>5800</v>
      </c>
      <c r="I12">
        <v>5600</v>
      </c>
      <c r="J12">
        <v>6200</v>
      </c>
      <c r="K12">
        <v>8900</v>
      </c>
      <c r="L12">
        <v>8000</v>
      </c>
      <c r="M12">
        <v>7300</v>
      </c>
      <c r="N12">
        <v>7600</v>
      </c>
      <c r="O12">
        <v>6000</v>
      </c>
      <c r="P12">
        <v>5800</v>
      </c>
      <c r="Q12">
        <v>9100</v>
      </c>
      <c r="R12">
        <v>9100</v>
      </c>
      <c r="S12">
        <v>10700</v>
      </c>
      <c r="T12">
        <v>9300</v>
      </c>
      <c r="U12">
        <v>10100</v>
      </c>
      <c r="V12">
        <v>9700</v>
      </c>
      <c r="W12">
        <v>8567</v>
      </c>
      <c r="X12">
        <v>8294</v>
      </c>
      <c r="Y12">
        <v>9823</v>
      </c>
      <c r="Z12">
        <v>9147</v>
      </c>
      <c r="AA12">
        <v>10054</v>
      </c>
      <c r="AB12">
        <v>13046</v>
      </c>
      <c r="AC12">
        <v>13054</v>
      </c>
      <c r="AD12">
        <v>13353</v>
      </c>
      <c r="AE12">
        <v>13799</v>
      </c>
      <c r="AF12">
        <v>12639</v>
      </c>
      <c r="AG12">
        <v>14095</v>
      </c>
      <c r="AH12">
        <v>13142</v>
      </c>
      <c r="AI12">
        <v>12812</v>
      </c>
      <c r="AJ12">
        <v>14098</v>
      </c>
      <c r="AK12">
        <v>15313</v>
      </c>
      <c r="AL12">
        <v>16119</v>
      </c>
      <c r="AM12">
        <v>18281</v>
      </c>
      <c r="AN12">
        <v>20418</v>
      </c>
      <c r="AO12">
        <v>26033</v>
      </c>
      <c r="AP12">
        <v>22590</v>
      </c>
      <c r="AQ12">
        <v>20029</v>
      </c>
      <c r="AR12">
        <v>20848</v>
      </c>
      <c r="AS12">
        <v>23350</v>
      </c>
      <c r="AT12">
        <v>19266</v>
      </c>
      <c r="AU12">
        <v>16117</v>
      </c>
      <c r="AV12">
        <v>16526</v>
      </c>
      <c r="AW12">
        <v>17209</v>
      </c>
      <c r="AX12">
        <v>19346</v>
      </c>
      <c r="AY12">
        <v>16743</v>
      </c>
      <c r="AZ12">
        <v>13393</v>
      </c>
      <c r="BA12">
        <v>14557</v>
      </c>
      <c r="BB12">
        <v>15378</v>
      </c>
      <c r="BC12">
        <v>15967</v>
      </c>
      <c r="BD12">
        <v>14258</v>
      </c>
      <c r="BE12">
        <v>15715</v>
      </c>
      <c r="BF12">
        <v>12857</v>
      </c>
      <c r="BG12">
        <v>11686</v>
      </c>
      <c r="BH12">
        <v>10664</v>
      </c>
      <c r="BI12">
        <v>8131</v>
      </c>
      <c r="BJ12">
        <v>8947</v>
      </c>
      <c r="BK12">
        <v>10205</v>
      </c>
      <c r="BL12">
        <v>10627</v>
      </c>
      <c r="BM12">
        <v>10215</v>
      </c>
      <c r="BN12">
        <v>9927</v>
      </c>
      <c r="BO12">
        <v>10017</v>
      </c>
      <c r="BP12">
        <v>9374</v>
      </c>
      <c r="BQ12">
        <v>9515</v>
      </c>
      <c r="BR12">
        <v>9972</v>
      </c>
      <c r="BS12">
        <v>12026</v>
      </c>
      <c r="BT12" t="s">
        <v>246</v>
      </c>
      <c r="BU12" t="s">
        <v>240</v>
      </c>
      <c r="BV12" t="s">
        <v>240</v>
      </c>
      <c r="BW12" t="s">
        <v>245</v>
      </c>
      <c r="BY12">
        <f t="shared" si="0"/>
        <v>0</v>
      </c>
      <c r="BZ12">
        <f t="shared" si="1"/>
        <v>0</v>
      </c>
      <c r="CA12">
        <f t="shared" si="2"/>
        <v>0.5</v>
      </c>
      <c r="CB12">
        <f t="shared" si="3"/>
        <v>0.5</v>
      </c>
    </row>
    <row r="13" spans="1:80" x14ac:dyDescent="0.35">
      <c r="A13" t="s">
        <v>259</v>
      </c>
      <c r="B13" t="s">
        <v>262</v>
      </c>
      <c r="C13">
        <v>2000</v>
      </c>
      <c r="D13">
        <v>1500</v>
      </c>
      <c r="E13">
        <v>1600</v>
      </c>
      <c r="F13">
        <v>2000</v>
      </c>
      <c r="G13">
        <v>2100</v>
      </c>
      <c r="H13">
        <v>2000</v>
      </c>
      <c r="I13">
        <v>2600</v>
      </c>
      <c r="J13">
        <v>2600</v>
      </c>
      <c r="K13">
        <v>2500</v>
      </c>
      <c r="L13">
        <v>3800</v>
      </c>
      <c r="M13">
        <v>5000</v>
      </c>
      <c r="N13">
        <v>5000</v>
      </c>
      <c r="O13">
        <v>4600</v>
      </c>
      <c r="P13">
        <v>4800</v>
      </c>
      <c r="Q13">
        <v>5400</v>
      </c>
      <c r="R13">
        <v>8500</v>
      </c>
      <c r="S13">
        <v>3800</v>
      </c>
      <c r="T13">
        <v>3900</v>
      </c>
      <c r="U13">
        <v>5300</v>
      </c>
      <c r="V13">
        <v>3800</v>
      </c>
      <c r="W13">
        <v>830</v>
      </c>
      <c r="X13">
        <v>735</v>
      </c>
      <c r="Y13">
        <v>1055</v>
      </c>
      <c r="Z13">
        <v>1893</v>
      </c>
      <c r="AA13">
        <v>1677</v>
      </c>
      <c r="AB13">
        <v>1999</v>
      </c>
      <c r="AC13">
        <v>3597</v>
      </c>
      <c r="AD13">
        <v>2317</v>
      </c>
      <c r="AE13">
        <v>2322</v>
      </c>
      <c r="AF13">
        <v>2444</v>
      </c>
      <c r="AG13">
        <v>2455</v>
      </c>
      <c r="AH13">
        <v>2652</v>
      </c>
      <c r="AI13">
        <v>3464</v>
      </c>
      <c r="AJ13">
        <v>3061</v>
      </c>
      <c r="AK13">
        <v>4042</v>
      </c>
      <c r="AL13">
        <v>5484</v>
      </c>
      <c r="AM13">
        <v>6062</v>
      </c>
      <c r="AN13">
        <v>8219</v>
      </c>
      <c r="AO13">
        <v>12619</v>
      </c>
      <c r="AP13">
        <v>14193</v>
      </c>
      <c r="AQ13">
        <v>13038</v>
      </c>
      <c r="AR13">
        <v>8616</v>
      </c>
      <c r="AS13">
        <v>10380</v>
      </c>
      <c r="AT13">
        <v>9833</v>
      </c>
      <c r="AU13">
        <v>9762</v>
      </c>
      <c r="AV13">
        <v>7737</v>
      </c>
      <c r="AW13">
        <v>7712</v>
      </c>
      <c r="AX13">
        <v>10745</v>
      </c>
      <c r="AY13">
        <v>8502</v>
      </c>
      <c r="AZ13">
        <v>10650</v>
      </c>
      <c r="BA13">
        <v>8984</v>
      </c>
      <c r="BB13">
        <v>9944</v>
      </c>
      <c r="BC13">
        <v>12324</v>
      </c>
      <c r="BD13">
        <v>11764</v>
      </c>
      <c r="BE13">
        <v>10218</v>
      </c>
      <c r="BF13">
        <v>9826</v>
      </c>
      <c r="BG13">
        <v>10293</v>
      </c>
      <c r="BH13">
        <v>10901</v>
      </c>
      <c r="BI13">
        <v>8803</v>
      </c>
      <c r="BJ13">
        <v>9131</v>
      </c>
      <c r="BK13">
        <v>10140</v>
      </c>
      <c r="BL13">
        <v>10551</v>
      </c>
      <c r="BM13">
        <v>12129</v>
      </c>
      <c r="BN13">
        <v>11110</v>
      </c>
      <c r="BO13">
        <v>9060</v>
      </c>
      <c r="BP13">
        <v>8635</v>
      </c>
      <c r="BQ13">
        <v>9454.86</v>
      </c>
      <c r="BR13">
        <v>11226.25</v>
      </c>
      <c r="BS13">
        <v>11848</v>
      </c>
      <c r="BT13" t="s">
        <v>246</v>
      </c>
      <c r="BU13" t="s">
        <v>263</v>
      </c>
      <c r="BV13" t="s">
        <v>240</v>
      </c>
      <c r="BW13" t="s">
        <v>245</v>
      </c>
      <c r="BY13">
        <f t="shared" si="0"/>
        <v>0</v>
      </c>
      <c r="BZ13">
        <f t="shared" si="1"/>
        <v>0</v>
      </c>
      <c r="CA13">
        <f t="shared" si="2"/>
        <v>0.5</v>
      </c>
      <c r="CB13">
        <f t="shared" si="3"/>
        <v>0.5</v>
      </c>
    </row>
    <row r="14" spans="1:80" x14ac:dyDescent="0.35">
      <c r="A14" t="s">
        <v>264</v>
      </c>
      <c r="B14" t="s">
        <v>265</v>
      </c>
      <c r="C14">
        <v>3100</v>
      </c>
      <c r="D14">
        <v>3200</v>
      </c>
      <c r="E14">
        <v>3200</v>
      </c>
      <c r="F14">
        <v>3300</v>
      </c>
      <c r="G14">
        <v>4200</v>
      </c>
      <c r="H14">
        <v>4900</v>
      </c>
      <c r="I14">
        <v>4700</v>
      </c>
      <c r="J14">
        <v>4900</v>
      </c>
      <c r="K14">
        <v>3800</v>
      </c>
      <c r="L14">
        <v>4700</v>
      </c>
      <c r="M14">
        <v>4400</v>
      </c>
      <c r="N14">
        <v>5800</v>
      </c>
      <c r="O14">
        <v>5400</v>
      </c>
      <c r="P14">
        <v>5200</v>
      </c>
      <c r="Q14">
        <v>8800</v>
      </c>
      <c r="R14">
        <v>9500</v>
      </c>
      <c r="S14">
        <v>9300</v>
      </c>
      <c r="T14">
        <v>12100</v>
      </c>
      <c r="U14">
        <v>13200</v>
      </c>
      <c r="V14">
        <v>15700</v>
      </c>
      <c r="W14">
        <v>16192</v>
      </c>
      <c r="X14">
        <v>12605</v>
      </c>
      <c r="Y14">
        <v>17455</v>
      </c>
      <c r="Z14">
        <v>11239</v>
      </c>
      <c r="AA14">
        <v>29455</v>
      </c>
      <c r="AB14">
        <v>52913</v>
      </c>
      <c r="AC14">
        <v>40577</v>
      </c>
      <c r="AD14">
        <v>15993</v>
      </c>
      <c r="AE14">
        <v>14212</v>
      </c>
      <c r="AF14">
        <v>24103</v>
      </c>
      <c r="AG14">
        <v>29677</v>
      </c>
      <c r="AH14">
        <v>21456</v>
      </c>
      <c r="AI14">
        <v>33546</v>
      </c>
      <c r="AJ14">
        <v>35153</v>
      </c>
      <c r="AK14">
        <v>39176</v>
      </c>
      <c r="AL14">
        <v>26010</v>
      </c>
      <c r="AM14">
        <v>27440</v>
      </c>
      <c r="AN14">
        <v>41442</v>
      </c>
      <c r="AO14">
        <v>37653</v>
      </c>
      <c r="AP14">
        <v>39051</v>
      </c>
      <c r="AQ14">
        <v>35512</v>
      </c>
      <c r="AR14">
        <v>40230</v>
      </c>
      <c r="AS14">
        <v>55141</v>
      </c>
      <c r="AT14">
        <v>60276</v>
      </c>
      <c r="AU14">
        <v>51744</v>
      </c>
      <c r="AV14">
        <v>45155</v>
      </c>
      <c r="AW14">
        <v>48060</v>
      </c>
      <c r="AX14">
        <v>36239</v>
      </c>
      <c r="AY14">
        <v>32811</v>
      </c>
      <c r="AZ14">
        <v>40421</v>
      </c>
      <c r="BA14">
        <v>44580</v>
      </c>
      <c r="BB14">
        <v>42657</v>
      </c>
      <c r="BC14">
        <v>36592</v>
      </c>
      <c r="BD14">
        <v>61913</v>
      </c>
      <c r="BE14">
        <v>54618</v>
      </c>
      <c r="BF14">
        <v>26192</v>
      </c>
      <c r="BG14">
        <v>68260</v>
      </c>
      <c r="BH14">
        <v>76419</v>
      </c>
      <c r="BI14">
        <v>62244</v>
      </c>
      <c r="BJ14">
        <v>42220</v>
      </c>
      <c r="BK14">
        <v>47026</v>
      </c>
      <c r="BL14">
        <v>50006</v>
      </c>
      <c r="BM14">
        <v>81396</v>
      </c>
      <c r="BN14">
        <v>42799</v>
      </c>
      <c r="BO14">
        <v>36097</v>
      </c>
      <c r="BP14">
        <v>52174</v>
      </c>
      <c r="BQ14">
        <v>37345</v>
      </c>
      <c r="BR14">
        <v>46830</v>
      </c>
      <c r="BS14">
        <v>58665</v>
      </c>
      <c r="BT14" t="s">
        <v>266</v>
      </c>
      <c r="BU14" t="s">
        <v>240</v>
      </c>
      <c r="BV14" t="s">
        <v>240</v>
      </c>
      <c r="BW14" t="s">
        <v>245</v>
      </c>
      <c r="BX14">
        <v>0.33329999999999999</v>
      </c>
      <c r="BY14">
        <v>0.33329999999999999</v>
      </c>
      <c r="BZ14">
        <v>0.33329999999999999</v>
      </c>
      <c r="CA14">
        <f t="shared" si="2"/>
        <v>0</v>
      </c>
      <c r="CB14">
        <f t="shared" si="3"/>
        <v>0</v>
      </c>
    </row>
    <row r="15" spans="1:80" x14ac:dyDescent="0.35">
      <c r="A15" t="s">
        <v>267</v>
      </c>
      <c r="B15" t="s">
        <v>268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1000</v>
      </c>
      <c r="L15">
        <v>600</v>
      </c>
      <c r="M15">
        <v>600</v>
      </c>
      <c r="N15">
        <v>900</v>
      </c>
      <c r="O15">
        <v>900</v>
      </c>
      <c r="P15">
        <v>0</v>
      </c>
      <c r="Q15">
        <v>800</v>
      </c>
      <c r="R15">
        <v>800</v>
      </c>
      <c r="S15">
        <v>1800</v>
      </c>
      <c r="T15">
        <v>3000</v>
      </c>
      <c r="U15">
        <v>4800</v>
      </c>
      <c r="V15">
        <v>5000</v>
      </c>
      <c r="W15">
        <v>4541</v>
      </c>
      <c r="X15">
        <v>6338</v>
      </c>
      <c r="Y15">
        <v>5716</v>
      </c>
      <c r="Z15">
        <v>2831</v>
      </c>
      <c r="AA15">
        <v>4193</v>
      </c>
      <c r="AB15">
        <v>4739</v>
      </c>
      <c r="AC15">
        <v>5197</v>
      </c>
      <c r="AD15">
        <v>7793</v>
      </c>
      <c r="AE15">
        <v>23808</v>
      </c>
      <c r="AF15">
        <v>33836</v>
      </c>
      <c r="AG15">
        <v>10474</v>
      </c>
      <c r="AH15">
        <v>8131</v>
      </c>
      <c r="AI15">
        <v>6882</v>
      </c>
      <c r="AJ15">
        <v>16110</v>
      </c>
      <c r="AK15">
        <v>18282</v>
      </c>
      <c r="AL15">
        <v>23203</v>
      </c>
      <c r="AM15">
        <v>23926</v>
      </c>
      <c r="AN15">
        <v>32907</v>
      </c>
      <c r="AO15">
        <v>33720</v>
      </c>
      <c r="AP15">
        <v>23827</v>
      </c>
      <c r="AQ15">
        <v>21925</v>
      </c>
      <c r="AR15">
        <v>22777</v>
      </c>
      <c r="AS15">
        <v>21624</v>
      </c>
      <c r="AT15">
        <v>21279</v>
      </c>
      <c r="AU15">
        <v>17423</v>
      </c>
      <c r="AV15">
        <v>18675</v>
      </c>
      <c r="AW15">
        <v>22059</v>
      </c>
      <c r="AX15">
        <v>16038</v>
      </c>
      <c r="AY15">
        <v>14030</v>
      </c>
      <c r="AZ15">
        <v>14643</v>
      </c>
      <c r="BA15">
        <v>18661</v>
      </c>
      <c r="BB15">
        <v>11045</v>
      </c>
      <c r="BC15">
        <v>9775</v>
      </c>
      <c r="BD15">
        <v>8609</v>
      </c>
      <c r="BE15">
        <v>8616</v>
      </c>
      <c r="BF15">
        <v>10443</v>
      </c>
      <c r="BG15">
        <v>11206</v>
      </c>
      <c r="BH15">
        <v>15261</v>
      </c>
      <c r="BI15">
        <v>14470</v>
      </c>
      <c r="BJ15">
        <v>13330</v>
      </c>
      <c r="BK15">
        <v>15861</v>
      </c>
      <c r="BL15">
        <v>11948</v>
      </c>
      <c r="BM15">
        <v>9584</v>
      </c>
      <c r="BN15">
        <v>11318</v>
      </c>
      <c r="BO15">
        <v>10842</v>
      </c>
      <c r="BP15">
        <v>14424</v>
      </c>
      <c r="BQ15">
        <v>12936.89</v>
      </c>
      <c r="BR15">
        <v>9799.18</v>
      </c>
      <c r="BS15">
        <v>8584</v>
      </c>
      <c r="BT15" t="s">
        <v>269</v>
      </c>
      <c r="BU15">
        <v>1.95</v>
      </c>
      <c r="BV15" t="s">
        <v>240</v>
      </c>
      <c r="BW15" t="s">
        <v>241</v>
      </c>
      <c r="BY15">
        <f t="shared" ref="BY15:BY31" si="4">IF(BT15="F",1,0)</f>
        <v>0</v>
      </c>
      <c r="BZ15">
        <f t="shared" ref="BZ15:BZ31" si="5">IF(BT15="O",1,0)</f>
        <v>1</v>
      </c>
      <c r="CA15">
        <f t="shared" si="2"/>
        <v>0</v>
      </c>
      <c r="CB15">
        <f t="shared" si="3"/>
        <v>0</v>
      </c>
    </row>
    <row r="16" spans="1:80" x14ac:dyDescent="0.35">
      <c r="A16" t="s">
        <v>267</v>
      </c>
      <c r="B16" t="s">
        <v>270</v>
      </c>
      <c r="C16">
        <v>9600</v>
      </c>
      <c r="D16">
        <v>10400</v>
      </c>
      <c r="E16">
        <v>14300</v>
      </c>
      <c r="F16">
        <v>12200</v>
      </c>
      <c r="G16">
        <v>11800</v>
      </c>
      <c r="H16">
        <v>10700</v>
      </c>
      <c r="I16">
        <v>10200</v>
      </c>
      <c r="J16">
        <v>10600</v>
      </c>
      <c r="K16">
        <v>15400</v>
      </c>
      <c r="L16">
        <v>15700</v>
      </c>
      <c r="M16">
        <v>14100</v>
      </c>
      <c r="N16">
        <v>15000</v>
      </c>
      <c r="O16">
        <v>13400</v>
      </c>
      <c r="P16">
        <v>14900</v>
      </c>
      <c r="Q16">
        <v>15100</v>
      </c>
      <c r="R16">
        <v>15500</v>
      </c>
      <c r="S16">
        <v>15900</v>
      </c>
      <c r="T16">
        <v>15900</v>
      </c>
      <c r="U16">
        <v>15800</v>
      </c>
      <c r="V16">
        <v>17300</v>
      </c>
      <c r="W16">
        <v>18483</v>
      </c>
      <c r="X16">
        <v>19941</v>
      </c>
      <c r="Y16">
        <v>21302</v>
      </c>
      <c r="Z16">
        <v>18637</v>
      </c>
      <c r="AA16">
        <v>22320</v>
      </c>
      <c r="AB16">
        <v>22489</v>
      </c>
      <c r="AC16">
        <v>24831</v>
      </c>
      <c r="AD16">
        <v>26625</v>
      </c>
      <c r="AE16">
        <v>25019</v>
      </c>
      <c r="AF16">
        <v>22530</v>
      </c>
      <c r="AG16">
        <v>24407</v>
      </c>
      <c r="AH16">
        <v>26831</v>
      </c>
      <c r="AI16">
        <v>30970</v>
      </c>
      <c r="AJ16">
        <v>36389</v>
      </c>
      <c r="AK16">
        <v>41535</v>
      </c>
      <c r="AL16">
        <v>47985</v>
      </c>
      <c r="AM16">
        <v>37915</v>
      </c>
      <c r="AN16">
        <v>39197</v>
      </c>
      <c r="AO16">
        <v>41896</v>
      </c>
      <c r="AP16">
        <v>38197</v>
      </c>
      <c r="AQ16">
        <v>33567</v>
      </c>
      <c r="AR16">
        <v>38175</v>
      </c>
      <c r="AS16">
        <v>44437</v>
      </c>
      <c r="AT16">
        <v>51719</v>
      </c>
      <c r="AU16">
        <v>52394</v>
      </c>
      <c r="AV16">
        <v>52008</v>
      </c>
      <c r="AW16">
        <v>43816</v>
      </c>
      <c r="AX16">
        <v>29956</v>
      </c>
      <c r="AY16">
        <v>26545</v>
      </c>
      <c r="AZ16">
        <v>24144</v>
      </c>
      <c r="BA16">
        <v>22558</v>
      </c>
      <c r="BB16">
        <v>23322</v>
      </c>
      <c r="BC16">
        <v>21680</v>
      </c>
      <c r="BD16">
        <v>21297</v>
      </c>
      <c r="BE16">
        <v>21871</v>
      </c>
      <c r="BF16">
        <v>27434</v>
      </c>
      <c r="BG16">
        <v>32425</v>
      </c>
      <c r="BH16">
        <v>28038</v>
      </c>
      <c r="BI16">
        <v>27510</v>
      </c>
      <c r="BJ16">
        <v>29798</v>
      </c>
      <c r="BK16">
        <v>25374</v>
      </c>
      <c r="BL16">
        <v>22630</v>
      </c>
      <c r="BM16">
        <v>21460</v>
      </c>
      <c r="BN16">
        <v>23600</v>
      </c>
      <c r="BO16">
        <v>20993</v>
      </c>
      <c r="BP16">
        <v>20309</v>
      </c>
      <c r="BQ16">
        <v>19525.419999999998</v>
      </c>
      <c r="BR16">
        <v>19079.95</v>
      </c>
      <c r="BS16">
        <v>20170</v>
      </c>
      <c r="BT16" t="s">
        <v>269</v>
      </c>
      <c r="BU16" t="s">
        <v>271</v>
      </c>
      <c r="BV16" t="s">
        <v>240</v>
      </c>
      <c r="BW16" t="s">
        <v>241</v>
      </c>
      <c r="BY16">
        <f t="shared" si="4"/>
        <v>0</v>
      </c>
      <c r="BZ16">
        <f t="shared" si="5"/>
        <v>1</v>
      </c>
      <c r="CA16">
        <f t="shared" si="2"/>
        <v>0</v>
      </c>
      <c r="CB16">
        <f t="shared" si="3"/>
        <v>0</v>
      </c>
    </row>
    <row r="17" spans="1:80" x14ac:dyDescent="0.35">
      <c r="A17" t="s">
        <v>272</v>
      </c>
      <c r="B17" t="s">
        <v>273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1800</v>
      </c>
      <c r="K17">
        <v>3000</v>
      </c>
      <c r="L17">
        <v>3000</v>
      </c>
      <c r="M17">
        <v>1400</v>
      </c>
      <c r="N17">
        <v>1600</v>
      </c>
      <c r="O17">
        <v>1400</v>
      </c>
      <c r="P17">
        <v>1900</v>
      </c>
      <c r="Q17">
        <v>2500</v>
      </c>
      <c r="R17">
        <v>2300</v>
      </c>
      <c r="S17">
        <v>3000</v>
      </c>
      <c r="T17">
        <v>2200</v>
      </c>
      <c r="U17">
        <v>2600</v>
      </c>
      <c r="V17">
        <v>3100</v>
      </c>
      <c r="W17">
        <v>4623</v>
      </c>
      <c r="X17">
        <v>3016</v>
      </c>
      <c r="Y17">
        <v>2742</v>
      </c>
      <c r="Z17">
        <v>4349</v>
      </c>
      <c r="AA17">
        <v>1423</v>
      </c>
      <c r="AB17">
        <v>1131</v>
      </c>
      <c r="AC17">
        <v>1541</v>
      </c>
      <c r="AD17">
        <v>2079</v>
      </c>
      <c r="AE17">
        <v>2160</v>
      </c>
      <c r="AF17">
        <v>5483</v>
      </c>
      <c r="AG17">
        <v>2961</v>
      </c>
      <c r="AH17">
        <v>3906</v>
      </c>
      <c r="AI17">
        <v>4903</v>
      </c>
      <c r="AJ17">
        <v>5569</v>
      </c>
      <c r="AK17">
        <v>3087</v>
      </c>
      <c r="AL17">
        <v>534</v>
      </c>
      <c r="AM17">
        <v>564</v>
      </c>
      <c r="AN17">
        <v>1279</v>
      </c>
      <c r="AO17">
        <v>1441</v>
      </c>
      <c r="AP17">
        <v>1741</v>
      </c>
      <c r="AQ17">
        <v>1614</v>
      </c>
      <c r="AR17">
        <v>1523</v>
      </c>
      <c r="AS17">
        <v>924</v>
      </c>
      <c r="AT17">
        <v>2099</v>
      </c>
      <c r="AU17">
        <v>2516</v>
      </c>
      <c r="AV17">
        <v>3240</v>
      </c>
      <c r="AW17">
        <v>2341</v>
      </c>
      <c r="AX17">
        <v>1333</v>
      </c>
      <c r="AY17">
        <v>2178</v>
      </c>
      <c r="AZ17">
        <v>2126</v>
      </c>
      <c r="BA17">
        <v>2968</v>
      </c>
      <c r="BB17">
        <v>2802</v>
      </c>
      <c r="BC17">
        <v>868</v>
      </c>
      <c r="BD17">
        <v>666</v>
      </c>
      <c r="BE17">
        <v>689</v>
      </c>
      <c r="BF17">
        <v>986</v>
      </c>
      <c r="BG17">
        <v>1168</v>
      </c>
      <c r="BH17">
        <v>1276</v>
      </c>
      <c r="BI17">
        <v>1010</v>
      </c>
      <c r="BJ17">
        <v>890</v>
      </c>
      <c r="BK17">
        <v>713</v>
      </c>
      <c r="BL17">
        <v>588</v>
      </c>
      <c r="BM17">
        <v>619</v>
      </c>
      <c r="BN17">
        <v>588</v>
      </c>
      <c r="BO17">
        <v>513</v>
      </c>
      <c r="BP17">
        <v>630</v>
      </c>
      <c r="BQ17">
        <v>657</v>
      </c>
      <c r="BR17">
        <v>526</v>
      </c>
      <c r="BS17">
        <v>627</v>
      </c>
      <c r="BT17" t="s">
        <v>269</v>
      </c>
      <c r="BU17">
        <v>3.1</v>
      </c>
      <c r="BV17">
        <v>0.56999999999999995</v>
      </c>
      <c r="BW17" t="s">
        <v>241</v>
      </c>
      <c r="BY17">
        <f t="shared" si="4"/>
        <v>0</v>
      </c>
      <c r="BZ17">
        <f t="shared" si="5"/>
        <v>1</v>
      </c>
      <c r="CA17">
        <f t="shared" si="2"/>
        <v>0</v>
      </c>
      <c r="CB17">
        <f t="shared" si="3"/>
        <v>0</v>
      </c>
    </row>
    <row r="18" spans="1:80" x14ac:dyDescent="0.35">
      <c r="A18" t="s">
        <v>272</v>
      </c>
      <c r="B18" t="s">
        <v>274</v>
      </c>
      <c r="C18">
        <v>600</v>
      </c>
      <c r="D18">
        <v>600</v>
      </c>
      <c r="E18">
        <v>1100</v>
      </c>
      <c r="F18">
        <v>500</v>
      </c>
      <c r="G18">
        <v>900</v>
      </c>
      <c r="H18">
        <v>800</v>
      </c>
      <c r="I18">
        <v>1000</v>
      </c>
      <c r="J18">
        <v>900</v>
      </c>
      <c r="K18">
        <v>3100</v>
      </c>
      <c r="L18">
        <v>3000</v>
      </c>
      <c r="M18">
        <v>3400</v>
      </c>
      <c r="N18">
        <v>4000</v>
      </c>
      <c r="O18">
        <v>4500</v>
      </c>
      <c r="P18">
        <v>4900</v>
      </c>
      <c r="Q18">
        <v>4800</v>
      </c>
      <c r="R18">
        <v>7600</v>
      </c>
      <c r="S18">
        <v>5500</v>
      </c>
      <c r="T18">
        <v>4600</v>
      </c>
      <c r="U18">
        <v>4900</v>
      </c>
      <c r="V18">
        <v>4800</v>
      </c>
      <c r="W18">
        <v>4482</v>
      </c>
      <c r="X18">
        <v>4483</v>
      </c>
      <c r="Y18">
        <v>4943</v>
      </c>
      <c r="Z18">
        <v>5100</v>
      </c>
      <c r="AA18">
        <v>5110</v>
      </c>
      <c r="AB18">
        <v>5261</v>
      </c>
      <c r="AC18">
        <v>6154</v>
      </c>
      <c r="AD18">
        <v>6110</v>
      </c>
      <c r="AE18">
        <v>5695</v>
      </c>
      <c r="AF18">
        <v>6250</v>
      </c>
      <c r="AG18">
        <v>6963</v>
      </c>
      <c r="AH18">
        <v>6225</v>
      </c>
      <c r="AI18">
        <v>6638</v>
      </c>
      <c r="AJ18">
        <v>7091</v>
      </c>
      <c r="AK18">
        <v>8562</v>
      </c>
      <c r="AL18">
        <v>9389</v>
      </c>
      <c r="AM18">
        <v>10252</v>
      </c>
      <c r="AN18">
        <v>9197</v>
      </c>
      <c r="AO18">
        <v>8631</v>
      </c>
      <c r="AP18">
        <v>9013</v>
      </c>
      <c r="AQ18">
        <v>9429</v>
      </c>
      <c r="AR18">
        <v>9635</v>
      </c>
      <c r="AS18">
        <v>9685</v>
      </c>
      <c r="AT18">
        <v>8867</v>
      </c>
      <c r="AU18">
        <v>8454</v>
      </c>
      <c r="AV18">
        <v>9198</v>
      </c>
      <c r="AW18">
        <v>6949</v>
      </c>
      <c r="AX18">
        <v>5917</v>
      </c>
      <c r="AY18">
        <v>5047</v>
      </c>
      <c r="AZ18">
        <v>4179</v>
      </c>
      <c r="BA18">
        <v>5169</v>
      </c>
      <c r="BB18">
        <v>4977</v>
      </c>
      <c r="BC18">
        <v>5548</v>
      </c>
      <c r="BD18">
        <v>6272</v>
      </c>
      <c r="BE18">
        <v>5340</v>
      </c>
      <c r="BF18">
        <v>5246</v>
      </c>
      <c r="BG18">
        <v>6403</v>
      </c>
      <c r="BH18">
        <v>6322</v>
      </c>
      <c r="BI18">
        <v>5768</v>
      </c>
      <c r="BJ18">
        <v>6373</v>
      </c>
      <c r="BK18">
        <v>6287</v>
      </c>
      <c r="BL18">
        <v>5897</v>
      </c>
      <c r="BM18">
        <v>5370</v>
      </c>
      <c r="BN18">
        <v>5056</v>
      </c>
      <c r="BO18">
        <v>5270</v>
      </c>
      <c r="BP18">
        <v>5460</v>
      </c>
      <c r="BQ18">
        <v>5807.95</v>
      </c>
      <c r="BR18">
        <v>5451.42</v>
      </c>
      <c r="BS18">
        <v>5227</v>
      </c>
      <c r="BT18" t="s">
        <v>269</v>
      </c>
      <c r="BU18">
        <v>2.7</v>
      </c>
      <c r="BV18" t="s">
        <v>240</v>
      </c>
      <c r="BW18" t="s">
        <v>241</v>
      </c>
      <c r="BY18">
        <f t="shared" si="4"/>
        <v>0</v>
      </c>
      <c r="BZ18">
        <f t="shared" si="5"/>
        <v>1</v>
      </c>
      <c r="CA18">
        <f t="shared" si="2"/>
        <v>0</v>
      </c>
      <c r="CB18">
        <f t="shared" si="3"/>
        <v>0</v>
      </c>
    </row>
    <row r="19" spans="1:80" x14ac:dyDescent="0.35">
      <c r="A19" t="s">
        <v>238</v>
      </c>
      <c r="B19" t="s">
        <v>275</v>
      </c>
      <c r="C19">
        <v>102200</v>
      </c>
      <c r="D19">
        <v>103700</v>
      </c>
      <c r="E19">
        <v>115600</v>
      </c>
      <c r="F19">
        <v>109500</v>
      </c>
      <c r="G19">
        <v>105200</v>
      </c>
      <c r="H19">
        <v>80300</v>
      </c>
      <c r="I19">
        <v>99300</v>
      </c>
      <c r="J19">
        <v>111900</v>
      </c>
      <c r="K19">
        <v>96700</v>
      </c>
      <c r="L19">
        <v>94100</v>
      </c>
      <c r="M19">
        <v>96400</v>
      </c>
      <c r="N19">
        <v>120300</v>
      </c>
      <c r="O19">
        <v>100100</v>
      </c>
      <c r="P19">
        <v>110700</v>
      </c>
      <c r="Q19">
        <v>117900</v>
      </c>
      <c r="R19">
        <v>108400</v>
      </c>
      <c r="S19">
        <v>126800</v>
      </c>
      <c r="T19">
        <v>112200</v>
      </c>
      <c r="U19">
        <v>116300</v>
      </c>
      <c r="V19">
        <v>125600</v>
      </c>
      <c r="W19">
        <v>144721</v>
      </c>
      <c r="X19">
        <v>150936</v>
      </c>
      <c r="Y19">
        <v>160028</v>
      </c>
      <c r="Z19">
        <v>150023</v>
      </c>
      <c r="AA19">
        <v>168909</v>
      </c>
      <c r="AB19">
        <v>176089</v>
      </c>
      <c r="AC19">
        <v>175292</v>
      </c>
      <c r="AD19">
        <v>188449</v>
      </c>
      <c r="AE19">
        <v>191656</v>
      </c>
      <c r="AF19">
        <v>189376</v>
      </c>
      <c r="AG19">
        <v>187811</v>
      </c>
      <c r="AH19">
        <v>234122</v>
      </c>
      <c r="AI19">
        <v>229583</v>
      </c>
      <c r="AJ19">
        <v>241008</v>
      </c>
      <c r="AK19">
        <v>223195</v>
      </c>
      <c r="AL19">
        <v>246138</v>
      </c>
      <c r="AM19">
        <v>251871</v>
      </c>
      <c r="AN19">
        <v>287329</v>
      </c>
      <c r="AO19">
        <v>281528</v>
      </c>
      <c r="AP19">
        <v>272316</v>
      </c>
      <c r="AQ19">
        <v>243598</v>
      </c>
      <c r="AR19">
        <v>241052</v>
      </c>
      <c r="AS19">
        <v>249889</v>
      </c>
      <c r="AT19">
        <v>252563</v>
      </c>
      <c r="AU19">
        <v>260121</v>
      </c>
      <c r="AV19">
        <v>247581</v>
      </c>
      <c r="AW19">
        <v>224546</v>
      </c>
      <c r="AX19">
        <v>209851</v>
      </c>
      <c r="AY19">
        <v>204094</v>
      </c>
      <c r="AZ19">
        <v>212244</v>
      </c>
      <c r="BA19">
        <v>215869</v>
      </c>
      <c r="BB19">
        <v>199942</v>
      </c>
      <c r="BC19">
        <v>189128</v>
      </c>
      <c r="BD19">
        <v>179176</v>
      </c>
      <c r="BE19">
        <v>181735</v>
      </c>
      <c r="BF19">
        <v>203557</v>
      </c>
      <c r="BG19">
        <v>231734</v>
      </c>
      <c r="BH19">
        <v>212966</v>
      </c>
      <c r="BI19">
        <v>155732</v>
      </c>
      <c r="BJ19">
        <v>198073</v>
      </c>
      <c r="BK19">
        <v>156105</v>
      </c>
      <c r="BL19">
        <v>184103</v>
      </c>
      <c r="BM19">
        <v>174962</v>
      </c>
      <c r="BN19">
        <v>193783</v>
      </c>
      <c r="BO19">
        <v>200696</v>
      </c>
      <c r="BP19">
        <v>186485</v>
      </c>
      <c r="BQ19">
        <v>185774.28</v>
      </c>
      <c r="BR19">
        <v>181164.67</v>
      </c>
      <c r="BS19">
        <v>190248</v>
      </c>
      <c r="BT19" t="s">
        <v>269</v>
      </c>
      <c r="BU19" t="s">
        <v>276</v>
      </c>
      <c r="BV19" t="s">
        <v>240</v>
      </c>
      <c r="BW19" t="s">
        <v>241</v>
      </c>
      <c r="BY19">
        <f t="shared" si="4"/>
        <v>0</v>
      </c>
      <c r="BZ19">
        <f t="shared" si="5"/>
        <v>1</v>
      </c>
      <c r="CA19">
        <f t="shared" si="2"/>
        <v>0</v>
      </c>
      <c r="CB19">
        <f t="shared" si="3"/>
        <v>0</v>
      </c>
    </row>
    <row r="20" spans="1:80" x14ac:dyDescent="0.35">
      <c r="A20" t="s">
        <v>242</v>
      </c>
      <c r="B20" t="s">
        <v>277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600</v>
      </c>
      <c r="L20">
        <v>600</v>
      </c>
      <c r="M20">
        <v>700</v>
      </c>
      <c r="N20">
        <v>1000</v>
      </c>
      <c r="O20">
        <v>900</v>
      </c>
      <c r="P20">
        <v>800</v>
      </c>
      <c r="Q20">
        <v>1000</v>
      </c>
      <c r="R20">
        <v>1200</v>
      </c>
      <c r="S20">
        <v>1300</v>
      </c>
      <c r="T20">
        <v>1000</v>
      </c>
      <c r="U20">
        <v>1000</v>
      </c>
      <c r="V20">
        <v>1100</v>
      </c>
      <c r="W20">
        <v>980</v>
      </c>
      <c r="X20">
        <v>1163</v>
      </c>
      <c r="Y20">
        <v>1458</v>
      </c>
      <c r="Z20">
        <v>1722</v>
      </c>
      <c r="AA20">
        <v>1485</v>
      </c>
      <c r="AB20">
        <v>1532</v>
      </c>
      <c r="AC20">
        <v>1479</v>
      </c>
      <c r="AD20">
        <v>1766</v>
      </c>
      <c r="AE20">
        <v>1812</v>
      </c>
      <c r="AF20">
        <v>1876</v>
      </c>
      <c r="AG20">
        <v>2038</v>
      </c>
      <c r="AH20">
        <v>1613</v>
      </c>
      <c r="AI20">
        <v>2212</v>
      </c>
      <c r="AJ20">
        <v>1864</v>
      </c>
      <c r="AK20">
        <v>2272</v>
      </c>
      <c r="AL20">
        <v>3649</v>
      </c>
      <c r="AM20">
        <v>3320</v>
      </c>
      <c r="AN20">
        <v>3369</v>
      </c>
      <c r="AO20">
        <v>2878</v>
      </c>
      <c r="AP20">
        <v>2842</v>
      </c>
      <c r="AQ20">
        <v>2504</v>
      </c>
      <c r="AR20">
        <v>2797</v>
      </c>
      <c r="AS20">
        <v>3106</v>
      </c>
      <c r="AT20">
        <v>3992</v>
      </c>
      <c r="AU20">
        <v>3140</v>
      </c>
      <c r="AV20">
        <v>5649</v>
      </c>
      <c r="AW20">
        <v>3754</v>
      </c>
      <c r="AX20">
        <v>3025</v>
      </c>
      <c r="AY20">
        <v>2927</v>
      </c>
      <c r="AZ20">
        <v>3309</v>
      </c>
      <c r="BA20">
        <v>3698</v>
      </c>
      <c r="BB20">
        <v>4415</v>
      </c>
      <c r="BC20">
        <v>5797</v>
      </c>
      <c r="BD20">
        <v>5773</v>
      </c>
      <c r="BE20">
        <v>5410</v>
      </c>
      <c r="BF20">
        <v>2572</v>
      </c>
      <c r="BG20">
        <v>3425</v>
      </c>
      <c r="BH20">
        <v>3204</v>
      </c>
      <c r="BI20">
        <v>2303</v>
      </c>
      <c r="BJ20">
        <v>2404</v>
      </c>
      <c r="BK20">
        <v>2555</v>
      </c>
      <c r="BL20">
        <v>1909</v>
      </c>
      <c r="BM20">
        <v>1736</v>
      </c>
      <c r="BN20">
        <v>1674</v>
      </c>
      <c r="BO20">
        <v>1559</v>
      </c>
      <c r="BP20">
        <v>1241</v>
      </c>
      <c r="BQ20">
        <v>1263.08</v>
      </c>
      <c r="BR20">
        <v>1100.1199999999999</v>
      </c>
      <c r="BS20">
        <v>1055</v>
      </c>
      <c r="BT20" t="s">
        <v>269</v>
      </c>
      <c r="BU20" t="s">
        <v>240</v>
      </c>
      <c r="BV20" t="s">
        <v>240</v>
      </c>
      <c r="BW20" t="s">
        <v>249</v>
      </c>
      <c r="BY20">
        <f t="shared" si="4"/>
        <v>0</v>
      </c>
      <c r="BZ20">
        <f t="shared" si="5"/>
        <v>1</v>
      </c>
      <c r="CA20">
        <f t="shared" si="2"/>
        <v>0</v>
      </c>
      <c r="CB20">
        <f t="shared" si="3"/>
        <v>0</v>
      </c>
    </row>
    <row r="21" spans="1:80" x14ac:dyDescent="0.35">
      <c r="A21" t="s">
        <v>242</v>
      </c>
      <c r="B21" t="s">
        <v>278</v>
      </c>
      <c r="C21">
        <v>0</v>
      </c>
      <c r="D21">
        <v>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0</v>
      </c>
      <c r="K21">
        <v>100</v>
      </c>
      <c r="L21">
        <v>200</v>
      </c>
      <c r="M21">
        <v>400</v>
      </c>
      <c r="N21">
        <v>300</v>
      </c>
      <c r="O21">
        <v>100</v>
      </c>
      <c r="P21">
        <v>100</v>
      </c>
      <c r="Q21">
        <v>600</v>
      </c>
      <c r="R21">
        <v>600</v>
      </c>
      <c r="S21">
        <v>500</v>
      </c>
      <c r="T21">
        <v>700</v>
      </c>
      <c r="U21">
        <v>700</v>
      </c>
      <c r="V21">
        <v>600</v>
      </c>
      <c r="W21">
        <v>614</v>
      </c>
      <c r="X21">
        <v>665</v>
      </c>
      <c r="Y21">
        <v>818</v>
      </c>
      <c r="Z21">
        <v>548</v>
      </c>
      <c r="AA21">
        <v>641</v>
      </c>
      <c r="AB21">
        <v>513</v>
      </c>
      <c r="AC21">
        <v>569</v>
      </c>
      <c r="AD21">
        <v>486</v>
      </c>
      <c r="AE21">
        <v>1021</v>
      </c>
      <c r="AF21">
        <v>443</v>
      </c>
      <c r="AG21">
        <v>521</v>
      </c>
      <c r="AH21">
        <v>859</v>
      </c>
      <c r="AI21">
        <v>750</v>
      </c>
      <c r="AJ21">
        <v>1738</v>
      </c>
      <c r="AK21">
        <v>2925</v>
      </c>
      <c r="AL21">
        <v>4038</v>
      </c>
      <c r="AM21">
        <v>4237</v>
      </c>
      <c r="AN21">
        <v>4474</v>
      </c>
      <c r="AO21">
        <v>4687</v>
      </c>
      <c r="AP21">
        <v>5485</v>
      </c>
      <c r="AQ21">
        <v>5828</v>
      </c>
      <c r="AR21">
        <v>5573</v>
      </c>
      <c r="AS21">
        <v>5792</v>
      </c>
      <c r="AT21">
        <v>5677</v>
      </c>
      <c r="AU21">
        <v>5674</v>
      </c>
      <c r="AV21">
        <v>5266</v>
      </c>
      <c r="AW21">
        <v>4383</v>
      </c>
      <c r="AX21">
        <v>4211</v>
      </c>
      <c r="AY21">
        <v>3833</v>
      </c>
      <c r="AZ21">
        <v>3303</v>
      </c>
      <c r="BA21">
        <v>3290</v>
      </c>
      <c r="BB21">
        <v>3149</v>
      </c>
      <c r="BC21">
        <v>2868</v>
      </c>
      <c r="BD21">
        <v>2537</v>
      </c>
      <c r="BE21">
        <v>2221</v>
      </c>
      <c r="BF21">
        <v>1859</v>
      </c>
      <c r="BG21">
        <v>1514</v>
      </c>
      <c r="BH21">
        <v>1207</v>
      </c>
      <c r="BI21">
        <v>1724</v>
      </c>
      <c r="BJ21">
        <v>1268</v>
      </c>
      <c r="BK21">
        <v>1189</v>
      </c>
      <c r="BL21">
        <v>757</v>
      </c>
      <c r="BM21">
        <v>836</v>
      </c>
      <c r="BN21">
        <v>821</v>
      </c>
      <c r="BO21">
        <v>670</v>
      </c>
      <c r="BP21">
        <v>588</v>
      </c>
      <c r="BQ21">
        <v>745</v>
      </c>
      <c r="BR21">
        <v>846</v>
      </c>
      <c r="BS21">
        <v>834</v>
      </c>
      <c r="BT21" t="s">
        <v>269</v>
      </c>
      <c r="BU21" t="s">
        <v>240</v>
      </c>
      <c r="BV21" t="s">
        <v>240</v>
      </c>
      <c r="BW21" t="s">
        <v>245</v>
      </c>
      <c r="BY21">
        <f t="shared" si="4"/>
        <v>0</v>
      </c>
      <c r="BZ21">
        <f t="shared" si="5"/>
        <v>1</v>
      </c>
      <c r="CA21">
        <f t="shared" si="2"/>
        <v>0</v>
      </c>
      <c r="CB21">
        <f t="shared" si="3"/>
        <v>0</v>
      </c>
    </row>
    <row r="22" spans="1:80" x14ac:dyDescent="0.35">
      <c r="A22" t="s">
        <v>242</v>
      </c>
      <c r="B22" t="s">
        <v>279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200</v>
      </c>
      <c r="I22">
        <v>200</v>
      </c>
      <c r="J22">
        <v>200</v>
      </c>
      <c r="K22">
        <v>700</v>
      </c>
      <c r="L22">
        <v>800</v>
      </c>
      <c r="M22">
        <v>200</v>
      </c>
      <c r="N22">
        <v>300</v>
      </c>
      <c r="O22">
        <v>800</v>
      </c>
      <c r="P22">
        <v>800</v>
      </c>
      <c r="Q22">
        <v>700</v>
      </c>
      <c r="R22">
        <v>1000</v>
      </c>
      <c r="S22">
        <v>600</v>
      </c>
      <c r="T22">
        <v>2100</v>
      </c>
      <c r="U22">
        <v>1400</v>
      </c>
      <c r="V22">
        <v>1700</v>
      </c>
      <c r="W22">
        <v>3934</v>
      </c>
      <c r="X22">
        <v>3153</v>
      </c>
      <c r="Y22">
        <v>2628</v>
      </c>
      <c r="Z22">
        <v>885</v>
      </c>
      <c r="AA22">
        <v>1031</v>
      </c>
      <c r="AB22">
        <v>891</v>
      </c>
      <c r="AC22">
        <v>963</v>
      </c>
      <c r="AD22">
        <v>1210</v>
      </c>
      <c r="AE22">
        <v>1118</v>
      </c>
      <c r="AF22">
        <v>2390</v>
      </c>
      <c r="AG22">
        <v>1872</v>
      </c>
      <c r="AH22">
        <v>2256</v>
      </c>
      <c r="AI22">
        <v>3543</v>
      </c>
      <c r="AJ22">
        <v>4380</v>
      </c>
      <c r="AK22">
        <v>1457</v>
      </c>
      <c r="AL22">
        <v>3540</v>
      </c>
      <c r="AM22">
        <v>5055</v>
      </c>
      <c r="AN22">
        <v>5469</v>
      </c>
      <c r="AO22">
        <v>6301</v>
      </c>
      <c r="AP22">
        <v>7248</v>
      </c>
      <c r="AQ22">
        <v>6615</v>
      </c>
      <c r="AR22">
        <v>7062</v>
      </c>
      <c r="AS22">
        <v>8801</v>
      </c>
      <c r="AT22">
        <v>8940</v>
      </c>
      <c r="AU22">
        <v>9114</v>
      </c>
      <c r="AV22">
        <v>7912</v>
      </c>
      <c r="AW22">
        <v>7678</v>
      </c>
      <c r="AX22">
        <v>7808</v>
      </c>
      <c r="AY22">
        <v>5065</v>
      </c>
      <c r="AZ22">
        <v>5676</v>
      </c>
      <c r="BA22">
        <v>6172</v>
      </c>
      <c r="BB22">
        <v>6056</v>
      </c>
      <c r="BC22">
        <v>5386</v>
      </c>
      <c r="BD22">
        <v>5392</v>
      </c>
      <c r="BE22">
        <v>5824</v>
      </c>
      <c r="BF22">
        <v>9881</v>
      </c>
      <c r="BG22">
        <v>10214</v>
      </c>
      <c r="BH22">
        <v>10780</v>
      </c>
      <c r="BI22">
        <v>9283</v>
      </c>
      <c r="BJ22">
        <v>8681</v>
      </c>
      <c r="BK22">
        <v>10428</v>
      </c>
      <c r="BL22">
        <v>10020</v>
      </c>
      <c r="BM22">
        <v>8690</v>
      </c>
      <c r="BN22">
        <v>7024</v>
      </c>
      <c r="BO22">
        <v>8804</v>
      </c>
      <c r="BP22">
        <v>8917</v>
      </c>
      <c r="BQ22">
        <v>8904</v>
      </c>
      <c r="BR22">
        <v>7208</v>
      </c>
      <c r="BS22">
        <v>8305</v>
      </c>
      <c r="BT22" t="s">
        <v>269</v>
      </c>
      <c r="BU22">
        <v>2.38</v>
      </c>
      <c r="BV22" t="s">
        <v>240</v>
      </c>
      <c r="BW22" t="s">
        <v>241</v>
      </c>
      <c r="BY22">
        <f t="shared" si="4"/>
        <v>0</v>
      </c>
      <c r="BZ22">
        <f t="shared" si="5"/>
        <v>1</v>
      </c>
      <c r="CA22">
        <f t="shared" si="2"/>
        <v>0</v>
      </c>
      <c r="CB22">
        <f t="shared" si="3"/>
        <v>0</v>
      </c>
    </row>
    <row r="23" spans="1:80" x14ac:dyDescent="0.35">
      <c r="A23" t="s">
        <v>242</v>
      </c>
      <c r="B23" t="s">
        <v>280</v>
      </c>
      <c r="C23">
        <v>0</v>
      </c>
      <c r="D23">
        <v>200</v>
      </c>
      <c r="E23">
        <v>0</v>
      </c>
      <c r="F23">
        <v>200</v>
      </c>
      <c r="G23">
        <v>100</v>
      </c>
      <c r="H23">
        <v>100</v>
      </c>
      <c r="I23">
        <v>300</v>
      </c>
      <c r="J23">
        <v>200</v>
      </c>
      <c r="K23">
        <v>1300</v>
      </c>
      <c r="L23">
        <v>1200</v>
      </c>
      <c r="M23">
        <v>900</v>
      </c>
      <c r="N23">
        <v>900</v>
      </c>
      <c r="O23">
        <v>1300</v>
      </c>
      <c r="P23">
        <v>1200</v>
      </c>
      <c r="Q23">
        <v>1800</v>
      </c>
      <c r="R23">
        <v>2000</v>
      </c>
      <c r="S23">
        <v>2000</v>
      </c>
      <c r="T23">
        <v>2100</v>
      </c>
      <c r="U23">
        <v>2000</v>
      </c>
      <c r="V23">
        <v>2300</v>
      </c>
      <c r="W23">
        <v>2334</v>
      </c>
      <c r="X23">
        <v>2031</v>
      </c>
      <c r="Y23">
        <v>2605</v>
      </c>
      <c r="Z23">
        <v>1985</v>
      </c>
      <c r="AA23">
        <v>2307</v>
      </c>
      <c r="AB23">
        <v>3267</v>
      </c>
      <c r="AC23">
        <v>2851</v>
      </c>
      <c r="AD23">
        <v>3554</v>
      </c>
      <c r="AE23">
        <v>3996</v>
      </c>
      <c r="AF23">
        <v>2286</v>
      </c>
      <c r="AG23">
        <v>3159</v>
      </c>
      <c r="AH23">
        <v>2997</v>
      </c>
      <c r="AI23">
        <v>2846</v>
      </c>
      <c r="AJ23">
        <v>3490</v>
      </c>
      <c r="AK23">
        <v>3635</v>
      </c>
      <c r="AL23">
        <v>3722</v>
      </c>
      <c r="AM23">
        <v>3715</v>
      </c>
      <c r="AN23">
        <v>3202</v>
      </c>
      <c r="AO23">
        <v>3622</v>
      </c>
      <c r="AP23">
        <v>3742</v>
      </c>
      <c r="AQ23">
        <v>3573</v>
      </c>
      <c r="AR23">
        <v>4183</v>
      </c>
      <c r="AS23">
        <v>5144</v>
      </c>
      <c r="AT23">
        <v>5182</v>
      </c>
      <c r="AU23">
        <v>5957</v>
      </c>
      <c r="AV23">
        <v>4720</v>
      </c>
      <c r="AW23">
        <v>4490</v>
      </c>
      <c r="AX23">
        <v>4328</v>
      </c>
      <c r="AY23">
        <v>4568</v>
      </c>
      <c r="AZ23">
        <v>5751</v>
      </c>
      <c r="BA23">
        <v>5332</v>
      </c>
      <c r="BB23">
        <v>6060</v>
      </c>
      <c r="BC23">
        <v>6879</v>
      </c>
      <c r="BD23">
        <v>6977</v>
      </c>
      <c r="BE23">
        <v>7271</v>
      </c>
      <c r="BF23">
        <v>4731</v>
      </c>
      <c r="BG23">
        <v>5193</v>
      </c>
      <c r="BH23">
        <v>4790</v>
      </c>
      <c r="BI23">
        <v>5576</v>
      </c>
      <c r="BJ23">
        <v>5455</v>
      </c>
      <c r="BK23">
        <v>5489</v>
      </c>
      <c r="BL23">
        <v>4805</v>
      </c>
      <c r="BM23">
        <v>5113</v>
      </c>
      <c r="BN23">
        <v>5201</v>
      </c>
      <c r="BO23">
        <v>4892</v>
      </c>
      <c r="BP23">
        <v>5956</v>
      </c>
      <c r="BQ23">
        <v>5872</v>
      </c>
      <c r="BR23">
        <v>6267</v>
      </c>
      <c r="BS23">
        <v>5908</v>
      </c>
      <c r="BT23" t="s">
        <v>269</v>
      </c>
      <c r="BU23" t="s">
        <v>240</v>
      </c>
      <c r="BV23" t="s">
        <v>240</v>
      </c>
      <c r="BW23" t="s">
        <v>249</v>
      </c>
      <c r="BY23">
        <f t="shared" si="4"/>
        <v>0</v>
      </c>
      <c r="BZ23">
        <f t="shared" si="5"/>
        <v>1</v>
      </c>
      <c r="CA23">
        <f t="shared" si="2"/>
        <v>0</v>
      </c>
      <c r="CB23">
        <f t="shared" si="3"/>
        <v>0</v>
      </c>
    </row>
    <row r="24" spans="1:80" x14ac:dyDescent="0.35">
      <c r="A24" t="s">
        <v>254</v>
      </c>
      <c r="B24" t="s">
        <v>281</v>
      </c>
      <c r="C24">
        <v>0</v>
      </c>
      <c r="D24">
        <v>0</v>
      </c>
      <c r="E24">
        <v>0</v>
      </c>
      <c r="F24">
        <v>100</v>
      </c>
      <c r="G24">
        <v>100</v>
      </c>
      <c r="H24">
        <v>0</v>
      </c>
      <c r="I24">
        <v>0</v>
      </c>
      <c r="J24">
        <v>100</v>
      </c>
      <c r="K24">
        <v>2200</v>
      </c>
      <c r="L24">
        <v>2300</v>
      </c>
      <c r="M24">
        <v>1900</v>
      </c>
      <c r="N24">
        <v>2200</v>
      </c>
      <c r="O24">
        <v>2400</v>
      </c>
      <c r="P24">
        <v>3600</v>
      </c>
      <c r="Q24">
        <v>5500</v>
      </c>
      <c r="R24">
        <v>3400</v>
      </c>
      <c r="S24">
        <v>3100</v>
      </c>
      <c r="T24">
        <v>3500</v>
      </c>
      <c r="U24">
        <v>3500</v>
      </c>
      <c r="V24">
        <v>3500</v>
      </c>
      <c r="W24">
        <v>4394</v>
      </c>
      <c r="X24">
        <v>5761</v>
      </c>
      <c r="Y24">
        <v>5309</v>
      </c>
      <c r="Z24">
        <v>4942</v>
      </c>
      <c r="AA24">
        <v>4229</v>
      </c>
      <c r="AB24">
        <v>4026</v>
      </c>
      <c r="AC24">
        <v>3788</v>
      </c>
      <c r="AD24">
        <v>3604</v>
      </c>
      <c r="AE24">
        <v>3652</v>
      </c>
      <c r="AF24">
        <v>4148</v>
      </c>
      <c r="AG24">
        <v>3521</v>
      </c>
      <c r="AH24">
        <v>3037</v>
      </c>
      <c r="AI24">
        <v>3373</v>
      </c>
      <c r="AJ24">
        <v>3277</v>
      </c>
      <c r="AK24">
        <v>3384</v>
      </c>
      <c r="AL24">
        <v>6653</v>
      </c>
      <c r="AM24">
        <v>5788</v>
      </c>
      <c r="AN24">
        <v>7323</v>
      </c>
      <c r="AO24">
        <v>8367</v>
      </c>
      <c r="AP24">
        <v>8345</v>
      </c>
      <c r="AQ24">
        <v>7081</v>
      </c>
      <c r="AR24">
        <v>8140</v>
      </c>
      <c r="AS24">
        <v>7899</v>
      </c>
      <c r="AT24">
        <v>11875</v>
      </c>
      <c r="AU24">
        <v>9701</v>
      </c>
      <c r="AV24">
        <v>6111</v>
      </c>
      <c r="AW24">
        <v>7249</v>
      </c>
      <c r="AX24">
        <v>6256</v>
      </c>
      <c r="AY24">
        <v>7067</v>
      </c>
      <c r="AZ24">
        <v>5419</v>
      </c>
      <c r="BA24">
        <v>3275</v>
      </c>
      <c r="BB24">
        <v>5299</v>
      </c>
      <c r="BC24">
        <v>4906</v>
      </c>
      <c r="BD24">
        <v>5382</v>
      </c>
      <c r="BE24">
        <v>5752</v>
      </c>
      <c r="BF24">
        <v>7762</v>
      </c>
      <c r="BG24">
        <v>2440</v>
      </c>
      <c r="BH24">
        <v>2210</v>
      </c>
      <c r="BI24">
        <v>2362</v>
      </c>
      <c r="BJ24">
        <v>3281</v>
      </c>
      <c r="BK24">
        <v>2394</v>
      </c>
      <c r="BL24">
        <v>2449</v>
      </c>
      <c r="BM24">
        <v>1659</v>
      </c>
      <c r="BN24">
        <v>1373</v>
      </c>
      <c r="BO24">
        <v>1003</v>
      </c>
      <c r="BP24">
        <v>922</v>
      </c>
      <c r="BQ24">
        <v>1412</v>
      </c>
      <c r="BR24">
        <v>1136</v>
      </c>
      <c r="BS24">
        <v>1190</v>
      </c>
      <c r="BT24" t="s">
        <v>269</v>
      </c>
      <c r="BU24" t="s">
        <v>240</v>
      </c>
      <c r="BV24" t="s">
        <v>240</v>
      </c>
      <c r="BW24" t="s">
        <v>245</v>
      </c>
      <c r="BY24">
        <f t="shared" si="4"/>
        <v>0</v>
      </c>
      <c r="BZ24">
        <f t="shared" si="5"/>
        <v>1</v>
      </c>
      <c r="CA24">
        <f t="shared" si="2"/>
        <v>0</v>
      </c>
      <c r="CB24">
        <f t="shared" si="3"/>
        <v>0</v>
      </c>
    </row>
    <row r="25" spans="1:80" x14ac:dyDescent="0.35">
      <c r="A25" t="s">
        <v>254</v>
      </c>
      <c r="B25" t="s">
        <v>282</v>
      </c>
      <c r="C25">
        <v>3800</v>
      </c>
      <c r="D25">
        <v>3400</v>
      </c>
      <c r="E25">
        <v>2800</v>
      </c>
      <c r="F25">
        <v>2600</v>
      </c>
      <c r="G25">
        <v>3300</v>
      </c>
      <c r="H25">
        <v>3200</v>
      </c>
      <c r="I25">
        <v>2800</v>
      </c>
      <c r="J25">
        <v>2900</v>
      </c>
      <c r="K25">
        <v>3600</v>
      </c>
      <c r="L25">
        <v>3300</v>
      </c>
      <c r="M25">
        <v>4400</v>
      </c>
      <c r="N25">
        <v>4000</v>
      </c>
      <c r="O25">
        <v>4000</v>
      </c>
      <c r="P25">
        <v>4000</v>
      </c>
      <c r="Q25">
        <v>4200</v>
      </c>
      <c r="R25">
        <v>5400</v>
      </c>
      <c r="S25">
        <v>4900</v>
      </c>
      <c r="T25">
        <v>21900</v>
      </c>
      <c r="U25">
        <v>13400</v>
      </c>
      <c r="V25">
        <v>11400</v>
      </c>
      <c r="W25">
        <v>22594</v>
      </c>
      <c r="X25">
        <v>14762</v>
      </c>
      <c r="Y25">
        <v>19116</v>
      </c>
      <c r="Z25">
        <v>25130</v>
      </c>
      <c r="AA25">
        <v>21058</v>
      </c>
      <c r="AB25">
        <v>22638</v>
      </c>
      <c r="AC25">
        <v>25947</v>
      </c>
      <c r="AD25">
        <v>25491</v>
      </c>
      <c r="AE25">
        <v>39903</v>
      </c>
      <c r="AF25">
        <v>75759</v>
      </c>
      <c r="AG25">
        <v>61421</v>
      </c>
      <c r="AH25">
        <v>60966</v>
      </c>
      <c r="AI25">
        <v>66566</v>
      </c>
      <c r="AJ25">
        <v>72650</v>
      </c>
      <c r="AK25">
        <v>88604</v>
      </c>
      <c r="AL25">
        <v>122692</v>
      </c>
      <c r="AM25">
        <v>122827</v>
      </c>
      <c r="AN25">
        <v>108934</v>
      </c>
      <c r="AO25">
        <v>110172</v>
      </c>
      <c r="AP25">
        <v>110049</v>
      </c>
      <c r="AQ25">
        <v>79094</v>
      </c>
      <c r="AR25">
        <v>33106</v>
      </c>
      <c r="AS25">
        <v>29449</v>
      </c>
      <c r="AT25">
        <v>16753</v>
      </c>
      <c r="AU25">
        <v>23181</v>
      </c>
      <c r="AV25">
        <v>20119</v>
      </c>
      <c r="AW25">
        <v>21336</v>
      </c>
      <c r="AX25">
        <v>17170</v>
      </c>
      <c r="AY25">
        <v>15320</v>
      </c>
      <c r="AZ25">
        <v>13113</v>
      </c>
      <c r="BA25">
        <v>19582</v>
      </c>
      <c r="BB25">
        <v>20459</v>
      </c>
      <c r="BC25">
        <v>23924</v>
      </c>
      <c r="BD25">
        <v>20688</v>
      </c>
      <c r="BE25">
        <v>21915</v>
      </c>
      <c r="BF25">
        <v>17476</v>
      </c>
      <c r="BG25">
        <v>19176</v>
      </c>
      <c r="BH25">
        <v>27593</v>
      </c>
      <c r="BI25">
        <v>26527</v>
      </c>
      <c r="BJ25">
        <v>24745</v>
      </c>
      <c r="BK25">
        <v>18501</v>
      </c>
      <c r="BL25">
        <v>22292</v>
      </c>
      <c r="BM25">
        <v>29295</v>
      </c>
      <c r="BN25">
        <v>27461</v>
      </c>
      <c r="BO25">
        <v>17359</v>
      </c>
      <c r="BP25">
        <v>19512</v>
      </c>
      <c r="BQ25">
        <v>13544</v>
      </c>
      <c r="BR25">
        <v>12761</v>
      </c>
      <c r="BS25">
        <v>18597</v>
      </c>
      <c r="BT25" t="s">
        <v>269</v>
      </c>
      <c r="BU25">
        <v>1.38</v>
      </c>
      <c r="BV25" t="s">
        <v>240</v>
      </c>
      <c r="BW25" t="s">
        <v>245</v>
      </c>
      <c r="BY25">
        <f t="shared" si="4"/>
        <v>0</v>
      </c>
      <c r="BZ25">
        <f t="shared" si="5"/>
        <v>1</v>
      </c>
      <c r="CA25">
        <f t="shared" si="2"/>
        <v>0</v>
      </c>
      <c r="CB25">
        <f t="shared" si="3"/>
        <v>0</v>
      </c>
    </row>
    <row r="26" spans="1:80" x14ac:dyDescent="0.35">
      <c r="A26" t="s">
        <v>254</v>
      </c>
      <c r="B26" t="s">
        <v>283</v>
      </c>
      <c r="C26">
        <v>12000</v>
      </c>
      <c r="D26">
        <v>12000</v>
      </c>
      <c r="E26">
        <v>13000</v>
      </c>
      <c r="F26">
        <v>5000</v>
      </c>
      <c r="G26">
        <v>5000</v>
      </c>
      <c r="H26">
        <v>3000</v>
      </c>
      <c r="I26">
        <v>6000</v>
      </c>
      <c r="J26">
        <v>6000</v>
      </c>
      <c r="K26">
        <v>4900</v>
      </c>
      <c r="L26">
        <v>6800</v>
      </c>
      <c r="M26">
        <v>4900</v>
      </c>
      <c r="N26">
        <v>3100</v>
      </c>
      <c r="O26">
        <v>3600</v>
      </c>
      <c r="P26">
        <v>13500</v>
      </c>
      <c r="Q26">
        <v>4000</v>
      </c>
      <c r="R26">
        <v>7100</v>
      </c>
      <c r="S26">
        <v>10300</v>
      </c>
      <c r="T26">
        <v>8700</v>
      </c>
      <c r="U26">
        <v>6900</v>
      </c>
      <c r="V26">
        <v>9800</v>
      </c>
      <c r="W26">
        <v>5926</v>
      </c>
      <c r="X26">
        <v>5342</v>
      </c>
      <c r="Y26">
        <v>4931</v>
      </c>
      <c r="Z26">
        <v>2778</v>
      </c>
      <c r="AA26">
        <v>1956</v>
      </c>
      <c r="AB26">
        <v>1642</v>
      </c>
      <c r="AC26">
        <v>5634</v>
      </c>
      <c r="AD26">
        <v>5605</v>
      </c>
      <c r="AE26">
        <v>13191</v>
      </c>
      <c r="AF26">
        <v>18479</v>
      </c>
      <c r="AG26">
        <v>9720</v>
      </c>
      <c r="AH26">
        <v>9372</v>
      </c>
      <c r="AI26">
        <v>12301</v>
      </c>
      <c r="AJ26">
        <v>11784</v>
      </c>
      <c r="AK26">
        <v>18710</v>
      </c>
      <c r="AL26">
        <v>8905</v>
      </c>
      <c r="AM26">
        <v>7565</v>
      </c>
      <c r="AN26">
        <v>11711</v>
      </c>
      <c r="AO26">
        <v>12532</v>
      </c>
      <c r="AP26">
        <v>13872</v>
      </c>
      <c r="AQ26">
        <v>14920</v>
      </c>
      <c r="AR26">
        <v>10009</v>
      </c>
      <c r="AS26">
        <v>9586</v>
      </c>
      <c r="AT26">
        <v>28191</v>
      </c>
      <c r="AU26">
        <v>22008</v>
      </c>
      <c r="AV26">
        <v>9692</v>
      </c>
      <c r="AW26">
        <v>10193</v>
      </c>
      <c r="AX26">
        <v>8381</v>
      </c>
      <c r="AY26">
        <v>6091</v>
      </c>
      <c r="AZ26">
        <v>5172</v>
      </c>
      <c r="BA26">
        <v>8203</v>
      </c>
      <c r="BB26">
        <v>11547</v>
      </c>
      <c r="BC26">
        <v>7948</v>
      </c>
      <c r="BD26">
        <v>12588</v>
      </c>
      <c r="BE26">
        <v>10118</v>
      </c>
      <c r="BF26">
        <v>14972</v>
      </c>
      <c r="BG26">
        <v>12580</v>
      </c>
      <c r="BH26">
        <v>9738</v>
      </c>
      <c r="BI26">
        <v>10766</v>
      </c>
      <c r="BJ26">
        <v>9049</v>
      </c>
      <c r="BK26">
        <v>6818</v>
      </c>
      <c r="BL26">
        <v>7599</v>
      </c>
      <c r="BM26">
        <v>6794</v>
      </c>
      <c r="BN26">
        <v>9394</v>
      </c>
      <c r="BO26">
        <v>7044</v>
      </c>
      <c r="BP26">
        <v>7113</v>
      </c>
      <c r="BQ26">
        <v>5967</v>
      </c>
      <c r="BR26">
        <v>9439</v>
      </c>
      <c r="BS26">
        <v>10890</v>
      </c>
      <c r="BT26" t="s">
        <v>269</v>
      </c>
      <c r="BU26" t="s">
        <v>240</v>
      </c>
      <c r="BV26" t="s">
        <v>240</v>
      </c>
      <c r="BW26" t="s">
        <v>249</v>
      </c>
      <c r="BY26">
        <f t="shared" si="4"/>
        <v>0</v>
      </c>
      <c r="BZ26">
        <f t="shared" si="5"/>
        <v>1</v>
      </c>
      <c r="CA26">
        <f t="shared" si="2"/>
        <v>0</v>
      </c>
      <c r="CB26">
        <f t="shared" si="3"/>
        <v>0</v>
      </c>
    </row>
    <row r="27" spans="1:80" x14ac:dyDescent="0.35">
      <c r="A27" t="s">
        <v>284</v>
      </c>
      <c r="B27" t="s">
        <v>285</v>
      </c>
      <c r="C27">
        <v>2300</v>
      </c>
      <c r="D27">
        <v>3300</v>
      </c>
      <c r="E27">
        <v>2100</v>
      </c>
      <c r="F27">
        <v>2700</v>
      </c>
      <c r="G27">
        <v>1000</v>
      </c>
      <c r="H27">
        <v>1500</v>
      </c>
      <c r="I27">
        <v>2100</v>
      </c>
      <c r="J27">
        <v>1600</v>
      </c>
      <c r="K27">
        <v>2600</v>
      </c>
      <c r="L27">
        <v>2900</v>
      </c>
      <c r="M27">
        <v>1700</v>
      </c>
      <c r="N27">
        <v>2900</v>
      </c>
      <c r="O27">
        <v>1900</v>
      </c>
      <c r="P27">
        <v>1300</v>
      </c>
      <c r="Q27">
        <v>1600</v>
      </c>
      <c r="R27">
        <v>3300</v>
      </c>
      <c r="S27">
        <v>4200</v>
      </c>
      <c r="T27">
        <v>2900</v>
      </c>
      <c r="U27">
        <v>1100</v>
      </c>
      <c r="V27">
        <v>1000</v>
      </c>
      <c r="W27">
        <v>1502</v>
      </c>
      <c r="X27">
        <v>1107</v>
      </c>
      <c r="Y27">
        <v>1004</v>
      </c>
      <c r="Z27">
        <v>1652</v>
      </c>
      <c r="AA27">
        <v>2803</v>
      </c>
      <c r="AB27">
        <v>3742</v>
      </c>
      <c r="AC27">
        <v>1116</v>
      </c>
      <c r="AD27">
        <v>709</v>
      </c>
      <c r="AE27">
        <v>333</v>
      </c>
      <c r="AF27">
        <v>583</v>
      </c>
      <c r="AG27">
        <v>494</v>
      </c>
      <c r="AH27">
        <v>473</v>
      </c>
      <c r="AI27">
        <v>1318</v>
      </c>
      <c r="AJ27">
        <v>788</v>
      </c>
      <c r="AK27">
        <v>863</v>
      </c>
      <c r="AL27">
        <v>269</v>
      </c>
      <c r="AM27">
        <v>81</v>
      </c>
      <c r="AN27">
        <v>128</v>
      </c>
      <c r="AO27">
        <v>309</v>
      </c>
      <c r="AP27">
        <v>422</v>
      </c>
      <c r="AQ27">
        <v>103</v>
      </c>
      <c r="AR27">
        <v>27</v>
      </c>
      <c r="AS27">
        <v>114</v>
      </c>
      <c r="AT27">
        <v>86</v>
      </c>
      <c r="AU27">
        <v>35</v>
      </c>
      <c r="AV27">
        <v>126</v>
      </c>
      <c r="AW27">
        <v>131</v>
      </c>
      <c r="AX27">
        <v>82</v>
      </c>
      <c r="AY27">
        <v>153</v>
      </c>
      <c r="AZ27">
        <v>48</v>
      </c>
      <c r="BA27">
        <v>15</v>
      </c>
      <c r="BB27">
        <v>21</v>
      </c>
      <c r="BC27">
        <v>112</v>
      </c>
      <c r="BD27">
        <v>68</v>
      </c>
      <c r="BE27">
        <v>115</v>
      </c>
      <c r="BF27">
        <v>125</v>
      </c>
      <c r="BG27">
        <v>59</v>
      </c>
      <c r="BH27">
        <v>71</v>
      </c>
      <c r="BI27">
        <v>110</v>
      </c>
      <c r="BJ27">
        <v>150</v>
      </c>
      <c r="BK27">
        <v>141</v>
      </c>
      <c r="BL27">
        <v>153</v>
      </c>
      <c r="BM27">
        <v>92</v>
      </c>
      <c r="BN27">
        <v>111</v>
      </c>
      <c r="BO27">
        <v>95</v>
      </c>
      <c r="BP27">
        <v>157</v>
      </c>
      <c r="BQ27">
        <v>213</v>
      </c>
      <c r="BR27">
        <v>235</v>
      </c>
      <c r="BS27">
        <v>312</v>
      </c>
      <c r="BT27" t="s">
        <v>269</v>
      </c>
      <c r="BU27" t="s">
        <v>240</v>
      </c>
      <c r="BV27" t="s">
        <v>240</v>
      </c>
      <c r="BW27" t="s">
        <v>245</v>
      </c>
      <c r="BY27">
        <f t="shared" si="4"/>
        <v>0</v>
      </c>
      <c r="BZ27">
        <f t="shared" si="5"/>
        <v>1</v>
      </c>
      <c r="CA27">
        <f t="shared" si="2"/>
        <v>0</v>
      </c>
      <c r="CB27">
        <f t="shared" si="3"/>
        <v>0</v>
      </c>
    </row>
    <row r="28" spans="1:80" x14ac:dyDescent="0.35">
      <c r="A28" t="s">
        <v>284</v>
      </c>
      <c r="B28" t="s">
        <v>286</v>
      </c>
      <c r="C28">
        <v>84400</v>
      </c>
      <c r="D28">
        <v>98400</v>
      </c>
      <c r="E28">
        <v>92200</v>
      </c>
      <c r="F28">
        <v>100300</v>
      </c>
      <c r="G28">
        <v>77900</v>
      </c>
      <c r="H28">
        <v>41500</v>
      </c>
      <c r="I28">
        <v>12200</v>
      </c>
      <c r="J28">
        <v>2500</v>
      </c>
      <c r="K28">
        <v>2800</v>
      </c>
      <c r="L28">
        <v>2300</v>
      </c>
      <c r="M28">
        <v>3600</v>
      </c>
      <c r="N28">
        <v>5600</v>
      </c>
      <c r="O28">
        <v>8700</v>
      </c>
      <c r="P28">
        <v>24100</v>
      </c>
      <c r="Q28">
        <v>49500</v>
      </c>
      <c r="R28">
        <v>75800</v>
      </c>
      <c r="S28">
        <v>90900</v>
      </c>
      <c r="T28">
        <v>85400</v>
      </c>
      <c r="U28">
        <v>58100</v>
      </c>
      <c r="V28">
        <v>8000</v>
      </c>
      <c r="W28">
        <v>128628</v>
      </c>
      <c r="X28">
        <v>76642</v>
      </c>
      <c r="Y28">
        <v>95800</v>
      </c>
      <c r="Z28">
        <v>90322</v>
      </c>
      <c r="AA28">
        <v>47477</v>
      </c>
      <c r="AB28">
        <v>95587</v>
      </c>
      <c r="AC28">
        <v>31668</v>
      </c>
      <c r="AD28">
        <v>29781</v>
      </c>
      <c r="AE28">
        <v>80763</v>
      </c>
      <c r="AF28">
        <v>73925</v>
      </c>
      <c r="AG28">
        <v>77018</v>
      </c>
      <c r="AH28">
        <v>47418</v>
      </c>
      <c r="AI28">
        <v>122567</v>
      </c>
      <c r="AJ28">
        <v>120363</v>
      </c>
      <c r="AK28">
        <v>88183</v>
      </c>
      <c r="AL28">
        <v>133152</v>
      </c>
      <c r="AM28">
        <v>100826</v>
      </c>
      <c r="AN28">
        <v>92149</v>
      </c>
      <c r="AO28">
        <v>32057</v>
      </c>
      <c r="AP28">
        <v>38203</v>
      </c>
      <c r="AQ28">
        <v>3075</v>
      </c>
      <c r="AR28">
        <v>24557</v>
      </c>
      <c r="AS28">
        <v>4737</v>
      </c>
      <c r="AT28">
        <v>1809</v>
      </c>
      <c r="AU28">
        <v>4939</v>
      </c>
      <c r="AV28">
        <v>7805</v>
      </c>
      <c r="AW28">
        <v>1448</v>
      </c>
      <c r="AX28">
        <v>1522</v>
      </c>
      <c r="AY28">
        <v>3496</v>
      </c>
      <c r="AZ28">
        <v>10862</v>
      </c>
      <c r="BA28">
        <v>12006</v>
      </c>
      <c r="BB28">
        <v>27777</v>
      </c>
      <c r="BC28">
        <v>27239</v>
      </c>
      <c r="BD28">
        <v>17743</v>
      </c>
      <c r="BE28">
        <v>14538</v>
      </c>
      <c r="BF28">
        <v>19373</v>
      </c>
      <c r="BG28">
        <v>16323</v>
      </c>
      <c r="BH28">
        <v>16975</v>
      </c>
      <c r="BI28">
        <v>18308</v>
      </c>
      <c r="BJ28">
        <v>16870</v>
      </c>
      <c r="BK28">
        <v>15449</v>
      </c>
      <c r="BL28">
        <v>20786</v>
      </c>
      <c r="BM28">
        <v>9290</v>
      </c>
      <c r="BN28">
        <v>10467</v>
      </c>
      <c r="BO28">
        <v>9826</v>
      </c>
      <c r="BP28">
        <v>18012</v>
      </c>
      <c r="BQ28">
        <v>21820</v>
      </c>
      <c r="BR28">
        <v>18785</v>
      </c>
      <c r="BS28">
        <v>12620</v>
      </c>
      <c r="BT28" t="s">
        <v>269</v>
      </c>
      <c r="BU28" t="s">
        <v>240</v>
      </c>
      <c r="BV28" t="s">
        <v>240</v>
      </c>
      <c r="BW28" t="s">
        <v>245</v>
      </c>
      <c r="BY28">
        <f t="shared" si="4"/>
        <v>0</v>
      </c>
      <c r="BZ28">
        <f t="shared" si="5"/>
        <v>1</v>
      </c>
      <c r="CA28">
        <f t="shared" si="2"/>
        <v>0</v>
      </c>
      <c r="CB28">
        <f t="shared" si="3"/>
        <v>0</v>
      </c>
    </row>
    <row r="29" spans="1:80" x14ac:dyDescent="0.35">
      <c r="A29" t="s">
        <v>256</v>
      </c>
      <c r="B29" t="s">
        <v>287</v>
      </c>
      <c r="C29">
        <v>200</v>
      </c>
      <c r="D29">
        <v>100</v>
      </c>
      <c r="E29">
        <v>200</v>
      </c>
      <c r="F29">
        <v>200</v>
      </c>
      <c r="G29">
        <v>200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500</v>
      </c>
      <c r="P29">
        <v>400</v>
      </c>
      <c r="Q29">
        <v>600</v>
      </c>
      <c r="R29">
        <v>600</v>
      </c>
      <c r="S29">
        <v>900</v>
      </c>
      <c r="T29">
        <v>1000</v>
      </c>
      <c r="U29">
        <v>1300</v>
      </c>
      <c r="V29">
        <v>1200</v>
      </c>
      <c r="W29">
        <v>1084</v>
      </c>
      <c r="X29">
        <v>710</v>
      </c>
      <c r="Y29">
        <v>600</v>
      </c>
      <c r="Z29">
        <v>500</v>
      </c>
      <c r="AA29">
        <v>0</v>
      </c>
      <c r="AB29">
        <v>0</v>
      </c>
      <c r="AC29">
        <v>0</v>
      </c>
      <c r="AD29">
        <v>506</v>
      </c>
      <c r="AE29">
        <v>451</v>
      </c>
      <c r="AF29">
        <v>513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100</v>
      </c>
      <c r="BA29">
        <v>40</v>
      </c>
      <c r="BB29">
        <v>0</v>
      </c>
      <c r="BC29">
        <v>33</v>
      </c>
      <c r="BD29">
        <v>37</v>
      </c>
      <c r="BE29">
        <v>65</v>
      </c>
      <c r="BF29">
        <v>45</v>
      </c>
      <c r="BG29">
        <v>36</v>
      </c>
      <c r="BH29">
        <v>23</v>
      </c>
      <c r="BI29">
        <v>73</v>
      </c>
      <c r="BJ29">
        <v>79</v>
      </c>
      <c r="BK29">
        <v>79</v>
      </c>
      <c r="BL29">
        <v>90</v>
      </c>
      <c r="BM29">
        <v>85</v>
      </c>
      <c r="BN29">
        <v>63</v>
      </c>
      <c r="BO29">
        <v>50</v>
      </c>
      <c r="BP29">
        <v>2646</v>
      </c>
      <c r="BQ29">
        <v>2818</v>
      </c>
      <c r="BR29">
        <v>2977</v>
      </c>
      <c r="BS29">
        <v>2564</v>
      </c>
      <c r="BT29" t="s">
        <v>269</v>
      </c>
      <c r="BU29">
        <v>1.9</v>
      </c>
      <c r="BV29" t="s">
        <v>240</v>
      </c>
      <c r="BW29" t="s">
        <v>245</v>
      </c>
      <c r="BY29">
        <f t="shared" si="4"/>
        <v>0</v>
      </c>
      <c r="BZ29">
        <f t="shared" si="5"/>
        <v>1</v>
      </c>
      <c r="CA29">
        <f t="shared" si="2"/>
        <v>0</v>
      </c>
      <c r="CB29">
        <f t="shared" si="3"/>
        <v>0</v>
      </c>
    </row>
    <row r="30" spans="1:80" x14ac:dyDescent="0.35">
      <c r="A30" t="s">
        <v>256</v>
      </c>
      <c r="B30" t="s">
        <v>288</v>
      </c>
      <c r="C30">
        <v>0</v>
      </c>
      <c r="D30">
        <v>0</v>
      </c>
      <c r="E30">
        <v>0</v>
      </c>
      <c r="F30">
        <v>0</v>
      </c>
      <c r="G30">
        <v>200</v>
      </c>
      <c r="H30">
        <v>200</v>
      </c>
      <c r="I30">
        <v>100</v>
      </c>
      <c r="J30">
        <v>400</v>
      </c>
      <c r="K30">
        <v>700</v>
      </c>
      <c r="L30">
        <v>700</v>
      </c>
      <c r="M30">
        <v>450</v>
      </c>
      <c r="N30">
        <v>800</v>
      </c>
      <c r="O30">
        <v>700</v>
      </c>
      <c r="P30">
        <v>500</v>
      </c>
      <c r="Q30">
        <v>700</v>
      </c>
      <c r="R30">
        <v>800</v>
      </c>
      <c r="S30">
        <v>1000</v>
      </c>
      <c r="T30">
        <v>1500</v>
      </c>
      <c r="U30">
        <v>1000</v>
      </c>
      <c r="V30">
        <v>1000</v>
      </c>
      <c r="W30">
        <v>900</v>
      </c>
      <c r="X30">
        <v>800</v>
      </c>
      <c r="Y30">
        <v>747</v>
      </c>
      <c r="Z30">
        <v>1164</v>
      </c>
      <c r="AA30">
        <v>1929</v>
      </c>
      <c r="AB30">
        <v>1396</v>
      </c>
      <c r="AC30">
        <v>1192</v>
      </c>
      <c r="AD30">
        <v>1370</v>
      </c>
      <c r="AE30">
        <v>1499</v>
      </c>
      <c r="AF30">
        <v>1206</v>
      </c>
      <c r="AG30">
        <v>1500</v>
      </c>
      <c r="AH30">
        <v>1750</v>
      </c>
      <c r="AI30">
        <v>2010</v>
      </c>
      <c r="AJ30">
        <v>2025</v>
      </c>
      <c r="AK30">
        <v>2041</v>
      </c>
      <c r="AL30">
        <v>2060</v>
      </c>
      <c r="AM30">
        <v>3523</v>
      </c>
      <c r="AN30">
        <v>4091</v>
      </c>
      <c r="AO30">
        <v>933</v>
      </c>
      <c r="AP30">
        <v>1530</v>
      </c>
      <c r="AQ30">
        <v>1450</v>
      </c>
      <c r="AR30">
        <v>1634</v>
      </c>
      <c r="AS30">
        <v>1734</v>
      </c>
      <c r="AT30">
        <v>1569</v>
      </c>
      <c r="AU30">
        <v>1630</v>
      </c>
      <c r="AV30">
        <v>1333</v>
      </c>
      <c r="AW30">
        <v>1428</v>
      </c>
      <c r="AX30">
        <v>1359</v>
      </c>
      <c r="AY30">
        <v>1672</v>
      </c>
      <c r="AZ30">
        <v>1332</v>
      </c>
      <c r="BA30">
        <v>1904</v>
      </c>
      <c r="BB30">
        <v>2209</v>
      </c>
      <c r="BC30">
        <v>2011</v>
      </c>
      <c r="BD30">
        <v>2063</v>
      </c>
      <c r="BE30">
        <v>2393</v>
      </c>
      <c r="BF30">
        <v>2413</v>
      </c>
      <c r="BG30">
        <v>2454</v>
      </c>
      <c r="BH30">
        <v>2210</v>
      </c>
      <c r="BI30">
        <v>2605</v>
      </c>
      <c r="BJ30">
        <v>2363</v>
      </c>
      <c r="BK30">
        <v>1987</v>
      </c>
      <c r="BL30">
        <v>2132</v>
      </c>
      <c r="BM30">
        <v>1991</v>
      </c>
      <c r="BN30">
        <v>1780</v>
      </c>
      <c r="BO30">
        <v>1728</v>
      </c>
      <c r="BP30">
        <v>2892</v>
      </c>
      <c r="BQ30">
        <v>2684.89</v>
      </c>
      <c r="BR30">
        <v>3199.34</v>
      </c>
      <c r="BS30">
        <v>4441</v>
      </c>
      <c r="BT30" t="s">
        <v>269</v>
      </c>
      <c r="BU30" t="s">
        <v>289</v>
      </c>
      <c r="BV30" t="s">
        <v>240</v>
      </c>
      <c r="BW30" t="s">
        <v>241</v>
      </c>
      <c r="BY30">
        <f t="shared" si="4"/>
        <v>0</v>
      </c>
      <c r="BZ30">
        <f t="shared" si="5"/>
        <v>1</v>
      </c>
      <c r="CA30">
        <f t="shared" si="2"/>
        <v>0</v>
      </c>
      <c r="CB30">
        <f t="shared" si="3"/>
        <v>0</v>
      </c>
    </row>
    <row r="31" spans="1:80" x14ac:dyDescent="0.35">
      <c r="A31" t="s">
        <v>256</v>
      </c>
      <c r="B31" t="s">
        <v>290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300</v>
      </c>
      <c r="I31">
        <v>400</v>
      </c>
      <c r="J31">
        <v>300</v>
      </c>
      <c r="K31">
        <v>300</v>
      </c>
      <c r="L31">
        <v>300</v>
      </c>
      <c r="M31">
        <v>400</v>
      </c>
      <c r="N31">
        <v>400</v>
      </c>
      <c r="O31">
        <v>600</v>
      </c>
      <c r="P31">
        <v>500</v>
      </c>
      <c r="Q31">
        <v>500</v>
      </c>
      <c r="R31">
        <v>800</v>
      </c>
      <c r="S31">
        <v>500</v>
      </c>
      <c r="T31">
        <v>500</v>
      </c>
      <c r="U31">
        <v>600</v>
      </c>
      <c r="V31">
        <v>400</v>
      </c>
      <c r="W31">
        <v>508</v>
      </c>
      <c r="X31">
        <v>504</v>
      </c>
      <c r="Y31">
        <v>772</v>
      </c>
      <c r="Z31">
        <v>692</v>
      </c>
      <c r="AA31">
        <v>979</v>
      </c>
      <c r="AB31">
        <v>1064</v>
      </c>
      <c r="AC31">
        <v>1146</v>
      </c>
      <c r="AD31">
        <v>855</v>
      </c>
      <c r="AE31">
        <v>1132</v>
      </c>
      <c r="AF31">
        <v>735</v>
      </c>
      <c r="AG31">
        <v>1386</v>
      </c>
      <c r="AH31">
        <v>1208</v>
      </c>
      <c r="AI31">
        <v>2104</v>
      </c>
      <c r="AJ31">
        <v>3926</v>
      </c>
      <c r="AK31">
        <v>2658</v>
      </c>
      <c r="AL31">
        <v>2258</v>
      </c>
      <c r="AM31">
        <v>3529</v>
      </c>
      <c r="AN31">
        <v>4406</v>
      </c>
      <c r="AO31">
        <v>4375</v>
      </c>
      <c r="AP31">
        <v>2377</v>
      </c>
      <c r="AQ31">
        <v>2061</v>
      </c>
      <c r="AR31">
        <v>1401</v>
      </c>
      <c r="AS31">
        <v>2101</v>
      </c>
      <c r="AT31">
        <v>2280</v>
      </c>
      <c r="AU31">
        <v>2931</v>
      </c>
      <c r="AV31">
        <v>4504</v>
      </c>
      <c r="AW31">
        <v>4380</v>
      </c>
      <c r="AX31">
        <v>5978</v>
      </c>
      <c r="AY31">
        <v>5458</v>
      </c>
      <c r="AZ31">
        <v>5950</v>
      </c>
      <c r="BA31">
        <v>7692</v>
      </c>
      <c r="BB31">
        <v>4951</v>
      </c>
      <c r="BC31">
        <v>4179</v>
      </c>
      <c r="BD31">
        <v>4675</v>
      </c>
      <c r="BE31">
        <v>5901</v>
      </c>
      <c r="BF31">
        <v>6662</v>
      </c>
      <c r="BG31">
        <v>6417</v>
      </c>
      <c r="BH31">
        <v>6588</v>
      </c>
      <c r="BI31">
        <v>4758</v>
      </c>
      <c r="BJ31">
        <v>5422</v>
      </c>
      <c r="BK31">
        <v>6205</v>
      </c>
      <c r="BL31">
        <v>6412</v>
      </c>
      <c r="BM31">
        <v>5908</v>
      </c>
      <c r="BN31">
        <v>6842</v>
      </c>
      <c r="BO31">
        <v>6757</v>
      </c>
      <c r="BP31">
        <v>8015</v>
      </c>
      <c r="BQ31">
        <v>6962</v>
      </c>
      <c r="BR31">
        <v>4949</v>
      </c>
      <c r="BS31">
        <v>3062</v>
      </c>
      <c r="BT31" t="s">
        <v>269</v>
      </c>
      <c r="BU31">
        <v>2.1</v>
      </c>
      <c r="BV31" t="s">
        <v>240</v>
      </c>
      <c r="BW31" t="s">
        <v>241</v>
      </c>
      <c r="BY31">
        <f t="shared" si="4"/>
        <v>0</v>
      </c>
      <c r="BZ31">
        <f t="shared" si="5"/>
        <v>1</v>
      </c>
      <c r="CA31">
        <f t="shared" si="2"/>
        <v>0</v>
      </c>
      <c r="CB31">
        <f t="shared" si="3"/>
        <v>0</v>
      </c>
    </row>
    <row r="32" spans="1:80" x14ac:dyDescent="0.35">
      <c r="BX32">
        <f>SUM(BX2:BX31)</f>
        <v>0.33329999999999999</v>
      </c>
      <c r="BY32">
        <f>SUM(BY2:BY31)</f>
        <v>2.3332999999999999</v>
      </c>
      <c r="BZ32">
        <f t="shared" ref="BZ32:CB32" si="6">SUM(BZ2:BZ31)</f>
        <v>17.333300000000001</v>
      </c>
      <c r="CA32">
        <f t="shared" si="6"/>
        <v>5</v>
      </c>
      <c r="CB32">
        <f t="shared" si="6"/>
        <v>5</v>
      </c>
    </row>
    <row r="33" spans="1:3" x14ac:dyDescent="0.35">
      <c r="A33" t="s">
        <v>291</v>
      </c>
    </row>
    <row r="34" spans="1:3" x14ac:dyDescent="0.35">
      <c r="A34" t="s">
        <v>292</v>
      </c>
      <c r="B34" t="s">
        <v>294</v>
      </c>
      <c r="C34" t="s">
        <v>293</v>
      </c>
    </row>
    <row r="35" spans="1:3" x14ac:dyDescent="0.35">
      <c r="A35" s="2">
        <f>BX32/SUM($BX32:$CB32)</f>
        <v>1.1110037033456777E-2</v>
      </c>
      <c r="B35" s="2">
        <f>(BY32+CA32)/SUM($BX32:$CB32)</f>
        <v>0.24444414814716048</v>
      </c>
      <c r="C35" s="2">
        <f>(BZ32+CB32)/SUM($BX32:$CB32)</f>
        <v>0.74444581481938277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Tier 2</vt:lpstr>
      <vt:lpstr>Status</vt:lpstr>
      <vt:lpstr>Tier1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Sharma</dc:creator>
  <cp:lastModifiedBy>Rishi Sharma</cp:lastModifiedBy>
  <dcterms:created xsi:type="dcterms:W3CDTF">2021-10-22T14:03:03Z</dcterms:created>
  <dcterms:modified xsi:type="dcterms:W3CDTF">2022-02-15T20:19:03Z</dcterms:modified>
</cp:coreProperties>
</file>