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sofiaalvarez/Desktop/"/>
    </mc:Choice>
  </mc:AlternateContent>
  <xr:revisionPtr revIDLastSave="0" documentId="13_ncr:1_{416C6F12-D5F4-644F-B1AB-C85B8AC01792}" xr6:coauthVersionLast="40" xr6:coauthVersionMax="40" xr10:uidLastSave="{00000000-0000-0000-0000-000000000000}"/>
  <bookViews>
    <workbookView xWindow="3700" yWindow="760" windowWidth="14400" windowHeight="9660" activeTab="1" xr2:uid="{C15E665D-F298-3C49-AA18-C06046D19CD1}"/>
  </bookViews>
  <sheets>
    <sheet name="Parte 1" sheetId="1" r:id="rId1"/>
    <sheet name="Parte 2" sheetId="2" r:id="rId2"/>
  </sheet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2" l="1"/>
  <c r="I29" i="2"/>
  <c r="F29" i="2"/>
  <c r="G29" i="2"/>
  <c r="E29" i="2"/>
  <c r="I28" i="2"/>
  <c r="F28" i="2"/>
  <c r="G28" i="2"/>
  <c r="E28" i="2"/>
  <c r="I27" i="2"/>
  <c r="F27" i="2"/>
  <c r="G27" i="2"/>
  <c r="E27" i="2"/>
  <c r="I26" i="2"/>
  <c r="F26" i="2"/>
  <c r="G26" i="2"/>
  <c r="E26" i="2"/>
  <c r="I25" i="2"/>
  <c r="F25" i="2"/>
  <c r="G25" i="2"/>
  <c r="E25" i="2"/>
  <c r="Q5" i="2"/>
  <c r="Y5" i="2"/>
  <c r="AG24" i="2"/>
  <c r="AD24" i="2"/>
  <c r="AE24" i="2"/>
  <c r="AC24" i="2"/>
  <c r="Y24" i="2"/>
  <c r="V24" i="2"/>
  <c r="W24" i="2"/>
  <c r="U24" i="2"/>
  <c r="I24" i="2"/>
  <c r="F24" i="2"/>
  <c r="G24" i="2"/>
  <c r="E24" i="2"/>
  <c r="AG23" i="2"/>
  <c r="AD23" i="2"/>
  <c r="AE23" i="2"/>
  <c r="AC23" i="2"/>
  <c r="Y23" i="2"/>
  <c r="V23" i="2"/>
  <c r="W23" i="2"/>
  <c r="U23" i="2"/>
  <c r="I23" i="2"/>
  <c r="F23" i="2"/>
  <c r="G23" i="2"/>
  <c r="E23" i="2"/>
  <c r="AG22" i="2"/>
  <c r="AD22" i="2"/>
  <c r="AE22" i="2"/>
  <c r="AC22" i="2"/>
  <c r="Y22" i="2"/>
  <c r="V22" i="2"/>
  <c r="W22" i="2"/>
  <c r="U22" i="2"/>
  <c r="I22" i="2"/>
  <c r="F22" i="2"/>
  <c r="G22" i="2"/>
  <c r="E22" i="2"/>
  <c r="AG21" i="2"/>
  <c r="AD21" i="2"/>
  <c r="AE21" i="2"/>
  <c r="AC21" i="2"/>
  <c r="Y21" i="2"/>
  <c r="V21" i="2"/>
  <c r="W21" i="2"/>
  <c r="U21" i="2"/>
  <c r="I21" i="2"/>
  <c r="F21" i="2"/>
  <c r="G21" i="2"/>
  <c r="E21" i="2"/>
  <c r="AG20" i="2"/>
  <c r="AD20" i="2"/>
  <c r="AE20" i="2"/>
  <c r="AC20" i="2"/>
  <c r="Y20" i="2"/>
  <c r="V20" i="2"/>
  <c r="W20" i="2"/>
  <c r="U20" i="2"/>
  <c r="Q20" i="2"/>
  <c r="N20" i="2"/>
  <c r="O20" i="2"/>
  <c r="M20" i="2"/>
  <c r="I20" i="2"/>
  <c r="F20" i="2"/>
  <c r="G20" i="2"/>
  <c r="E20" i="2"/>
  <c r="AG19" i="2"/>
  <c r="AD19" i="2"/>
  <c r="AE19" i="2"/>
  <c r="AC19" i="2"/>
  <c r="Y19" i="2"/>
  <c r="V19" i="2"/>
  <c r="W19" i="2"/>
  <c r="U19" i="2"/>
  <c r="Q19" i="2"/>
  <c r="N19" i="2"/>
  <c r="O19" i="2"/>
  <c r="M19" i="2"/>
  <c r="I19" i="2"/>
  <c r="F19" i="2"/>
  <c r="G19" i="2"/>
  <c r="E19" i="2"/>
  <c r="AG18" i="2"/>
  <c r="AD18" i="2"/>
  <c r="AE18" i="2"/>
  <c r="AC18" i="2"/>
  <c r="Y18" i="2"/>
  <c r="V18" i="2"/>
  <c r="W18" i="2"/>
  <c r="U18" i="2"/>
  <c r="Q18" i="2"/>
  <c r="N18" i="2"/>
  <c r="O18" i="2"/>
  <c r="M18" i="2"/>
  <c r="I18" i="2"/>
  <c r="F18" i="2"/>
  <c r="G18" i="2"/>
  <c r="E18" i="2"/>
  <c r="AG17" i="2"/>
  <c r="AD17" i="2"/>
  <c r="AE17" i="2"/>
  <c r="AC17" i="2"/>
  <c r="Y17" i="2"/>
  <c r="V17" i="2"/>
  <c r="W17" i="2"/>
  <c r="U17" i="2"/>
  <c r="Q17" i="2"/>
  <c r="N17" i="2"/>
  <c r="O17" i="2"/>
  <c r="M17" i="2"/>
  <c r="I17" i="2"/>
  <c r="F17" i="2"/>
  <c r="G17" i="2"/>
  <c r="E17" i="2"/>
  <c r="AG16" i="2"/>
  <c r="AD16" i="2"/>
  <c r="AE16" i="2"/>
  <c r="AC16" i="2"/>
  <c r="Y16" i="2"/>
  <c r="V16" i="2"/>
  <c r="W16" i="2"/>
  <c r="U16" i="2"/>
  <c r="Q16" i="2"/>
  <c r="N16" i="2"/>
  <c r="O16" i="2"/>
  <c r="M16" i="2"/>
  <c r="I16" i="2"/>
  <c r="F16" i="2"/>
  <c r="G16" i="2"/>
  <c r="E16" i="2"/>
  <c r="AG15" i="2"/>
  <c r="AD15" i="2"/>
  <c r="AE15" i="2"/>
  <c r="AC15" i="2"/>
  <c r="Y15" i="2"/>
  <c r="V15" i="2"/>
  <c r="W15" i="2"/>
  <c r="U15" i="2"/>
  <c r="Q15" i="2"/>
  <c r="N15" i="2"/>
  <c r="O15" i="2"/>
  <c r="M15" i="2"/>
  <c r="I15" i="2"/>
  <c r="F15" i="2"/>
  <c r="G15" i="2"/>
  <c r="E15" i="2"/>
  <c r="AG14" i="2"/>
  <c r="AD14" i="2"/>
  <c r="AE14" i="2"/>
  <c r="AC14" i="2"/>
  <c r="Y14" i="2"/>
  <c r="V14" i="2"/>
  <c r="W14" i="2"/>
  <c r="U14" i="2"/>
  <c r="Q14" i="2"/>
  <c r="N14" i="2"/>
  <c r="O14" i="2"/>
  <c r="M14" i="2"/>
  <c r="I14" i="2"/>
  <c r="F14" i="2"/>
  <c r="G14" i="2"/>
  <c r="E14" i="2"/>
  <c r="AG13" i="2"/>
  <c r="AD13" i="2"/>
  <c r="AE13" i="2"/>
  <c r="AC13" i="2"/>
  <c r="Y13" i="2"/>
  <c r="V13" i="2"/>
  <c r="W13" i="2"/>
  <c r="U13" i="2"/>
  <c r="Q13" i="2"/>
  <c r="N13" i="2"/>
  <c r="O13" i="2"/>
  <c r="M13" i="2"/>
  <c r="I13" i="2"/>
  <c r="F13" i="2"/>
  <c r="G13" i="2"/>
  <c r="E13" i="2"/>
  <c r="AG12" i="2"/>
  <c r="AD12" i="2"/>
  <c r="AE12" i="2"/>
  <c r="AC12" i="2"/>
  <c r="Y12" i="2"/>
  <c r="V12" i="2"/>
  <c r="W12" i="2"/>
  <c r="U12" i="2"/>
  <c r="Q12" i="2"/>
  <c r="N12" i="2"/>
  <c r="O12" i="2"/>
  <c r="M12" i="2"/>
  <c r="I12" i="2"/>
  <c r="F12" i="2"/>
  <c r="G12" i="2"/>
  <c r="E12" i="2"/>
  <c r="AG11" i="2"/>
  <c r="AD11" i="2"/>
  <c r="AE11" i="2"/>
  <c r="AC11" i="2"/>
  <c r="Y11" i="2"/>
  <c r="V11" i="2"/>
  <c r="W11" i="2"/>
  <c r="U11" i="2"/>
  <c r="Q11" i="2"/>
  <c r="N11" i="2"/>
  <c r="O11" i="2"/>
  <c r="M11" i="2"/>
  <c r="I11" i="2"/>
  <c r="F11" i="2"/>
  <c r="G11" i="2"/>
  <c r="E11" i="2"/>
  <c r="AG10" i="2"/>
  <c r="AD10" i="2"/>
  <c r="AE10" i="2"/>
  <c r="AC10" i="2"/>
  <c r="Y10" i="2"/>
  <c r="V10" i="2"/>
  <c r="W10" i="2"/>
  <c r="U10" i="2"/>
  <c r="Q10" i="2"/>
  <c r="N10" i="2"/>
  <c r="O10" i="2"/>
  <c r="M10" i="2"/>
  <c r="I10" i="2"/>
  <c r="F10" i="2"/>
  <c r="G10" i="2"/>
  <c r="E10" i="2"/>
  <c r="AG9" i="2"/>
  <c r="AD9" i="2"/>
  <c r="AE9" i="2"/>
  <c r="AC9" i="2"/>
  <c r="Y9" i="2"/>
  <c r="V9" i="2"/>
  <c r="W9" i="2"/>
  <c r="U9" i="2"/>
  <c r="Q9" i="2"/>
  <c r="N9" i="2"/>
  <c r="O9" i="2"/>
  <c r="M9" i="2"/>
  <c r="I9" i="2"/>
  <c r="F9" i="2"/>
  <c r="G9" i="2"/>
  <c r="E9" i="2"/>
  <c r="AG8" i="2"/>
  <c r="AD8" i="2"/>
  <c r="AE8" i="2"/>
  <c r="AC8" i="2"/>
  <c r="Y8" i="2"/>
  <c r="V8" i="2"/>
  <c r="W8" i="2"/>
  <c r="U8" i="2"/>
  <c r="Q8" i="2"/>
  <c r="N8" i="2"/>
  <c r="O8" i="2"/>
  <c r="M8" i="2"/>
  <c r="I8" i="2"/>
  <c r="F8" i="2"/>
  <c r="G8" i="2"/>
  <c r="E8" i="2"/>
  <c r="AG7" i="2"/>
  <c r="AD7" i="2"/>
  <c r="AE7" i="2"/>
  <c r="AC7" i="2"/>
  <c r="Y7" i="2"/>
  <c r="V7" i="2"/>
  <c r="W7" i="2"/>
  <c r="U7" i="2"/>
  <c r="Q7" i="2"/>
  <c r="N7" i="2"/>
  <c r="O7" i="2"/>
  <c r="M7" i="2"/>
  <c r="I7" i="2"/>
  <c r="F7" i="2"/>
  <c r="G7" i="2"/>
  <c r="E7" i="2"/>
  <c r="AG6" i="2"/>
  <c r="AD6" i="2"/>
  <c r="AE6" i="2"/>
  <c r="AC6" i="2"/>
  <c r="Y6" i="2"/>
  <c r="V6" i="2"/>
  <c r="W6" i="2"/>
  <c r="U6" i="2"/>
  <c r="Q6" i="2"/>
  <c r="N6" i="2"/>
  <c r="O6" i="2"/>
  <c r="M6" i="2"/>
  <c r="F6" i="2"/>
  <c r="G6" i="2"/>
  <c r="E6" i="2"/>
  <c r="AG5" i="2"/>
  <c r="AD5" i="2"/>
  <c r="AE5" i="2"/>
  <c r="AC5" i="2"/>
  <c r="V5" i="2"/>
  <c r="W5" i="2"/>
  <c r="U5" i="2"/>
  <c r="N5" i="2"/>
  <c r="O5" i="2"/>
  <c r="M5" i="2"/>
  <c r="F5" i="2"/>
  <c r="G5" i="2"/>
  <c r="E5" i="2"/>
  <c r="H4" i="1"/>
  <c r="G4" i="1"/>
  <c r="F6" i="1"/>
  <c r="F8" i="1"/>
  <c r="F4" i="1"/>
  <c r="P4" i="1"/>
  <c r="X4" i="1"/>
  <c r="AF4" i="1"/>
  <c r="AN23" i="1"/>
  <c r="AK23" i="1"/>
  <c r="AL23" i="1"/>
  <c r="AJ23" i="1"/>
  <c r="AN22" i="1"/>
  <c r="AK22" i="1"/>
  <c r="AL22" i="1"/>
  <c r="AJ22" i="1"/>
  <c r="AN21" i="1"/>
  <c r="AK21" i="1"/>
  <c r="AL21" i="1"/>
  <c r="AJ21" i="1"/>
  <c r="AN20" i="1"/>
  <c r="AK20" i="1"/>
  <c r="AL20" i="1"/>
  <c r="AJ20" i="1"/>
  <c r="AN19" i="1"/>
  <c r="AK19" i="1"/>
  <c r="AL19" i="1"/>
  <c r="AJ19" i="1"/>
  <c r="AN18" i="1"/>
  <c r="AK18" i="1"/>
  <c r="AL18" i="1"/>
  <c r="AJ18" i="1"/>
  <c r="AN17" i="1"/>
  <c r="AK17" i="1"/>
  <c r="AL17" i="1"/>
  <c r="AJ17" i="1"/>
  <c r="AN16" i="1"/>
  <c r="AK16" i="1"/>
  <c r="AL16" i="1"/>
  <c r="AJ16" i="1"/>
  <c r="AN15" i="1"/>
  <c r="AK15" i="1"/>
  <c r="AL15" i="1"/>
  <c r="AJ15" i="1"/>
  <c r="AN14" i="1"/>
  <c r="AK14" i="1"/>
  <c r="AL14" i="1"/>
  <c r="AJ14" i="1"/>
  <c r="AN13" i="1"/>
  <c r="AK13" i="1"/>
  <c r="AL13" i="1"/>
  <c r="AJ13" i="1"/>
  <c r="AN12" i="1"/>
  <c r="AK12" i="1"/>
  <c r="AL12" i="1"/>
  <c r="AJ12" i="1"/>
  <c r="AN11" i="1"/>
  <c r="AK11" i="1"/>
  <c r="AL11" i="1"/>
  <c r="AJ11" i="1"/>
  <c r="AN10" i="1"/>
  <c r="AK10" i="1"/>
  <c r="AL10" i="1"/>
  <c r="AJ10" i="1"/>
  <c r="AN9" i="1"/>
  <c r="AK9" i="1"/>
  <c r="AL9" i="1"/>
  <c r="AJ9" i="1"/>
  <c r="AN8" i="1"/>
  <c r="AK8" i="1"/>
  <c r="AL8" i="1"/>
  <c r="AJ8" i="1"/>
  <c r="AN7" i="1"/>
  <c r="AK7" i="1"/>
  <c r="AL7" i="1"/>
  <c r="AJ7" i="1"/>
  <c r="AN6" i="1"/>
  <c r="AK6" i="1"/>
  <c r="AL6" i="1"/>
  <c r="AJ6" i="1"/>
  <c r="AN5" i="1"/>
  <c r="AK5" i="1"/>
  <c r="AL5" i="1"/>
  <c r="AJ5" i="1"/>
  <c r="AN4" i="1"/>
  <c r="AK4" i="1"/>
  <c r="AL4" i="1"/>
  <c r="AJ4" i="1"/>
  <c r="AC23" i="1"/>
  <c r="AD23" i="1"/>
  <c r="AC22" i="1"/>
  <c r="AD22" i="1"/>
  <c r="AC21" i="1"/>
  <c r="AD21" i="1"/>
  <c r="AC20" i="1"/>
  <c r="AD20" i="1"/>
  <c r="AC19" i="1"/>
  <c r="AD19" i="1"/>
  <c r="AC18" i="1"/>
  <c r="AD18" i="1"/>
  <c r="AC17" i="1"/>
  <c r="AD17" i="1"/>
  <c r="AC16" i="1"/>
  <c r="AD16" i="1"/>
  <c r="AC15" i="1"/>
  <c r="AD15" i="1"/>
  <c r="AC14" i="1"/>
  <c r="AD14" i="1"/>
  <c r="AC13" i="1"/>
  <c r="AD13" i="1"/>
  <c r="AC12" i="1"/>
  <c r="AD12" i="1"/>
  <c r="AC11" i="1"/>
  <c r="AD11" i="1"/>
  <c r="AC10" i="1"/>
  <c r="AD10" i="1"/>
  <c r="AC9" i="1"/>
  <c r="AD9" i="1"/>
  <c r="AC8" i="1"/>
  <c r="AD8" i="1"/>
  <c r="AC7" i="1"/>
  <c r="AD7" i="1"/>
  <c r="AC6" i="1"/>
  <c r="AD6" i="1"/>
  <c r="AC5" i="1"/>
  <c r="AD5" i="1"/>
  <c r="AC4" i="1"/>
  <c r="AD4" i="1"/>
  <c r="U19" i="1"/>
  <c r="V19" i="1"/>
  <c r="U18" i="1"/>
  <c r="V18" i="1"/>
  <c r="U17" i="1"/>
  <c r="V17" i="1"/>
  <c r="U16" i="1"/>
  <c r="V16" i="1"/>
  <c r="U15" i="1"/>
  <c r="V15" i="1"/>
  <c r="U14" i="1"/>
  <c r="V14" i="1"/>
  <c r="U13" i="1"/>
  <c r="V13" i="1"/>
  <c r="U12" i="1"/>
  <c r="V12" i="1"/>
  <c r="U11" i="1"/>
  <c r="V11" i="1"/>
  <c r="U10" i="1"/>
  <c r="V10" i="1"/>
  <c r="U9" i="1"/>
  <c r="V9" i="1"/>
  <c r="U8" i="1"/>
  <c r="V8" i="1"/>
  <c r="U7" i="1"/>
  <c r="V7" i="1"/>
  <c r="U6" i="1"/>
  <c r="V6" i="1"/>
  <c r="U5" i="1"/>
  <c r="V5" i="1"/>
  <c r="U4" i="1"/>
  <c r="V4" i="1"/>
  <c r="M28" i="1"/>
  <c r="N28" i="1"/>
  <c r="M27" i="1"/>
  <c r="N27" i="1"/>
  <c r="M26" i="1"/>
  <c r="N26" i="1"/>
  <c r="M25" i="1"/>
  <c r="N25" i="1"/>
  <c r="M24" i="1"/>
  <c r="N24" i="1"/>
  <c r="M23" i="1"/>
  <c r="N23" i="1"/>
  <c r="M22" i="1"/>
  <c r="N22" i="1"/>
  <c r="M21" i="1"/>
  <c r="N21" i="1"/>
  <c r="M20" i="1"/>
  <c r="N20" i="1"/>
  <c r="M19" i="1"/>
  <c r="N19" i="1"/>
  <c r="M18" i="1"/>
  <c r="N18" i="1"/>
  <c r="M17" i="1"/>
  <c r="N17" i="1"/>
  <c r="M16" i="1"/>
  <c r="N16" i="1"/>
  <c r="M15" i="1"/>
  <c r="N15" i="1"/>
  <c r="N14" i="1"/>
  <c r="M13" i="1"/>
  <c r="N13" i="1"/>
  <c r="M12" i="1"/>
  <c r="N12" i="1"/>
  <c r="M11" i="1"/>
  <c r="N11" i="1"/>
  <c r="M10" i="1"/>
  <c r="N10" i="1"/>
  <c r="M9" i="1"/>
  <c r="N9" i="1"/>
  <c r="M8" i="1"/>
  <c r="N8" i="1"/>
  <c r="M7" i="1"/>
  <c r="N7" i="1"/>
  <c r="M6" i="1"/>
  <c r="N6" i="1"/>
  <c r="M5" i="1"/>
  <c r="N5" i="1"/>
  <c r="M4" i="1"/>
  <c r="N4" i="1"/>
  <c r="F7" i="1"/>
  <c r="F5" i="1"/>
  <c r="AF23" i="1"/>
  <c r="AB23" i="1"/>
  <c r="AF22" i="1"/>
  <c r="AB22" i="1"/>
  <c r="AF21" i="1"/>
  <c r="AB21" i="1"/>
  <c r="AF20" i="1"/>
  <c r="AB20" i="1"/>
  <c r="AF19" i="1"/>
  <c r="AB19" i="1"/>
  <c r="AF18" i="1"/>
  <c r="AB18" i="1"/>
  <c r="AF17" i="1"/>
  <c r="AB17" i="1"/>
  <c r="AF16" i="1"/>
  <c r="AB16" i="1"/>
  <c r="AF15" i="1"/>
  <c r="AB15" i="1"/>
  <c r="AF14" i="1"/>
  <c r="AB14" i="1"/>
  <c r="AF13" i="1"/>
  <c r="AB13" i="1"/>
  <c r="AF12" i="1"/>
  <c r="AB12" i="1"/>
  <c r="AF11" i="1"/>
  <c r="AB11" i="1"/>
  <c r="AF10" i="1"/>
  <c r="AB10" i="1"/>
  <c r="AF9" i="1"/>
  <c r="AB9" i="1"/>
  <c r="AF8" i="1"/>
  <c r="AB8" i="1"/>
  <c r="AF7" i="1"/>
  <c r="AB7" i="1"/>
  <c r="AF6" i="1"/>
  <c r="AB6" i="1"/>
  <c r="AF5" i="1"/>
  <c r="AB5" i="1"/>
  <c r="AB4" i="1"/>
  <c r="X19" i="1"/>
  <c r="T19" i="1"/>
  <c r="X18" i="1"/>
  <c r="T18" i="1"/>
  <c r="X17" i="1"/>
  <c r="T17" i="1"/>
  <c r="X16" i="1"/>
  <c r="T16" i="1"/>
  <c r="X15" i="1"/>
  <c r="T15" i="1"/>
  <c r="X14" i="1"/>
  <c r="T14" i="1"/>
  <c r="X13" i="1"/>
  <c r="T13" i="1"/>
  <c r="X12" i="1"/>
  <c r="T12" i="1"/>
  <c r="X11" i="1"/>
  <c r="T11" i="1"/>
  <c r="X10" i="1"/>
  <c r="T10" i="1"/>
  <c r="X9" i="1"/>
  <c r="T9" i="1"/>
  <c r="X8" i="1"/>
  <c r="T8" i="1"/>
  <c r="X7" i="1"/>
  <c r="T7" i="1"/>
  <c r="X6" i="1"/>
  <c r="T6" i="1"/>
  <c r="X5" i="1"/>
  <c r="T5" i="1"/>
  <c r="T4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M14" i="1"/>
  <c r="L4" i="1"/>
  <c r="L20" i="1"/>
  <c r="L21" i="1"/>
  <c r="L22" i="1"/>
  <c r="L23" i="1"/>
  <c r="L24" i="1"/>
  <c r="L25" i="1"/>
  <c r="L26" i="1"/>
  <c r="L27" i="1"/>
  <c r="L2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</calcChain>
</file>

<file path=xl/sharedStrings.xml><?xml version="1.0" encoding="utf-8"?>
<sst xmlns="http://schemas.openxmlformats.org/spreadsheetml/2006/main" count="73" uniqueCount="18">
  <si>
    <t>Tabla 1</t>
  </si>
  <si>
    <t>𝜌a</t>
  </si>
  <si>
    <t>V ± 0,001 [mV]</t>
  </si>
  <si>
    <t xml:space="preserve">I ± 0,01 [mA] </t>
  </si>
  <si>
    <t xml:space="preserve">𝜌[] </t>
  </si>
  <si>
    <t>T [K]</t>
  </si>
  <si>
    <t xml:space="preserve">R [Ω] </t>
  </si>
  <si>
    <t xml:space="preserve">P [mW] </t>
  </si>
  <si>
    <t>(T-Ta) [K]</t>
  </si>
  <si>
    <t>Tabla 2 (9V)</t>
  </si>
  <si>
    <t>Tabla 3 (24V)</t>
  </si>
  <si>
    <t>Tabla 4 (54V)</t>
  </si>
  <si>
    <t>g</t>
  </si>
  <si>
    <t>Tabla 5 (115V)</t>
  </si>
  <si>
    <t>Ra [mΩ]</t>
  </si>
  <si>
    <t>Ta ± 0,5 [K]</t>
  </si>
  <si>
    <t>Ta promedio ± 0,5 [K]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</si>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</sst>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</cellStyleXfs>
  <cellXfs count="27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2" fillId="2" borderId="0" xfId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7" borderId="0" xfId="6" applyAlignment="1">
      <alignment horizontal="center" vertical="center"/>
    </xf>
    <xf numFmtId="0" fontId="0" fillId="7" borderId="0" xfId="6" applyFont="1" applyAlignment="1">
      <alignment horizontal="center" vertical="center"/>
    </xf>
    <xf numFmtId="0" fontId="1" fillId="5" borderId="0" xfId="4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0" fillId="3" borderId="0" xfId="2" applyFont="1" applyBorder="1" applyAlignment="1">
      <alignment horizontal="center" vertical="center"/>
    </xf>
    <xf numFmtId="0" fontId="2" fillId="4" borderId="0" xfId="3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6" borderId="0" xfId="5" applyAlignment="1">
      <alignment horizontal="center"/>
    </xf>
    <xf numFmtId="0" fontId="2" fillId="2" borderId="0" xfId="1" applyBorder="1" applyAlignment="1">
      <alignment horizontal="center"/>
    </xf>
    <xf numFmtId="0" fontId="2" fillId="8" borderId="0" xfId="7" applyAlignment="1">
      <alignment horizontal="center"/>
    </xf>
    <xf numFmtId="0" fontId="1" fillId="9" borderId="0" xfId="8" applyAlignment="1">
      <alignment horizontal="center" vertical="center"/>
    </xf>
    <xf numFmtId="0" fontId="0" fillId="5" borderId="0" xfId="4" applyFont="1" applyAlignment="1">
      <alignment horizontal="center" vertical="center"/>
    </xf>
    <xf numFmtId="0" fontId="0" fillId="9" borderId="0" xfId="8" applyFont="1" applyAlignment="1">
      <alignment horizontal="center" vertical="center"/>
    </xf>
    <xf numFmtId="0" fontId="2" fillId="10" borderId="0" xfId="9" applyAlignment="1">
      <alignment horizontal="center"/>
    </xf>
    <xf numFmtId="0" fontId="1" fillId="11" borderId="0" xfId="10" applyAlignment="1">
      <alignment horizontal="center" vertical="center"/>
    </xf>
    <xf numFmtId="0" fontId="0" fillId="11" borderId="0" xfId="10" applyFont="1" applyAlignment="1">
      <alignment horizontal="center" vertical="center"/>
    </xf>
    <xf numFmtId="0" fontId="0" fillId="0" borderId="1" xfId="0" applyBorder="1" applyAlignment="1">
      <alignment wrapText="1"/>
    </xf>
  </cellXfs>
  <cellStyles count="11">
    <cellStyle name="60% - Énfasis1" xfId="2" builtinId="32"/>
    <cellStyle name="60% - Énfasis2" xfId="4" builtinId="36"/>
    <cellStyle name="60% - Énfasis4" xfId="8" builtinId="44"/>
    <cellStyle name="60% - Énfasis5" xfId="6" builtinId="48"/>
    <cellStyle name="60% - Énfasis6" xfId="10" builtinId="52"/>
    <cellStyle name="Énfasis1" xfId="1" builtinId="29"/>
    <cellStyle name="Énfasis2" xfId="3" builtinId="33"/>
    <cellStyle name="Énfasis4" xfId="7" builtinId="41"/>
    <cellStyle name="Énfasis5" xfId="5" builtinId="45"/>
    <cellStyle name="Énfasis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 vs.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6637549131188542E-2"/>
                  <c:y val="0.25545576046084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'Parte 1'!$B$4:$B$23</c:f>
              <c:numCache>
                <c:formatCode>General</c:formatCode>
                <c:ptCount val="20"/>
                <c:pt idx="0">
                  <c:v>139.19999999999999</c:v>
                </c:pt>
                <c:pt idx="1">
                  <c:v>181.3</c:v>
                </c:pt>
                <c:pt idx="2">
                  <c:v>215</c:v>
                </c:pt>
                <c:pt idx="3">
                  <c:v>249</c:v>
                </c:pt>
                <c:pt idx="4">
                  <c:v>284</c:v>
                </c:pt>
                <c:pt idx="5">
                  <c:v>320</c:v>
                </c:pt>
                <c:pt idx="6">
                  <c:v>376</c:v>
                </c:pt>
                <c:pt idx="7">
                  <c:v>499</c:v>
                </c:pt>
                <c:pt idx="8">
                  <c:v>694</c:v>
                </c:pt>
                <c:pt idx="9">
                  <c:v>933</c:v>
                </c:pt>
                <c:pt idx="10">
                  <c:v>1395</c:v>
                </c:pt>
                <c:pt idx="11">
                  <c:v>907</c:v>
                </c:pt>
                <c:pt idx="12">
                  <c:v>661</c:v>
                </c:pt>
                <c:pt idx="13">
                  <c:v>512</c:v>
                </c:pt>
                <c:pt idx="14">
                  <c:v>373</c:v>
                </c:pt>
                <c:pt idx="15">
                  <c:v>308</c:v>
                </c:pt>
                <c:pt idx="16">
                  <c:v>260</c:v>
                </c:pt>
                <c:pt idx="17">
                  <c:v>224</c:v>
                </c:pt>
                <c:pt idx="18">
                  <c:v>184.2</c:v>
                </c:pt>
                <c:pt idx="19">
                  <c:v>114.2</c:v>
                </c:pt>
              </c:numCache>
            </c:numRef>
          </c:xVal>
          <c:yVal>
            <c:numRef>
              <c:f>'Parte 1'!$C$4:$C$23</c:f>
              <c:numCache>
                <c:formatCode>General</c:formatCode>
                <c:ptCount val="20"/>
                <c:pt idx="0">
                  <c:v>2.17</c:v>
                </c:pt>
                <c:pt idx="1">
                  <c:v>2.81</c:v>
                </c:pt>
                <c:pt idx="2">
                  <c:v>3.26</c:v>
                </c:pt>
                <c:pt idx="3">
                  <c:v>3.76</c:v>
                </c:pt>
                <c:pt idx="4">
                  <c:v>4.22</c:v>
                </c:pt>
                <c:pt idx="5">
                  <c:v>4.6500000000000004</c:v>
                </c:pt>
                <c:pt idx="6">
                  <c:v>5.37</c:v>
                </c:pt>
                <c:pt idx="7">
                  <c:v>6.51</c:v>
                </c:pt>
                <c:pt idx="8">
                  <c:v>8.11</c:v>
                </c:pt>
                <c:pt idx="9">
                  <c:v>9.4499999999999993</c:v>
                </c:pt>
                <c:pt idx="10">
                  <c:v>12.12</c:v>
                </c:pt>
                <c:pt idx="11">
                  <c:v>9.41</c:v>
                </c:pt>
                <c:pt idx="12">
                  <c:v>7.56</c:v>
                </c:pt>
                <c:pt idx="13">
                  <c:v>6.37</c:v>
                </c:pt>
                <c:pt idx="14">
                  <c:v>5.08</c:v>
                </c:pt>
                <c:pt idx="15">
                  <c:v>4.3099999999999996</c:v>
                </c:pt>
                <c:pt idx="16">
                  <c:v>3.7</c:v>
                </c:pt>
                <c:pt idx="17">
                  <c:v>3.26</c:v>
                </c:pt>
                <c:pt idx="18">
                  <c:v>2.75</c:v>
                </c:pt>
                <c:pt idx="19">
                  <c:v>1.74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662-D74D-8A65-32E0647A1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812704"/>
        <c:axId val="1191969376"/>
      </c:scatterChart>
      <c:valAx>
        <c:axId val="119181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Corriente (I)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1969376"/>
        <c:crosses val="autoZero"/>
        <c:crossBetween val="midCat"/>
      </c:valAx>
      <c:valAx>
        <c:axId val="11919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Voltaje (V)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181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vs. (T-Ta) tabla</a:t>
            </a:r>
            <a:r>
              <a:rPr lang="en-U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vs. (T-Ta)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'Parte 1'!$P$4:$P$28</c:f>
              <c:numCache>
                <c:formatCode>General</c:formatCode>
                <c:ptCount val="25"/>
                <c:pt idx="0">
                  <c:v>292.55</c:v>
                </c:pt>
                <c:pt idx="1">
                  <c:v>292.55</c:v>
                </c:pt>
                <c:pt idx="2">
                  <c:v>292.55</c:v>
                </c:pt>
                <c:pt idx="3">
                  <c:v>292.55</c:v>
                </c:pt>
                <c:pt idx="4">
                  <c:v>292.55</c:v>
                </c:pt>
                <c:pt idx="5">
                  <c:v>292.55</c:v>
                </c:pt>
                <c:pt idx="6">
                  <c:v>292.55</c:v>
                </c:pt>
                <c:pt idx="7">
                  <c:v>292.55</c:v>
                </c:pt>
                <c:pt idx="8">
                  <c:v>292.55</c:v>
                </c:pt>
                <c:pt idx="9">
                  <c:v>292.55</c:v>
                </c:pt>
                <c:pt idx="10">
                  <c:v>292.55</c:v>
                </c:pt>
                <c:pt idx="11">
                  <c:v>292.55</c:v>
                </c:pt>
                <c:pt idx="12">
                  <c:v>292.55</c:v>
                </c:pt>
                <c:pt idx="13">
                  <c:v>292.55</c:v>
                </c:pt>
                <c:pt idx="14">
                  <c:v>292.55</c:v>
                </c:pt>
                <c:pt idx="15">
                  <c:v>292.55</c:v>
                </c:pt>
                <c:pt idx="16">
                  <c:v>292.55</c:v>
                </c:pt>
                <c:pt idx="17">
                  <c:v>292.55</c:v>
                </c:pt>
                <c:pt idx="18">
                  <c:v>292.55</c:v>
                </c:pt>
                <c:pt idx="19">
                  <c:v>292.55</c:v>
                </c:pt>
                <c:pt idx="20">
                  <c:v>292.55</c:v>
                </c:pt>
                <c:pt idx="21">
                  <c:v>292.55</c:v>
                </c:pt>
                <c:pt idx="22">
                  <c:v>292.55</c:v>
                </c:pt>
                <c:pt idx="23">
                  <c:v>292.55</c:v>
                </c:pt>
                <c:pt idx="24">
                  <c:v>292.55</c:v>
                </c:pt>
              </c:numCache>
            </c:numRef>
          </c:xVal>
          <c:yVal>
            <c:numRef>
              <c:f>'Parte 1'!$L$4:$L$28</c:f>
              <c:numCache>
                <c:formatCode>General</c:formatCode>
                <c:ptCount val="25"/>
                <c:pt idx="0">
                  <c:v>1.8599999999999999</c:v>
                </c:pt>
                <c:pt idx="1">
                  <c:v>3.3037200000000002</c:v>
                </c:pt>
                <c:pt idx="2">
                  <c:v>5.5906499999999992</c:v>
                </c:pt>
                <c:pt idx="3">
                  <c:v>8.2263999999999999</c:v>
                </c:pt>
                <c:pt idx="4">
                  <c:v>12.145910000000001</c:v>
                </c:pt>
                <c:pt idx="5">
                  <c:v>20.852370000000001</c:v>
                </c:pt>
                <c:pt idx="6">
                  <c:v>32.567999999999998</c:v>
                </c:pt>
                <c:pt idx="7">
                  <c:v>48.663399999999996</c:v>
                </c:pt>
                <c:pt idx="8">
                  <c:v>67.344000000000008</c:v>
                </c:pt>
                <c:pt idx="9">
                  <c:v>98.8</c:v>
                </c:pt>
                <c:pt idx="10">
                  <c:v>157045</c:v>
                </c:pt>
                <c:pt idx="11">
                  <c:v>210.0204</c:v>
                </c:pt>
                <c:pt idx="12">
                  <c:v>154.548</c:v>
                </c:pt>
                <c:pt idx="13">
                  <c:v>101.5</c:v>
                </c:pt>
                <c:pt idx="14">
                  <c:v>85.652000000000015</c:v>
                </c:pt>
                <c:pt idx="15">
                  <c:v>64.064000000000007</c:v>
                </c:pt>
                <c:pt idx="16">
                  <c:v>56.112000000000002</c:v>
                </c:pt>
                <c:pt idx="17">
                  <c:v>46.768000000000001</c:v>
                </c:pt>
                <c:pt idx="18">
                  <c:v>34.300000000000004</c:v>
                </c:pt>
                <c:pt idx="19">
                  <c:v>28.21</c:v>
                </c:pt>
                <c:pt idx="20">
                  <c:v>22.99456</c:v>
                </c:pt>
                <c:pt idx="21">
                  <c:v>20.438300000000002</c:v>
                </c:pt>
                <c:pt idx="22">
                  <c:v>16.251640000000002</c:v>
                </c:pt>
                <c:pt idx="23">
                  <c:v>11.8172</c:v>
                </c:pt>
                <c:pt idx="24">
                  <c:v>9.7460000000000004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E-F841-A98F-93CD5D3EA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63360"/>
        <c:axId val="1138876624"/>
      </c:scatterChart>
      <c:valAx>
        <c:axId val="12420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Delta de temperatura (T-Ta)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876624"/>
        <c:crosses val="autoZero"/>
        <c:crossBetween val="midCat"/>
      </c:valAx>
      <c:valAx>
        <c:axId val="11388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Potencia (P)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206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vs. (T-Ta) tabla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vs. (T-Ta)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'Parte 1'!$X$4:$X$33</c:f>
              <c:numCache>
                <c:formatCode>General</c:formatCode>
                <c:ptCount val="30"/>
                <c:pt idx="0">
                  <c:v>292.55</c:v>
                </c:pt>
                <c:pt idx="1">
                  <c:v>292.55</c:v>
                </c:pt>
                <c:pt idx="2">
                  <c:v>292.55</c:v>
                </c:pt>
                <c:pt idx="3">
                  <c:v>292.55</c:v>
                </c:pt>
                <c:pt idx="4">
                  <c:v>292.55</c:v>
                </c:pt>
                <c:pt idx="5">
                  <c:v>292.55</c:v>
                </c:pt>
                <c:pt idx="6">
                  <c:v>292.55</c:v>
                </c:pt>
                <c:pt idx="7">
                  <c:v>292.55</c:v>
                </c:pt>
                <c:pt idx="8">
                  <c:v>292.55</c:v>
                </c:pt>
                <c:pt idx="9">
                  <c:v>292.55</c:v>
                </c:pt>
                <c:pt idx="10">
                  <c:v>292.55</c:v>
                </c:pt>
                <c:pt idx="11">
                  <c:v>292.55</c:v>
                </c:pt>
                <c:pt idx="12">
                  <c:v>292.55</c:v>
                </c:pt>
                <c:pt idx="13">
                  <c:v>292.55</c:v>
                </c:pt>
                <c:pt idx="14">
                  <c:v>292.55</c:v>
                </c:pt>
                <c:pt idx="15">
                  <c:v>292.55</c:v>
                </c:pt>
              </c:numCache>
            </c:numRef>
          </c:xVal>
          <c:yVal>
            <c:numRef>
              <c:f>'Parte 1'!$T$4:$T$33</c:f>
              <c:numCache>
                <c:formatCode>General</c:formatCode>
                <c:ptCount val="30"/>
                <c:pt idx="0">
                  <c:v>17.113200000000003</c:v>
                </c:pt>
                <c:pt idx="1">
                  <c:v>38.706299999999999</c:v>
                </c:pt>
                <c:pt idx="2">
                  <c:v>66.637000000000015</c:v>
                </c:pt>
                <c:pt idx="3">
                  <c:v>99.424999999999997</c:v>
                </c:pt>
                <c:pt idx="4">
                  <c:v>131.43299999999999</c:v>
                </c:pt>
                <c:pt idx="5">
                  <c:v>176.84700000000001</c:v>
                </c:pt>
                <c:pt idx="6">
                  <c:v>251.13600000000002</c:v>
                </c:pt>
                <c:pt idx="7">
                  <c:v>340.524</c:v>
                </c:pt>
                <c:pt idx="8">
                  <c:v>462.44100000000003</c:v>
                </c:pt>
                <c:pt idx="9">
                  <c:v>629.37</c:v>
                </c:pt>
                <c:pt idx="10">
                  <c:v>903.495</c:v>
                </c:pt>
                <c:pt idx="11">
                  <c:v>1276.8000000000002</c:v>
                </c:pt>
                <c:pt idx="12">
                  <c:v>938.70299999999997</c:v>
                </c:pt>
                <c:pt idx="13">
                  <c:v>729.74</c:v>
                </c:pt>
                <c:pt idx="14">
                  <c:v>381.762</c:v>
                </c:pt>
                <c:pt idx="15">
                  <c:v>223.29999999999998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82-A04A-9E32-994CDF40B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63360"/>
        <c:axId val="1138876624"/>
      </c:scatterChart>
      <c:valAx>
        <c:axId val="12420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Delta de temperatura (T-Ta)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876624"/>
        <c:crosses val="autoZero"/>
        <c:crossBetween val="midCat"/>
      </c:valAx>
      <c:valAx>
        <c:axId val="11388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Potencia (P)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20633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vs. (T-Ta) tabla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vs. (T-Ta)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'Parte 1'!$AF$4:$AF$28</c:f>
              <c:numCache>
                <c:formatCode>General</c:formatCode>
                <c:ptCount val="25"/>
                <c:pt idx="0">
                  <c:v>292.55</c:v>
                </c:pt>
                <c:pt idx="1">
                  <c:v>292.55</c:v>
                </c:pt>
                <c:pt idx="2">
                  <c:v>292.55</c:v>
                </c:pt>
                <c:pt idx="3">
                  <c:v>292.55</c:v>
                </c:pt>
                <c:pt idx="4">
                  <c:v>292.55</c:v>
                </c:pt>
                <c:pt idx="5">
                  <c:v>292.55</c:v>
                </c:pt>
                <c:pt idx="6">
                  <c:v>292.55</c:v>
                </c:pt>
                <c:pt idx="7">
                  <c:v>292.55</c:v>
                </c:pt>
                <c:pt idx="8">
                  <c:v>292.55</c:v>
                </c:pt>
                <c:pt idx="9">
                  <c:v>292.55</c:v>
                </c:pt>
                <c:pt idx="10">
                  <c:v>292.55</c:v>
                </c:pt>
                <c:pt idx="11">
                  <c:v>292.55</c:v>
                </c:pt>
                <c:pt idx="12">
                  <c:v>292.55</c:v>
                </c:pt>
                <c:pt idx="13">
                  <c:v>292.55</c:v>
                </c:pt>
                <c:pt idx="14">
                  <c:v>292.55</c:v>
                </c:pt>
                <c:pt idx="15">
                  <c:v>292.55</c:v>
                </c:pt>
                <c:pt idx="16">
                  <c:v>292.55</c:v>
                </c:pt>
                <c:pt idx="17">
                  <c:v>292.55</c:v>
                </c:pt>
                <c:pt idx="18">
                  <c:v>292.55</c:v>
                </c:pt>
                <c:pt idx="19">
                  <c:v>292.55</c:v>
                </c:pt>
              </c:numCache>
            </c:numRef>
          </c:xVal>
          <c:yVal>
            <c:numRef>
              <c:f>'Parte 1'!$AB$4:$AB$23</c:f>
              <c:numCache>
                <c:formatCode>General</c:formatCode>
                <c:ptCount val="20"/>
                <c:pt idx="0">
                  <c:v>231.852</c:v>
                </c:pt>
                <c:pt idx="1">
                  <c:v>369.39600000000002</c:v>
                </c:pt>
                <c:pt idx="2">
                  <c:v>629.08299999999997</c:v>
                </c:pt>
                <c:pt idx="3">
                  <c:v>897.56700000000001</c:v>
                </c:pt>
                <c:pt idx="4">
                  <c:v>1270.5</c:v>
                </c:pt>
                <c:pt idx="5">
                  <c:v>1854.3600000000001</c:v>
                </c:pt>
                <c:pt idx="6">
                  <c:v>2425.4</c:v>
                </c:pt>
                <c:pt idx="7">
                  <c:v>3326.3999999999996</c:v>
                </c:pt>
                <c:pt idx="8">
                  <c:v>4301.4400000000005</c:v>
                </c:pt>
                <c:pt idx="9">
                  <c:v>5442</c:v>
                </c:pt>
                <c:pt idx="10">
                  <c:v>3801.6000000000004</c:v>
                </c:pt>
                <c:pt idx="11">
                  <c:v>2525.8800000000006</c:v>
                </c:pt>
                <c:pt idx="12">
                  <c:v>1909.3</c:v>
                </c:pt>
                <c:pt idx="13">
                  <c:v>1699.44</c:v>
                </c:pt>
                <c:pt idx="14">
                  <c:v>1293.96</c:v>
                </c:pt>
                <c:pt idx="15">
                  <c:v>914.7600000000001</c:v>
                </c:pt>
                <c:pt idx="16">
                  <c:v>666.67</c:v>
                </c:pt>
                <c:pt idx="17">
                  <c:v>541.125</c:v>
                </c:pt>
                <c:pt idx="18">
                  <c:v>408.97999999999996</c:v>
                </c:pt>
                <c:pt idx="19">
                  <c:v>300.09700000000004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2-2F43-837D-8DBFB6A6C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63360"/>
        <c:axId val="1138876624"/>
      </c:scatterChart>
      <c:valAx>
        <c:axId val="12420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Delta de temperatura (T-Ta)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876624"/>
        <c:crosses val="autoZero"/>
        <c:crossBetween val="midCat"/>
      </c:valAx>
      <c:valAx>
        <c:axId val="11388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Potencia (P)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20633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vs. (T-Ta) tabla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vs. (T-Ta)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'Parte 1'!$AN$4:$AN$28</c:f>
              <c:numCache>
                <c:formatCode>General</c:formatCode>
                <c:ptCount val="25"/>
                <c:pt idx="0">
                  <c:v>292.55</c:v>
                </c:pt>
                <c:pt idx="1">
                  <c:v>292.55</c:v>
                </c:pt>
                <c:pt idx="2">
                  <c:v>292.55</c:v>
                </c:pt>
                <c:pt idx="3">
                  <c:v>292.55</c:v>
                </c:pt>
                <c:pt idx="4">
                  <c:v>292.55</c:v>
                </c:pt>
                <c:pt idx="5">
                  <c:v>292.55</c:v>
                </c:pt>
                <c:pt idx="6">
                  <c:v>292.55</c:v>
                </c:pt>
                <c:pt idx="7">
                  <c:v>292.55</c:v>
                </c:pt>
                <c:pt idx="8">
                  <c:v>292.55</c:v>
                </c:pt>
                <c:pt idx="9">
                  <c:v>292.55</c:v>
                </c:pt>
                <c:pt idx="10">
                  <c:v>292.55</c:v>
                </c:pt>
                <c:pt idx="11">
                  <c:v>292.55</c:v>
                </c:pt>
                <c:pt idx="12">
                  <c:v>292.55</c:v>
                </c:pt>
                <c:pt idx="13">
                  <c:v>292.55</c:v>
                </c:pt>
                <c:pt idx="14">
                  <c:v>292.55</c:v>
                </c:pt>
                <c:pt idx="15">
                  <c:v>292.55</c:v>
                </c:pt>
                <c:pt idx="16">
                  <c:v>292.55</c:v>
                </c:pt>
                <c:pt idx="17">
                  <c:v>292.55</c:v>
                </c:pt>
                <c:pt idx="18">
                  <c:v>292.55</c:v>
                </c:pt>
                <c:pt idx="19">
                  <c:v>292.55</c:v>
                </c:pt>
              </c:numCache>
            </c:numRef>
          </c:xVal>
          <c:yVal>
            <c:numRef>
              <c:f>'Parte 1'!$AJ$4:$AJ$28</c:f>
              <c:numCache>
                <c:formatCode>General</c:formatCode>
                <c:ptCount val="25"/>
                <c:pt idx="0">
                  <c:v>935.59399999999994</c:v>
                </c:pt>
                <c:pt idx="1">
                  <c:v>1098.829</c:v>
                </c:pt>
                <c:pt idx="2">
                  <c:v>1614.7</c:v>
                </c:pt>
                <c:pt idx="3">
                  <c:v>2363.75</c:v>
                </c:pt>
                <c:pt idx="4">
                  <c:v>3446.98</c:v>
                </c:pt>
                <c:pt idx="5">
                  <c:v>4217.9399999999996</c:v>
                </c:pt>
                <c:pt idx="6">
                  <c:v>5537.73</c:v>
                </c:pt>
                <c:pt idx="7">
                  <c:v>7572</c:v>
                </c:pt>
                <c:pt idx="8">
                  <c:v>9603.84</c:v>
                </c:pt>
                <c:pt idx="9">
                  <c:v>12473.14</c:v>
                </c:pt>
                <c:pt idx="10">
                  <c:v>10073.44</c:v>
                </c:pt>
                <c:pt idx="11">
                  <c:v>8000.0400000000009</c:v>
                </c:pt>
                <c:pt idx="12">
                  <c:v>6820.4</c:v>
                </c:pt>
                <c:pt idx="13">
                  <c:v>5468.96</c:v>
                </c:pt>
                <c:pt idx="14">
                  <c:v>3544.8599999999997</c:v>
                </c:pt>
                <c:pt idx="15">
                  <c:v>2796.75</c:v>
                </c:pt>
                <c:pt idx="16">
                  <c:v>1877.0399999999997</c:v>
                </c:pt>
                <c:pt idx="17">
                  <c:v>1407.7700000000002</c:v>
                </c:pt>
                <c:pt idx="18">
                  <c:v>862.27</c:v>
                </c:pt>
                <c:pt idx="19">
                  <c:v>551.04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B-8545-B6F2-35EC0D954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63360"/>
        <c:axId val="1138876624"/>
      </c:scatterChart>
      <c:valAx>
        <c:axId val="12420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Delta de temperatura (T-Ta)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876624"/>
        <c:crosses val="autoZero"/>
        <c:crossBetween val="midCat"/>
      </c:valAx>
      <c:valAx>
        <c:axId val="11388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Potencia (P)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20633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vs. (T-Ta) tabla</a:t>
            </a:r>
            <a:r>
              <a:rPr lang="en-U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vs. (T-Ta)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strRef>
              <c:f>'Parte 2'!$I$5:$I$29</c:f>
              <c:strCache>
                <c:ptCount val="25"/>
                <c:pt idx="0">
                  <c:v>292,55</c:v>
                </c:pt>
                <c:pt idx="1">
                  <c:v>=</c:v>
                </c:pt>
                <c:pt idx="2">
                  <c:v>#¡REF!</c:v>
                </c:pt>
                <c:pt idx="3">
                  <c:v>#¡REF!</c:v>
                </c:pt>
                <c:pt idx="4">
                  <c:v>#¡REF!</c:v>
                </c:pt>
                <c:pt idx="5">
                  <c:v>#¡REF!</c:v>
                </c:pt>
                <c:pt idx="6">
                  <c:v>#¡REF!</c:v>
                </c:pt>
                <c:pt idx="7">
                  <c:v>#¡REF!</c:v>
                </c:pt>
                <c:pt idx="8">
                  <c:v>#¡REF!</c:v>
                </c:pt>
                <c:pt idx="9">
                  <c:v>#¡REF!</c:v>
                </c:pt>
                <c:pt idx="10">
                  <c:v>#¡REF!</c:v>
                </c:pt>
                <c:pt idx="11">
                  <c:v>#¡REF!</c:v>
                </c:pt>
                <c:pt idx="12">
                  <c:v>#¡REF!</c:v>
                </c:pt>
                <c:pt idx="13">
                  <c:v>#¡REF!</c:v>
                </c:pt>
                <c:pt idx="14">
                  <c:v>#¡REF!</c:v>
                </c:pt>
                <c:pt idx="15">
                  <c:v>#¡REF!</c:v>
                </c:pt>
                <c:pt idx="16">
                  <c:v>#¡REF!</c:v>
                </c:pt>
                <c:pt idx="17">
                  <c:v>#¡REF!</c:v>
                </c:pt>
                <c:pt idx="18">
                  <c:v>#¡REF!</c:v>
                </c:pt>
                <c:pt idx="19">
                  <c:v>#¡REF!</c:v>
                </c:pt>
                <c:pt idx="20">
                  <c:v>#¡REF!</c:v>
                </c:pt>
                <c:pt idx="21">
                  <c:v>#¡REF!</c:v>
                </c:pt>
                <c:pt idx="22">
                  <c:v>#¡REF!</c:v>
                </c:pt>
                <c:pt idx="23">
                  <c:v>#¡REF!</c:v>
                </c:pt>
                <c:pt idx="24">
                  <c:v>#¡REF!</c:v>
                </c:pt>
              </c:strCache>
            </c:strRef>
          </c:xVal>
          <c:yVal>
            <c:numRef>
              <c:f>'Parte 2'!$E$5:$E$29</c:f>
              <c:numCache>
                <c:formatCode>General</c:formatCode>
                <c:ptCount val="25"/>
                <c:pt idx="0">
                  <c:v>1.8599999999999999</c:v>
                </c:pt>
                <c:pt idx="1">
                  <c:v>3.3037200000000002</c:v>
                </c:pt>
                <c:pt idx="2">
                  <c:v>5.5906499999999992</c:v>
                </c:pt>
                <c:pt idx="3">
                  <c:v>8.2263999999999999</c:v>
                </c:pt>
                <c:pt idx="4">
                  <c:v>12.145910000000001</c:v>
                </c:pt>
                <c:pt idx="5">
                  <c:v>20.852370000000001</c:v>
                </c:pt>
                <c:pt idx="6">
                  <c:v>32.567999999999998</c:v>
                </c:pt>
                <c:pt idx="7">
                  <c:v>48.663399999999996</c:v>
                </c:pt>
                <c:pt idx="8">
                  <c:v>67.344000000000008</c:v>
                </c:pt>
                <c:pt idx="9">
                  <c:v>98.8</c:v>
                </c:pt>
                <c:pt idx="10">
                  <c:v>157045</c:v>
                </c:pt>
                <c:pt idx="11">
                  <c:v>210.0204</c:v>
                </c:pt>
                <c:pt idx="12">
                  <c:v>154.548</c:v>
                </c:pt>
                <c:pt idx="13">
                  <c:v>101.5</c:v>
                </c:pt>
                <c:pt idx="14">
                  <c:v>85.652000000000015</c:v>
                </c:pt>
                <c:pt idx="15">
                  <c:v>64.064000000000007</c:v>
                </c:pt>
                <c:pt idx="16">
                  <c:v>56.112000000000002</c:v>
                </c:pt>
                <c:pt idx="17">
                  <c:v>46.768000000000001</c:v>
                </c:pt>
                <c:pt idx="18">
                  <c:v>34.300000000000004</c:v>
                </c:pt>
                <c:pt idx="19">
                  <c:v>28.21</c:v>
                </c:pt>
                <c:pt idx="20">
                  <c:v>22.99456</c:v>
                </c:pt>
                <c:pt idx="21">
                  <c:v>20.438300000000002</c:v>
                </c:pt>
                <c:pt idx="22">
                  <c:v>16.251640000000002</c:v>
                </c:pt>
                <c:pt idx="23">
                  <c:v>11.8172</c:v>
                </c:pt>
                <c:pt idx="24">
                  <c:v>9.7460000000000004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7-BF4C-A75B-7C6310F85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63360"/>
        <c:axId val="1138876624"/>
      </c:scatterChart>
      <c:valAx>
        <c:axId val="12420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Delta de temperatura (T-Ta)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876624"/>
        <c:crosses val="autoZero"/>
        <c:crossBetween val="midCat"/>
      </c:valAx>
      <c:valAx>
        <c:axId val="11388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Potencia (P)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206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vs. (T-Ta) tabla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vs. (T-Ta)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'Parte 2'!$Q$5:$Q$20</c:f>
              <c:numCache>
                <c:formatCode>General</c:formatCode>
                <c:ptCount val="16"/>
                <c:pt idx="0">
                  <c:v>292.55</c:v>
                </c:pt>
                <c:pt idx="1">
                  <c:v>292.55</c:v>
                </c:pt>
                <c:pt idx="2">
                  <c:v>292.55</c:v>
                </c:pt>
                <c:pt idx="3">
                  <c:v>292.55</c:v>
                </c:pt>
                <c:pt idx="4">
                  <c:v>292.55</c:v>
                </c:pt>
                <c:pt idx="5">
                  <c:v>292.55</c:v>
                </c:pt>
                <c:pt idx="6">
                  <c:v>292.55</c:v>
                </c:pt>
                <c:pt idx="7">
                  <c:v>292.55</c:v>
                </c:pt>
                <c:pt idx="8">
                  <c:v>292.55</c:v>
                </c:pt>
                <c:pt idx="9">
                  <c:v>292.55</c:v>
                </c:pt>
                <c:pt idx="10">
                  <c:v>292.55</c:v>
                </c:pt>
                <c:pt idx="11">
                  <c:v>292.55</c:v>
                </c:pt>
                <c:pt idx="12">
                  <c:v>292.55</c:v>
                </c:pt>
                <c:pt idx="13">
                  <c:v>292.55</c:v>
                </c:pt>
                <c:pt idx="14">
                  <c:v>292.55</c:v>
                </c:pt>
                <c:pt idx="15">
                  <c:v>292.55</c:v>
                </c:pt>
              </c:numCache>
            </c:numRef>
          </c:xVal>
          <c:yVal>
            <c:numRef>
              <c:f>'Parte 2'!$M$5:$M$20</c:f>
              <c:numCache>
                <c:formatCode>General</c:formatCode>
                <c:ptCount val="16"/>
                <c:pt idx="0">
                  <c:v>17.113200000000003</c:v>
                </c:pt>
                <c:pt idx="1">
                  <c:v>38.706299999999999</c:v>
                </c:pt>
                <c:pt idx="2">
                  <c:v>66.637000000000015</c:v>
                </c:pt>
                <c:pt idx="3">
                  <c:v>99.424999999999997</c:v>
                </c:pt>
                <c:pt idx="4">
                  <c:v>131.43299999999999</c:v>
                </c:pt>
                <c:pt idx="5">
                  <c:v>176.84700000000001</c:v>
                </c:pt>
                <c:pt idx="6">
                  <c:v>251.13600000000002</c:v>
                </c:pt>
                <c:pt idx="7">
                  <c:v>340.524</c:v>
                </c:pt>
                <c:pt idx="8">
                  <c:v>462.44100000000003</c:v>
                </c:pt>
                <c:pt idx="9">
                  <c:v>629.37</c:v>
                </c:pt>
                <c:pt idx="10">
                  <c:v>903.495</c:v>
                </c:pt>
                <c:pt idx="11">
                  <c:v>1276.8000000000002</c:v>
                </c:pt>
                <c:pt idx="12">
                  <c:v>938.70299999999997</c:v>
                </c:pt>
                <c:pt idx="13">
                  <c:v>729.74</c:v>
                </c:pt>
                <c:pt idx="14">
                  <c:v>381.762</c:v>
                </c:pt>
                <c:pt idx="15">
                  <c:v>223.29999999999998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5-2843-B2E3-11EEB182E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63360"/>
        <c:axId val="1138876624"/>
      </c:scatterChart>
      <c:valAx>
        <c:axId val="12420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Delta de temperatura (T-Ta)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876624"/>
        <c:crosses val="autoZero"/>
        <c:crossBetween val="midCat"/>
      </c:valAx>
      <c:valAx>
        <c:axId val="11388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Potencia (P)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20633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vs. (T-Ta) tabla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vs. (T-Ta)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'Parte 2'!$Y$5:$Y$24</c:f>
              <c:numCache>
                <c:formatCode>General</c:formatCode>
                <c:ptCount val="20"/>
                <c:pt idx="0">
                  <c:v>292.55</c:v>
                </c:pt>
                <c:pt idx="1">
                  <c:v>292.55</c:v>
                </c:pt>
                <c:pt idx="2">
                  <c:v>292.55</c:v>
                </c:pt>
                <c:pt idx="3">
                  <c:v>292.55</c:v>
                </c:pt>
                <c:pt idx="4">
                  <c:v>292.55</c:v>
                </c:pt>
                <c:pt idx="5">
                  <c:v>292.55</c:v>
                </c:pt>
                <c:pt idx="6">
                  <c:v>292.55</c:v>
                </c:pt>
                <c:pt idx="7">
                  <c:v>292.55</c:v>
                </c:pt>
                <c:pt idx="8">
                  <c:v>292.55</c:v>
                </c:pt>
                <c:pt idx="9">
                  <c:v>292.55</c:v>
                </c:pt>
                <c:pt idx="10">
                  <c:v>292.55</c:v>
                </c:pt>
                <c:pt idx="11">
                  <c:v>292.55</c:v>
                </c:pt>
                <c:pt idx="12">
                  <c:v>292.55</c:v>
                </c:pt>
                <c:pt idx="13">
                  <c:v>292.55</c:v>
                </c:pt>
                <c:pt idx="14">
                  <c:v>292.55</c:v>
                </c:pt>
                <c:pt idx="15">
                  <c:v>292.55</c:v>
                </c:pt>
                <c:pt idx="16">
                  <c:v>292.55</c:v>
                </c:pt>
                <c:pt idx="17">
                  <c:v>292.55</c:v>
                </c:pt>
                <c:pt idx="18">
                  <c:v>292.55</c:v>
                </c:pt>
                <c:pt idx="19">
                  <c:v>292.55</c:v>
                </c:pt>
              </c:numCache>
            </c:numRef>
          </c:xVal>
          <c:yVal>
            <c:numRef>
              <c:f>'Parte 2'!$U$5:$U$24</c:f>
              <c:numCache>
                <c:formatCode>General</c:formatCode>
                <c:ptCount val="20"/>
                <c:pt idx="0">
                  <c:v>231.852</c:v>
                </c:pt>
                <c:pt idx="1">
                  <c:v>369.39600000000002</c:v>
                </c:pt>
                <c:pt idx="2">
                  <c:v>629.08299999999997</c:v>
                </c:pt>
                <c:pt idx="3">
                  <c:v>897.56700000000001</c:v>
                </c:pt>
                <c:pt idx="4">
                  <c:v>1270.5</c:v>
                </c:pt>
                <c:pt idx="5">
                  <c:v>1854.3600000000001</c:v>
                </c:pt>
                <c:pt idx="6">
                  <c:v>2425.4</c:v>
                </c:pt>
                <c:pt idx="7">
                  <c:v>3326.3999999999996</c:v>
                </c:pt>
                <c:pt idx="8">
                  <c:v>4301.4400000000005</c:v>
                </c:pt>
                <c:pt idx="9">
                  <c:v>5442</c:v>
                </c:pt>
                <c:pt idx="10">
                  <c:v>3801.6000000000004</c:v>
                </c:pt>
                <c:pt idx="11">
                  <c:v>2525.8800000000006</c:v>
                </c:pt>
                <c:pt idx="12">
                  <c:v>1909.3</c:v>
                </c:pt>
                <c:pt idx="13">
                  <c:v>1699.44</c:v>
                </c:pt>
                <c:pt idx="14">
                  <c:v>1293.96</c:v>
                </c:pt>
                <c:pt idx="15">
                  <c:v>914.7600000000001</c:v>
                </c:pt>
                <c:pt idx="16">
                  <c:v>666.67</c:v>
                </c:pt>
                <c:pt idx="17">
                  <c:v>541.125</c:v>
                </c:pt>
                <c:pt idx="18">
                  <c:v>408.97999999999996</c:v>
                </c:pt>
                <c:pt idx="19">
                  <c:v>300.09700000000004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0-2944-9336-C659D5D1C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63360"/>
        <c:axId val="1138876624"/>
      </c:scatterChart>
      <c:valAx>
        <c:axId val="12420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Delta de temperatura (T-Ta)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876624"/>
        <c:crosses val="autoZero"/>
        <c:crossBetween val="midCat"/>
      </c:valAx>
      <c:valAx>
        <c:axId val="11388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Potencia (P)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20633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vs. (T-Ta) tabla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vs. (T-Ta)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'Parte 2'!$AG$5:$AG$24</c:f>
              <c:numCache>
                <c:formatCode>General</c:formatCode>
                <c:ptCount val="20"/>
                <c:pt idx="0">
                  <c:v>292.55</c:v>
                </c:pt>
                <c:pt idx="1">
                  <c:v>292.55</c:v>
                </c:pt>
                <c:pt idx="2">
                  <c:v>292.55</c:v>
                </c:pt>
                <c:pt idx="3">
                  <c:v>292.55</c:v>
                </c:pt>
                <c:pt idx="4">
                  <c:v>292.55</c:v>
                </c:pt>
                <c:pt idx="5">
                  <c:v>292.55</c:v>
                </c:pt>
                <c:pt idx="6">
                  <c:v>292.55</c:v>
                </c:pt>
                <c:pt idx="7">
                  <c:v>292.55</c:v>
                </c:pt>
                <c:pt idx="8">
                  <c:v>292.55</c:v>
                </c:pt>
                <c:pt idx="9">
                  <c:v>292.55</c:v>
                </c:pt>
                <c:pt idx="10">
                  <c:v>292.55</c:v>
                </c:pt>
                <c:pt idx="11">
                  <c:v>292.55</c:v>
                </c:pt>
                <c:pt idx="12">
                  <c:v>292.55</c:v>
                </c:pt>
                <c:pt idx="13">
                  <c:v>292.55</c:v>
                </c:pt>
                <c:pt idx="14">
                  <c:v>292.55</c:v>
                </c:pt>
                <c:pt idx="15">
                  <c:v>292.55</c:v>
                </c:pt>
                <c:pt idx="16">
                  <c:v>292.55</c:v>
                </c:pt>
                <c:pt idx="17">
                  <c:v>292.55</c:v>
                </c:pt>
                <c:pt idx="18">
                  <c:v>292.55</c:v>
                </c:pt>
                <c:pt idx="19">
                  <c:v>292.55</c:v>
                </c:pt>
              </c:numCache>
            </c:numRef>
          </c:xVal>
          <c:yVal>
            <c:numRef>
              <c:f>'Parte 2'!$AC$5:$AC$24</c:f>
              <c:numCache>
                <c:formatCode>General</c:formatCode>
                <c:ptCount val="20"/>
                <c:pt idx="0">
                  <c:v>935.59399999999994</c:v>
                </c:pt>
                <c:pt idx="1">
                  <c:v>1098.829</c:v>
                </c:pt>
                <c:pt idx="2">
                  <c:v>1614.7</c:v>
                </c:pt>
                <c:pt idx="3">
                  <c:v>2363.75</c:v>
                </c:pt>
                <c:pt idx="4">
                  <c:v>3446.98</c:v>
                </c:pt>
                <c:pt idx="5">
                  <c:v>4217.9399999999996</c:v>
                </c:pt>
                <c:pt idx="6">
                  <c:v>5537.73</c:v>
                </c:pt>
                <c:pt idx="7">
                  <c:v>7572</c:v>
                </c:pt>
                <c:pt idx="8">
                  <c:v>9603.84</c:v>
                </c:pt>
                <c:pt idx="9">
                  <c:v>12473.14</c:v>
                </c:pt>
                <c:pt idx="10">
                  <c:v>10073.44</c:v>
                </c:pt>
                <c:pt idx="11">
                  <c:v>8000.0400000000009</c:v>
                </c:pt>
                <c:pt idx="12">
                  <c:v>6820.4</c:v>
                </c:pt>
                <c:pt idx="13">
                  <c:v>5468.96</c:v>
                </c:pt>
                <c:pt idx="14">
                  <c:v>3544.8599999999997</c:v>
                </c:pt>
                <c:pt idx="15">
                  <c:v>2796.75</c:v>
                </c:pt>
                <c:pt idx="16">
                  <c:v>1877.0399999999997</c:v>
                </c:pt>
                <c:pt idx="17">
                  <c:v>1407.7700000000002</c:v>
                </c:pt>
                <c:pt idx="18">
                  <c:v>862.27</c:v>
                </c:pt>
                <c:pt idx="19">
                  <c:v>551.04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7-EC4F-8AD7-8BC6DD0AA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63360"/>
        <c:axId val="1138876624"/>
      </c:scatterChart>
      <c:valAx>
        <c:axId val="12420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Delta de temperatura (T-Ta)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876624"/>
        <c:crosses val="autoZero"/>
        <c:crossBetween val="midCat"/>
      </c:valAx>
      <c:valAx>
        <c:axId val="11388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Potencia (P)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20633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24</xdr:row>
      <xdr:rowOff>38100</xdr:rowOff>
    </xdr:from>
    <xdr:to>
      <xdr:col>6</xdr:col>
      <xdr:colOff>1295400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ACE536-7B22-AB44-952C-9858AEBDC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29</xdr:row>
      <xdr:rowOff>0</xdr:rowOff>
    </xdr:from>
    <xdr:to>
      <xdr:col>15</xdr:col>
      <xdr:colOff>812800</xdr:colOff>
      <xdr:row>48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C7A9BC-540E-344A-9B7C-AD9628A40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24</xdr:col>
      <xdr:colOff>0</xdr:colOff>
      <xdr:row>39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6221BF-1BBF-A144-B7ED-3E64BE70D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812800</xdr:colOff>
      <xdr:row>24</xdr:row>
      <xdr:rowOff>0</xdr:rowOff>
    </xdr:from>
    <xdr:to>
      <xdr:col>31</xdr:col>
      <xdr:colOff>952500</xdr:colOff>
      <xdr:row>43</xdr:row>
      <xdr:rowOff>139700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B1E904-BE36-774B-92C3-B62B53A0C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12700</xdr:colOff>
      <xdr:row>24</xdr:row>
      <xdr:rowOff>0</xdr:rowOff>
    </xdr:from>
    <xdr:to>
      <xdr:col>39</xdr:col>
      <xdr:colOff>952500</xdr:colOff>
      <xdr:row>43</xdr:row>
      <xdr:rowOff>139700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15830B8-8E80-B64E-87E1-4907EBA16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8</xdr:col>
      <xdr:colOff>660400</xdr:colOff>
      <xdr:row>49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627C39-BCD7-F14B-A9A9-BB8CF0B63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12700</xdr:colOff>
      <xdr:row>40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DDCF30-246A-9644-894F-2C0778667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25</xdr:col>
      <xdr:colOff>12700</xdr:colOff>
      <xdr:row>44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083614-99C2-5240-9561-846BFE5DE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25</xdr:row>
      <xdr:rowOff>0</xdr:rowOff>
    </xdr:from>
    <xdr:to>
      <xdr:col>32</xdr:col>
      <xdr:colOff>673100</xdr:colOff>
      <xdr:row>44</xdr:row>
      <xdr:rowOff>139700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9CA63BA-C5A5-F64D-8137-C1EE959E7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 cáli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ACA8-B507-8349-99DA-64DC0952F998}">
  <dimension ref="B2:AN33"/>
  <sheetViews>
    <sheetView zoomScaleNormal="100" workbookViewId="0">
      <selection activeCell="G4" sqref="G4:G23"/>
    </sheetView>
  </sheetViews>
  <sheetFormatPr baseColWidth="10" defaultRowHeight="16" x14ac:dyDescent="0.2"/>
  <cols>
    <col min="2" max="2" width="13.1640625" bestFit="1" customWidth="1"/>
    <col min="3" max="3" width="12" bestFit="1" customWidth="1"/>
    <col min="4" max="4" width="7.83203125" bestFit="1" customWidth="1"/>
    <col min="5" max="5" width="3.33203125" bestFit="1" customWidth="1"/>
    <col min="6" max="6" width="10.1640625" bestFit="1" customWidth="1"/>
    <col min="7" max="7" width="18.83203125" bestFit="1" customWidth="1"/>
    <col min="8" max="8" width="2.1640625" bestFit="1" customWidth="1"/>
    <col min="10" max="10" width="17" customWidth="1"/>
    <col min="11" max="11" width="13.5" customWidth="1"/>
    <col min="12" max="12" width="13" customWidth="1"/>
    <col min="13" max="13" width="13.6640625" customWidth="1"/>
    <col min="14" max="14" width="14.33203125" customWidth="1"/>
    <col min="18" max="18" width="15.6640625" customWidth="1"/>
    <col min="19" max="19" width="13.33203125" customWidth="1"/>
    <col min="20" max="20" width="12.5" customWidth="1"/>
    <col min="21" max="21" width="12.33203125" customWidth="1"/>
    <col min="22" max="22" width="11.5" bestFit="1" customWidth="1"/>
    <col min="24" max="24" width="13.33203125" customWidth="1"/>
    <col min="26" max="26" width="15.1640625" customWidth="1"/>
    <col min="27" max="27" width="14" customWidth="1"/>
    <col min="28" max="28" width="12.6640625" customWidth="1"/>
    <col min="29" max="29" width="13" customWidth="1"/>
    <col min="30" max="30" width="12.83203125" customWidth="1"/>
    <col min="32" max="32" width="13.1640625" customWidth="1"/>
    <col min="34" max="34" width="14.1640625" customWidth="1"/>
    <col min="35" max="35" width="12.83203125" customWidth="1"/>
    <col min="36" max="36" width="12.6640625" customWidth="1"/>
    <col min="37" max="37" width="13.5" customWidth="1"/>
    <col min="38" max="38" width="12.6640625" customWidth="1"/>
    <col min="40" max="40" width="12.83203125" customWidth="1"/>
  </cols>
  <sheetData>
    <row r="2" spans="2:40" x14ac:dyDescent="0.2">
      <c r="B2" s="18" t="s">
        <v>0</v>
      </c>
      <c r="C2" s="18"/>
      <c r="D2" s="18"/>
      <c r="E2" s="18"/>
      <c r="F2" s="18"/>
      <c r="G2" s="18"/>
      <c r="H2" s="6"/>
      <c r="J2" s="17" t="s">
        <v>9</v>
      </c>
      <c r="K2" s="17"/>
      <c r="L2" s="17"/>
      <c r="M2" s="17"/>
      <c r="N2" s="17"/>
      <c r="O2" s="17"/>
      <c r="P2" s="17"/>
      <c r="R2" s="14" t="s">
        <v>10</v>
      </c>
      <c r="S2" s="14"/>
      <c r="T2" s="14"/>
      <c r="U2" s="14"/>
      <c r="V2" s="14"/>
      <c r="W2" s="14"/>
      <c r="X2" s="14"/>
      <c r="Z2" s="19" t="s">
        <v>11</v>
      </c>
      <c r="AA2" s="19"/>
      <c r="AB2" s="19"/>
      <c r="AC2" s="19"/>
      <c r="AD2" s="19"/>
      <c r="AE2" s="19"/>
      <c r="AF2" s="19"/>
      <c r="AH2" s="23" t="s">
        <v>13</v>
      </c>
      <c r="AI2" s="23"/>
      <c r="AJ2" s="23"/>
      <c r="AK2" s="23"/>
      <c r="AL2" s="23"/>
      <c r="AM2" s="23"/>
      <c r="AN2" s="23"/>
    </row>
    <row r="3" spans="2:40" x14ac:dyDescent="0.2">
      <c r="B3" s="13" t="s">
        <v>2</v>
      </c>
      <c r="C3" s="13" t="s">
        <v>3</v>
      </c>
      <c r="D3" s="13" t="s">
        <v>14</v>
      </c>
      <c r="E3" s="12" t="s">
        <v>1</v>
      </c>
      <c r="F3" s="13" t="s">
        <v>15</v>
      </c>
      <c r="G3" s="13" t="s">
        <v>16</v>
      </c>
      <c r="H3" s="13" t="s">
        <v>12</v>
      </c>
      <c r="J3" s="10" t="s">
        <v>2</v>
      </c>
      <c r="K3" s="9" t="s">
        <v>3</v>
      </c>
      <c r="L3" s="9" t="s">
        <v>7</v>
      </c>
      <c r="M3" s="9" t="s">
        <v>6</v>
      </c>
      <c r="N3" s="9" t="s">
        <v>4</v>
      </c>
      <c r="O3" s="9" t="s">
        <v>5</v>
      </c>
      <c r="P3" s="9" t="s">
        <v>8</v>
      </c>
      <c r="R3" s="21" t="s">
        <v>2</v>
      </c>
      <c r="S3" s="11" t="s">
        <v>3</v>
      </c>
      <c r="T3" s="11" t="s">
        <v>7</v>
      </c>
      <c r="U3" s="11" t="s">
        <v>6</v>
      </c>
      <c r="V3" s="11" t="s">
        <v>4</v>
      </c>
      <c r="W3" s="11" t="s">
        <v>5</v>
      </c>
      <c r="X3" s="11" t="s">
        <v>8</v>
      </c>
      <c r="Z3" s="22" t="s">
        <v>2</v>
      </c>
      <c r="AA3" s="20" t="s">
        <v>3</v>
      </c>
      <c r="AB3" s="20" t="s">
        <v>7</v>
      </c>
      <c r="AC3" s="20" t="s">
        <v>6</v>
      </c>
      <c r="AD3" s="20" t="s">
        <v>4</v>
      </c>
      <c r="AE3" s="20" t="s">
        <v>5</v>
      </c>
      <c r="AF3" s="20" t="s">
        <v>8</v>
      </c>
      <c r="AH3" s="25" t="s">
        <v>2</v>
      </c>
      <c r="AI3" s="24" t="s">
        <v>3</v>
      </c>
      <c r="AJ3" s="24" t="s">
        <v>7</v>
      </c>
      <c r="AK3" s="24" t="s">
        <v>6</v>
      </c>
      <c r="AL3" s="24" t="s">
        <v>4</v>
      </c>
      <c r="AM3" s="24" t="s">
        <v>5</v>
      </c>
      <c r="AN3" s="24" t="s">
        <v>8</v>
      </c>
    </row>
    <row r="4" spans="2:40" x14ac:dyDescent="0.2">
      <c r="B4" s="2">
        <v>139.19999999999999</v>
      </c>
      <c r="C4" s="2">
        <v>2.17</v>
      </c>
      <c r="D4" s="15">
        <v>1.34E-2</v>
      </c>
      <c r="E4" s="15"/>
      <c r="F4" s="7">
        <f>273.15+19</f>
        <v>292.14999999999998</v>
      </c>
      <c r="G4" s="15">
        <f>AVERAGE(F4:F23)</f>
        <v>292.55</v>
      </c>
      <c r="H4" s="15">
        <f>E4/D4</f>
        <v>0</v>
      </c>
      <c r="J4" s="2">
        <v>0.372</v>
      </c>
      <c r="K4" s="2">
        <v>5</v>
      </c>
      <c r="L4" s="2">
        <f>J4*K4</f>
        <v>1.8599999999999999</v>
      </c>
      <c r="M4" s="2">
        <f>J4/K4</f>
        <v>7.4399999999999994E-2</v>
      </c>
      <c r="N4" s="2">
        <f>H4*M4</f>
        <v>0</v>
      </c>
      <c r="O4" s="2"/>
      <c r="P4" s="4">
        <f>G4-O4</f>
        <v>292.55</v>
      </c>
      <c r="R4" s="2">
        <v>1.56</v>
      </c>
      <c r="S4" s="2">
        <v>10.97</v>
      </c>
      <c r="T4" s="2">
        <f>R4*S4</f>
        <v>17.113200000000003</v>
      </c>
      <c r="U4" s="2">
        <f>R4/S4</f>
        <v>0.14220601640838651</v>
      </c>
      <c r="V4" s="2">
        <f>H4*U4</f>
        <v>0</v>
      </c>
      <c r="W4" s="2"/>
      <c r="X4" s="4">
        <f>P4-W4</f>
        <v>292.55</v>
      </c>
      <c r="Z4" s="2">
        <v>8.34</v>
      </c>
      <c r="AA4" s="2">
        <v>27.8</v>
      </c>
      <c r="AB4" s="2">
        <f>Z4*AA4</f>
        <v>231.852</v>
      </c>
      <c r="AC4" s="2">
        <f>Z4/AA4</f>
        <v>0.3</v>
      </c>
      <c r="AD4" s="2">
        <f>H4*AC4</f>
        <v>0</v>
      </c>
      <c r="AE4" s="2"/>
      <c r="AF4" s="4">
        <f>X4-AE4</f>
        <v>292.55</v>
      </c>
      <c r="AH4" s="2">
        <v>18.489999999999998</v>
      </c>
      <c r="AI4" s="2">
        <v>50.6</v>
      </c>
      <c r="AJ4" s="2">
        <f>AH4*AI4</f>
        <v>935.59399999999994</v>
      </c>
      <c r="AK4" s="2">
        <f>AH4/AI4</f>
        <v>0.36541501976284579</v>
      </c>
      <c r="AL4" s="2">
        <f>P4*AK4</f>
        <v>106.90216403162054</v>
      </c>
      <c r="AM4" s="2"/>
      <c r="AN4" s="4">
        <f>AF4-AM4</f>
        <v>292.55</v>
      </c>
    </row>
    <row r="5" spans="2:40" x14ac:dyDescent="0.2">
      <c r="B5" s="2">
        <v>181.3</v>
      </c>
      <c r="C5" s="2">
        <v>2.81</v>
      </c>
      <c r="D5" s="15"/>
      <c r="E5" s="15"/>
      <c r="F5" s="7">
        <f>273.15+19.5</f>
        <v>292.64999999999998</v>
      </c>
      <c r="G5" s="15"/>
      <c r="H5" s="15"/>
      <c r="J5" s="2">
        <v>0.51300000000000001</v>
      </c>
      <c r="K5" s="2">
        <v>6.44</v>
      </c>
      <c r="L5" s="2">
        <f t="shared" ref="L5:L28" si="0">J5*K5</f>
        <v>3.3037200000000002</v>
      </c>
      <c r="M5" s="2">
        <f t="shared" ref="M5:M28" si="1">J5/K5</f>
        <v>7.9658385093167694E-2</v>
      </c>
      <c r="N5" s="2">
        <f>H4*M5</f>
        <v>0</v>
      </c>
      <c r="O5" s="2"/>
      <c r="P5" s="4">
        <f>G4-O5</f>
        <v>292.55</v>
      </c>
      <c r="R5" s="2">
        <v>2.61</v>
      </c>
      <c r="S5" s="2">
        <v>14.83</v>
      </c>
      <c r="T5" s="2">
        <f t="shared" ref="T5:T19" si="2">R5*S5</f>
        <v>38.706299999999999</v>
      </c>
      <c r="U5" s="2">
        <f t="shared" ref="U5:U33" si="3">R5/S5</f>
        <v>0.17599460552933244</v>
      </c>
      <c r="V5" s="2">
        <f>H4*U5</f>
        <v>0</v>
      </c>
      <c r="W5" s="2"/>
      <c r="X5" s="4">
        <f>P4-W5</f>
        <v>292.55</v>
      </c>
      <c r="Z5" s="2">
        <v>11.16</v>
      </c>
      <c r="AA5" s="2">
        <v>33.1</v>
      </c>
      <c r="AB5" s="2">
        <f t="shared" ref="AB5:AB28" si="4">Z5*AA5</f>
        <v>369.39600000000002</v>
      </c>
      <c r="AC5" s="2">
        <f t="shared" ref="AC5:AC28" si="5">Z5/AA5</f>
        <v>0.33716012084592145</v>
      </c>
      <c r="AD5" s="2">
        <f>H4*AC5</f>
        <v>0</v>
      </c>
      <c r="AE5" s="2"/>
      <c r="AF5" s="4">
        <f>X4-AE5</f>
        <v>292.55</v>
      </c>
      <c r="AH5" s="2">
        <v>18.53</v>
      </c>
      <c r="AI5" s="2">
        <v>59.3</v>
      </c>
      <c r="AJ5" s="2">
        <f t="shared" ref="AJ5:AJ28" si="6">AH5*AI5</f>
        <v>1098.829</v>
      </c>
      <c r="AK5" s="2">
        <f t="shared" ref="AK5:AK28" si="7">AH5/AI5</f>
        <v>0.31247892074198991</v>
      </c>
      <c r="AL5" s="2">
        <f>P4*AK5</f>
        <v>91.415708263069149</v>
      </c>
      <c r="AM5" s="2"/>
      <c r="AN5" s="4">
        <f>AF4-AM5</f>
        <v>292.55</v>
      </c>
    </row>
    <row r="6" spans="2:40" x14ac:dyDescent="0.2">
      <c r="B6" s="2">
        <v>215</v>
      </c>
      <c r="C6" s="2">
        <v>3.26</v>
      </c>
      <c r="D6" s="15"/>
      <c r="E6" s="15"/>
      <c r="F6" s="7">
        <f>273.15+20</f>
        <v>293.14999999999998</v>
      </c>
      <c r="G6" s="15"/>
      <c r="H6" s="15"/>
      <c r="J6" s="2">
        <v>0.70499999999999996</v>
      </c>
      <c r="K6" s="2">
        <v>7.93</v>
      </c>
      <c r="L6" s="2">
        <f t="shared" si="0"/>
        <v>5.5906499999999992</v>
      </c>
      <c r="M6" s="2">
        <f t="shared" si="1"/>
        <v>8.890290037831021E-2</v>
      </c>
      <c r="N6" s="2">
        <f>H4*M6</f>
        <v>0</v>
      </c>
      <c r="O6" s="2"/>
      <c r="P6" s="4">
        <f>G4-O6</f>
        <v>292.55</v>
      </c>
      <c r="R6" s="2">
        <v>3.7</v>
      </c>
      <c r="S6" s="2">
        <v>18.010000000000002</v>
      </c>
      <c r="T6" s="2">
        <f t="shared" si="2"/>
        <v>66.637000000000015</v>
      </c>
      <c r="U6" s="2">
        <f t="shared" si="3"/>
        <v>0.20544142143253746</v>
      </c>
      <c r="V6" s="2">
        <f>H4*U6</f>
        <v>0</v>
      </c>
      <c r="W6" s="2"/>
      <c r="X6" s="4">
        <f>P4-W6</f>
        <v>292.55</v>
      </c>
      <c r="Z6" s="2">
        <v>15.61</v>
      </c>
      <c r="AA6" s="2">
        <v>40.299999999999997</v>
      </c>
      <c r="AB6" s="2">
        <f t="shared" si="4"/>
        <v>629.08299999999997</v>
      </c>
      <c r="AC6" s="2">
        <f t="shared" si="5"/>
        <v>0.38734491315136477</v>
      </c>
      <c r="AD6" s="2">
        <f>H4*AC6</f>
        <v>0</v>
      </c>
      <c r="AE6" s="2"/>
      <c r="AF6" s="4">
        <f>X4-AE6</f>
        <v>292.55</v>
      </c>
      <c r="AH6" s="2">
        <v>24.1</v>
      </c>
      <c r="AI6" s="2">
        <v>67</v>
      </c>
      <c r="AJ6" s="2">
        <f t="shared" si="6"/>
        <v>1614.7</v>
      </c>
      <c r="AK6" s="2">
        <f t="shared" si="7"/>
        <v>0.35970149253731343</v>
      </c>
      <c r="AL6" s="2">
        <f>P4*AK6</f>
        <v>105.23067164179105</v>
      </c>
      <c r="AM6" s="2"/>
      <c r="AN6" s="4">
        <f>AF4-AM6</f>
        <v>292.55</v>
      </c>
    </row>
    <row r="7" spans="2:40" x14ac:dyDescent="0.2">
      <c r="B7" s="2">
        <v>249</v>
      </c>
      <c r="C7" s="2">
        <v>3.76</v>
      </c>
      <c r="D7" s="15"/>
      <c r="E7" s="15"/>
      <c r="F7" s="7">
        <f>273.15+19.5</f>
        <v>292.64999999999998</v>
      </c>
      <c r="G7" s="15"/>
      <c r="H7" s="15"/>
      <c r="J7" s="2">
        <v>0.91</v>
      </c>
      <c r="K7" s="2">
        <v>9.0399999999999991</v>
      </c>
      <c r="L7" s="2">
        <f t="shared" si="0"/>
        <v>8.2263999999999999</v>
      </c>
      <c r="M7" s="2">
        <f t="shared" si="1"/>
        <v>0.10066371681415931</v>
      </c>
      <c r="N7" s="2">
        <f>H4*M7</f>
        <v>0</v>
      </c>
      <c r="O7" s="2"/>
      <c r="P7" s="4">
        <f>G4-O7</f>
        <v>292.55</v>
      </c>
      <c r="R7" s="2">
        <v>4.8499999999999996</v>
      </c>
      <c r="S7" s="2">
        <v>20.5</v>
      </c>
      <c r="T7" s="2">
        <f t="shared" si="2"/>
        <v>99.424999999999997</v>
      </c>
      <c r="U7" s="2">
        <f t="shared" si="3"/>
        <v>0.23658536585365852</v>
      </c>
      <c r="V7" s="2">
        <f>H4*U7</f>
        <v>0</v>
      </c>
      <c r="W7" s="2"/>
      <c r="X7" s="4">
        <f>P4-W7</f>
        <v>292.55</v>
      </c>
      <c r="Z7" s="2">
        <v>19.47</v>
      </c>
      <c r="AA7" s="2">
        <v>46.1</v>
      </c>
      <c r="AB7" s="2">
        <f t="shared" si="4"/>
        <v>897.56700000000001</v>
      </c>
      <c r="AC7" s="2">
        <f t="shared" si="5"/>
        <v>0.42234273318872012</v>
      </c>
      <c r="AD7" s="2">
        <f>H4*AC7</f>
        <v>0</v>
      </c>
      <c r="AE7" s="2"/>
      <c r="AF7" s="4">
        <f>X4-AE7</f>
        <v>292.55</v>
      </c>
      <c r="AH7" s="2">
        <v>30.5</v>
      </c>
      <c r="AI7" s="2">
        <v>77.5</v>
      </c>
      <c r="AJ7" s="2">
        <f t="shared" si="6"/>
        <v>2363.75</v>
      </c>
      <c r="AK7" s="2">
        <f t="shared" si="7"/>
        <v>0.3935483870967742</v>
      </c>
      <c r="AL7" s="2">
        <f>P4*AK7</f>
        <v>115.1325806451613</v>
      </c>
      <c r="AM7" s="2"/>
      <c r="AN7" s="4">
        <f>AF4-AM7</f>
        <v>292.55</v>
      </c>
    </row>
    <row r="8" spans="2:40" x14ac:dyDescent="0.2">
      <c r="B8" s="2">
        <v>284</v>
      </c>
      <c r="C8" s="2">
        <v>4.22</v>
      </c>
      <c r="D8" s="15"/>
      <c r="E8" s="15"/>
      <c r="F8" s="7">
        <f>273.15+19</f>
        <v>292.14999999999998</v>
      </c>
      <c r="G8" s="15"/>
      <c r="H8" s="15"/>
      <c r="J8" s="2">
        <v>1.169</v>
      </c>
      <c r="K8" s="2">
        <v>10.39</v>
      </c>
      <c r="L8" s="2">
        <f t="shared" si="0"/>
        <v>12.145910000000001</v>
      </c>
      <c r="M8" s="2">
        <f t="shared" si="1"/>
        <v>0.11251203079884504</v>
      </c>
      <c r="N8" s="2">
        <f>H4*M8</f>
        <v>0</v>
      </c>
      <c r="O8" s="2"/>
      <c r="P8" s="4">
        <f>G4-O8</f>
        <v>292.55</v>
      </c>
      <c r="R8" s="2">
        <v>5.79</v>
      </c>
      <c r="S8" s="2">
        <v>22.7</v>
      </c>
      <c r="T8" s="2">
        <f t="shared" si="2"/>
        <v>131.43299999999999</v>
      </c>
      <c r="U8" s="2">
        <f t="shared" si="3"/>
        <v>0.25506607929515418</v>
      </c>
      <c r="V8" s="2">
        <f>H4*U8</f>
        <v>0</v>
      </c>
      <c r="W8" s="2"/>
      <c r="X8" s="4">
        <f>P4-W8</f>
        <v>292.55</v>
      </c>
      <c r="Z8" s="2">
        <v>24.2</v>
      </c>
      <c r="AA8" s="2">
        <v>52.5</v>
      </c>
      <c r="AB8" s="2">
        <f t="shared" si="4"/>
        <v>1270.5</v>
      </c>
      <c r="AC8" s="2">
        <f t="shared" si="5"/>
        <v>0.46095238095238095</v>
      </c>
      <c r="AD8" s="2">
        <f>H4*AC8</f>
        <v>0</v>
      </c>
      <c r="AE8" s="2"/>
      <c r="AF8" s="4">
        <f>X4-AE8</f>
        <v>292.55</v>
      </c>
      <c r="AH8" s="2">
        <v>38.6</v>
      </c>
      <c r="AI8" s="2">
        <v>89.3</v>
      </c>
      <c r="AJ8" s="2">
        <f t="shared" si="6"/>
        <v>3446.98</v>
      </c>
      <c r="AK8" s="2">
        <f t="shared" si="7"/>
        <v>0.43225083986562152</v>
      </c>
      <c r="AL8" s="2">
        <f>P4*AK8</f>
        <v>126.45498320268759</v>
      </c>
      <c r="AM8" s="2"/>
      <c r="AN8" s="4">
        <f>AF4-AM8</f>
        <v>292.55</v>
      </c>
    </row>
    <row r="9" spans="2:40" x14ac:dyDescent="0.2">
      <c r="B9" s="2">
        <v>320</v>
      </c>
      <c r="C9" s="2">
        <v>4.6500000000000004</v>
      </c>
      <c r="D9" s="15"/>
      <c r="E9" s="15"/>
      <c r="F9" s="7"/>
      <c r="G9" s="15"/>
      <c r="H9" s="15"/>
      <c r="J9" s="2">
        <v>1.6830000000000001</v>
      </c>
      <c r="K9" s="2">
        <v>12.39</v>
      </c>
      <c r="L9" s="2">
        <f t="shared" si="0"/>
        <v>20.852370000000001</v>
      </c>
      <c r="M9" s="2">
        <f t="shared" si="1"/>
        <v>0.13583535108958839</v>
      </c>
      <c r="N9" s="2">
        <f>H4*M9</f>
        <v>0</v>
      </c>
      <c r="O9" s="2"/>
      <c r="P9" s="4">
        <f>G4-O9</f>
        <v>292.55</v>
      </c>
      <c r="R9" s="2">
        <v>6.99</v>
      </c>
      <c r="S9" s="2">
        <v>25.3</v>
      </c>
      <c r="T9" s="2">
        <f t="shared" si="2"/>
        <v>176.84700000000001</v>
      </c>
      <c r="U9" s="2">
        <f t="shared" si="3"/>
        <v>0.27628458498023717</v>
      </c>
      <c r="V9" s="2">
        <f>H4*U9</f>
        <v>0</v>
      </c>
      <c r="W9" s="2"/>
      <c r="X9" s="4">
        <f>P4-W9</f>
        <v>292.55</v>
      </c>
      <c r="Z9" s="2">
        <v>30.6</v>
      </c>
      <c r="AA9" s="2">
        <v>60.6</v>
      </c>
      <c r="AB9" s="2">
        <f t="shared" si="4"/>
        <v>1854.3600000000001</v>
      </c>
      <c r="AC9" s="2">
        <f t="shared" si="5"/>
        <v>0.50495049504950495</v>
      </c>
      <c r="AD9" s="2">
        <f>H4*AC9</f>
        <v>0</v>
      </c>
      <c r="AE9" s="2"/>
      <c r="AF9" s="4">
        <f>X4-AE9</f>
        <v>292.55</v>
      </c>
      <c r="AH9" s="2">
        <v>43.8</v>
      </c>
      <c r="AI9" s="2">
        <v>96.3</v>
      </c>
      <c r="AJ9" s="2">
        <f t="shared" si="6"/>
        <v>4217.9399999999996</v>
      </c>
      <c r="AK9" s="2">
        <f t="shared" si="7"/>
        <v>0.45482866043613707</v>
      </c>
      <c r="AL9" s="2">
        <f>P4*AK9</f>
        <v>133.06012461059191</v>
      </c>
      <c r="AM9" s="2"/>
      <c r="AN9" s="4">
        <f>AF4-AM9</f>
        <v>292.55</v>
      </c>
    </row>
    <row r="10" spans="2:40" x14ac:dyDescent="0.2">
      <c r="B10" s="2">
        <v>376</v>
      </c>
      <c r="C10" s="2">
        <v>5.37</v>
      </c>
      <c r="D10" s="15"/>
      <c r="E10" s="15"/>
      <c r="F10" s="7"/>
      <c r="G10" s="15"/>
      <c r="H10" s="15"/>
      <c r="J10" s="2">
        <v>2.2999999999999998</v>
      </c>
      <c r="K10" s="2">
        <v>14.16</v>
      </c>
      <c r="L10" s="2">
        <f t="shared" si="0"/>
        <v>32.567999999999998</v>
      </c>
      <c r="M10" s="2">
        <f t="shared" si="1"/>
        <v>0.16242937853107342</v>
      </c>
      <c r="N10" s="2">
        <f>H4*M10</f>
        <v>0</v>
      </c>
      <c r="O10" s="2"/>
      <c r="P10" s="4">
        <f>G4-O10</f>
        <v>292.55</v>
      </c>
      <c r="R10" s="2">
        <v>8.7200000000000006</v>
      </c>
      <c r="S10" s="2">
        <v>28.8</v>
      </c>
      <c r="T10" s="2">
        <f t="shared" si="2"/>
        <v>251.13600000000002</v>
      </c>
      <c r="U10" s="2">
        <f t="shared" si="3"/>
        <v>0.30277777777777781</v>
      </c>
      <c r="V10" s="2">
        <f>H4*U10</f>
        <v>0</v>
      </c>
      <c r="W10" s="2"/>
      <c r="X10" s="4">
        <f>P4-W10</f>
        <v>292.55</v>
      </c>
      <c r="Z10" s="2">
        <v>36.200000000000003</v>
      </c>
      <c r="AA10" s="2">
        <v>67</v>
      </c>
      <c r="AB10" s="2">
        <f t="shared" si="4"/>
        <v>2425.4</v>
      </c>
      <c r="AC10" s="2">
        <f t="shared" si="5"/>
        <v>0.54029850746268659</v>
      </c>
      <c r="AD10" s="2">
        <f>H4*AC10</f>
        <v>0</v>
      </c>
      <c r="AE10" s="2"/>
      <c r="AF10" s="4">
        <f>X4-AE10</f>
        <v>292.55</v>
      </c>
      <c r="AH10" s="2">
        <v>51.9</v>
      </c>
      <c r="AI10" s="2">
        <v>106.7</v>
      </c>
      <c r="AJ10" s="2">
        <f t="shared" si="6"/>
        <v>5537.73</v>
      </c>
      <c r="AK10" s="2">
        <f t="shared" si="7"/>
        <v>0.48641049671977504</v>
      </c>
      <c r="AL10" s="2">
        <f>P4*AK10</f>
        <v>142.2993908153702</v>
      </c>
      <c r="AM10" s="2"/>
      <c r="AN10" s="4">
        <f>AF4-AM10</f>
        <v>292.55</v>
      </c>
    </row>
    <row r="11" spans="2:40" x14ac:dyDescent="0.2">
      <c r="B11" s="2">
        <v>499</v>
      </c>
      <c r="C11" s="2">
        <v>6.51</v>
      </c>
      <c r="D11" s="15"/>
      <c r="E11" s="15"/>
      <c r="F11" s="7"/>
      <c r="G11" s="15"/>
      <c r="H11" s="15"/>
      <c r="J11" s="2">
        <v>2.98</v>
      </c>
      <c r="K11" s="2">
        <v>16.329999999999998</v>
      </c>
      <c r="L11" s="2">
        <f t="shared" si="0"/>
        <v>48.663399999999996</v>
      </c>
      <c r="M11" s="2">
        <f t="shared" si="1"/>
        <v>0.18248622167789347</v>
      </c>
      <c r="N11" s="2">
        <f>H4*M11</f>
        <v>0</v>
      </c>
      <c r="O11" s="2"/>
      <c r="P11" s="4">
        <f>G4-O11</f>
        <v>292.55</v>
      </c>
      <c r="R11" s="2">
        <v>10.51</v>
      </c>
      <c r="S11" s="2">
        <v>32.4</v>
      </c>
      <c r="T11" s="2">
        <f t="shared" si="2"/>
        <v>340.524</v>
      </c>
      <c r="U11" s="2">
        <f t="shared" si="3"/>
        <v>0.32438271604938274</v>
      </c>
      <c r="V11" s="2">
        <f>H4*U11</f>
        <v>0</v>
      </c>
      <c r="W11" s="2"/>
      <c r="X11" s="4">
        <f>P4-W11</f>
        <v>292.55</v>
      </c>
      <c r="Z11" s="2">
        <v>44</v>
      </c>
      <c r="AA11" s="2">
        <v>75.599999999999994</v>
      </c>
      <c r="AB11" s="2">
        <f t="shared" si="4"/>
        <v>3326.3999999999996</v>
      </c>
      <c r="AC11" s="2">
        <f t="shared" si="5"/>
        <v>0.58201058201058209</v>
      </c>
      <c r="AD11" s="2">
        <f>H4*AC11</f>
        <v>0</v>
      </c>
      <c r="AE11" s="2"/>
      <c r="AF11" s="4">
        <f>X4-AE11</f>
        <v>292.55</v>
      </c>
      <c r="AH11" s="2">
        <v>63.1</v>
      </c>
      <c r="AI11" s="2">
        <v>120</v>
      </c>
      <c r="AJ11" s="2">
        <f t="shared" si="6"/>
        <v>7572</v>
      </c>
      <c r="AK11" s="2">
        <f t="shared" si="7"/>
        <v>0.52583333333333337</v>
      </c>
      <c r="AL11" s="2">
        <f>P4*AK11</f>
        <v>153.83254166666669</v>
      </c>
      <c r="AM11" s="2"/>
      <c r="AN11" s="4">
        <f>AF4-AM11</f>
        <v>292.55</v>
      </c>
    </row>
    <row r="12" spans="2:40" x14ac:dyDescent="0.2">
      <c r="B12" s="2">
        <v>694</v>
      </c>
      <c r="C12" s="2">
        <v>8.11</v>
      </c>
      <c r="D12" s="15"/>
      <c r="E12" s="15"/>
      <c r="F12" s="7"/>
      <c r="G12" s="15"/>
      <c r="H12" s="15"/>
      <c r="J12" s="2">
        <v>3.68</v>
      </c>
      <c r="K12" s="2">
        <v>18.3</v>
      </c>
      <c r="L12" s="2">
        <f t="shared" si="0"/>
        <v>67.344000000000008</v>
      </c>
      <c r="M12" s="2">
        <f t="shared" si="1"/>
        <v>0.20109289617486339</v>
      </c>
      <c r="N12" s="2">
        <f>H4*M12</f>
        <v>0</v>
      </c>
      <c r="O12" s="2"/>
      <c r="P12" s="4">
        <f>G4-O12</f>
        <v>292.55</v>
      </c>
      <c r="R12" s="2">
        <v>12.81</v>
      </c>
      <c r="S12" s="2">
        <v>36.1</v>
      </c>
      <c r="T12" s="2">
        <f t="shared" si="2"/>
        <v>462.44100000000003</v>
      </c>
      <c r="U12" s="2">
        <f t="shared" si="3"/>
        <v>0.35484764542936287</v>
      </c>
      <c r="V12" s="2">
        <f>H4*U12</f>
        <v>0</v>
      </c>
      <c r="W12" s="2"/>
      <c r="X12" s="4">
        <f>P4-W12</f>
        <v>292.55</v>
      </c>
      <c r="Z12" s="2">
        <v>51.7</v>
      </c>
      <c r="AA12" s="2">
        <v>83.2</v>
      </c>
      <c r="AB12" s="2">
        <f t="shared" si="4"/>
        <v>4301.4400000000005</v>
      </c>
      <c r="AC12" s="2">
        <f t="shared" si="5"/>
        <v>0.62139423076923084</v>
      </c>
      <c r="AD12" s="2">
        <f>H4*AC12</f>
        <v>0</v>
      </c>
      <c r="AE12" s="2"/>
      <c r="AF12" s="4">
        <f>X4-AE12</f>
        <v>292.55</v>
      </c>
      <c r="AH12" s="2">
        <v>73.2</v>
      </c>
      <c r="AI12" s="2">
        <v>131.19999999999999</v>
      </c>
      <c r="AJ12" s="2">
        <f t="shared" si="6"/>
        <v>9603.84</v>
      </c>
      <c r="AK12" s="2">
        <f t="shared" si="7"/>
        <v>0.55792682926829273</v>
      </c>
      <c r="AL12" s="2">
        <f>P4*AK12</f>
        <v>163.22149390243905</v>
      </c>
      <c r="AM12" s="2"/>
      <c r="AN12" s="4">
        <f>AF4-AM12</f>
        <v>292.55</v>
      </c>
    </row>
    <row r="13" spans="2:40" x14ac:dyDescent="0.2">
      <c r="B13" s="2">
        <v>933</v>
      </c>
      <c r="C13" s="2">
        <v>9.4499999999999993</v>
      </c>
      <c r="D13" s="15"/>
      <c r="E13" s="15"/>
      <c r="F13" s="7"/>
      <c r="G13" s="15"/>
      <c r="H13" s="15"/>
      <c r="J13" s="2">
        <v>4.75</v>
      </c>
      <c r="K13" s="2">
        <v>20.8</v>
      </c>
      <c r="L13" s="2">
        <f t="shared" si="0"/>
        <v>98.8</v>
      </c>
      <c r="M13" s="2">
        <f t="shared" si="1"/>
        <v>0.22836538461538461</v>
      </c>
      <c r="N13" s="2">
        <f>H4*M13</f>
        <v>0</v>
      </c>
      <c r="O13" s="2"/>
      <c r="P13" s="4">
        <f>G4-O13</f>
        <v>292.55</v>
      </c>
      <c r="R13" s="2">
        <v>15.54</v>
      </c>
      <c r="S13" s="2">
        <v>40.5</v>
      </c>
      <c r="T13" s="2">
        <f t="shared" si="2"/>
        <v>629.37</v>
      </c>
      <c r="U13" s="2">
        <f t="shared" si="3"/>
        <v>0.38370370370370366</v>
      </c>
      <c r="V13" s="2">
        <f>H4*U13</f>
        <v>0</v>
      </c>
      <c r="W13" s="2"/>
      <c r="X13" s="4">
        <f>P4-W13</f>
        <v>292.55</v>
      </c>
      <c r="Z13" s="2">
        <v>60</v>
      </c>
      <c r="AA13" s="2">
        <v>90.7</v>
      </c>
      <c r="AB13" s="2">
        <f t="shared" si="4"/>
        <v>5442</v>
      </c>
      <c r="AC13" s="2">
        <f t="shared" si="5"/>
        <v>0.66152149944873206</v>
      </c>
      <c r="AD13" s="2">
        <f>H4*AC13</f>
        <v>0</v>
      </c>
      <c r="AE13" s="2"/>
      <c r="AF13" s="4">
        <f>X4-AE13</f>
        <v>292.55</v>
      </c>
      <c r="AH13" s="2">
        <v>86.2</v>
      </c>
      <c r="AI13" s="2">
        <v>144.69999999999999</v>
      </c>
      <c r="AJ13" s="2">
        <f t="shared" si="6"/>
        <v>12473.14</v>
      </c>
      <c r="AK13" s="2">
        <f t="shared" si="7"/>
        <v>0.5957152729785764</v>
      </c>
      <c r="AL13" s="2">
        <f>P4*AK13</f>
        <v>174.27650310988253</v>
      </c>
      <c r="AM13" s="2"/>
      <c r="AN13" s="4">
        <f>AF4-AM13</f>
        <v>292.55</v>
      </c>
    </row>
    <row r="14" spans="2:40" x14ac:dyDescent="0.2">
      <c r="B14" s="2">
        <v>1395</v>
      </c>
      <c r="C14" s="2">
        <v>12.12</v>
      </c>
      <c r="D14" s="15"/>
      <c r="E14" s="15"/>
      <c r="F14" s="7"/>
      <c r="G14" s="15"/>
      <c r="H14" s="15"/>
      <c r="J14" s="2">
        <v>6410</v>
      </c>
      <c r="K14" s="2">
        <v>24.5</v>
      </c>
      <c r="L14" s="2">
        <f t="shared" si="0"/>
        <v>157045</v>
      </c>
      <c r="M14" s="2">
        <f t="shared" si="1"/>
        <v>261.63265306122452</v>
      </c>
      <c r="N14" s="2">
        <f>H4*M14</f>
        <v>0</v>
      </c>
      <c r="O14" s="2"/>
      <c r="P14" s="4">
        <f>G4-O14</f>
        <v>292.55</v>
      </c>
      <c r="R14" s="2">
        <v>19.43</v>
      </c>
      <c r="S14" s="2">
        <v>46.5</v>
      </c>
      <c r="T14" s="2">
        <f t="shared" si="2"/>
        <v>903.495</v>
      </c>
      <c r="U14" s="2">
        <f t="shared" si="3"/>
        <v>0.4178494623655914</v>
      </c>
      <c r="V14" s="2">
        <f>H4*U14</f>
        <v>0</v>
      </c>
      <c r="W14" s="2"/>
      <c r="X14" s="4">
        <f>P4-W14</f>
        <v>292.55</v>
      </c>
      <c r="Z14" s="2">
        <v>48</v>
      </c>
      <c r="AA14" s="2">
        <v>79.2</v>
      </c>
      <c r="AB14" s="2">
        <f t="shared" si="4"/>
        <v>3801.6000000000004</v>
      </c>
      <c r="AC14" s="2">
        <f t="shared" si="5"/>
        <v>0.60606060606060608</v>
      </c>
      <c r="AD14" s="2">
        <f>H4*AC14</f>
        <v>0</v>
      </c>
      <c r="AE14" s="2"/>
      <c r="AF14" s="4">
        <f>X4-AE14</f>
        <v>292.55</v>
      </c>
      <c r="AH14" s="2">
        <v>75.400000000000006</v>
      </c>
      <c r="AI14" s="2">
        <v>133.6</v>
      </c>
      <c r="AJ14" s="2">
        <f t="shared" si="6"/>
        <v>10073.44</v>
      </c>
      <c r="AK14" s="2">
        <f t="shared" si="7"/>
        <v>0.56437125748503003</v>
      </c>
      <c r="AL14" s="2">
        <f>P4*AK14</f>
        <v>165.10681137724555</v>
      </c>
      <c r="AM14" s="2"/>
      <c r="AN14" s="4">
        <f>AF4-AM14</f>
        <v>292.55</v>
      </c>
    </row>
    <row r="15" spans="2:40" x14ac:dyDescent="0.2">
      <c r="B15" s="2">
        <v>907</v>
      </c>
      <c r="C15" s="2">
        <v>9.41</v>
      </c>
      <c r="D15" s="15"/>
      <c r="E15" s="15"/>
      <c r="F15" s="7"/>
      <c r="G15" s="15"/>
      <c r="H15" s="15"/>
      <c r="J15" s="2">
        <v>7.71</v>
      </c>
      <c r="K15" s="2">
        <v>27.24</v>
      </c>
      <c r="L15" s="2">
        <f t="shared" si="0"/>
        <v>210.0204</v>
      </c>
      <c r="M15" s="2">
        <f t="shared" si="1"/>
        <v>0.28303964757709255</v>
      </c>
      <c r="N15" s="2">
        <f>H4*M15</f>
        <v>0</v>
      </c>
      <c r="O15" s="2"/>
      <c r="P15" s="4">
        <f>G4-O15</f>
        <v>292.55</v>
      </c>
      <c r="R15" s="2">
        <v>24</v>
      </c>
      <c r="S15" s="2">
        <v>53.2</v>
      </c>
      <c r="T15" s="2">
        <f t="shared" si="2"/>
        <v>1276.8000000000002</v>
      </c>
      <c r="U15" s="2">
        <f t="shared" si="3"/>
        <v>0.45112781954887216</v>
      </c>
      <c r="V15" s="2">
        <f>H4*U15</f>
        <v>0</v>
      </c>
      <c r="W15" s="2"/>
      <c r="X15" s="4">
        <f>P4-W15</f>
        <v>292.55</v>
      </c>
      <c r="Z15" s="2">
        <v>37.200000000000003</v>
      </c>
      <c r="AA15" s="2">
        <v>67.900000000000006</v>
      </c>
      <c r="AB15" s="2">
        <f t="shared" si="4"/>
        <v>2525.8800000000006</v>
      </c>
      <c r="AC15" s="2">
        <f t="shared" si="5"/>
        <v>0.54786450662739317</v>
      </c>
      <c r="AD15" s="2">
        <f>H4*AC15</f>
        <v>0</v>
      </c>
      <c r="AE15" s="2"/>
      <c r="AF15" s="4">
        <f>X4-AE15</f>
        <v>292.55</v>
      </c>
      <c r="AH15" s="2">
        <v>65.2</v>
      </c>
      <c r="AI15" s="2">
        <v>122.7</v>
      </c>
      <c r="AJ15" s="2">
        <f t="shared" si="6"/>
        <v>8000.0400000000009</v>
      </c>
      <c r="AK15" s="2">
        <f t="shared" si="7"/>
        <v>0.53137734311328444</v>
      </c>
      <c r="AL15" s="2">
        <f>P4*AK15</f>
        <v>155.45444172779136</v>
      </c>
      <c r="AM15" s="2"/>
      <c r="AN15" s="4">
        <f>AF4-AM15</f>
        <v>292.55</v>
      </c>
    </row>
    <row r="16" spans="2:40" x14ac:dyDescent="0.2">
      <c r="B16" s="2">
        <v>661</v>
      </c>
      <c r="C16" s="2">
        <v>7.56</v>
      </c>
      <c r="D16" s="15"/>
      <c r="E16" s="15"/>
      <c r="F16" s="7"/>
      <c r="G16" s="15"/>
      <c r="H16" s="15"/>
      <c r="J16" s="2">
        <v>6.36</v>
      </c>
      <c r="K16" s="2">
        <v>24.3</v>
      </c>
      <c r="L16" s="2">
        <f t="shared" si="0"/>
        <v>154.548</v>
      </c>
      <c r="M16" s="2">
        <f t="shared" si="1"/>
        <v>0.2617283950617284</v>
      </c>
      <c r="N16" s="2">
        <f>H4*M16</f>
        <v>0</v>
      </c>
      <c r="O16" s="2"/>
      <c r="P16" s="4">
        <f>G4-O16</f>
        <v>292.55</v>
      </c>
      <c r="R16" s="2">
        <v>19.93</v>
      </c>
      <c r="S16" s="2">
        <v>47.1</v>
      </c>
      <c r="T16" s="2">
        <f t="shared" si="2"/>
        <v>938.70299999999997</v>
      </c>
      <c r="U16" s="2">
        <f t="shared" si="3"/>
        <v>0.42314225053078552</v>
      </c>
      <c r="V16" s="2">
        <f>H4*U16</f>
        <v>0</v>
      </c>
      <c r="W16" s="2"/>
      <c r="X16" s="4">
        <f>P4-W16</f>
        <v>292.55</v>
      </c>
      <c r="Z16" s="2">
        <v>31.3</v>
      </c>
      <c r="AA16" s="2">
        <v>61</v>
      </c>
      <c r="AB16" s="2">
        <f t="shared" si="4"/>
        <v>1909.3</v>
      </c>
      <c r="AC16" s="2">
        <f t="shared" si="5"/>
        <v>0.51311475409836071</v>
      </c>
      <c r="AD16" s="2">
        <f>H4*AC16</f>
        <v>0</v>
      </c>
      <c r="AE16" s="2"/>
      <c r="AF16" s="4">
        <f>X4-AE16</f>
        <v>292.55</v>
      </c>
      <c r="AH16" s="2">
        <v>59</v>
      </c>
      <c r="AI16" s="2">
        <v>115.6</v>
      </c>
      <c r="AJ16" s="2">
        <f t="shared" si="6"/>
        <v>6820.4</v>
      </c>
      <c r="AK16" s="2">
        <f t="shared" si="7"/>
        <v>0.51038062283737029</v>
      </c>
      <c r="AL16" s="2">
        <f>P4*AK16</f>
        <v>149.31185121107268</v>
      </c>
      <c r="AM16" s="2"/>
      <c r="AN16" s="4">
        <f>AF4-AM16</f>
        <v>292.55</v>
      </c>
    </row>
    <row r="17" spans="2:40" x14ac:dyDescent="0.2">
      <c r="B17" s="2">
        <v>512</v>
      </c>
      <c r="C17" s="2">
        <v>6.37</v>
      </c>
      <c r="D17" s="15"/>
      <c r="E17" s="15"/>
      <c r="F17" s="7"/>
      <c r="G17" s="15"/>
      <c r="H17" s="15"/>
      <c r="J17" s="2">
        <v>5</v>
      </c>
      <c r="K17" s="2">
        <v>20.3</v>
      </c>
      <c r="L17" s="2">
        <f t="shared" si="0"/>
        <v>101.5</v>
      </c>
      <c r="M17" s="2">
        <f t="shared" si="1"/>
        <v>0.24630541871921183</v>
      </c>
      <c r="N17" s="2">
        <f>H4*M17</f>
        <v>0</v>
      </c>
      <c r="O17" s="2"/>
      <c r="P17" s="4">
        <f>G4-O17</f>
        <v>292.55</v>
      </c>
      <c r="R17" s="2">
        <v>17.05</v>
      </c>
      <c r="S17" s="2">
        <v>42.8</v>
      </c>
      <c r="T17" s="2">
        <f t="shared" si="2"/>
        <v>729.74</v>
      </c>
      <c r="U17" s="2">
        <f t="shared" si="3"/>
        <v>0.39836448598130847</v>
      </c>
      <c r="V17" s="2">
        <f>H4*U17</f>
        <v>0</v>
      </c>
      <c r="W17" s="2"/>
      <c r="X17" s="4">
        <f>P4-W17</f>
        <v>292.55</v>
      </c>
      <c r="Z17" s="2">
        <v>29.2</v>
      </c>
      <c r="AA17" s="2">
        <v>58.2</v>
      </c>
      <c r="AB17" s="2">
        <f t="shared" si="4"/>
        <v>1699.44</v>
      </c>
      <c r="AC17" s="2">
        <f t="shared" si="5"/>
        <v>0.50171821305841924</v>
      </c>
      <c r="AD17" s="2">
        <f>H4*AC17</f>
        <v>0</v>
      </c>
      <c r="AE17" s="2"/>
      <c r="AF17" s="4">
        <f>X4-AE17</f>
        <v>292.55</v>
      </c>
      <c r="AH17" s="2">
        <v>51.4</v>
      </c>
      <c r="AI17" s="2">
        <v>106.4</v>
      </c>
      <c r="AJ17" s="2">
        <f t="shared" si="6"/>
        <v>5468.96</v>
      </c>
      <c r="AK17" s="2">
        <f t="shared" si="7"/>
        <v>0.48308270676691728</v>
      </c>
      <c r="AL17" s="2">
        <f>P4*AK17</f>
        <v>141.32584586466166</v>
      </c>
      <c r="AM17" s="2"/>
      <c r="AN17" s="4">
        <f>AF4-AM17</f>
        <v>292.55</v>
      </c>
    </row>
    <row r="18" spans="2:40" x14ac:dyDescent="0.2">
      <c r="B18" s="2">
        <v>373</v>
      </c>
      <c r="C18" s="2">
        <v>5.08</v>
      </c>
      <c r="D18" s="15"/>
      <c r="E18" s="15"/>
      <c r="F18" s="7"/>
      <c r="G18" s="15"/>
      <c r="H18" s="15"/>
      <c r="J18" s="2">
        <v>4.37</v>
      </c>
      <c r="K18" s="2">
        <v>19.600000000000001</v>
      </c>
      <c r="L18" s="2">
        <f t="shared" si="0"/>
        <v>85.652000000000015</v>
      </c>
      <c r="M18" s="2">
        <f t="shared" si="1"/>
        <v>0.22295918367346937</v>
      </c>
      <c r="N18" s="2">
        <f>H4*M18</f>
        <v>0</v>
      </c>
      <c r="O18" s="2"/>
      <c r="P18" s="4">
        <f>G4-O18</f>
        <v>292.55</v>
      </c>
      <c r="R18" s="2">
        <v>11.43</v>
      </c>
      <c r="S18" s="2">
        <v>33.4</v>
      </c>
      <c r="T18" s="2">
        <f t="shared" si="2"/>
        <v>381.762</v>
      </c>
      <c r="U18" s="2">
        <f t="shared" si="3"/>
        <v>0.34221556886227544</v>
      </c>
      <c r="V18" s="2">
        <f>H4*U18</f>
        <v>0</v>
      </c>
      <c r="W18" s="2"/>
      <c r="X18" s="4">
        <f>P4-W18</f>
        <v>292.55</v>
      </c>
      <c r="Z18" s="2">
        <v>24.6</v>
      </c>
      <c r="AA18" s="2">
        <v>52.6</v>
      </c>
      <c r="AB18" s="2">
        <f t="shared" si="4"/>
        <v>1293.96</v>
      </c>
      <c r="AC18" s="2">
        <f t="shared" si="5"/>
        <v>0.46768060836501901</v>
      </c>
      <c r="AD18" s="2">
        <f>H4*AC18</f>
        <v>0</v>
      </c>
      <c r="AE18" s="2"/>
      <c r="AF18" s="4">
        <f>X4-AE18</f>
        <v>292.55</v>
      </c>
      <c r="AH18" s="2">
        <v>39.299999999999997</v>
      </c>
      <c r="AI18" s="2">
        <v>90.2</v>
      </c>
      <c r="AJ18" s="2">
        <f t="shared" si="6"/>
        <v>3544.8599999999997</v>
      </c>
      <c r="AK18" s="2">
        <f t="shared" si="7"/>
        <v>0.43569844789356982</v>
      </c>
      <c r="AL18" s="2">
        <f>P4*AK18</f>
        <v>127.46358093126385</v>
      </c>
      <c r="AM18" s="2"/>
      <c r="AN18" s="4">
        <f>AF4-AM18</f>
        <v>292.55</v>
      </c>
    </row>
    <row r="19" spans="2:40" x14ac:dyDescent="0.2">
      <c r="B19" s="2">
        <v>308</v>
      </c>
      <c r="C19" s="2">
        <v>4.3099999999999996</v>
      </c>
      <c r="D19" s="15"/>
      <c r="E19" s="15"/>
      <c r="F19" s="7"/>
      <c r="G19" s="15"/>
      <c r="H19" s="15"/>
      <c r="J19" s="2">
        <v>3.64</v>
      </c>
      <c r="K19" s="2">
        <v>17.600000000000001</v>
      </c>
      <c r="L19" s="2">
        <f t="shared" si="0"/>
        <v>64.064000000000007</v>
      </c>
      <c r="M19" s="2">
        <f t="shared" si="1"/>
        <v>0.20681818181818182</v>
      </c>
      <c r="N19" s="2">
        <f>H4*M19</f>
        <v>0</v>
      </c>
      <c r="O19" s="2"/>
      <c r="P19" s="4">
        <f>G4-O19</f>
        <v>292.55</v>
      </c>
      <c r="R19" s="3">
        <v>8.1199999999999992</v>
      </c>
      <c r="S19" s="3">
        <v>27.5</v>
      </c>
      <c r="T19" s="3">
        <f t="shared" si="2"/>
        <v>223.29999999999998</v>
      </c>
      <c r="U19" s="3">
        <f t="shared" si="3"/>
        <v>0.29527272727272724</v>
      </c>
      <c r="V19" s="3">
        <f>H4*U19</f>
        <v>0</v>
      </c>
      <c r="W19" s="3"/>
      <c r="X19" s="5">
        <f>P4-W19</f>
        <v>292.55</v>
      </c>
      <c r="Z19" s="2">
        <v>19.8</v>
      </c>
      <c r="AA19" s="2">
        <v>46.2</v>
      </c>
      <c r="AB19" s="2">
        <f t="shared" si="4"/>
        <v>914.7600000000001</v>
      </c>
      <c r="AC19" s="2">
        <f t="shared" si="5"/>
        <v>0.42857142857142855</v>
      </c>
      <c r="AD19" s="2">
        <f>H4*AC19</f>
        <v>0</v>
      </c>
      <c r="AE19" s="2"/>
      <c r="AF19" s="4">
        <f>X4-AE19</f>
        <v>292.55</v>
      </c>
      <c r="AH19" s="2">
        <v>33.9</v>
      </c>
      <c r="AI19" s="2">
        <v>82.5</v>
      </c>
      <c r="AJ19" s="2">
        <f t="shared" si="6"/>
        <v>2796.75</v>
      </c>
      <c r="AK19" s="2">
        <f t="shared" si="7"/>
        <v>0.41090909090909089</v>
      </c>
      <c r="AL19" s="2">
        <f>P4*AK19</f>
        <v>120.21145454545454</v>
      </c>
      <c r="AM19" s="2"/>
      <c r="AN19" s="4">
        <f>AF4-AM19</f>
        <v>292.55</v>
      </c>
    </row>
    <row r="20" spans="2:40" x14ac:dyDescent="0.2">
      <c r="B20" s="2">
        <v>260</v>
      </c>
      <c r="C20" s="2">
        <v>3.7</v>
      </c>
      <c r="D20" s="15"/>
      <c r="E20" s="15"/>
      <c r="F20" s="7"/>
      <c r="G20" s="15"/>
      <c r="H20" s="15"/>
      <c r="J20" s="2">
        <v>3.34</v>
      </c>
      <c r="K20" s="2">
        <v>16.8</v>
      </c>
      <c r="L20" s="2">
        <f>J20*K20</f>
        <v>56.112000000000002</v>
      </c>
      <c r="M20" s="2">
        <f t="shared" si="1"/>
        <v>0.1988095238095238</v>
      </c>
      <c r="N20" s="2">
        <f>H4*M20</f>
        <v>0</v>
      </c>
      <c r="O20" s="2"/>
      <c r="P20" s="4">
        <f>G4-O20</f>
        <v>292.55</v>
      </c>
      <c r="R20" s="1"/>
      <c r="S20" s="1"/>
      <c r="T20" s="1"/>
      <c r="U20" s="1"/>
      <c r="V20" s="1"/>
      <c r="W20" s="1"/>
      <c r="X20" s="1"/>
      <c r="Z20" s="2">
        <v>16.3</v>
      </c>
      <c r="AA20" s="2">
        <v>40.9</v>
      </c>
      <c r="AB20" s="2">
        <f>Z20*AA20</f>
        <v>666.67</v>
      </c>
      <c r="AC20" s="2">
        <f t="shared" si="5"/>
        <v>0.39853300733496333</v>
      </c>
      <c r="AD20" s="2">
        <f>H4*AC20</f>
        <v>0</v>
      </c>
      <c r="AE20" s="2"/>
      <c r="AF20" s="4">
        <f>X4-AE20</f>
        <v>292.55</v>
      </c>
      <c r="AH20" s="2">
        <v>26.4</v>
      </c>
      <c r="AI20" s="2">
        <v>71.099999999999994</v>
      </c>
      <c r="AJ20" s="2">
        <f>AH20*AI20</f>
        <v>1877.0399999999997</v>
      </c>
      <c r="AK20" s="2">
        <f t="shared" si="7"/>
        <v>0.37130801687763715</v>
      </c>
      <c r="AL20" s="2">
        <f>P4*AK20</f>
        <v>108.62616033755275</v>
      </c>
      <c r="AM20" s="2"/>
      <c r="AN20" s="4">
        <f>AF4-AM20</f>
        <v>292.55</v>
      </c>
    </row>
    <row r="21" spans="2:40" x14ac:dyDescent="0.2">
      <c r="B21" s="2">
        <v>224</v>
      </c>
      <c r="C21" s="2">
        <v>3.26</v>
      </c>
      <c r="D21" s="15"/>
      <c r="E21" s="15"/>
      <c r="F21" s="7"/>
      <c r="G21" s="15"/>
      <c r="H21" s="15"/>
      <c r="J21" s="2">
        <v>2.96</v>
      </c>
      <c r="K21" s="2">
        <v>15.8</v>
      </c>
      <c r="L21" s="2">
        <f t="shared" si="0"/>
        <v>46.768000000000001</v>
      </c>
      <c r="M21" s="2">
        <f t="shared" si="1"/>
        <v>0.18734177215189873</v>
      </c>
      <c r="N21" s="2">
        <f>H4*M21</f>
        <v>0</v>
      </c>
      <c r="O21" s="2"/>
      <c r="P21" s="4">
        <f>G4-O21</f>
        <v>292.55</v>
      </c>
      <c r="R21" s="1"/>
      <c r="S21" s="1"/>
      <c r="T21" s="1"/>
      <c r="U21" s="1"/>
      <c r="V21" s="1"/>
      <c r="W21" s="1"/>
      <c r="X21" s="1"/>
      <c r="Z21" s="2">
        <v>14.43</v>
      </c>
      <c r="AA21" s="2">
        <v>37.5</v>
      </c>
      <c r="AB21" s="2">
        <f t="shared" ref="AB21:AB28" si="8">Z21*AA21</f>
        <v>541.125</v>
      </c>
      <c r="AC21" s="2">
        <f t="shared" si="5"/>
        <v>0.38479999999999998</v>
      </c>
      <c r="AD21" s="2">
        <f>H4*AC21</f>
        <v>0</v>
      </c>
      <c r="AE21" s="2"/>
      <c r="AF21" s="4">
        <f>X4-AE21</f>
        <v>292.55</v>
      </c>
      <c r="AH21" s="2">
        <v>22.1</v>
      </c>
      <c r="AI21" s="2">
        <v>63.7</v>
      </c>
      <c r="AJ21" s="2">
        <f t="shared" ref="AJ21:AJ28" si="9">AH21*AI21</f>
        <v>1407.7700000000002</v>
      </c>
      <c r="AK21" s="2">
        <f t="shared" si="7"/>
        <v>0.34693877551020408</v>
      </c>
      <c r="AL21" s="2">
        <f>P4*AK21</f>
        <v>101.4969387755102</v>
      </c>
      <c r="AM21" s="2"/>
      <c r="AN21" s="4">
        <f>AF4-AM21</f>
        <v>292.55</v>
      </c>
    </row>
    <row r="22" spans="2:40" x14ac:dyDescent="0.2">
      <c r="B22" s="2">
        <v>184.2</v>
      </c>
      <c r="C22" s="2">
        <v>2.75</v>
      </c>
      <c r="D22" s="15"/>
      <c r="E22" s="15"/>
      <c r="F22" s="7"/>
      <c r="G22" s="15"/>
      <c r="H22" s="15"/>
      <c r="J22" s="2">
        <v>2.4500000000000002</v>
      </c>
      <c r="K22" s="2">
        <v>14</v>
      </c>
      <c r="L22" s="2">
        <f t="shared" si="0"/>
        <v>34.300000000000004</v>
      </c>
      <c r="M22" s="2">
        <f t="shared" si="1"/>
        <v>0.17500000000000002</v>
      </c>
      <c r="N22" s="2">
        <f>H4*M22</f>
        <v>0</v>
      </c>
      <c r="O22" s="2"/>
      <c r="P22" s="4">
        <f>G4-O22</f>
        <v>292.55</v>
      </c>
      <c r="R22" s="1"/>
      <c r="S22" s="1"/>
      <c r="T22" s="1"/>
      <c r="U22" s="1"/>
      <c r="V22" s="1"/>
      <c r="W22" s="1"/>
      <c r="X22" s="1"/>
      <c r="Z22" s="2">
        <v>12.1</v>
      </c>
      <c r="AA22" s="2">
        <v>33.799999999999997</v>
      </c>
      <c r="AB22" s="2">
        <f t="shared" si="8"/>
        <v>408.97999999999996</v>
      </c>
      <c r="AC22" s="2">
        <f t="shared" si="5"/>
        <v>0.35798816568047337</v>
      </c>
      <c r="AD22" s="2">
        <f>H4*AC22</f>
        <v>0</v>
      </c>
      <c r="AE22" s="2"/>
      <c r="AF22" s="4">
        <f>X4-AE22</f>
        <v>292.55</v>
      </c>
      <c r="AH22" s="2">
        <v>16.3</v>
      </c>
      <c r="AI22" s="2">
        <v>52.9</v>
      </c>
      <c r="AJ22" s="2">
        <f t="shared" si="9"/>
        <v>862.27</v>
      </c>
      <c r="AK22" s="2">
        <f t="shared" si="7"/>
        <v>0.30812854442344045</v>
      </c>
      <c r="AL22" s="2">
        <f>P4*AK22</f>
        <v>90.143005671077503</v>
      </c>
      <c r="AM22" s="2"/>
      <c r="AN22" s="4">
        <f>AF4-AM22</f>
        <v>292.55</v>
      </c>
    </row>
    <row r="23" spans="2:40" x14ac:dyDescent="0.2">
      <c r="B23" s="3">
        <v>114.2</v>
      </c>
      <c r="C23" s="3">
        <v>1.74</v>
      </c>
      <c r="D23" s="16"/>
      <c r="E23" s="16"/>
      <c r="F23" s="8"/>
      <c r="G23" s="16"/>
      <c r="H23" s="16"/>
      <c r="J23" s="2">
        <v>2.17</v>
      </c>
      <c r="K23" s="2">
        <v>13</v>
      </c>
      <c r="L23" s="2">
        <f t="shared" si="0"/>
        <v>28.21</v>
      </c>
      <c r="M23" s="2">
        <f t="shared" si="1"/>
        <v>0.16692307692307692</v>
      </c>
      <c r="N23" s="2">
        <f>H4*M23</f>
        <v>0</v>
      </c>
      <c r="O23" s="2"/>
      <c r="P23" s="4">
        <f>G4-O23</f>
        <v>292.55</v>
      </c>
      <c r="R23" s="1"/>
      <c r="S23" s="1"/>
      <c r="T23" s="1"/>
      <c r="U23" s="1"/>
      <c r="V23" s="1"/>
      <c r="W23" s="1"/>
      <c r="X23" s="1"/>
      <c r="Z23" s="3">
        <v>9.9700000000000006</v>
      </c>
      <c r="AA23" s="3">
        <v>30.1</v>
      </c>
      <c r="AB23" s="3">
        <f t="shared" si="8"/>
        <v>300.09700000000004</v>
      </c>
      <c r="AC23" s="3">
        <f t="shared" si="5"/>
        <v>0.33122923588039865</v>
      </c>
      <c r="AD23" s="3">
        <f>H4*AC23</f>
        <v>0</v>
      </c>
      <c r="AE23" s="3"/>
      <c r="AF23" s="5">
        <f>X4-AE23</f>
        <v>292.55</v>
      </c>
      <c r="AH23" s="3">
        <v>12.3</v>
      </c>
      <c r="AI23" s="3">
        <v>44.8</v>
      </c>
      <c r="AJ23" s="3">
        <f t="shared" si="9"/>
        <v>551.04</v>
      </c>
      <c r="AK23" s="3">
        <f t="shared" si="7"/>
        <v>0.27455357142857145</v>
      </c>
      <c r="AL23" s="3">
        <f>P4*AK23</f>
        <v>80.320647321428581</v>
      </c>
      <c r="AM23" s="3"/>
      <c r="AN23" s="5">
        <f>AF4-AM23</f>
        <v>292.55</v>
      </c>
    </row>
    <row r="24" spans="2:40" x14ac:dyDescent="0.2">
      <c r="J24" s="2">
        <v>1.891</v>
      </c>
      <c r="K24" s="2">
        <v>12.16</v>
      </c>
      <c r="L24" s="2">
        <f t="shared" si="0"/>
        <v>22.99456</v>
      </c>
      <c r="M24" s="2">
        <f t="shared" si="1"/>
        <v>0.15550986842105263</v>
      </c>
      <c r="N24" s="2">
        <f>H4*M24</f>
        <v>0</v>
      </c>
      <c r="O24" s="2"/>
      <c r="P24" s="4">
        <f>G4-O24</f>
        <v>292.55</v>
      </c>
      <c r="R24" s="1"/>
      <c r="S24" s="1"/>
      <c r="T24" s="1"/>
      <c r="U24" s="1"/>
      <c r="V24" s="1"/>
      <c r="W24" s="1"/>
      <c r="X24" s="1"/>
      <c r="Z24" s="1"/>
      <c r="AA24" s="1"/>
      <c r="AB24" s="1"/>
      <c r="AC24" s="1"/>
      <c r="AD24" s="1"/>
      <c r="AE24" s="1"/>
      <c r="AF24" s="1"/>
      <c r="AH24" s="1"/>
      <c r="AI24" s="1"/>
      <c r="AJ24" s="1"/>
      <c r="AK24" s="1"/>
      <c r="AL24" s="1"/>
      <c r="AM24" s="1"/>
      <c r="AN24" s="1"/>
    </row>
    <row r="25" spans="2:40" x14ac:dyDescent="0.2">
      <c r="J25" s="2">
        <v>1.7350000000000001</v>
      </c>
      <c r="K25" s="2">
        <v>11.78</v>
      </c>
      <c r="L25" s="2">
        <f t="shared" si="0"/>
        <v>20.438300000000002</v>
      </c>
      <c r="M25" s="2">
        <f t="shared" si="1"/>
        <v>0.14728353140916811</v>
      </c>
      <c r="N25" s="2">
        <f>H4*M25</f>
        <v>0</v>
      </c>
      <c r="O25" s="2"/>
      <c r="P25" s="4">
        <f>G4-O25</f>
        <v>292.55</v>
      </c>
      <c r="R25" s="1"/>
      <c r="S25" s="1"/>
      <c r="T25" s="1"/>
      <c r="U25" s="1"/>
      <c r="V25" s="1"/>
      <c r="W25" s="1"/>
      <c r="X25" s="1"/>
      <c r="Z25" s="1"/>
      <c r="AA25" s="1"/>
      <c r="AB25" s="1"/>
      <c r="AC25" s="1"/>
      <c r="AD25" s="1"/>
      <c r="AE25" s="1"/>
      <c r="AF25" s="1"/>
      <c r="AH25" s="1"/>
      <c r="AI25" s="1"/>
      <c r="AJ25" s="1"/>
      <c r="AK25" s="1"/>
      <c r="AL25" s="1"/>
      <c r="AM25" s="1"/>
      <c r="AN25" s="1"/>
    </row>
    <row r="26" spans="2:40" x14ac:dyDescent="0.2">
      <c r="J26" s="2">
        <v>1.502</v>
      </c>
      <c r="K26" s="2">
        <v>10.82</v>
      </c>
      <c r="L26" s="2">
        <f t="shared" si="0"/>
        <v>16.251640000000002</v>
      </c>
      <c r="M26" s="2">
        <f t="shared" si="1"/>
        <v>0.1388170055452865</v>
      </c>
      <c r="N26" s="2">
        <f>H4*M26</f>
        <v>0</v>
      </c>
      <c r="O26" s="2"/>
      <c r="P26" s="4">
        <f>G4-O26</f>
        <v>292.55</v>
      </c>
      <c r="R26" s="1"/>
      <c r="S26" s="1"/>
      <c r="T26" s="1"/>
      <c r="U26" s="1"/>
      <c r="V26" s="1"/>
      <c r="W26" s="1"/>
      <c r="X26" s="1"/>
      <c r="Z26" s="1"/>
      <c r="AA26" s="1"/>
      <c r="AB26" s="1"/>
      <c r="AC26" s="1"/>
      <c r="AD26" s="1"/>
      <c r="AE26" s="1"/>
      <c r="AF26" s="1"/>
      <c r="AH26" s="1"/>
      <c r="AI26" s="1"/>
      <c r="AJ26" s="1"/>
      <c r="AK26" s="1"/>
      <c r="AL26" s="1"/>
      <c r="AM26" s="1"/>
      <c r="AN26" s="1"/>
    </row>
    <row r="27" spans="2:40" x14ac:dyDescent="0.2">
      <c r="J27" s="2">
        <v>1.24</v>
      </c>
      <c r="K27" s="2">
        <v>9.5299999999999994</v>
      </c>
      <c r="L27" s="2">
        <f t="shared" si="0"/>
        <v>11.8172</v>
      </c>
      <c r="M27" s="2">
        <f t="shared" si="1"/>
        <v>0.13011542497376705</v>
      </c>
      <c r="N27" s="2">
        <f>H4*M27</f>
        <v>0</v>
      </c>
      <c r="O27" s="2"/>
      <c r="P27" s="4">
        <f>G4-O27</f>
        <v>292.55</v>
      </c>
      <c r="R27" s="1"/>
      <c r="S27" s="1"/>
      <c r="T27" s="1"/>
      <c r="U27" s="1"/>
      <c r="V27" s="1"/>
      <c r="W27" s="1"/>
      <c r="X27" s="1"/>
      <c r="Z27" s="1"/>
      <c r="AA27" s="1"/>
      <c r="AB27" s="1"/>
      <c r="AC27" s="1"/>
      <c r="AD27" s="1"/>
      <c r="AE27" s="1"/>
      <c r="AF27" s="1"/>
      <c r="AH27" s="1"/>
      <c r="AI27" s="1"/>
      <c r="AJ27" s="1"/>
      <c r="AK27" s="1"/>
      <c r="AL27" s="1"/>
      <c r="AM27" s="1"/>
      <c r="AN27" s="1"/>
    </row>
    <row r="28" spans="2:40" x14ac:dyDescent="0.2">
      <c r="J28" s="3">
        <v>1.1000000000000001</v>
      </c>
      <c r="K28" s="3">
        <v>8.86</v>
      </c>
      <c r="L28" s="3">
        <f t="shared" si="0"/>
        <v>9.7460000000000004</v>
      </c>
      <c r="M28" s="3">
        <f t="shared" si="1"/>
        <v>0.12415349887133184</v>
      </c>
      <c r="N28" s="3">
        <f>H4*M28</f>
        <v>0</v>
      </c>
      <c r="O28" s="3"/>
      <c r="P28" s="5">
        <f>G4-O28</f>
        <v>292.55</v>
      </c>
      <c r="R28" s="1"/>
      <c r="S28" s="1"/>
      <c r="T28" s="1"/>
      <c r="U28" s="1"/>
      <c r="V28" s="1"/>
      <c r="W28" s="1"/>
      <c r="X28" s="1"/>
      <c r="Z28" s="1"/>
      <c r="AA28" s="1"/>
      <c r="AB28" s="1"/>
      <c r="AC28" s="1"/>
      <c r="AD28" s="1"/>
      <c r="AE28" s="1"/>
      <c r="AF28" s="1"/>
      <c r="AH28" s="1"/>
      <c r="AI28" s="1"/>
      <c r="AJ28" s="1"/>
      <c r="AK28" s="1"/>
      <c r="AL28" s="1"/>
      <c r="AM28" s="1"/>
      <c r="AN28" s="1"/>
    </row>
    <row r="29" spans="2:40" x14ac:dyDescent="0.2">
      <c r="J29" s="1"/>
      <c r="K29" s="1"/>
      <c r="L29" s="1"/>
      <c r="M29" s="1"/>
      <c r="N29" s="1"/>
      <c r="O29" s="1"/>
      <c r="P29" s="1"/>
      <c r="R29" s="1"/>
      <c r="S29" s="1"/>
      <c r="T29" s="1"/>
      <c r="U29" s="1"/>
      <c r="V29" s="1"/>
      <c r="W29" s="1"/>
      <c r="X29" s="1"/>
    </row>
    <row r="30" spans="2:40" x14ac:dyDescent="0.2">
      <c r="J30" s="1"/>
      <c r="K30" s="1"/>
      <c r="L30" s="1"/>
      <c r="M30" s="1"/>
      <c r="N30" s="1"/>
      <c r="O30" s="1"/>
      <c r="P30" s="1"/>
      <c r="R30" s="1"/>
      <c r="S30" s="1"/>
      <c r="T30" s="1"/>
      <c r="U30" s="1"/>
      <c r="V30" s="1"/>
      <c r="W30" s="1"/>
      <c r="X30" s="1"/>
    </row>
    <row r="31" spans="2:40" x14ac:dyDescent="0.2">
      <c r="J31" s="1"/>
      <c r="K31" s="1"/>
      <c r="L31" s="1"/>
      <c r="M31" s="1"/>
      <c r="N31" s="1"/>
      <c r="O31" s="1"/>
      <c r="P31" s="1"/>
      <c r="R31" s="1"/>
      <c r="S31" s="1"/>
      <c r="T31" s="1"/>
      <c r="U31" s="1"/>
      <c r="V31" s="1"/>
      <c r="W31" s="1"/>
      <c r="X31" s="1"/>
    </row>
    <row r="32" spans="2:40" x14ac:dyDescent="0.2">
      <c r="J32" s="1"/>
      <c r="K32" s="1"/>
      <c r="L32" s="1"/>
      <c r="M32" s="1"/>
      <c r="N32" s="1"/>
      <c r="O32" s="1"/>
      <c r="P32" s="1"/>
      <c r="R32" s="1"/>
      <c r="S32" s="1"/>
      <c r="T32" s="1"/>
      <c r="U32" s="1"/>
      <c r="V32" s="1"/>
      <c r="W32" s="1"/>
      <c r="X32" s="1"/>
    </row>
    <row r="33" spans="10:24" x14ac:dyDescent="0.2">
      <c r="J33" s="1"/>
      <c r="K33" s="1"/>
      <c r="L33" s="1"/>
      <c r="M33" s="1"/>
      <c r="N33" s="1"/>
      <c r="O33" s="1"/>
      <c r="P33" s="1"/>
      <c r="R33" s="1"/>
      <c r="S33" s="1"/>
      <c r="T33" s="1"/>
      <c r="U33" s="1"/>
      <c r="V33" s="1"/>
      <c r="W33" s="1"/>
      <c r="X33" s="1"/>
    </row>
  </sheetData>
  <mergeCells count="9">
    <mergeCell ref="Z2:AF2"/>
    <mergeCell ref="H4:H23"/>
    <mergeCell ref="AH2:AN2"/>
    <mergeCell ref="R2:X2"/>
    <mergeCell ref="D4:D23"/>
    <mergeCell ref="J2:P2"/>
    <mergeCell ref="E4:E23"/>
    <mergeCell ref="G4:G23"/>
    <mergeCell ref="B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D2ED-4BBF-C640-BA59-ED9BB7654B4B}">
  <dimension ref="C3:AG34"/>
  <sheetViews>
    <sheetView tabSelected="1" workbookViewId="0">
      <selection activeCell="I13" sqref="I13"/>
    </sheetView>
  </sheetViews>
  <sheetFormatPr baseColWidth="10" defaultRowHeight="16" x14ac:dyDescent="0.2"/>
  <cols>
    <col min="3" max="3" width="13.1640625" bestFit="1" customWidth="1"/>
    <col min="4" max="4" width="12" bestFit="1" customWidth="1"/>
    <col min="5" max="5" width="9.1640625" bestFit="1" customWidth="1"/>
    <col min="6" max="6" width="12.1640625" bestFit="1" customWidth="1"/>
    <col min="7" max="7" width="4.1640625" bestFit="1" customWidth="1"/>
    <col min="8" max="8" width="5" bestFit="1" customWidth="1"/>
    <col min="9" max="9" width="9" bestFit="1" customWidth="1"/>
    <col min="11" max="11" width="13.1640625" bestFit="1" customWidth="1"/>
    <col min="12" max="12" width="12" bestFit="1" customWidth="1"/>
    <col min="13" max="13" width="8.1640625" bestFit="1" customWidth="1"/>
    <col min="14" max="14" width="12.1640625" bestFit="1" customWidth="1"/>
    <col min="15" max="15" width="4.1640625" bestFit="1" customWidth="1"/>
    <col min="16" max="16" width="5" bestFit="1" customWidth="1"/>
    <col min="17" max="17" width="9" bestFit="1" customWidth="1"/>
    <col min="19" max="19" width="13.1640625" bestFit="1" customWidth="1"/>
    <col min="20" max="20" width="12" bestFit="1" customWidth="1"/>
    <col min="21" max="21" width="8.1640625" bestFit="1" customWidth="1"/>
    <col min="22" max="22" width="12.1640625" bestFit="1" customWidth="1"/>
    <col min="23" max="23" width="4.1640625" bestFit="1" customWidth="1"/>
    <col min="24" max="24" width="5" bestFit="1" customWidth="1"/>
    <col min="25" max="25" width="9" bestFit="1" customWidth="1"/>
    <col min="27" max="27" width="13.1640625" bestFit="1" customWidth="1"/>
    <col min="28" max="28" width="12" bestFit="1" customWidth="1"/>
    <col min="29" max="29" width="9.1640625" bestFit="1" customWidth="1"/>
    <col min="30" max="30" width="12.1640625" bestFit="1" customWidth="1"/>
    <col min="31" max="31" width="6.5" bestFit="1" customWidth="1"/>
    <col min="32" max="32" width="5" bestFit="1" customWidth="1"/>
    <col min="33" max="33" width="9" bestFit="1" customWidth="1"/>
  </cols>
  <sheetData>
    <row r="3" spans="3:33" x14ac:dyDescent="0.2">
      <c r="C3" s="17" t="s">
        <v>9</v>
      </c>
      <c r="D3" s="17"/>
      <c r="E3" s="17"/>
      <c r="F3" s="17"/>
      <c r="G3" s="17"/>
      <c r="H3" s="17"/>
      <c r="I3" s="17"/>
      <c r="K3" s="14" t="s">
        <v>10</v>
      </c>
      <c r="L3" s="14"/>
      <c r="M3" s="14"/>
      <c r="N3" s="14"/>
      <c r="O3" s="14"/>
      <c r="P3" s="14"/>
      <c r="Q3" s="14"/>
      <c r="S3" s="19" t="s">
        <v>11</v>
      </c>
      <c r="T3" s="19"/>
      <c r="U3" s="19"/>
      <c r="V3" s="19"/>
      <c r="W3" s="19"/>
      <c r="X3" s="19"/>
      <c r="Y3" s="19"/>
      <c r="AA3" s="23" t="s">
        <v>13</v>
      </c>
      <c r="AB3" s="23"/>
      <c r="AC3" s="23"/>
      <c r="AD3" s="23"/>
      <c r="AE3" s="23"/>
      <c r="AF3" s="23"/>
      <c r="AG3" s="23"/>
    </row>
    <row r="4" spans="3:33" x14ac:dyDescent="0.2">
      <c r="C4" s="10" t="s">
        <v>2</v>
      </c>
      <c r="D4" s="9" t="s">
        <v>3</v>
      </c>
      <c r="E4" s="9" t="s">
        <v>7</v>
      </c>
      <c r="F4" s="9" t="s">
        <v>6</v>
      </c>
      <c r="G4" s="9" t="s">
        <v>4</v>
      </c>
      <c r="H4" s="9" t="s">
        <v>5</v>
      </c>
      <c r="I4" s="9" t="s">
        <v>8</v>
      </c>
      <c r="K4" s="21" t="s">
        <v>2</v>
      </c>
      <c r="L4" s="11" t="s">
        <v>3</v>
      </c>
      <c r="M4" s="11" t="s">
        <v>7</v>
      </c>
      <c r="N4" s="11" t="s">
        <v>6</v>
      </c>
      <c r="O4" s="11" t="s">
        <v>4</v>
      </c>
      <c r="P4" s="11" t="s">
        <v>5</v>
      </c>
      <c r="Q4" s="11" t="s">
        <v>8</v>
      </c>
      <c r="S4" s="22" t="s">
        <v>2</v>
      </c>
      <c r="T4" s="20" t="s">
        <v>3</v>
      </c>
      <c r="U4" s="20" t="s">
        <v>7</v>
      </c>
      <c r="V4" s="20" t="s">
        <v>6</v>
      </c>
      <c r="W4" s="20" t="s">
        <v>4</v>
      </c>
      <c r="X4" s="20" t="s">
        <v>5</v>
      </c>
      <c r="Y4" s="20" t="s">
        <v>8</v>
      </c>
      <c r="AA4" s="25" t="s">
        <v>2</v>
      </c>
      <c r="AB4" s="24" t="s">
        <v>3</v>
      </c>
      <c r="AC4" s="24" t="s">
        <v>7</v>
      </c>
      <c r="AD4" s="24" t="s">
        <v>6</v>
      </c>
      <c r="AE4" s="24" t="s">
        <v>4</v>
      </c>
      <c r="AF4" s="24" t="s">
        <v>5</v>
      </c>
      <c r="AG4" s="24" t="s">
        <v>8</v>
      </c>
    </row>
    <row r="5" spans="3:33" x14ac:dyDescent="0.2">
      <c r="C5" s="2">
        <v>0.372</v>
      </c>
      <c r="D5" s="2">
        <v>5</v>
      </c>
      <c r="E5" s="2">
        <f>C5*D5</f>
        <v>1.8599999999999999</v>
      </c>
      <c r="F5" s="2">
        <f>C5/D5</f>
        <v>7.4399999999999994E-2</v>
      </c>
      <c r="G5" s="2">
        <f>A5*F5</f>
        <v>0</v>
      </c>
      <c r="H5" s="2"/>
      <c r="I5" s="4">
        <f>292.55-H5</f>
        <v>292.55</v>
      </c>
      <c r="K5" s="2">
        <v>1.56</v>
      </c>
      <c r="L5" s="2">
        <v>10.97</v>
      </c>
      <c r="M5" s="2">
        <f>K5*L5</f>
        <v>17.113200000000003</v>
      </c>
      <c r="N5" s="2">
        <f>K5/L5</f>
        <v>0.14220601640838651</v>
      </c>
      <c r="O5" s="2">
        <f>A5*N5</f>
        <v>0</v>
      </c>
      <c r="P5" s="2"/>
      <c r="Q5" s="4">
        <f>I5-P5</f>
        <v>292.55</v>
      </c>
      <c r="S5" s="2">
        <v>8.34</v>
      </c>
      <c r="T5" s="2">
        <v>27.8</v>
      </c>
      <c r="U5" s="2">
        <f>S5*T5</f>
        <v>231.852</v>
      </c>
      <c r="V5" s="2">
        <f>S5/T5</f>
        <v>0.3</v>
      </c>
      <c r="W5" s="2">
        <f>A5*V5</f>
        <v>0</v>
      </c>
      <c r="X5" s="2"/>
      <c r="Y5" s="4">
        <f>Q5-X5</f>
        <v>292.55</v>
      </c>
      <c r="AA5" s="2">
        <v>18.489999999999998</v>
      </c>
      <c r="AB5" s="2">
        <v>50.6</v>
      </c>
      <c r="AC5" s="2">
        <f>AA5*AB5</f>
        <v>935.59399999999994</v>
      </c>
      <c r="AD5" s="2">
        <f>AA5/AB5</f>
        <v>0.36541501976284579</v>
      </c>
      <c r="AE5" s="2">
        <f>I5*AD5</f>
        <v>106.90216403162054</v>
      </c>
      <c r="AF5" s="2"/>
      <c r="AG5" s="4">
        <f>Y5-AF5</f>
        <v>292.55</v>
      </c>
    </row>
    <row r="6" spans="3:33" ht="17" x14ac:dyDescent="0.2">
      <c r="C6" s="2">
        <v>0.51300000000000001</v>
      </c>
      <c r="D6" s="2">
        <v>6.44</v>
      </c>
      <c r="E6" s="2">
        <f t="shared" ref="E6:E29" si="0">C6*D6</f>
        <v>3.3037200000000002</v>
      </c>
      <c r="F6" s="2">
        <f t="shared" ref="F6:F29" si="1">C6/D6</f>
        <v>7.9658385093167694E-2</v>
      </c>
      <c r="G6" s="2">
        <f>A5*F6</f>
        <v>0</v>
      </c>
      <c r="H6" s="2"/>
      <c r="I6" s="26" t="s">
        <v>17</v>
      </c>
      <c r="K6" s="2">
        <v>2.61</v>
      </c>
      <c r="L6" s="2">
        <v>14.83</v>
      </c>
      <c r="M6" s="2">
        <f t="shared" ref="M6:M20" si="2">K6*L6</f>
        <v>38.706299999999999</v>
      </c>
      <c r="N6" s="2">
        <f t="shared" ref="N6:N34" si="3">K6/L6</f>
        <v>0.17599460552933244</v>
      </c>
      <c r="O6" s="2">
        <f>A5*N6</f>
        <v>0</v>
      </c>
      <c r="P6" s="2"/>
      <c r="Q6" s="4">
        <f>I5-P6</f>
        <v>292.55</v>
      </c>
      <c r="S6" s="2">
        <v>11.16</v>
      </c>
      <c r="T6" s="2">
        <v>33.1</v>
      </c>
      <c r="U6" s="2">
        <f t="shared" ref="U6:U29" si="4">S6*T6</f>
        <v>369.39600000000002</v>
      </c>
      <c r="V6" s="2">
        <f t="shared" ref="V6:V29" si="5">S6/T6</f>
        <v>0.33716012084592145</v>
      </c>
      <c r="W6" s="2">
        <f>A5*V6</f>
        <v>0</v>
      </c>
      <c r="X6" s="2"/>
      <c r="Y6" s="4">
        <f>Q5-X6</f>
        <v>292.55</v>
      </c>
      <c r="AA6" s="2">
        <v>18.53</v>
      </c>
      <c r="AB6" s="2">
        <v>59.3</v>
      </c>
      <c r="AC6" s="2">
        <f t="shared" ref="AC6:AC29" si="6">AA6*AB6</f>
        <v>1098.829</v>
      </c>
      <c r="AD6" s="2">
        <f t="shared" ref="AD6:AD29" si="7">AA6/AB6</f>
        <v>0.31247892074198991</v>
      </c>
      <c r="AE6" s="2">
        <f>I5*AD6</f>
        <v>91.415708263069149</v>
      </c>
      <c r="AF6" s="2"/>
      <c r="AG6" s="4">
        <f>Y5-AF6</f>
        <v>292.55</v>
      </c>
    </row>
    <row r="7" spans="3:33" x14ac:dyDescent="0.2">
      <c r="C7" s="2">
        <v>0.70499999999999996</v>
      </c>
      <c r="D7" s="2">
        <v>7.93</v>
      </c>
      <c r="E7" s="2">
        <f t="shared" si="0"/>
        <v>5.5906499999999992</v>
      </c>
      <c r="F7" s="2">
        <f t="shared" si="1"/>
        <v>8.890290037831021E-2</v>
      </c>
      <c r="G7" s="2">
        <f>A5*F7</f>
        <v>0</v>
      </c>
      <c r="H7" s="2"/>
      <c r="I7" s="4" t="e">
        <f>#REF!-H7</f>
        <v>#REF!</v>
      </c>
      <c r="K7" s="2">
        <v>3.7</v>
      </c>
      <c r="L7" s="2">
        <v>18.010000000000002</v>
      </c>
      <c r="M7" s="2">
        <f t="shared" si="2"/>
        <v>66.637000000000015</v>
      </c>
      <c r="N7" s="2">
        <f t="shared" si="3"/>
        <v>0.20544142143253746</v>
      </c>
      <c r="O7" s="2">
        <f>A5*N7</f>
        <v>0</v>
      </c>
      <c r="P7" s="2"/>
      <c r="Q7" s="4">
        <f>I5-P7</f>
        <v>292.55</v>
      </c>
      <c r="S7" s="2">
        <v>15.61</v>
      </c>
      <c r="T7" s="2">
        <v>40.299999999999997</v>
      </c>
      <c r="U7" s="2">
        <f t="shared" si="4"/>
        <v>629.08299999999997</v>
      </c>
      <c r="V7" s="2">
        <f t="shared" si="5"/>
        <v>0.38734491315136477</v>
      </c>
      <c r="W7" s="2">
        <f>A5*V7</f>
        <v>0</v>
      </c>
      <c r="X7" s="2"/>
      <c r="Y7" s="4">
        <f>Q5-X7</f>
        <v>292.55</v>
      </c>
      <c r="AA7" s="2">
        <v>24.1</v>
      </c>
      <c r="AB7" s="2">
        <v>67</v>
      </c>
      <c r="AC7" s="2">
        <f t="shared" si="6"/>
        <v>1614.7</v>
      </c>
      <c r="AD7" s="2">
        <f t="shared" si="7"/>
        <v>0.35970149253731343</v>
      </c>
      <c r="AE7" s="2">
        <f>I5*AD7</f>
        <v>105.23067164179105</v>
      </c>
      <c r="AF7" s="2"/>
      <c r="AG7" s="4">
        <f>Y5-AF7</f>
        <v>292.55</v>
      </c>
    </row>
    <row r="8" spans="3:33" x14ac:dyDescent="0.2">
      <c r="C8" s="2">
        <v>0.91</v>
      </c>
      <c r="D8" s="2">
        <v>9.0399999999999991</v>
      </c>
      <c r="E8" s="2">
        <f t="shared" si="0"/>
        <v>8.2263999999999999</v>
      </c>
      <c r="F8" s="2">
        <f t="shared" si="1"/>
        <v>0.10066371681415931</v>
      </c>
      <c r="G8" s="2">
        <f>A5*F8</f>
        <v>0</v>
      </c>
      <c r="H8" s="2"/>
      <c r="I8" s="4" t="e">
        <f>#REF!-H8</f>
        <v>#REF!</v>
      </c>
      <c r="K8" s="2">
        <v>4.8499999999999996</v>
      </c>
      <c r="L8" s="2">
        <v>20.5</v>
      </c>
      <c r="M8" s="2">
        <f t="shared" si="2"/>
        <v>99.424999999999997</v>
      </c>
      <c r="N8" s="2">
        <f t="shared" si="3"/>
        <v>0.23658536585365852</v>
      </c>
      <c r="O8" s="2">
        <f>A5*N8</f>
        <v>0</v>
      </c>
      <c r="P8" s="2"/>
      <c r="Q8" s="4">
        <f>I5-P8</f>
        <v>292.55</v>
      </c>
      <c r="S8" s="2">
        <v>19.47</v>
      </c>
      <c r="T8" s="2">
        <v>46.1</v>
      </c>
      <c r="U8" s="2">
        <f t="shared" si="4"/>
        <v>897.56700000000001</v>
      </c>
      <c r="V8" s="2">
        <f t="shared" si="5"/>
        <v>0.42234273318872012</v>
      </c>
      <c r="W8" s="2">
        <f>A5*V8</f>
        <v>0</v>
      </c>
      <c r="X8" s="2"/>
      <c r="Y8" s="4">
        <f>Q5-X8</f>
        <v>292.55</v>
      </c>
      <c r="AA8" s="2">
        <v>30.5</v>
      </c>
      <c r="AB8" s="2">
        <v>77.5</v>
      </c>
      <c r="AC8" s="2">
        <f t="shared" si="6"/>
        <v>2363.75</v>
      </c>
      <c r="AD8" s="2">
        <f t="shared" si="7"/>
        <v>0.3935483870967742</v>
      </c>
      <c r="AE8" s="2">
        <f>I5*AD8</f>
        <v>115.1325806451613</v>
      </c>
      <c r="AF8" s="2"/>
      <c r="AG8" s="4">
        <f>Y5-AF8</f>
        <v>292.55</v>
      </c>
    </row>
    <row r="9" spans="3:33" x14ac:dyDescent="0.2">
      <c r="C9" s="2">
        <v>1.169</v>
      </c>
      <c r="D9" s="2">
        <v>10.39</v>
      </c>
      <c r="E9" s="2">
        <f t="shared" si="0"/>
        <v>12.145910000000001</v>
      </c>
      <c r="F9" s="2">
        <f t="shared" si="1"/>
        <v>0.11251203079884504</v>
      </c>
      <c r="G9" s="2">
        <f>A5*F9</f>
        <v>0</v>
      </c>
      <c r="H9" s="2"/>
      <c r="I9" s="4" t="e">
        <f>#REF!-H9</f>
        <v>#REF!</v>
      </c>
      <c r="K9" s="2">
        <v>5.79</v>
      </c>
      <c r="L9" s="2">
        <v>22.7</v>
      </c>
      <c r="M9" s="2">
        <f t="shared" si="2"/>
        <v>131.43299999999999</v>
      </c>
      <c r="N9" s="2">
        <f t="shared" si="3"/>
        <v>0.25506607929515418</v>
      </c>
      <c r="O9" s="2">
        <f>A5*N9</f>
        <v>0</v>
      </c>
      <c r="P9" s="2"/>
      <c r="Q9" s="4">
        <f>I5-P9</f>
        <v>292.55</v>
      </c>
      <c r="S9" s="2">
        <v>24.2</v>
      </c>
      <c r="T9" s="2">
        <v>52.5</v>
      </c>
      <c r="U9" s="2">
        <f t="shared" si="4"/>
        <v>1270.5</v>
      </c>
      <c r="V9" s="2">
        <f t="shared" si="5"/>
        <v>0.46095238095238095</v>
      </c>
      <c r="W9" s="2">
        <f>A5*V9</f>
        <v>0</v>
      </c>
      <c r="X9" s="2"/>
      <c r="Y9" s="4">
        <f>Q5-X9</f>
        <v>292.55</v>
      </c>
      <c r="AA9" s="2">
        <v>38.6</v>
      </c>
      <c r="AB9" s="2">
        <v>89.3</v>
      </c>
      <c r="AC9" s="2">
        <f t="shared" si="6"/>
        <v>3446.98</v>
      </c>
      <c r="AD9" s="2">
        <f t="shared" si="7"/>
        <v>0.43225083986562152</v>
      </c>
      <c r="AE9" s="2">
        <f>I5*AD9</f>
        <v>126.45498320268759</v>
      </c>
      <c r="AF9" s="2"/>
      <c r="AG9" s="4">
        <f>Y5-AF9</f>
        <v>292.55</v>
      </c>
    </row>
    <row r="10" spans="3:33" x14ac:dyDescent="0.2">
      <c r="C10" s="2">
        <v>1.6830000000000001</v>
      </c>
      <c r="D10" s="2">
        <v>12.39</v>
      </c>
      <c r="E10" s="2">
        <f t="shared" si="0"/>
        <v>20.852370000000001</v>
      </c>
      <c r="F10" s="2">
        <f t="shared" si="1"/>
        <v>0.13583535108958839</v>
      </c>
      <c r="G10" s="2">
        <f>A5*F10</f>
        <v>0</v>
      </c>
      <c r="H10" s="2"/>
      <c r="I10" s="4" t="e">
        <f>#REF!-H10</f>
        <v>#REF!</v>
      </c>
      <c r="K10" s="2">
        <v>6.99</v>
      </c>
      <c r="L10" s="2">
        <v>25.3</v>
      </c>
      <c r="M10" s="2">
        <f t="shared" si="2"/>
        <v>176.84700000000001</v>
      </c>
      <c r="N10" s="2">
        <f t="shared" si="3"/>
        <v>0.27628458498023717</v>
      </c>
      <c r="O10" s="2">
        <f>A5*N10</f>
        <v>0</v>
      </c>
      <c r="P10" s="2"/>
      <c r="Q10" s="4">
        <f>I5-P10</f>
        <v>292.55</v>
      </c>
      <c r="S10" s="2">
        <v>30.6</v>
      </c>
      <c r="T10" s="2">
        <v>60.6</v>
      </c>
      <c r="U10" s="2">
        <f t="shared" si="4"/>
        <v>1854.3600000000001</v>
      </c>
      <c r="V10" s="2">
        <f t="shared" si="5"/>
        <v>0.50495049504950495</v>
      </c>
      <c r="W10" s="2">
        <f>A5*V10</f>
        <v>0</v>
      </c>
      <c r="X10" s="2"/>
      <c r="Y10" s="4">
        <f>Q5-X10</f>
        <v>292.55</v>
      </c>
      <c r="AA10" s="2">
        <v>43.8</v>
      </c>
      <c r="AB10" s="2">
        <v>96.3</v>
      </c>
      <c r="AC10" s="2">
        <f t="shared" si="6"/>
        <v>4217.9399999999996</v>
      </c>
      <c r="AD10" s="2">
        <f t="shared" si="7"/>
        <v>0.45482866043613707</v>
      </c>
      <c r="AE10" s="2">
        <f>I5*AD10</f>
        <v>133.06012461059191</v>
      </c>
      <c r="AF10" s="2"/>
      <c r="AG10" s="4">
        <f>Y5-AF10</f>
        <v>292.55</v>
      </c>
    </row>
    <row r="11" spans="3:33" x14ac:dyDescent="0.2">
      <c r="C11" s="2">
        <v>2.2999999999999998</v>
      </c>
      <c r="D11" s="2">
        <v>14.16</v>
      </c>
      <c r="E11" s="2">
        <f t="shared" si="0"/>
        <v>32.567999999999998</v>
      </c>
      <c r="F11" s="2">
        <f t="shared" si="1"/>
        <v>0.16242937853107342</v>
      </c>
      <c r="G11" s="2">
        <f>A5*F11</f>
        <v>0</v>
      </c>
      <c r="H11" s="2"/>
      <c r="I11" s="4" t="e">
        <f>#REF!-H11</f>
        <v>#REF!</v>
      </c>
      <c r="K11" s="2">
        <v>8.7200000000000006</v>
      </c>
      <c r="L11" s="2">
        <v>28.8</v>
      </c>
      <c r="M11" s="2">
        <f t="shared" si="2"/>
        <v>251.13600000000002</v>
      </c>
      <c r="N11" s="2">
        <f t="shared" si="3"/>
        <v>0.30277777777777781</v>
      </c>
      <c r="O11" s="2">
        <f>A5*N11</f>
        <v>0</v>
      </c>
      <c r="P11" s="2"/>
      <c r="Q11" s="4">
        <f>I5-P11</f>
        <v>292.55</v>
      </c>
      <c r="S11" s="2">
        <v>36.200000000000003</v>
      </c>
      <c r="T11" s="2">
        <v>67</v>
      </c>
      <c r="U11" s="2">
        <f t="shared" si="4"/>
        <v>2425.4</v>
      </c>
      <c r="V11" s="2">
        <f t="shared" si="5"/>
        <v>0.54029850746268659</v>
      </c>
      <c r="W11" s="2">
        <f>A5*V11</f>
        <v>0</v>
      </c>
      <c r="X11" s="2"/>
      <c r="Y11" s="4">
        <f>Q5-X11</f>
        <v>292.55</v>
      </c>
      <c r="AA11" s="2">
        <v>51.9</v>
      </c>
      <c r="AB11" s="2">
        <v>106.7</v>
      </c>
      <c r="AC11" s="2">
        <f t="shared" si="6"/>
        <v>5537.73</v>
      </c>
      <c r="AD11" s="2">
        <f t="shared" si="7"/>
        <v>0.48641049671977504</v>
      </c>
      <c r="AE11" s="2">
        <f>I5*AD11</f>
        <v>142.2993908153702</v>
      </c>
      <c r="AF11" s="2"/>
      <c r="AG11" s="4">
        <f>Y5-AF11</f>
        <v>292.55</v>
      </c>
    </row>
    <row r="12" spans="3:33" x14ac:dyDescent="0.2">
      <c r="C12" s="2">
        <v>2.98</v>
      </c>
      <c r="D12" s="2">
        <v>16.329999999999998</v>
      </c>
      <c r="E12" s="2">
        <f t="shared" si="0"/>
        <v>48.663399999999996</v>
      </c>
      <c r="F12" s="2">
        <f t="shared" si="1"/>
        <v>0.18248622167789347</v>
      </c>
      <c r="G12" s="2">
        <f>A5*F12</f>
        <v>0</v>
      </c>
      <c r="H12" s="2"/>
      <c r="I12" s="4" t="e">
        <f>#REF!-H12</f>
        <v>#REF!</v>
      </c>
      <c r="K12" s="2">
        <v>10.51</v>
      </c>
      <c r="L12" s="2">
        <v>32.4</v>
      </c>
      <c r="M12" s="2">
        <f t="shared" si="2"/>
        <v>340.524</v>
      </c>
      <c r="N12" s="2">
        <f t="shared" si="3"/>
        <v>0.32438271604938274</v>
      </c>
      <c r="O12" s="2">
        <f>A5*N12</f>
        <v>0</v>
      </c>
      <c r="P12" s="2"/>
      <c r="Q12" s="4">
        <f>I5-P12</f>
        <v>292.55</v>
      </c>
      <c r="S12" s="2">
        <v>44</v>
      </c>
      <c r="T12" s="2">
        <v>75.599999999999994</v>
      </c>
      <c r="U12" s="2">
        <f t="shared" si="4"/>
        <v>3326.3999999999996</v>
      </c>
      <c r="V12" s="2">
        <f t="shared" si="5"/>
        <v>0.58201058201058209</v>
      </c>
      <c r="W12" s="2">
        <f>A5*V12</f>
        <v>0</v>
      </c>
      <c r="X12" s="2"/>
      <c r="Y12" s="4">
        <f>Q5-X12</f>
        <v>292.55</v>
      </c>
      <c r="AA12" s="2">
        <v>63.1</v>
      </c>
      <c r="AB12" s="2">
        <v>120</v>
      </c>
      <c r="AC12" s="2">
        <f t="shared" si="6"/>
        <v>7572</v>
      </c>
      <c r="AD12" s="2">
        <f t="shared" si="7"/>
        <v>0.52583333333333337</v>
      </c>
      <c r="AE12" s="2">
        <f>I5*AD12</f>
        <v>153.83254166666669</v>
      </c>
      <c r="AF12" s="2"/>
      <c r="AG12" s="4">
        <f>Y5-AF12</f>
        <v>292.55</v>
      </c>
    </row>
    <row r="13" spans="3:33" x14ac:dyDescent="0.2">
      <c r="C13" s="2">
        <v>3.68</v>
      </c>
      <c r="D13" s="2">
        <v>18.3</v>
      </c>
      <c r="E13" s="2">
        <f t="shared" si="0"/>
        <v>67.344000000000008</v>
      </c>
      <c r="F13" s="2">
        <f t="shared" si="1"/>
        <v>0.20109289617486339</v>
      </c>
      <c r="G13" s="2">
        <f>A5*F13</f>
        <v>0</v>
      </c>
      <c r="H13" s="2"/>
      <c r="I13" s="4" t="e">
        <f>#REF!-H13</f>
        <v>#REF!</v>
      </c>
      <c r="K13" s="2">
        <v>12.81</v>
      </c>
      <c r="L13" s="2">
        <v>36.1</v>
      </c>
      <c r="M13" s="2">
        <f t="shared" si="2"/>
        <v>462.44100000000003</v>
      </c>
      <c r="N13" s="2">
        <f t="shared" si="3"/>
        <v>0.35484764542936287</v>
      </c>
      <c r="O13" s="2">
        <f>A5*N13</f>
        <v>0</v>
      </c>
      <c r="P13" s="2"/>
      <c r="Q13" s="4">
        <f>I5-P13</f>
        <v>292.55</v>
      </c>
      <c r="S13" s="2">
        <v>51.7</v>
      </c>
      <c r="T13" s="2">
        <v>83.2</v>
      </c>
      <c r="U13" s="2">
        <f t="shared" si="4"/>
        <v>4301.4400000000005</v>
      </c>
      <c r="V13" s="2">
        <f t="shared" si="5"/>
        <v>0.62139423076923084</v>
      </c>
      <c r="W13" s="2">
        <f>A5*V13</f>
        <v>0</v>
      </c>
      <c r="X13" s="2"/>
      <c r="Y13" s="4">
        <f>Q5-X13</f>
        <v>292.55</v>
      </c>
      <c r="AA13" s="2">
        <v>73.2</v>
      </c>
      <c r="AB13" s="2">
        <v>131.19999999999999</v>
      </c>
      <c r="AC13" s="2">
        <f t="shared" si="6"/>
        <v>9603.84</v>
      </c>
      <c r="AD13" s="2">
        <f t="shared" si="7"/>
        <v>0.55792682926829273</v>
      </c>
      <c r="AE13" s="2">
        <f>I5*AD13</f>
        <v>163.22149390243905</v>
      </c>
      <c r="AF13" s="2"/>
      <c r="AG13" s="4">
        <f>Y5-AF13</f>
        <v>292.55</v>
      </c>
    </row>
    <row r="14" spans="3:33" x14ac:dyDescent="0.2">
      <c r="C14" s="2">
        <v>4.75</v>
      </c>
      <c r="D14" s="2">
        <v>20.8</v>
      </c>
      <c r="E14" s="2">
        <f t="shared" si="0"/>
        <v>98.8</v>
      </c>
      <c r="F14" s="2">
        <f t="shared" si="1"/>
        <v>0.22836538461538461</v>
      </c>
      <c r="G14" s="2">
        <f>A5*F14</f>
        <v>0</v>
      </c>
      <c r="H14" s="2"/>
      <c r="I14" s="4" t="e">
        <f>#REF!-H14</f>
        <v>#REF!</v>
      </c>
      <c r="K14" s="2">
        <v>15.54</v>
      </c>
      <c r="L14" s="2">
        <v>40.5</v>
      </c>
      <c r="M14" s="2">
        <f t="shared" si="2"/>
        <v>629.37</v>
      </c>
      <c r="N14" s="2">
        <f t="shared" si="3"/>
        <v>0.38370370370370366</v>
      </c>
      <c r="O14" s="2">
        <f>A5*N14</f>
        <v>0</v>
      </c>
      <c r="P14" s="2"/>
      <c r="Q14" s="4">
        <f>I5-P14</f>
        <v>292.55</v>
      </c>
      <c r="S14" s="2">
        <v>60</v>
      </c>
      <c r="T14" s="2">
        <v>90.7</v>
      </c>
      <c r="U14" s="2">
        <f t="shared" si="4"/>
        <v>5442</v>
      </c>
      <c r="V14" s="2">
        <f t="shared" si="5"/>
        <v>0.66152149944873206</v>
      </c>
      <c r="W14" s="2">
        <f>A5*V14</f>
        <v>0</v>
      </c>
      <c r="X14" s="2"/>
      <c r="Y14" s="4">
        <f>Q5-X14</f>
        <v>292.55</v>
      </c>
      <c r="AA14" s="2">
        <v>86.2</v>
      </c>
      <c r="AB14" s="2">
        <v>144.69999999999999</v>
      </c>
      <c r="AC14" s="2">
        <f t="shared" si="6"/>
        <v>12473.14</v>
      </c>
      <c r="AD14" s="2">
        <f t="shared" si="7"/>
        <v>0.5957152729785764</v>
      </c>
      <c r="AE14" s="2">
        <f>I5*AD14</f>
        <v>174.27650310988253</v>
      </c>
      <c r="AF14" s="2"/>
      <c r="AG14" s="4">
        <f>Y5-AF14</f>
        <v>292.55</v>
      </c>
    </row>
    <row r="15" spans="3:33" x14ac:dyDescent="0.2">
      <c r="C15" s="2">
        <v>6410</v>
      </c>
      <c r="D15" s="2">
        <v>24.5</v>
      </c>
      <c r="E15" s="2">
        <f t="shared" si="0"/>
        <v>157045</v>
      </c>
      <c r="F15" s="2">
        <f t="shared" si="1"/>
        <v>261.63265306122452</v>
      </c>
      <c r="G15" s="2">
        <f>A5*F15</f>
        <v>0</v>
      </c>
      <c r="H15" s="2"/>
      <c r="I15" s="4" t="e">
        <f>#REF!-H15</f>
        <v>#REF!</v>
      </c>
      <c r="K15" s="2">
        <v>19.43</v>
      </c>
      <c r="L15" s="2">
        <v>46.5</v>
      </c>
      <c r="M15" s="2">
        <f t="shared" si="2"/>
        <v>903.495</v>
      </c>
      <c r="N15" s="2">
        <f t="shared" si="3"/>
        <v>0.4178494623655914</v>
      </c>
      <c r="O15" s="2">
        <f>A5*N15</f>
        <v>0</v>
      </c>
      <c r="P15" s="2"/>
      <c r="Q15" s="4">
        <f>I5-P15</f>
        <v>292.55</v>
      </c>
      <c r="S15" s="2">
        <v>48</v>
      </c>
      <c r="T15" s="2">
        <v>79.2</v>
      </c>
      <c r="U15" s="2">
        <f t="shared" si="4"/>
        <v>3801.6000000000004</v>
      </c>
      <c r="V15" s="2">
        <f t="shared" si="5"/>
        <v>0.60606060606060608</v>
      </c>
      <c r="W15" s="2">
        <f>A5*V15</f>
        <v>0</v>
      </c>
      <c r="X15" s="2"/>
      <c r="Y15" s="4">
        <f>Q5-X15</f>
        <v>292.55</v>
      </c>
      <c r="AA15" s="2">
        <v>75.400000000000006</v>
      </c>
      <c r="AB15" s="2">
        <v>133.6</v>
      </c>
      <c r="AC15" s="2">
        <f t="shared" si="6"/>
        <v>10073.44</v>
      </c>
      <c r="AD15" s="2">
        <f t="shared" si="7"/>
        <v>0.56437125748503003</v>
      </c>
      <c r="AE15" s="2">
        <f>I5*AD15</f>
        <v>165.10681137724555</v>
      </c>
      <c r="AF15" s="2"/>
      <c r="AG15" s="4">
        <f>Y5-AF15</f>
        <v>292.55</v>
      </c>
    </row>
    <row r="16" spans="3:33" x14ac:dyDescent="0.2">
      <c r="C16" s="2">
        <v>7.71</v>
      </c>
      <c r="D16" s="2">
        <v>27.24</v>
      </c>
      <c r="E16" s="2">
        <f t="shared" si="0"/>
        <v>210.0204</v>
      </c>
      <c r="F16" s="2">
        <f t="shared" si="1"/>
        <v>0.28303964757709255</v>
      </c>
      <c r="G16" s="2">
        <f>A5*F16</f>
        <v>0</v>
      </c>
      <c r="H16" s="2"/>
      <c r="I16" s="4" t="e">
        <f>#REF!-H16</f>
        <v>#REF!</v>
      </c>
      <c r="K16" s="2">
        <v>24</v>
      </c>
      <c r="L16" s="2">
        <v>53.2</v>
      </c>
      <c r="M16" s="2">
        <f t="shared" si="2"/>
        <v>1276.8000000000002</v>
      </c>
      <c r="N16" s="2">
        <f t="shared" si="3"/>
        <v>0.45112781954887216</v>
      </c>
      <c r="O16" s="2">
        <f>A5*N16</f>
        <v>0</v>
      </c>
      <c r="P16" s="2"/>
      <c r="Q16" s="4">
        <f>I5-P16</f>
        <v>292.55</v>
      </c>
      <c r="S16" s="2">
        <v>37.200000000000003</v>
      </c>
      <c r="T16" s="2">
        <v>67.900000000000006</v>
      </c>
      <c r="U16" s="2">
        <f t="shared" si="4"/>
        <v>2525.8800000000006</v>
      </c>
      <c r="V16" s="2">
        <f t="shared" si="5"/>
        <v>0.54786450662739317</v>
      </c>
      <c r="W16" s="2">
        <f>A5*V16</f>
        <v>0</v>
      </c>
      <c r="X16" s="2"/>
      <c r="Y16" s="4">
        <f>Q5-X16</f>
        <v>292.55</v>
      </c>
      <c r="AA16" s="2">
        <v>65.2</v>
      </c>
      <c r="AB16" s="2">
        <v>122.7</v>
      </c>
      <c r="AC16" s="2">
        <f t="shared" si="6"/>
        <v>8000.0400000000009</v>
      </c>
      <c r="AD16" s="2">
        <f t="shared" si="7"/>
        <v>0.53137734311328444</v>
      </c>
      <c r="AE16" s="2">
        <f>I5*AD16</f>
        <v>155.45444172779136</v>
      </c>
      <c r="AF16" s="2"/>
      <c r="AG16" s="4">
        <f>Y5-AF16</f>
        <v>292.55</v>
      </c>
    </row>
    <row r="17" spans="3:33" x14ac:dyDescent="0.2">
      <c r="C17" s="2">
        <v>6.36</v>
      </c>
      <c r="D17" s="2">
        <v>24.3</v>
      </c>
      <c r="E17" s="2">
        <f t="shared" si="0"/>
        <v>154.548</v>
      </c>
      <c r="F17" s="2">
        <f t="shared" si="1"/>
        <v>0.2617283950617284</v>
      </c>
      <c r="G17" s="2">
        <f>A5*F17</f>
        <v>0</v>
      </c>
      <c r="H17" s="2"/>
      <c r="I17" s="4" t="e">
        <f>#REF!-H17</f>
        <v>#REF!</v>
      </c>
      <c r="K17" s="2">
        <v>19.93</v>
      </c>
      <c r="L17" s="2">
        <v>47.1</v>
      </c>
      <c r="M17" s="2">
        <f t="shared" si="2"/>
        <v>938.70299999999997</v>
      </c>
      <c r="N17" s="2">
        <f t="shared" si="3"/>
        <v>0.42314225053078552</v>
      </c>
      <c r="O17" s="2">
        <f>A5*N17</f>
        <v>0</v>
      </c>
      <c r="P17" s="2"/>
      <c r="Q17" s="4">
        <f>I5-P17</f>
        <v>292.55</v>
      </c>
      <c r="S17" s="2">
        <v>31.3</v>
      </c>
      <c r="T17" s="2">
        <v>61</v>
      </c>
      <c r="U17" s="2">
        <f t="shared" si="4"/>
        <v>1909.3</v>
      </c>
      <c r="V17" s="2">
        <f t="shared" si="5"/>
        <v>0.51311475409836071</v>
      </c>
      <c r="W17" s="2">
        <f>A5*V17</f>
        <v>0</v>
      </c>
      <c r="X17" s="2"/>
      <c r="Y17" s="4">
        <f>Q5-X17</f>
        <v>292.55</v>
      </c>
      <c r="AA17" s="2">
        <v>59</v>
      </c>
      <c r="AB17" s="2">
        <v>115.6</v>
      </c>
      <c r="AC17" s="2">
        <f t="shared" si="6"/>
        <v>6820.4</v>
      </c>
      <c r="AD17" s="2">
        <f t="shared" si="7"/>
        <v>0.51038062283737029</v>
      </c>
      <c r="AE17" s="2">
        <f>I5*AD17</f>
        <v>149.31185121107268</v>
      </c>
      <c r="AF17" s="2"/>
      <c r="AG17" s="4">
        <f>Y5-AF17</f>
        <v>292.55</v>
      </c>
    </row>
    <row r="18" spans="3:33" x14ac:dyDescent="0.2">
      <c r="C18" s="2">
        <v>5</v>
      </c>
      <c r="D18" s="2">
        <v>20.3</v>
      </c>
      <c r="E18" s="2">
        <f t="shared" si="0"/>
        <v>101.5</v>
      </c>
      <c r="F18" s="2">
        <f t="shared" si="1"/>
        <v>0.24630541871921183</v>
      </c>
      <c r="G18" s="2">
        <f>A5*F18</f>
        <v>0</v>
      </c>
      <c r="H18" s="2"/>
      <c r="I18" s="4" t="e">
        <f>#REF!-H18</f>
        <v>#REF!</v>
      </c>
      <c r="K18" s="2">
        <v>17.05</v>
      </c>
      <c r="L18" s="2">
        <v>42.8</v>
      </c>
      <c r="M18" s="2">
        <f t="shared" si="2"/>
        <v>729.74</v>
      </c>
      <c r="N18" s="2">
        <f t="shared" si="3"/>
        <v>0.39836448598130847</v>
      </c>
      <c r="O18" s="2">
        <f>A5*N18</f>
        <v>0</v>
      </c>
      <c r="P18" s="2"/>
      <c r="Q18" s="4">
        <f>I5-P18</f>
        <v>292.55</v>
      </c>
      <c r="S18" s="2">
        <v>29.2</v>
      </c>
      <c r="T18" s="2">
        <v>58.2</v>
      </c>
      <c r="U18" s="2">
        <f t="shared" si="4"/>
        <v>1699.44</v>
      </c>
      <c r="V18" s="2">
        <f t="shared" si="5"/>
        <v>0.50171821305841924</v>
      </c>
      <c r="W18" s="2">
        <f>A5*V18</f>
        <v>0</v>
      </c>
      <c r="X18" s="2"/>
      <c r="Y18" s="4">
        <f>Q5-X18</f>
        <v>292.55</v>
      </c>
      <c r="AA18" s="2">
        <v>51.4</v>
      </c>
      <c r="AB18" s="2">
        <v>106.4</v>
      </c>
      <c r="AC18" s="2">
        <f t="shared" si="6"/>
        <v>5468.96</v>
      </c>
      <c r="AD18" s="2">
        <f t="shared" si="7"/>
        <v>0.48308270676691728</v>
      </c>
      <c r="AE18" s="2">
        <f>I5*AD18</f>
        <v>141.32584586466166</v>
      </c>
      <c r="AF18" s="2"/>
      <c r="AG18" s="4">
        <f>Y5-AF18</f>
        <v>292.55</v>
      </c>
    </row>
    <row r="19" spans="3:33" x14ac:dyDescent="0.2">
      <c r="C19" s="2">
        <v>4.37</v>
      </c>
      <c r="D19" s="2">
        <v>19.600000000000001</v>
      </c>
      <c r="E19" s="2">
        <f t="shared" si="0"/>
        <v>85.652000000000015</v>
      </c>
      <c r="F19" s="2">
        <f t="shared" si="1"/>
        <v>0.22295918367346937</v>
      </c>
      <c r="G19" s="2">
        <f>A5*F19</f>
        <v>0</v>
      </c>
      <c r="H19" s="2"/>
      <c r="I19" s="4" t="e">
        <f>#REF!-H19</f>
        <v>#REF!</v>
      </c>
      <c r="K19" s="2">
        <v>11.43</v>
      </c>
      <c r="L19" s="2">
        <v>33.4</v>
      </c>
      <c r="M19" s="2">
        <f t="shared" si="2"/>
        <v>381.762</v>
      </c>
      <c r="N19" s="2">
        <f t="shared" si="3"/>
        <v>0.34221556886227544</v>
      </c>
      <c r="O19" s="2">
        <f>A5*N19</f>
        <v>0</v>
      </c>
      <c r="P19" s="2"/>
      <c r="Q19" s="4">
        <f>I5-P19</f>
        <v>292.55</v>
      </c>
      <c r="S19" s="2">
        <v>24.6</v>
      </c>
      <c r="T19" s="2">
        <v>52.6</v>
      </c>
      <c r="U19" s="2">
        <f t="shared" si="4"/>
        <v>1293.96</v>
      </c>
      <c r="V19" s="2">
        <f t="shared" si="5"/>
        <v>0.46768060836501901</v>
      </c>
      <c r="W19" s="2">
        <f>A5*V19</f>
        <v>0</v>
      </c>
      <c r="X19" s="2"/>
      <c r="Y19" s="4">
        <f>Q5-X19</f>
        <v>292.55</v>
      </c>
      <c r="AA19" s="2">
        <v>39.299999999999997</v>
      </c>
      <c r="AB19" s="2">
        <v>90.2</v>
      </c>
      <c r="AC19" s="2">
        <f t="shared" si="6"/>
        <v>3544.8599999999997</v>
      </c>
      <c r="AD19" s="2">
        <f t="shared" si="7"/>
        <v>0.43569844789356982</v>
      </c>
      <c r="AE19" s="2">
        <f>I5*AD19</f>
        <v>127.46358093126385</v>
      </c>
      <c r="AF19" s="2"/>
      <c r="AG19" s="4">
        <f>Y5-AF19</f>
        <v>292.55</v>
      </c>
    </row>
    <row r="20" spans="3:33" x14ac:dyDescent="0.2">
      <c r="C20" s="2">
        <v>3.64</v>
      </c>
      <c r="D20" s="2">
        <v>17.600000000000001</v>
      </c>
      <c r="E20" s="2">
        <f t="shared" si="0"/>
        <v>64.064000000000007</v>
      </c>
      <c r="F20" s="2">
        <f t="shared" si="1"/>
        <v>0.20681818181818182</v>
      </c>
      <c r="G20" s="2">
        <f>A5*F20</f>
        <v>0</v>
      </c>
      <c r="H20" s="2"/>
      <c r="I20" s="4" t="e">
        <f>#REF!-H20</f>
        <v>#REF!</v>
      </c>
      <c r="K20" s="3">
        <v>8.1199999999999992</v>
      </c>
      <c r="L20" s="3">
        <v>27.5</v>
      </c>
      <c r="M20" s="3">
        <f t="shared" si="2"/>
        <v>223.29999999999998</v>
      </c>
      <c r="N20" s="3">
        <f t="shared" si="3"/>
        <v>0.29527272727272724</v>
      </c>
      <c r="O20" s="3">
        <f>A5*N20</f>
        <v>0</v>
      </c>
      <c r="P20" s="3"/>
      <c r="Q20" s="5">
        <f>I5-P20</f>
        <v>292.55</v>
      </c>
      <c r="S20" s="2">
        <v>19.8</v>
      </c>
      <c r="T20" s="2">
        <v>46.2</v>
      </c>
      <c r="U20" s="2">
        <f t="shared" si="4"/>
        <v>914.7600000000001</v>
      </c>
      <c r="V20" s="2">
        <f t="shared" si="5"/>
        <v>0.42857142857142855</v>
      </c>
      <c r="W20" s="2">
        <f>A5*V20</f>
        <v>0</v>
      </c>
      <c r="X20" s="2"/>
      <c r="Y20" s="4">
        <f>Q5-X20</f>
        <v>292.55</v>
      </c>
      <c r="AA20" s="2">
        <v>33.9</v>
      </c>
      <c r="AB20" s="2">
        <v>82.5</v>
      </c>
      <c r="AC20" s="2">
        <f t="shared" si="6"/>
        <v>2796.75</v>
      </c>
      <c r="AD20" s="2">
        <f t="shared" si="7"/>
        <v>0.41090909090909089</v>
      </c>
      <c r="AE20" s="2">
        <f>I5*AD20</f>
        <v>120.21145454545454</v>
      </c>
      <c r="AF20" s="2"/>
      <c r="AG20" s="4">
        <f>Y5-AF20</f>
        <v>292.55</v>
      </c>
    </row>
    <row r="21" spans="3:33" x14ac:dyDescent="0.2">
      <c r="C21" s="2">
        <v>3.34</v>
      </c>
      <c r="D21" s="2">
        <v>16.8</v>
      </c>
      <c r="E21" s="2">
        <f>C21*D21</f>
        <v>56.112000000000002</v>
      </c>
      <c r="F21" s="2">
        <f t="shared" si="1"/>
        <v>0.1988095238095238</v>
      </c>
      <c r="G21" s="2">
        <f>A5*F21</f>
        <v>0</v>
      </c>
      <c r="H21" s="2"/>
      <c r="I21" s="4" t="e">
        <f>#REF!-H21</f>
        <v>#REF!</v>
      </c>
      <c r="K21" s="1"/>
      <c r="L21" s="1"/>
      <c r="M21" s="1"/>
      <c r="N21" s="1"/>
      <c r="O21" s="1"/>
      <c r="P21" s="1"/>
      <c r="Q21" s="1"/>
      <c r="S21" s="2">
        <v>16.3</v>
      </c>
      <c r="T21" s="2">
        <v>40.9</v>
      </c>
      <c r="U21" s="2">
        <f>S21*T21</f>
        <v>666.67</v>
      </c>
      <c r="V21" s="2">
        <f t="shared" si="5"/>
        <v>0.39853300733496333</v>
      </c>
      <c r="W21" s="2">
        <f>A5*V21</f>
        <v>0</v>
      </c>
      <c r="X21" s="2"/>
      <c r="Y21" s="4">
        <f>Q5-X21</f>
        <v>292.55</v>
      </c>
      <c r="AA21" s="2">
        <v>26.4</v>
      </c>
      <c r="AB21" s="2">
        <v>71.099999999999994</v>
      </c>
      <c r="AC21" s="2">
        <f>AA21*AB21</f>
        <v>1877.0399999999997</v>
      </c>
      <c r="AD21" s="2">
        <f t="shared" si="7"/>
        <v>0.37130801687763715</v>
      </c>
      <c r="AE21" s="2">
        <f>I5*AD21</f>
        <v>108.62616033755275</v>
      </c>
      <c r="AF21" s="2"/>
      <c r="AG21" s="4">
        <f>Y5-AF21</f>
        <v>292.55</v>
      </c>
    </row>
    <row r="22" spans="3:33" x14ac:dyDescent="0.2">
      <c r="C22" s="2">
        <v>2.96</v>
      </c>
      <c r="D22" s="2">
        <v>15.8</v>
      </c>
      <c r="E22" s="2">
        <f t="shared" si="0"/>
        <v>46.768000000000001</v>
      </c>
      <c r="F22" s="2">
        <f t="shared" si="1"/>
        <v>0.18734177215189873</v>
      </c>
      <c r="G22" s="2">
        <f>A5*F22</f>
        <v>0</v>
      </c>
      <c r="H22" s="2"/>
      <c r="I22" s="4" t="e">
        <f>#REF!-H22</f>
        <v>#REF!</v>
      </c>
      <c r="K22" s="1"/>
      <c r="L22" s="1"/>
      <c r="M22" s="1"/>
      <c r="N22" s="1"/>
      <c r="O22" s="1"/>
      <c r="P22" s="1"/>
      <c r="Q22" s="1"/>
      <c r="S22" s="2">
        <v>14.43</v>
      </c>
      <c r="T22" s="2">
        <v>37.5</v>
      </c>
      <c r="U22" s="2">
        <f t="shared" ref="U22:U29" si="8">S22*T22</f>
        <v>541.125</v>
      </c>
      <c r="V22" s="2">
        <f t="shared" si="5"/>
        <v>0.38479999999999998</v>
      </c>
      <c r="W22" s="2">
        <f>A5*V22</f>
        <v>0</v>
      </c>
      <c r="X22" s="2"/>
      <c r="Y22" s="4">
        <f>Q5-X22</f>
        <v>292.55</v>
      </c>
      <c r="AA22" s="2">
        <v>22.1</v>
      </c>
      <c r="AB22" s="2">
        <v>63.7</v>
      </c>
      <c r="AC22" s="2">
        <f t="shared" ref="AC22:AC29" si="9">AA22*AB22</f>
        <v>1407.7700000000002</v>
      </c>
      <c r="AD22" s="2">
        <f t="shared" si="7"/>
        <v>0.34693877551020408</v>
      </c>
      <c r="AE22" s="2">
        <f>I5*AD22</f>
        <v>101.4969387755102</v>
      </c>
      <c r="AF22" s="2"/>
      <c r="AG22" s="4">
        <f>Y5-AF22</f>
        <v>292.55</v>
      </c>
    </row>
    <row r="23" spans="3:33" x14ac:dyDescent="0.2">
      <c r="C23" s="2">
        <v>2.4500000000000002</v>
      </c>
      <c r="D23" s="2">
        <v>14</v>
      </c>
      <c r="E23" s="2">
        <f t="shared" si="0"/>
        <v>34.300000000000004</v>
      </c>
      <c r="F23" s="2">
        <f t="shared" si="1"/>
        <v>0.17500000000000002</v>
      </c>
      <c r="G23" s="2">
        <f>A5*F23</f>
        <v>0</v>
      </c>
      <c r="H23" s="2"/>
      <c r="I23" s="4" t="e">
        <f>#REF!-H23</f>
        <v>#REF!</v>
      </c>
      <c r="K23" s="1"/>
      <c r="L23" s="1"/>
      <c r="M23" s="1"/>
      <c r="N23" s="1"/>
      <c r="O23" s="1"/>
      <c r="P23" s="1"/>
      <c r="Q23" s="1"/>
      <c r="S23" s="2">
        <v>12.1</v>
      </c>
      <c r="T23" s="2">
        <v>33.799999999999997</v>
      </c>
      <c r="U23" s="2">
        <f t="shared" si="8"/>
        <v>408.97999999999996</v>
      </c>
      <c r="V23" s="2">
        <f t="shared" si="5"/>
        <v>0.35798816568047337</v>
      </c>
      <c r="W23" s="2">
        <f>A5*V23</f>
        <v>0</v>
      </c>
      <c r="X23" s="2"/>
      <c r="Y23" s="4">
        <f>Q5-X23</f>
        <v>292.55</v>
      </c>
      <c r="AA23" s="2">
        <v>16.3</v>
      </c>
      <c r="AB23" s="2">
        <v>52.9</v>
      </c>
      <c r="AC23" s="2">
        <f t="shared" si="9"/>
        <v>862.27</v>
      </c>
      <c r="AD23" s="2">
        <f t="shared" si="7"/>
        <v>0.30812854442344045</v>
      </c>
      <c r="AE23" s="2">
        <f>I5*AD23</f>
        <v>90.143005671077503</v>
      </c>
      <c r="AF23" s="2"/>
      <c r="AG23" s="4">
        <f>Y5-AF23</f>
        <v>292.55</v>
      </c>
    </row>
    <row r="24" spans="3:33" x14ac:dyDescent="0.2">
      <c r="C24" s="2">
        <v>2.17</v>
      </c>
      <c r="D24" s="2">
        <v>13</v>
      </c>
      <c r="E24" s="2">
        <f t="shared" si="0"/>
        <v>28.21</v>
      </c>
      <c r="F24" s="2">
        <f t="shared" si="1"/>
        <v>0.16692307692307692</v>
      </c>
      <c r="G24" s="2">
        <f>A5*F24</f>
        <v>0</v>
      </c>
      <c r="H24" s="2"/>
      <c r="I24" s="4" t="e">
        <f>#REF!-H24</f>
        <v>#REF!</v>
      </c>
      <c r="K24" s="1"/>
      <c r="L24" s="1"/>
      <c r="M24" s="1"/>
      <c r="N24" s="1"/>
      <c r="O24" s="1"/>
      <c r="P24" s="1"/>
      <c r="Q24" s="1"/>
      <c r="S24" s="3">
        <v>9.9700000000000006</v>
      </c>
      <c r="T24" s="3">
        <v>30.1</v>
      </c>
      <c r="U24" s="3">
        <f t="shared" si="8"/>
        <v>300.09700000000004</v>
      </c>
      <c r="V24" s="3">
        <f t="shared" si="5"/>
        <v>0.33122923588039865</v>
      </c>
      <c r="W24" s="3">
        <f>A5*V24</f>
        <v>0</v>
      </c>
      <c r="X24" s="3"/>
      <c r="Y24" s="5">
        <f>Q5-X24</f>
        <v>292.55</v>
      </c>
      <c r="AA24" s="3">
        <v>12.3</v>
      </c>
      <c r="AB24" s="3">
        <v>44.8</v>
      </c>
      <c r="AC24" s="3">
        <f t="shared" si="9"/>
        <v>551.04</v>
      </c>
      <c r="AD24" s="3">
        <f t="shared" si="7"/>
        <v>0.27455357142857145</v>
      </c>
      <c r="AE24" s="3">
        <f>I5*AD24</f>
        <v>80.320647321428581</v>
      </c>
      <c r="AF24" s="3"/>
      <c r="AG24" s="5">
        <f>Y5-AF24</f>
        <v>292.55</v>
      </c>
    </row>
    <row r="25" spans="3:33" x14ac:dyDescent="0.2">
      <c r="C25" s="2">
        <v>1.891</v>
      </c>
      <c r="D25" s="2">
        <v>12.16</v>
      </c>
      <c r="E25" s="2">
        <f t="shared" si="0"/>
        <v>22.99456</v>
      </c>
      <c r="F25" s="2">
        <f t="shared" si="1"/>
        <v>0.15550986842105263</v>
      </c>
      <c r="G25" s="2">
        <f>A5*F25</f>
        <v>0</v>
      </c>
      <c r="H25" s="2"/>
      <c r="I25" s="4" t="e">
        <f>#REF!-H25</f>
        <v>#REF!</v>
      </c>
      <c r="K25" s="1"/>
      <c r="L25" s="1"/>
      <c r="M25" s="1"/>
      <c r="N25" s="1"/>
      <c r="O25" s="1"/>
      <c r="P25" s="1"/>
      <c r="Q25" s="1"/>
      <c r="S25" s="1"/>
      <c r="T25" s="1"/>
      <c r="U25" s="1"/>
      <c r="V25" s="1"/>
      <c r="W25" s="1"/>
      <c r="X25" s="1"/>
      <c r="Y25" s="1"/>
      <c r="AA25" s="1"/>
      <c r="AB25" s="1"/>
      <c r="AC25" s="1"/>
      <c r="AD25" s="1"/>
      <c r="AE25" s="1"/>
      <c r="AF25" s="1"/>
      <c r="AG25" s="1"/>
    </row>
    <row r="26" spans="3:33" x14ac:dyDescent="0.2">
      <c r="C26" s="2">
        <v>1.7350000000000001</v>
      </c>
      <c r="D26" s="2">
        <v>11.78</v>
      </c>
      <c r="E26" s="2">
        <f t="shared" si="0"/>
        <v>20.438300000000002</v>
      </c>
      <c r="F26" s="2">
        <f t="shared" si="1"/>
        <v>0.14728353140916811</v>
      </c>
      <c r="G26" s="2">
        <f>A5*F26</f>
        <v>0</v>
      </c>
      <c r="H26" s="2"/>
      <c r="I26" s="4" t="e">
        <f>#REF!-H26</f>
        <v>#REF!</v>
      </c>
      <c r="K26" s="1"/>
      <c r="L26" s="1"/>
      <c r="M26" s="1"/>
      <c r="N26" s="1"/>
      <c r="O26" s="1"/>
      <c r="P26" s="1"/>
      <c r="Q26" s="1"/>
      <c r="S26" s="1"/>
      <c r="T26" s="1"/>
      <c r="U26" s="1"/>
      <c r="V26" s="1"/>
      <c r="W26" s="1"/>
      <c r="X26" s="1"/>
      <c r="Y26" s="1"/>
      <c r="AA26" s="1"/>
      <c r="AB26" s="1"/>
      <c r="AC26" s="1"/>
      <c r="AD26" s="1"/>
      <c r="AE26" s="1"/>
      <c r="AF26" s="1"/>
      <c r="AG26" s="1"/>
    </row>
    <row r="27" spans="3:33" x14ac:dyDescent="0.2">
      <c r="C27" s="2">
        <v>1.502</v>
      </c>
      <c r="D27" s="2">
        <v>10.82</v>
      </c>
      <c r="E27" s="2">
        <f t="shared" si="0"/>
        <v>16.251640000000002</v>
      </c>
      <c r="F27" s="2">
        <f t="shared" si="1"/>
        <v>0.1388170055452865</v>
      </c>
      <c r="G27" s="2">
        <f>A5*F27</f>
        <v>0</v>
      </c>
      <c r="H27" s="2"/>
      <c r="I27" s="4" t="e">
        <f>#REF!-H27</f>
        <v>#REF!</v>
      </c>
      <c r="K27" s="1"/>
      <c r="L27" s="1"/>
      <c r="M27" s="1"/>
      <c r="N27" s="1"/>
      <c r="O27" s="1"/>
      <c r="P27" s="1"/>
      <c r="Q27" s="1"/>
      <c r="S27" s="1"/>
      <c r="T27" s="1"/>
      <c r="U27" s="1"/>
      <c r="V27" s="1"/>
      <c r="W27" s="1"/>
      <c r="X27" s="1"/>
      <c r="Y27" s="1"/>
      <c r="AA27" s="1"/>
      <c r="AB27" s="1"/>
      <c r="AC27" s="1"/>
      <c r="AD27" s="1"/>
      <c r="AE27" s="1"/>
      <c r="AF27" s="1"/>
      <c r="AG27" s="1"/>
    </row>
    <row r="28" spans="3:33" x14ac:dyDescent="0.2">
      <c r="C28" s="2">
        <v>1.24</v>
      </c>
      <c r="D28" s="2">
        <v>9.5299999999999994</v>
      </c>
      <c r="E28" s="2">
        <f t="shared" si="0"/>
        <v>11.8172</v>
      </c>
      <c r="F28" s="2">
        <f t="shared" si="1"/>
        <v>0.13011542497376705</v>
      </c>
      <c r="G28" s="2">
        <f>A5*F28</f>
        <v>0</v>
      </c>
      <c r="H28" s="2"/>
      <c r="I28" s="4" t="e">
        <f>#REF!-H28</f>
        <v>#REF!</v>
      </c>
      <c r="K28" s="1"/>
      <c r="L28" s="1"/>
      <c r="M28" s="1"/>
      <c r="N28" s="1"/>
      <c r="O28" s="1"/>
      <c r="P28" s="1"/>
      <c r="Q28" s="1"/>
      <c r="S28" s="1"/>
      <c r="T28" s="1"/>
      <c r="U28" s="1"/>
      <c r="V28" s="1"/>
      <c r="W28" s="1"/>
      <c r="X28" s="1"/>
      <c r="Y28" s="1"/>
      <c r="AA28" s="1"/>
      <c r="AB28" s="1"/>
      <c r="AC28" s="1"/>
      <c r="AD28" s="1"/>
      <c r="AE28" s="1"/>
      <c r="AF28" s="1"/>
      <c r="AG28" s="1"/>
    </row>
    <row r="29" spans="3:33" x14ac:dyDescent="0.2">
      <c r="C29" s="3">
        <v>1.1000000000000001</v>
      </c>
      <c r="D29" s="3">
        <v>8.86</v>
      </c>
      <c r="E29" s="3">
        <f t="shared" si="0"/>
        <v>9.7460000000000004</v>
      </c>
      <c r="F29" s="3">
        <f t="shared" si="1"/>
        <v>0.12415349887133184</v>
      </c>
      <c r="G29" s="3">
        <f>A5*F29</f>
        <v>0</v>
      </c>
      <c r="H29" s="3"/>
      <c r="I29" s="5" t="e">
        <f>#REF!-H29</f>
        <v>#REF!</v>
      </c>
      <c r="K29" s="1"/>
      <c r="L29" s="1"/>
      <c r="M29" s="1"/>
      <c r="N29" s="1"/>
      <c r="O29" s="1"/>
      <c r="P29" s="1"/>
      <c r="Q29" s="1"/>
      <c r="S29" s="1"/>
      <c r="T29" s="1"/>
      <c r="U29" s="1"/>
      <c r="V29" s="1"/>
      <c r="W29" s="1"/>
      <c r="X29" s="1"/>
      <c r="Y29" s="1"/>
      <c r="AA29" s="1"/>
      <c r="AB29" s="1"/>
      <c r="AC29" s="1"/>
      <c r="AD29" s="1"/>
      <c r="AE29" s="1"/>
      <c r="AF29" s="1"/>
      <c r="AG29" s="1"/>
    </row>
    <row r="30" spans="3:33" x14ac:dyDescent="0.2">
      <c r="C30" s="1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</row>
    <row r="31" spans="3:33" x14ac:dyDescent="0.2">
      <c r="C31" s="1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</row>
    <row r="32" spans="3:33" x14ac:dyDescent="0.2"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</row>
    <row r="33" spans="3:17" x14ac:dyDescent="0.2"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</row>
    <row r="34" spans="3:17" x14ac:dyDescent="0.2"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</row>
  </sheetData>
  <mergeCells count="4">
    <mergeCell ref="C3:I3"/>
    <mergeCell ref="K3:Q3"/>
    <mergeCell ref="S3:Y3"/>
    <mergeCell ref="AA3:A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Parte 1</vt:lpstr>
      <vt:lpstr>Parte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2019-01-30T19:17:50Z</dcterms:created>
  <dcterms:modified xsi:type="dcterms:W3CDTF">2019-01-31T14:20:29Z</dcterms:modified>
</cp:coreProperties>
</file>