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Interferometría/"/>
    </mc:Choice>
  </mc:AlternateContent>
  <xr:revisionPtr revIDLastSave="0" documentId="13_ncr:1_{69B81AF3-32CB-0D42-89EC-593A6F56DDC2}" xr6:coauthVersionLast="47" xr6:coauthVersionMax="47" xr10:uidLastSave="{00000000-0000-0000-0000-000000000000}"/>
  <bookViews>
    <workbookView xWindow="0" yWindow="0" windowWidth="35840" windowHeight="22400" activeTab="3" xr2:uid="{24852B43-6C13-CC4F-BB83-8CFD8895B4C1}"/>
  </bookViews>
  <sheets>
    <sheet name="M-M" sheetId="1" r:id="rId1"/>
    <sheet name="Los de 800" sheetId="4" r:id="rId2"/>
    <sheet name="Vidrio" sheetId="2" r:id="rId3"/>
    <sheet name="Ai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 a="1"/>
  <c r="I36" i="1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J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F2" i="4"/>
  <c r="E2" i="4"/>
  <c r="H2" i="2"/>
  <c r="E3" i="2"/>
  <c r="E6" i="2"/>
  <c r="E8" i="2"/>
  <c r="E9" i="2"/>
  <c r="E10" i="2"/>
  <c r="E11" i="2"/>
  <c r="E12" i="2"/>
  <c r="E13" i="2"/>
  <c r="E14" i="2"/>
  <c r="E15" i="2"/>
  <c r="E16" i="2"/>
  <c r="E17" i="2"/>
  <c r="E18" i="2"/>
  <c r="E19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D3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G5" i="1"/>
  <c r="G4" i="1"/>
  <c r="H4" i="1" s="1"/>
  <c r="F36" i="1" a="1"/>
  <c r="F36" i="1" s="1"/>
  <c r="F37" i="1" s="1"/>
  <c r="G3" i="1"/>
  <c r="G6" i="1"/>
  <c r="H6" i="1" s="1"/>
  <c r="H3" i="1"/>
  <c r="G7" i="1"/>
  <c r="H7" i="1" s="1"/>
  <c r="G8" i="1"/>
  <c r="H8" i="1" s="1"/>
  <c r="G9" i="1"/>
  <c r="H9" i="1" s="1"/>
  <c r="G10" i="1"/>
  <c r="G11" i="1"/>
  <c r="G12" i="1"/>
  <c r="H12" i="1" s="1"/>
  <c r="G13" i="1"/>
  <c r="G14" i="1"/>
  <c r="H14" i="1" s="1"/>
  <c r="G15" i="1"/>
  <c r="H15" i="1" s="1"/>
  <c r="G16" i="1"/>
  <c r="H16" i="1" s="1"/>
  <c r="G17" i="1"/>
  <c r="H17" i="1" s="1"/>
  <c r="G18" i="1"/>
  <c r="H18" i="1" s="1"/>
  <c r="H5" i="1"/>
  <c r="H10" i="1"/>
  <c r="H11" i="1"/>
  <c r="H13" i="1"/>
  <c r="E4" i="2" l="1"/>
  <c r="E7" i="2"/>
  <c r="E5" i="2"/>
  <c r="E22" i="2" s="1"/>
  <c r="E2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<sst xmlns="http://schemas.openxmlformats.org/spreadsheetml/2006/main" count="16" uniqueCount="15">
  <si>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micro m</t>
  </si>
  <si>
    <t>orden</t>
  </si>
  <si>
    <t>Mínimos</t>
  </si>
  <si>
    <t>lambda láser</t>
  </si>
  <si>
    <t>lambda [nm]</t>
  </si>
  <si>
    <t>t [nm]</t>
  </si>
  <si>
    <t>Acum mínimos</t>
  </si>
  <si>
    <t>N</t>
  </si>
  <si>
    <t>N acum</t>
  </si>
  <si>
    <t>lambda_0 [nm]</t>
  </si>
  <si>
    <t>Índice de refracción</t>
  </si>
  <si>
    <t>Presión [cm Hg]</t>
  </si>
  <si>
    <t>Ángulo [grados]</t>
  </si>
  <si>
    <t>Ángulo corregido grados]</t>
  </si>
  <si>
    <t>dn/dP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</si>
</sst>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Cálculo de</a:t>
            </a:r>
            <a:r>
              <a:rPr lang="es-MX" baseline="0"/>
              <a:t> la l</a:t>
            </a:r>
            <a:r>
              <a:rPr lang="es-MX"/>
              <a:t>ongitud de onda del láser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'M-M'!$G$2:$G$18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</c:numCache>
            </c:numRef>
          </c:xVal>
          <c:yVal>
            <c:numRef>
              <c:f>'M-M'!$E$2:$E$18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ED-AC43-A045-A2B6DEC7C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343456"/>
        <c:axId val="1309375536"/>
      </c:scatterChart>
      <c:valAx>
        <c:axId val="130934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Número de mínimos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9375536"/>
        <c:crosses val="autoZero"/>
        <c:crossBetween val="midCat"/>
      </c:valAx>
      <c:valAx>
        <c:axId val="13093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Desplazamiento del</a:t>
                </a:r>
                <a:r>
                  <a:rPr lang="es-MX" baseline="0"/>
                  <a:t> espejo [µm]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934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743219597550308E-2"/>
                  <c:y val="-3.93700787401574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'Los de 800'!$E$2:$E$18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29</c:v>
                </c:pt>
                <c:pt idx="14">
                  <c:v>31</c:v>
                </c:pt>
                <c:pt idx="15">
                  <c:v>31</c:v>
                </c:pt>
                <c:pt idx="16">
                  <c:v>36</c:v>
                </c:pt>
              </c:numCache>
            </c:numRef>
          </c:xVal>
          <c:yVal>
            <c:numRef>
              <c:f>'Los de 800'!$C$2:$C$18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2-ED42-8E04-773CB6DBB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097184"/>
        <c:axId val="1327203584"/>
      </c:scatterChart>
      <c:valAx>
        <c:axId val="125809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7203584"/>
        <c:crosses val="autoZero"/>
        <c:crossBetween val="midCat"/>
      </c:valAx>
      <c:valAx>
        <c:axId val="13272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809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218440</xdr:colOff>
      <xdr:row>20</xdr:row>
      <xdr:rowOff>103294</xdr:rowOff>
    </xdr:from>
    <xdr:to>
      <xdr:col>12</xdr:col>
      <xdr:colOff>635000</xdr:colOff>
      <xdr:row>34</xdr:row>
      <xdr:rowOff>1694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098086-FC0E-EA4B-84F5-2D4A5F353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757767</xdr:colOff>
      <xdr:row>19</xdr:row>
      <xdr:rowOff>160867</xdr:rowOff>
    </xdr:from>
    <xdr:to>
      <xdr:col>7</xdr:col>
      <xdr:colOff>351367</xdr:colOff>
      <xdr:row>33</xdr:row>
      <xdr:rowOff>59267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68EBBC-283F-694A-BAE9-9BDDD101D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C038-F8BB-B048-9095-0988876800D0}">
  <dimension ref="B1:M37"/>
  <sheetViews>
    <sheetView zoomScale="125" workbookViewId="0">
      <selection activeCell="K18" sqref="K18"/>
    </sheetView>
  </sheetViews>
  <sheetFormatPr baseColWidth="10" defaultRowHeight="16" x14ac:dyDescent="0.2"/>
  <sheetData>
    <row r="1" spans="2:13" x14ac:dyDescent="0.2">
      <c r="B1" t="s">
        <v>0</v>
      </c>
      <c r="C1" t="s">
        <v>1</v>
      </c>
    </row>
    <row r="2" spans="2:13" x14ac:dyDescent="0.2"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2:13" x14ac:dyDescent="0.2">
      <c r="B3">
        <v>2</v>
      </c>
      <c r="C3">
        <v>3</v>
      </c>
      <c r="E3">
        <v>1</v>
      </c>
      <c r="F3">
        <v>2</v>
      </c>
      <c r="G3">
        <f>SUM($F$3:F3)</f>
        <v>2</v>
      </c>
      <c r="H3">
        <f>2*E3/G3</f>
        <v>1</v>
      </c>
      <c r="L3">
        <v>1</v>
      </c>
      <c r="M3">
        <v>1</v>
      </c>
    </row>
    <row r="4" spans="2:13" x14ac:dyDescent="0.2">
      <c r="B4">
        <v>4</v>
      </c>
      <c r="C4">
        <v>6</v>
      </c>
      <c r="E4">
        <v>2</v>
      </c>
      <c r="F4">
        <v>4</v>
      </c>
      <c r="G4">
        <f>SUM($F$3:F4)</f>
        <v>6</v>
      </c>
      <c r="H4">
        <f>2*E4/G4</f>
        <v>0.66666666666666663</v>
      </c>
      <c r="L4">
        <v>2</v>
      </c>
      <c r="M4">
        <v>2</v>
      </c>
    </row>
    <row r="5" spans="2:13" x14ac:dyDescent="0.2">
      <c r="B5">
        <v>5</v>
      </c>
      <c r="C5">
        <v>8</v>
      </c>
      <c r="E5">
        <v>3</v>
      </c>
      <c r="F5">
        <v>6</v>
      </c>
      <c r="G5">
        <f>SUM($F$3:F5)</f>
        <v>12</v>
      </c>
      <c r="H5">
        <f>2*E5/G5</f>
        <v>0.5</v>
      </c>
      <c r="L5">
        <v>3</v>
      </c>
      <c r="M5">
        <v>2</v>
      </c>
    </row>
    <row r="6" spans="2:13" x14ac:dyDescent="0.2">
      <c r="B6">
        <v>6</v>
      </c>
      <c r="C6">
        <v>12</v>
      </c>
      <c r="E6">
        <v>4</v>
      </c>
      <c r="F6">
        <v>2</v>
      </c>
      <c r="G6">
        <f>SUM($F$3:F6)</f>
        <v>14</v>
      </c>
      <c r="H6">
        <f>2*E6/G6</f>
        <v>0.5714285714285714</v>
      </c>
    </row>
    <row r="7" spans="2:13" x14ac:dyDescent="0.2">
      <c r="B7">
        <v>7</v>
      </c>
      <c r="C7">
        <v>14</v>
      </c>
      <c r="E7">
        <v>5</v>
      </c>
      <c r="F7">
        <v>2</v>
      </c>
      <c r="G7">
        <f>SUM($F$3:F7)</f>
        <v>16</v>
      </c>
      <c r="H7">
        <f>2*E7/G7</f>
        <v>0.625</v>
      </c>
    </row>
    <row r="8" spans="2:13" x14ac:dyDescent="0.2">
      <c r="B8">
        <v>8</v>
      </c>
      <c r="C8">
        <v>16</v>
      </c>
      <c r="E8">
        <v>6</v>
      </c>
      <c r="F8">
        <v>3</v>
      </c>
      <c r="G8">
        <f>SUM($F$3:F8)</f>
        <v>19</v>
      </c>
      <c r="H8">
        <f>2*E8/G8</f>
        <v>0.63157894736842102</v>
      </c>
    </row>
    <row r="9" spans="2:13" x14ac:dyDescent="0.2">
      <c r="E9">
        <v>7</v>
      </c>
      <c r="F9">
        <v>3</v>
      </c>
      <c r="G9">
        <f>SUM($F$3:F9)</f>
        <v>22</v>
      </c>
      <c r="H9">
        <f>2*E9/G9</f>
        <v>0.63636363636363635</v>
      </c>
    </row>
    <row r="10" spans="2:13" x14ac:dyDescent="0.2">
      <c r="E10">
        <v>8</v>
      </c>
      <c r="F10">
        <v>3</v>
      </c>
      <c r="G10">
        <f>SUM($F$3:F10)</f>
        <v>25</v>
      </c>
      <c r="H10">
        <f>2*E10/G10</f>
        <v>0.64</v>
      </c>
    </row>
    <row r="11" spans="2:13" x14ac:dyDescent="0.2">
      <c r="E11">
        <v>9</v>
      </c>
      <c r="F11">
        <v>3</v>
      </c>
      <c r="G11">
        <f>SUM($F$3:F11)</f>
        <v>28</v>
      </c>
      <c r="H11">
        <f>2*E11/G11</f>
        <v>0.6428571428571429</v>
      </c>
    </row>
    <row r="12" spans="2:13" x14ac:dyDescent="0.2">
      <c r="E12">
        <v>10</v>
      </c>
      <c r="F12">
        <v>3</v>
      </c>
      <c r="G12">
        <f>SUM($F$3:F12)</f>
        <v>31</v>
      </c>
      <c r="H12">
        <f>2*E12/G12</f>
        <v>0.64516129032258063</v>
      </c>
    </row>
    <row r="13" spans="2:13" x14ac:dyDescent="0.2">
      <c r="E13">
        <v>11</v>
      </c>
      <c r="F13">
        <v>3</v>
      </c>
      <c r="G13">
        <f>SUM($F$3:F13)</f>
        <v>34</v>
      </c>
      <c r="H13">
        <f>2*E13/G13</f>
        <v>0.6470588235294118</v>
      </c>
    </row>
    <row r="14" spans="2:13" x14ac:dyDescent="0.2">
      <c r="E14">
        <v>12</v>
      </c>
      <c r="F14">
        <v>3</v>
      </c>
      <c r="G14">
        <f>SUM($F$3:F14)</f>
        <v>37</v>
      </c>
      <c r="H14">
        <f>2*E14/G14</f>
        <v>0.64864864864864868</v>
      </c>
    </row>
    <row r="15" spans="2:13" x14ac:dyDescent="0.2">
      <c r="E15">
        <v>13</v>
      </c>
      <c r="F15">
        <v>3</v>
      </c>
      <c r="G15">
        <f>SUM($F$3:F15)</f>
        <v>40</v>
      </c>
      <c r="H15">
        <f>2*E15/G15</f>
        <v>0.65</v>
      </c>
    </row>
    <row r="16" spans="2:13" x14ac:dyDescent="0.2">
      <c r="E16">
        <v>14</v>
      </c>
      <c r="F16">
        <v>2</v>
      </c>
      <c r="G16">
        <f>SUM($F$3:F16)</f>
        <v>42</v>
      </c>
      <c r="H16">
        <f>2*E16/G16</f>
        <v>0.66666666666666663</v>
      </c>
    </row>
    <row r="17" spans="5:8" x14ac:dyDescent="0.2">
      <c r="E17">
        <v>15</v>
      </c>
      <c r="F17">
        <v>3</v>
      </c>
      <c r="G17">
        <f>SUM($F$3:F17)</f>
        <v>45</v>
      </c>
      <c r="H17">
        <f>2*E17/G17</f>
        <v>0.66666666666666663</v>
      </c>
    </row>
    <row r="18" spans="5:8" x14ac:dyDescent="0.2">
      <c r="E18">
        <v>16</v>
      </c>
      <c r="F18">
        <v>3</v>
      </c>
      <c r="G18">
        <f>SUM($F$3:F18)</f>
        <v>48</v>
      </c>
      <c r="H18">
        <f>2*E18/G18</f>
        <v>0.66666666666666663</v>
      </c>
    </row>
    <row r="36" spans="5:10" x14ac:dyDescent="0.2">
      <c r="F36" cm="1">
        <f t="array" ref="F36:G36">LINEST(E2:E18,G2:G18)</f>
        <v>0.33405993670477319</v>
      </c>
      <c r="G36">
        <v>-0.27289607957114725</v>
      </c>
      <c r="I36" cm="1">
        <f t="array" ref="I36:J36">LINEST(E2:E18,G2:G18)</f>
        <v>0.33405993670477319</v>
      </c>
      <c r="J36">
        <v>-0.27289607957114725</v>
      </c>
    </row>
    <row r="37" spans="5:10" x14ac:dyDescent="0.2">
      <c r="E37" t="s">
        <v>3</v>
      </c>
      <c r="F37">
        <f>F36*2</f>
        <v>0.66811987340954637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319-B802-C543-A805-8A4BFB7A1DE5}">
  <dimension ref="C2:F18"/>
  <sheetViews>
    <sheetView workbookViewId="0">
      <selection activeCell="B2" sqref="B2:H38"/>
    </sheetView>
  </sheetViews>
  <sheetFormatPr baseColWidth="10" defaultRowHeight="16" x14ac:dyDescent="0.2"/>
  <sheetData>
    <row r="2" spans="3:6" x14ac:dyDescent="0.2">
      <c r="C2">
        <v>0</v>
      </c>
      <c r="D2">
        <v>0</v>
      </c>
      <c r="E2">
        <f>SUM($D$2:D2)</f>
        <v>0</v>
      </c>
      <c r="F2">
        <f>0</f>
        <v>0</v>
      </c>
    </row>
    <row r="3" spans="3:6" x14ac:dyDescent="0.2">
      <c r="C3">
        <v>1</v>
      </c>
      <c r="D3">
        <v>2</v>
      </c>
      <c r="E3">
        <f>SUM($D$2:D3)</f>
        <v>2</v>
      </c>
      <c r="F3">
        <f>2*C3/E3</f>
        <v>1</v>
      </c>
    </row>
    <row r="4" spans="3:6" x14ac:dyDescent="0.2">
      <c r="C4">
        <v>2</v>
      </c>
      <c r="E4">
        <f>SUM($D$2:D4)</f>
        <v>2</v>
      </c>
      <c r="F4">
        <f>2*C4/E4</f>
        <v>2</v>
      </c>
    </row>
    <row r="5" spans="3:6" x14ac:dyDescent="0.2">
      <c r="C5">
        <v>3</v>
      </c>
      <c r="D5">
        <v>3</v>
      </c>
      <c r="E5">
        <f>SUM($D$2:D5)</f>
        <v>5</v>
      </c>
      <c r="F5">
        <f>2*C5/E5</f>
        <v>1.2</v>
      </c>
    </row>
    <row r="6" spans="3:6" x14ac:dyDescent="0.2">
      <c r="C6">
        <v>4</v>
      </c>
      <c r="D6">
        <v>2</v>
      </c>
      <c r="E6">
        <f>SUM($D$2:D6)</f>
        <v>7</v>
      </c>
      <c r="F6">
        <f>2*C6/E6</f>
        <v>1.1428571428571428</v>
      </c>
    </row>
    <row r="7" spans="3:6" x14ac:dyDescent="0.2">
      <c r="C7">
        <v>5</v>
      </c>
      <c r="E7">
        <f>SUM($D$2:D7)</f>
        <v>7</v>
      </c>
      <c r="F7">
        <f>2*C7/E7</f>
        <v>1.4285714285714286</v>
      </c>
    </row>
    <row r="8" spans="3:6" x14ac:dyDescent="0.2">
      <c r="C8">
        <v>6</v>
      </c>
      <c r="D8">
        <v>5</v>
      </c>
      <c r="E8">
        <f>SUM($D$2:D8)</f>
        <v>12</v>
      </c>
      <c r="F8">
        <f>2*C8/E8</f>
        <v>1</v>
      </c>
    </row>
    <row r="9" spans="3:6" x14ac:dyDescent="0.2">
      <c r="C9">
        <v>7</v>
      </c>
      <c r="D9">
        <v>3</v>
      </c>
      <c r="E9">
        <f>SUM($D$2:D9)</f>
        <v>15</v>
      </c>
      <c r="F9">
        <f>2*C9/E9</f>
        <v>0.93333333333333335</v>
      </c>
    </row>
    <row r="10" spans="3:6" x14ac:dyDescent="0.2">
      <c r="C10">
        <v>8</v>
      </c>
      <c r="D10">
        <v>3</v>
      </c>
      <c r="E10">
        <f>SUM($D$2:D10)</f>
        <v>18</v>
      </c>
      <c r="F10">
        <f>2*C10/E10</f>
        <v>0.88888888888888884</v>
      </c>
    </row>
    <row r="11" spans="3:6" x14ac:dyDescent="0.2">
      <c r="C11">
        <v>9</v>
      </c>
      <c r="E11">
        <f>SUM($D$2:D11)</f>
        <v>18</v>
      </c>
      <c r="F11">
        <f>2*C11/E11</f>
        <v>1</v>
      </c>
    </row>
    <row r="12" spans="3:6" x14ac:dyDescent="0.2">
      <c r="C12">
        <v>10</v>
      </c>
      <c r="D12">
        <v>4</v>
      </c>
      <c r="E12">
        <f>SUM($D$2:D12)</f>
        <v>22</v>
      </c>
      <c r="F12">
        <f>2*C12/E12</f>
        <v>0.90909090909090906</v>
      </c>
    </row>
    <row r="13" spans="3:6" x14ac:dyDescent="0.2">
      <c r="C13">
        <v>11</v>
      </c>
      <c r="E13">
        <f>SUM($D$2:D13)</f>
        <v>22</v>
      </c>
      <c r="F13">
        <f>2*C13/E13</f>
        <v>1</v>
      </c>
    </row>
    <row r="14" spans="3:6" x14ac:dyDescent="0.2">
      <c r="C14">
        <v>12</v>
      </c>
      <c r="E14">
        <f>SUM($D$2:D14)</f>
        <v>22</v>
      </c>
      <c r="F14">
        <f>2*C14/E14</f>
        <v>1.0909090909090908</v>
      </c>
    </row>
    <row r="15" spans="3:6" x14ac:dyDescent="0.2">
      <c r="C15">
        <v>13</v>
      </c>
      <c r="D15">
        <v>7</v>
      </c>
      <c r="E15">
        <f>SUM($D$2:D15)</f>
        <v>29</v>
      </c>
      <c r="F15">
        <f>2*C15/E15</f>
        <v>0.89655172413793105</v>
      </c>
    </row>
    <row r="16" spans="3:6" x14ac:dyDescent="0.2">
      <c r="C16">
        <v>14</v>
      </c>
      <c r="D16">
        <v>2</v>
      </c>
      <c r="E16">
        <f>SUM($D$2:D16)</f>
        <v>31</v>
      </c>
      <c r="F16">
        <f>2*C16/E16</f>
        <v>0.90322580645161288</v>
      </c>
    </row>
    <row r="17" spans="3:6" x14ac:dyDescent="0.2">
      <c r="C17">
        <v>15</v>
      </c>
      <c r="E17">
        <f>SUM($D$2:D17)</f>
        <v>31</v>
      </c>
      <c r="F17">
        <f>2*C17/E17</f>
        <v>0.967741935483871</v>
      </c>
    </row>
    <row r="18" spans="3:6" x14ac:dyDescent="0.2">
      <c r="C18">
        <v>16</v>
      </c>
      <c r="D18">
        <v>5</v>
      </c>
      <c r="E18">
        <f>SUM($D$2:D18)</f>
        <v>36</v>
      </c>
      <c r="F18">
        <f>2*C18/E18</f>
        <v>0.88888888888888884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250-B416-CE4C-846F-1B2EB24A08D3}">
  <dimension ref="A1:H42"/>
  <sheetViews>
    <sheetView zoomScale="140" workbookViewId="0">
      <selection activeCell="H18" sqref="H18"/>
    </sheetView>
  </sheetViews>
  <sheetFormatPr baseColWidth="10" defaultRowHeight="16" x14ac:dyDescent="0.2"/>
  <cols>
    <col min="1" max="1" width="16" customWidth="1"/>
    <col min="2" max="2" width="23.33203125" customWidth="1"/>
    <col min="4" max="4" width="13.5" customWidth="1"/>
    <col min="5" max="5" width="17.1640625" customWidth="1"/>
  </cols>
  <sheetData>
    <row r="1" spans="1:8" x14ac:dyDescent="0.2">
      <c r="A1" s="1" t="s">
        <v>12</v>
      </c>
      <c r="B1" s="1" t="s">
        <v>13</v>
      </c>
      <c r="C1" s="1" t="s">
        <v>2</v>
      </c>
      <c r="D1" s="1" t="s">
        <v>6</v>
      </c>
      <c r="E1" s="1" t="s">
        <v>10</v>
      </c>
    </row>
    <row r="2" spans="1:8" x14ac:dyDescent="0.2">
      <c r="A2" s="1">
        <v>2.2999999999999998</v>
      </c>
      <c r="B2" s="1">
        <f>A2-$A$2</f>
        <v>0</v>
      </c>
      <c r="C2" s="1">
        <v>0</v>
      </c>
      <c r="D2" s="1">
        <f>SUM($C$2:C2)</f>
        <v>0</v>
      </c>
      <c r="E2" s="1"/>
      <c r="G2" t="s">
        <v>5</v>
      </c>
      <c r="H2">
        <f>5.7*10^6</f>
        <v>5700000</v>
      </c>
    </row>
    <row r="3" spans="1:8" x14ac:dyDescent="0.2">
      <c r="A3" s="1">
        <v>4.7</v>
      </c>
      <c r="B3" s="1">
        <f t="shared" ref="B3:B19" si="0">A3-$A$2</f>
        <v>2.4000000000000004</v>
      </c>
      <c r="C3" s="1">
        <v>5</v>
      </c>
      <c r="D3" s="1">
        <f>SUM($C$2:C3)</f>
        <v>5</v>
      </c>
      <c r="E3" s="1">
        <f t="shared" ref="E3:E19" si="1">(2*$H$2 - D3*$H$3)*(1- COS(RADIANS(B3)))/((2*$H$2)*(1-COS(RADIANS(B3))) - D3*$H$3)</f>
        <v>1.501194037333353</v>
      </c>
      <c r="G3" t="s">
        <v>4</v>
      </c>
      <c r="H3">
        <v>668.1</v>
      </c>
    </row>
    <row r="4" spans="1:8" x14ac:dyDescent="0.2">
      <c r="A4" s="1">
        <v>5.8</v>
      </c>
      <c r="B4" s="1">
        <f t="shared" si="0"/>
        <v>3.5</v>
      </c>
      <c r="C4" s="1">
        <v>5</v>
      </c>
      <c r="D4" s="1">
        <f>SUM($C$2:C4)</f>
        <v>10</v>
      </c>
      <c r="E4" s="1">
        <f t="shared" si="1"/>
        <v>1.457303683719918</v>
      </c>
    </row>
    <row r="5" spans="1:8" x14ac:dyDescent="0.2">
      <c r="A5" s="1">
        <v>6.5</v>
      </c>
      <c r="B5" s="1">
        <f t="shared" si="0"/>
        <v>4.2</v>
      </c>
      <c r="C5" s="1">
        <v>5</v>
      </c>
      <c r="D5" s="1">
        <f>SUM($C$2:C5)</f>
        <v>15</v>
      </c>
      <c r="E5" s="1">
        <f t="shared" si="1"/>
        <v>1.4853282162226011</v>
      </c>
    </row>
    <row r="6" spans="1:8" x14ac:dyDescent="0.2">
      <c r="A6" s="1">
        <v>7.6</v>
      </c>
      <c r="B6" s="1">
        <f t="shared" si="0"/>
        <v>5.3</v>
      </c>
      <c r="C6" s="1">
        <v>6</v>
      </c>
      <c r="D6" s="1">
        <f>SUM($C$2:C6)</f>
        <v>21</v>
      </c>
      <c r="E6" s="1">
        <f t="shared" si="1"/>
        <v>1.4025002869037881</v>
      </c>
    </row>
    <row r="7" spans="1:8" x14ac:dyDescent="0.2">
      <c r="A7" s="1">
        <v>8.1999999999999993</v>
      </c>
      <c r="B7" s="1">
        <f t="shared" si="0"/>
        <v>5.8999999999999995</v>
      </c>
      <c r="C7" s="1">
        <v>4</v>
      </c>
      <c r="D7" s="1">
        <f>SUM($C$2:C7)</f>
        <v>25</v>
      </c>
      <c r="E7" s="1">
        <f t="shared" si="1"/>
        <v>1.3803108031333724</v>
      </c>
    </row>
    <row r="8" spans="1:8" x14ac:dyDescent="0.2">
      <c r="A8" s="1">
        <v>8.9</v>
      </c>
      <c r="B8" s="1">
        <f t="shared" si="0"/>
        <v>6.6000000000000005</v>
      </c>
      <c r="C8" s="1">
        <v>5</v>
      </c>
      <c r="D8" s="1">
        <f>SUM($C$2:C8)</f>
        <v>30</v>
      </c>
      <c r="E8" s="1">
        <f t="shared" si="1"/>
        <v>1.3586935158055637</v>
      </c>
    </row>
    <row r="9" spans="1:8" x14ac:dyDescent="0.2">
      <c r="A9" s="1">
        <v>9.1999999999999993</v>
      </c>
      <c r="B9" s="1">
        <f t="shared" si="0"/>
        <v>6.8999999999999995</v>
      </c>
      <c r="C9" s="1">
        <v>5</v>
      </c>
      <c r="D9" s="1">
        <f>SUM($C$2:C9)</f>
        <v>35</v>
      </c>
      <c r="E9" s="1">
        <f t="shared" si="1"/>
        <v>1.3922447149986636</v>
      </c>
    </row>
    <row r="10" spans="1:8" x14ac:dyDescent="0.2">
      <c r="A10" s="1">
        <v>10</v>
      </c>
      <c r="B10" s="1">
        <f t="shared" si="0"/>
        <v>7.7</v>
      </c>
      <c r="C10" s="1">
        <v>6</v>
      </c>
      <c r="D10" s="1">
        <f>SUM($C$2:C10)</f>
        <v>41</v>
      </c>
      <c r="E10" s="1">
        <f t="shared" si="1"/>
        <v>1.3600174873300093</v>
      </c>
    </row>
    <row r="11" spans="1:8" x14ac:dyDescent="0.2">
      <c r="A11" s="1">
        <v>10.3</v>
      </c>
      <c r="B11" s="1">
        <f t="shared" si="0"/>
        <v>8</v>
      </c>
      <c r="C11" s="1">
        <v>5</v>
      </c>
      <c r="D11" s="1">
        <f>SUM($C$2:C11)</f>
        <v>46</v>
      </c>
      <c r="E11" s="1">
        <f t="shared" si="1"/>
        <v>1.3794162207296283</v>
      </c>
    </row>
    <row r="12" spans="1:8" x14ac:dyDescent="0.2">
      <c r="A12" s="1">
        <v>10.8</v>
      </c>
      <c r="B12" s="1">
        <f t="shared" si="0"/>
        <v>8.5</v>
      </c>
      <c r="C12" s="1">
        <v>5</v>
      </c>
      <c r="D12" s="1">
        <f>SUM($C$2:C12)</f>
        <v>51</v>
      </c>
      <c r="E12" s="1">
        <f t="shared" si="1"/>
        <v>1.3697234666406746</v>
      </c>
    </row>
    <row r="13" spans="1:8" x14ac:dyDescent="0.2">
      <c r="A13" s="1">
        <v>11.1</v>
      </c>
      <c r="B13" s="1">
        <f t="shared" si="0"/>
        <v>8.8000000000000007</v>
      </c>
      <c r="C13" s="1">
        <v>5</v>
      </c>
      <c r="D13" s="1">
        <f>SUM($C$2:C13)</f>
        <v>56</v>
      </c>
      <c r="E13" s="1">
        <f t="shared" si="1"/>
        <v>1.3820220296829817</v>
      </c>
    </row>
    <row r="14" spans="1:8" x14ac:dyDescent="0.2">
      <c r="A14" s="1">
        <v>11.4</v>
      </c>
      <c r="B14" s="1">
        <f t="shared" si="0"/>
        <v>9.1000000000000014</v>
      </c>
      <c r="C14" s="1">
        <v>5</v>
      </c>
      <c r="D14" s="1">
        <f>SUM($C$2:C14)</f>
        <v>61</v>
      </c>
      <c r="E14" s="1">
        <f t="shared" si="1"/>
        <v>1.3917234246681383</v>
      </c>
    </row>
    <row r="15" spans="1:8" x14ac:dyDescent="0.2">
      <c r="A15" s="1">
        <v>11.8</v>
      </c>
      <c r="B15" s="1">
        <f t="shared" si="0"/>
        <v>9.5</v>
      </c>
      <c r="C15" s="1">
        <v>5</v>
      </c>
      <c r="D15" s="1">
        <f>SUM($C$2:C15)</f>
        <v>66</v>
      </c>
      <c r="E15" s="1">
        <f t="shared" si="1"/>
        <v>1.3874391656875751</v>
      </c>
    </row>
    <row r="16" spans="1:8" x14ac:dyDescent="0.2">
      <c r="A16" s="1">
        <v>12.1</v>
      </c>
      <c r="B16" s="1">
        <f t="shared" si="0"/>
        <v>9.8000000000000007</v>
      </c>
      <c r="C16" s="1">
        <v>6</v>
      </c>
      <c r="D16" s="1">
        <f>SUM($C$2:C16)</f>
        <v>72</v>
      </c>
      <c r="E16" s="1">
        <f t="shared" si="1"/>
        <v>1.4008674259607461</v>
      </c>
    </row>
    <row r="17" spans="1:5" x14ac:dyDescent="0.2">
      <c r="A17" s="1">
        <v>12.5</v>
      </c>
      <c r="B17" s="1">
        <f t="shared" si="0"/>
        <v>10.199999999999999</v>
      </c>
      <c r="C17" s="1">
        <v>6</v>
      </c>
      <c r="D17" s="1">
        <f>SUM($C$2:C17)</f>
        <v>78</v>
      </c>
      <c r="E17" s="1">
        <f t="shared" si="1"/>
        <v>1.4005067772940003</v>
      </c>
    </row>
    <row r="18" spans="1:5" x14ac:dyDescent="0.2">
      <c r="A18" s="1">
        <v>12.6</v>
      </c>
      <c r="B18" s="1">
        <f t="shared" si="0"/>
        <v>10.3</v>
      </c>
      <c r="C18" s="1">
        <v>5</v>
      </c>
      <c r="D18" s="1">
        <f>SUM($C$2:C18)</f>
        <v>83</v>
      </c>
      <c r="E18" s="1">
        <f t="shared" si="1"/>
        <v>1.4253814535931528</v>
      </c>
    </row>
    <row r="19" spans="1:5" x14ac:dyDescent="0.2">
      <c r="A19" s="1">
        <v>12.9</v>
      </c>
      <c r="B19" s="1">
        <f t="shared" si="0"/>
        <v>10.600000000000001</v>
      </c>
      <c r="C19" s="1">
        <v>5</v>
      </c>
      <c r="D19" s="1">
        <f>SUM($C$2:C19)</f>
        <v>88</v>
      </c>
      <c r="E19" s="1">
        <f t="shared" si="1"/>
        <v>1.4257236258405037</v>
      </c>
    </row>
    <row r="21" spans="1:5" x14ac:dyDescent="0.2">
      <c r="E21">
        <f>AVERAGE(E3:E19)</f>
        <v>1.4059056667967456</v>
      </c>
    </row>
    <row r="22" spans="1:5" x14ac:dyDescent="0.2">
      <c r="E22">
        <f>STDEV(E3:E19)</f>
        <v>4.1206497005241587E-2</v>
      </c>
    </row>
    <row r="24" spans="1:5" x14ac:dyDescent="0.2">
      <c r="A24">
        <v>0.4</v>
      </c>
      <c r="C24">
        <v>0</v>
      </c>
    </row>
    <row r="25" spans="1:5" x14ac:dyDescent="0.2">
      <c r="A25">
        <v>2.2000000000000002</v>
      </c>
      <c r="C25">
        <v>5</v>
      </c>
    </row>
    <row r="26" spans="1:5" x14ac:dyDescent="0.2">
      <c r="A26">
        <v>3.2</v>
      </c>
      <c r="C26">
        <v>5</v>
      </c>
    </row>
    <row r="27" spans="1:5" x14ac:dyDescent="0.2">
      <c r="A27">
        <v>4.2</v>
      </c>
      <c r="C27">
        <v>5</v>
      </c>
    </row>
    <row r="28" spans="1:5" x14ac:dyDescent="0.2">
      <c r="A28">
        <v>4.5999999999999996</v>
      </c>
      <c r="C28">
        <v>5</v>
      </c>
    </row>
    <row r="29" spans="1:5" x14ac:dyDescent="0.2">
      <c r="A29">
        <v>5.2</v>
      </c>
      <c r="C29">
        <v>5</v>
      </c>
    </row>
    <row r="30" spans="1:5" x14ac:dyDescent="0.2">
      <c r="A30">
        <v>5.8</v>
      </c>
      <c r="C30">
        <v>6</v>
      </c>
    </row>
    <row r="31" spans="1:5" x14ac:dyDescent="0.2">
      <c r="A31">
        <v>6.3</v>
      </c>
      <c r="C31">
        <v>5</v>
      </c>
    </row>
    <row r="32" spans="1:5" x14ac:dyDescent="0.2">
      <c r="A32">
        <v>6.5</v>
      </c>
      <c r="C32">
        <v>5</v>
      </c>
    </row>
    <row r="33" spans="1:3" x14ac:dyDescent="0.2">
      <c r="A33">
        <v>7</v>
      </c>
      <c r="C33">
        <v>5</v>
      </c>
    </row>
    <row r="34" spans="1:3" x14ac:dyDescent="0.2">
      <c r="A34">
        <v>7.3</v>
      </c>
      <c r="C34">
        <v>5</v>
      </c>
    </row>
    <row r="35" spans="1:3" x14ac:dyDescent="0.2">
      <c r="A35">
        <v>7.7</v>
      </c>
      <c r="C35">
        <v>5</v>
      </c>
    </row>
    <row r="36" spans="1:3" x14ac:dyDescent="0.2">
      <c r="A36">
        <v>8.1</v>
      </c>
      <c r="C36">
        <v>5</v>
      </c>
    </row>
    <row r="37" spans="1:3" x14ac:dyDescent="0.2">
      <c r="A37">
        <v>8.4</v>
      </c>
      <c r="C37">
        <v>5</v>
      </c>
    </row>
    <row r="38" spans="1:3" x14ac:dyDescent="0.2">
      <c r="A38">
        <v>8.9</v>
      </c>
      <c r="C38">
        <v>5</v>
      </c>
    </row>
    <row r="39" spans="1:3" x14ac:dyDescent="0.2">
      <c r="A39">
        <v>9.3000000000000007</v>
      </c>
      <c r="C39">
        <v>5</v>
      </c>
    </row>
    <row r="40" spans="1:3" x14ac:dyDescent="0.2">
      <c r="A40">
        <v>9.6</v>
      </c>
      <c r="C40">
        <v>6</v>
      </c>
    </row>
    <row r="41" spans="1:3" x14ac:dyDescent="0.2">
      <c r="A41">
        <v>10</v>
      </c>
      <c r="C41">
        <v>6</v>
      </c>
    </row>
    <row r="42" spans="1:3" x14ac:dyDescent="0.2">
      <c r="A42">
        <v>10.3</v>
      </c>
      <c r="C42">
        <v>6</v>
      </c>
    </row>
  </sheetData>
  <pageMargins left="0.7" right="0.7" top="0.75" bottom="0.75" header="0.3" footer="0.3"/>
  <pageSetup orientation="portrait" horizontalDpi="0" verticalDpi="0"/>
  <ignoredErrors>
    <ignoredError sqref="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733E-6DDA-9E49-BF38-469F6286CDEB}">
  <dimension ref="B2:J17"/>
  <sheetViews>
    <sheetView tabSelected="1" zoomScale="191" workbookViewId="0">
      <selection activeCell="G9" sqref="G9"/>
    </sheetView>
  </sheetViews>
  <sheetFormatPr baseColWidth="10" defaultRowHeight="16" x14ac:dyDescent="0.2"/>
  <cols>
    <col min="2" max="2" width="15" customWidth="1"/>
    <col min="5" max="5" width="12.1640625" bestFit="1" customWidth="1"/>
    <col min="9" max="9" width="13.1640625" customWidth="1"/>
  </cols>
  <sheetData>
    <row r="2" spans="2:10" x14ac:dyDescent="0.2">
      <c r="B2" s="2" t="s">
        <v>11</v>
      </c>
      <c r="C2" s="2" t="s">
        <v>7</v>
      </c>
      <c r="D2" s="2" t="s">
        <v>8</v>
      </c>
      <c r="E2" s="2" t="s">
        <v>14</v>
      </c>
      <c r="I2" t="s">
        <v>9</v>
      </c>
      <c r="J2">
        <v>633</v>
      </c>
    </row>
    <row r="3" spans="2:10" x14ac:dyDescent="0.2">
      <c r="B3" s="1">
        <v>6</v>
      </c>
      <c r="C3" s="1">
        <v>1</v>
      </c>
      <c r="D3" s="1">
        <f>SUM($C$3:C3)</f>
        <v>1</v>
      </c>
      <c r="E3" s="1">
        <f>D3*$J$2/(2*$J$3*B3)</f>
        <v>1.7583333333333334E-6</v>
      </c>
      <c r="I3" t="s">
        <v>5</v>
      </c>
      <c r="J3">
        <f>3*10^7</f>
        <v>30000000</v>
      </c>
    </row>
    <row r="4" spans="2:10" x14ac:dyDescent="0.2">
      <c r="B4" s="1">
        <v>10</v>
      </c>
      <c r="C4" s="1">
        <v>1</v>
      </c>
      <c r="D4" s="1">
        <f>SUM($C$3:C4)</f>
        <v>2</v>
      </c>
      <c r="E4" s="1">
        <f t="shared" ref="E4:E17" si="0">D4*$J$2/(2*$J$3*B4)</f>
        <v>2.1100000000000001E-6</v>
      </c>
    </row>
    <row r="5" spans="2:10" x14ac:dyDescent="0.2">
      <c r="B5" s="1">
        <v>14</v>
      </c>
      <c r="C5" s="1">
        <v>1</v>
      </c>
      <c r="D5" s="1">
        <f>SUM($C$3:C5)</f>
        <v>3</v>
      </c>
      <c r="E5" s="1">
        <f t="shared" si="0"/>
        <v>2.2607142857142858E-6</v>
      </c>
    </row>
    <row r="6" spans="2:10" x14ac:dyDescent="0.2">
      <c r="B6" s="1">
        <v>16</v>
      </c>
      <c r="C6" s="1">
        <v>1</v>
      </c>
      <c r="D6" s="1">
        <f>SUM($C$3:C6)</f>
        <v>4</v>
      </c>
      <c r="E6" s="1">
        <f t="shared" si="0"/>
        <v>2.6375000000000002E-6</v>
      </c>
    </row>
    <row r="7" spans="2:10" x14ac:dyDescent="0.2">
      <c r="B7" s="1">
        <v>20</v>
      </c>
      <c r="C7" s="1">
        <v>1</v>
      </c>
      <c r="D7" s="1">
        <f>SUM($C$3:C7)</f>
        <v>5</v>
      </c>
      <c r="E7" s="1">
        <f t="shared" si="0"/>
        <v>2.6375000000000002E-6</v>
      </c>
    </row>
    <row r="8" spans="2:10" x14ac:dyDescent="0.2">
      <c r="B8" s="1">
        <v>22</v>
      </c>
      <c r="C8" s="1">
        <v>1</v>
      </c>
      <c r="D8" s="1">
        <f>SUM($C$3:C8)</f>
        <v>6</v>
      </c>
      <c r="E8" s="1">
        <f t="shared" si="0"/>
        <v>2.8772727272727275E-6</v>
      </c>
    </row>
    <row r="9" spans="2:10" x14ac:dyDescent="0.2">
      <c r="B9" s="1">
        <v>26</v>
      </c>
      <c r="C9" s="1">
        <v>1</v>
      </c>
      <c r="D9" s="1">
        <f>SUM($C$3:C9)</f>
        <v>7</v>
      </c>
      <c r="E9" s="1">
        <f t="shared" si="0"/>
        <v>2.8403846153846154E-6</v>
      </c>
    </row>
    <row r="10" spans="2:10" x14ac:dyDescent="0.2">
      <c r="B10" s="1">
        <v>32</v>
      </c>
      <c r="C10" s="1">
        <v>2</v>
      </c>
      <c r="D10" s="1">
        <f>SUM($C$3:C10)</f>
        <v>9</v>
      </c>
      <c r="E10" s="1">
        <f t="shared" si="0"/>
        <v>2.9671875000000001E-6</v>
      </c>
    </row>
    <row r="11" spans="2:10" x14ac:dyDescent="0.2">
      <c r="B11" s="1">
        <v>34</v>
      </c>
      <c r="C11" s="1">
        <v>1</v>
      </c>
      <c r="D11" s="1">
        <f>SUM($C$3:C11)</f>
        <v>10</v>
      </c>
      <c r="E11" s="1">
        <f t="shared" si="0"/>
        <v>3.102941176470588E-6</v>
      </c>
    </row>
    <row r="12" spans="2:10" x14ac:dyDescent="0.2">
      <c r="B12" s="1">
        <v>38</v>
      </c>
      <c r="C12" s="1">
        <v>1</v>
      </c>
      <c r="D12" s="1">
        <f>SUM($C$3:C12)</f>
        <v>11</v>
      </c>
      <c r="E12" s="1">
        <f t="shared" si="0"/>
        <v>3.0539473684210524E-6</v>
      </c>
    </row>
    <row r="13" spans="2:10" x14ac:dyDescent="0.2">
      <c r="B13" s="1">
        <v>42</v>
      </c>
      <c r="C13" s="1">
        <v>1</v>
      </c>
      <c r="D13" s="1">
        <f>SUM($C$3:C13)</f>
        <v>12</v>
      </c>
      <c r="E13" s="1">
        <f t="shared" si="0"/>
        <v>3.0142857142857141E-6</v>
      </c>
    </row>
    <row r="14" spans="2:10" x14ac:dyDescent="0.2">
      <c r="B14" s="1">
        <v>44</v>
      </c>
      <c r="C14" s="1">
        <v>1</v>
      </c>
      <c r="D14" s="1">
        <f>SUM($C$3:C14)</f>
        <v>13</v>
      </c>
      <c r="E14" s="1">
        <f t="shared" si="0"/>
        <v>3.1170454545454544E-6</v>
      </c>
    </row>
    <row r="15" spans="2:10" x14ac:dyDescent="0.2">
      <c r="B15" s="1">
        <v>46</v>
      </c>
      <c r="C15" s="1">
        <v>1</v>
      </c>
      <c r="D15" s="1">
        <f>SUM($C$3:C15)</f>
        <v>14</v>
      </c>
      <c r="E15" s="1">
        <f t="shared" si="0"/>
        <v>3.2108695652173915E-6</v>
      </c>
    </row>
    <row r="16" spans="2:10" x14ac:dyDescent="0.2">
      <c r="B16" s="3">
        <v>50</v>
      </c>
      <c r="C16" s="1">
        <v>1</v>
      </c>
      <c r="D16" s="1">
        <f>SUM($C$3:C16)</f>
        <v>15</v>
      </c>
      <c r="E16" s="1">
        <f t="shared" si="0"/>
        <v>3.1650000000000002E-6</v>
      </c>
    </row>
    <row r="17" spans="2:5" x14ac:dyDescent="0.2">
      <c r="B17" s="3">
        <v>52</v>
      </c>
      <c r="C17" s="1">
        <v>1</v>
      </c>
      <c r="D17" s="1">
        <f>SUM($C$3:C17)</f>
        <v>16</v>
      </c>
      <c r="E17" s="1">
        <f t="shared" si="0"/>
        <v>3.2461538461538462E-6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M-M</vt:lpstr>
      <vt:lpstr>Los de 800</vt:lpstr>
      <vt:lpstr>Vidrio</vt:lpstr>
      <vt:lpstr>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2021-09-23T22:43:36Z</dcterms:created>
  <dcterms:modified xsi:type="dcterms:W3CDTF">2021-10-01T02:41:05Z</dcterms:modified>
</cp:coreProperties>
</file>