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tabRatio="236"/>
  </bookViews>
  <sheets>
    <sheet name="APP" sheetId="1" r:id="rId1"/>
    <sheet name="Plan2" sheetId="2" r:id="rId2"/>
    <sheet name="Plan3" sheetId="3" state="hidden" r:id="rId3"/>
  </sheets>
  <definedNames>
    <definedName name="aporte">APP!$D$8</definedName>
    <definedName name="patrimonio_acumulado">APP!$D$11</definedName>
    <definedName name="quantidade_anos">APP!$D$9</definedName>
    <definedName name="rendimento_carteira">APP!$D$4</definedName>
    <definedName name="salario">APP!$D$3</definedName>
    <definedName name="sugestao_investimento">APP!$D$5</definedName>
    <definedName name="taxa_mensal">APP!$D$10</definedName>
  </definedNames>
  <calcPr calcId="125725"/>
</workbook>
</file>

<file path=xl/calcChain.xml><?xml version="1.0" encoding="utf-8"?>
<calcChain xmlns="http://schemas.openxmlformats.org/spreadsheetml/2006/main">
  <c r="C26" i="1"/>
  <c r="C27"/>
  <c r="C28"/>
  <c r="C29"/>
  <c r="C30"/>
  <c r="C25"/>
  <c r="A9" i="2"/>
  <c r="A10"/>
  <c r="A11"/>
  <c r="A12"/>
  <c r="A13"/>
  <c r="A14"/>
  <c r="A15"/>
  <c r="A16"/>
  <c r="A17"/>
  <c r="A18"/>
  <c r="A19"/>
  <c r="A20"/>
  <c r="A4"/>
  <c r="A5"/>
  <c r="A6"/>
  <c r="A7"/>
  <c r="A8"/>
  <c r="A3"/>
  <c r="D19" i="1"/>
  <c r="C22"/>
  <c r="D11"/>
  <c r="D12" s="1"/>
  <c r="D5"/>
  <c r="C19"/>
  <c r="C18"/>
  <c r="D18" s="1"/>
  <c r="C17"/>
  <c r="D17" s="1"/>
  <c r="C16"/>
  <c r="D16" s="1"/>
  <c r="C15"/>
  <c r="D15" s="1"/>
  <c r="D30" l="1"/>
  <c r="D25"/>
  <c r="D31" s="1"/>
  <c r="D26"/>
  <c r="D27"/>
  <c r="D28"/>
  <c r="D29"/>
</calcChain>
</file>

<file path=xl/sharedStrings.xml><?xml version="1.0" encoding="utf-8"?>
<sst xmlns="http://schemas.openxmlformats.org/spreadsheetml/2006/main" count="70" uniqueCount="35">
  <si>
    <t>Quanto investir por mês? </t>
  </si>
  <si>
    <t>Por quantos anos?</t>
  </si>
  <si>
    <t>Taxa de rendimento mensal?</t>
  </si>
  <si>
    <t>Patrimônio acumulado?</t>
  </si>
  <si>
    <t>Dividendos mensais?</t>
  </si>
  <si>
    <t xml:space="preserve"> </t>
  </si>
  <si>
    <t>Investimento Mensal</t>
  </si>
  <si>
    <t>Quanto em 2 anos ?</t>
  </si>
  <si>
    <t>Quanto em 5 anos ?</t>
  </si>
  <si>
    <t>Quanto em 10 anos?</t>
  </si>
  <si>
    <t>Quanto em 20 anos?</t>
  </si>
  <si>
    <t>Quanto em 30 anos?</t>
  </si>
  <si>
    <t>Cenários</t>
  </si>
  <si>
    <t>Dividendo</t>
  </si>
  <si>
    <r>
      <rPr>
        <b/>
        <sz val="16"/>
        <color theme="0"/>
        <rFont val="Calibri"/>
        <family val="2"/>
        <scheme val="minor"/>
      </rPr>
      <t>Configurações</t>
    </r>
    <r>
      <rPr>
        <sz val="16"/>
        <color theme="0"/>
        <rFont val="Calibri"/>
        <family val="2"/>
        <scheme val="minor"/>
      </rPr>
      <t xml:space="preserve"> </t>
    </r>
  </si>
  <si>
    <t>Rendimento Carteira</t>
  </si>
  <si>
    <t>Salário</t>
  </si>
  <si>
    <t>Sugestão de Investimento</t>
  </si>
  <si>
    <t>Moderado</t>
  </si>
  <si>
    <t>Agressivo</t>
  </si>
  <si>
    <t>Conservador</t>
  </si>
  <si>
    <t>VALOR A SER INVESTIDO POR MÊS</t>
  </si>
  <si>
    <t>PERFIL</t>
  </si>
  <si>
    <t>TIPOS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</si>
  <si>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</si>
  <si>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</si>
  <si>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</si>
  <si>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</si>
  <si>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</si>
  <si>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</si>
  <si>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</si>
  <si>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</t>
  </si>
  <si>
    <t>TIPO DE FII</t>
  </si>
  <si>
    <t>%</t>
  </si>
  <si>
    <t>CHAVE</t>
  </si>
</sst>
</file>

<file path=xl/styles.xml><?xml version="1.0" encoding="utf-8"?>
<styleSheet xmlns="http://schemas.openxmlformats.org/spreadsheetml/2006/main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70" formatCode="&quot;R$&quot;\ 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 indent="3"/>
    </xf>
    <xf numFmtId="0" fontId="4" fillId="4" borderId="5" xfId="0" applyFont="1" applyFill="1" applyBorder="1" applyAlignment="1">
      <alignment horizontal="left" indent="3"/>
    </xf>
    <xf numFmtId="0" fontId="7" fillId="0" borderId="4" xfId="0" applyFont="1" applyBorder="1" applyAlignment="1">
      <alignment horizontal="left" indent="3"/>
    </xf>
    <xf numFmtId="0" fontId="7" fillId="0" borderId="5" xfId="0" applyFont="1" applyBorder="1" applyAlignment="1">
      <alignment horizontal="left" indent="3"/>
    </xf>
    <xf numFmtId="0" fontId="8" fillId="4" borderId="5" xfId="0" applyFont="1" applyFill="1" applyBorder="1" applyAlignment="1">
      <alignment horizontal="left" indent="3"/>
    </xf>
    <xf numFmtId="0" fontId="4" fillId="4" borderId="6" xfId="0" applyFont="1" applyFill="1" applyBorder="1" applyAlignment="1">
      <alignment horizontal="left" indent="3"/>
    </xf>
    <xf numFmtId="0" fontId="4" fillId="4" borderId="8" xfId="0" applyFont="1" applyFill="1" applyBorder="1" applyAlignment="1">
      <alignment horizontal="left" indent="3"/>
    </xf>
    <xf numFmtId="0" fontId="4" fillId="4" borderId="10" xfId="0" applyFont="1" applyFill="1" applyBorder="1" applyAlignment="1">
      <alignment horizontal="left" indent="3"/>
    </xf>
    <xf numFmtId="0" fontId="4" fillId="4" borderId="11" xfId="0" applyFont="1" applyFill="1" applyBorder="1" applyAlignment="1">
      <alignment horizontal="left" indent="3"/>
    </xf>
    <xf numFmtId="0" fontId="7" fillId="0" borderId="6" xfId="0" applyFont="1" applyBorder="1" applyAlignment="1">
      <alignment horizontal="left" indent="3"/>
    </xf>
    <xf numFmtId="0" fontId="7" fillId="0" borderId="8" xfId="0" applyFont="1" applyBorder="1" applyAlignment="1">
      <alignment horizontal="left" indent="3"/>
    </xf>
    <xf numFmtId="0" fontId="8" fillId="4" borderId="8" xfId="0" applyFont="1" applyFill="1" applyBorder="1" applyAlignment="1">
      <alignment horizontal="left" indent="3"/>
    </xf>
    <xf numFmtId="0" fontId="8" fillId="4" borderId="10" xfId="0" applyFont="1" applyFill="1" applyBorder="1" applyAlignment="1">
      <alignment horizontal="left" indent="3"/>
    </xf>
    <xf numFmtId="0" fontId="8" fillId="4" borderId="11" xfId="0" applyFont="1" applyFill="1" applyBorder="1" applyAlignment="1">
      <alignment horizontal="left" indent="3"/>
    </xf>
    <xf numFmtId="0" fontId="4" fillId="4" borderId="6" xfId="0" applyFont="1" applyFill="1" applyBorder="1" applyAlignment="1">
      <alignment horizontal="left" indent="3"/>
    </xf>
    <xf numFmtId="0" fontId="4" fillId="4" borderId="8" xfId="0" applyFont="1" applyFill="1" applyBorder="1" applyAlignment="1">
      <alignment horizontal="left" indent="3"/>
    </xf>
    <xf numFmtId="0" fontId="4" fillId="4" borderId="10" xfId="0" applyFont="1" applyFill="1" applyBorder="1" applyAlignment="1">
      <alignment horizontal="left" indent="3"/>
    </xf>
    <xf numFmtId="0" fontId="9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70" fontId="4" fillId="4" borderId="0" xfId="0" applyNumberFormat="1" applyFont="1" applyFill="1" applyAlignment="1">
      <alignment horizontal="center"/>
    </xf>
    <xf numFmtId="8" fontId="4" fillId="4" borderId="4" xfId="0" applyNumberFormat="1" applyFont="1" applyFill="1" applyBorder="1" applyAlignment="1">
      <alignment horizontal="center"/>
    </xf>
    <xf numFmtId="8" fontId="4" fillId="4" borderId="7" xfId="0" applyNumberFormat="1" applyFont="1" applyFill="1" applyBorder="1" applyAlignment="1">
      <alignment horizontal="center"/>
    </xf>
    <xf numFmtId="8" fontId="4" fillId="4" borderId="5" xfId="0" applyNumberFormat="1" applyFont="1" applyFill="1" applyBorder="1" applyAlignment="1">
      <alignment horizontal="center"/>
    </xf>
    <xf numFmtId="8" fontId="4" fillId="4" borderId="9" xfId="0" applyNumberFormat="1" applyFont="1" applyFill="1" applyBorder="1" applyAlignment="1">
      <alignment horizontal="center"/>
    </xf>
    <xf numFmtId="8" fontId="4" fillId="4" borderId="11" xfId="0" applyNumberFormat="1" applyFont="1" applyFill="1" applyBorder="1" applyAlignment="1">
      <alignment horizontal="center"/>
    </xf>
    <xf numFmtId="8" fontId="4" fillId="4" borderId="12" xfId="0" applyNumberFormat="1" applyFont="1" applyFill="1" applyBorder="1" applyAlignment="1">
      <alignment horizontal="center"/>
    </xf>
    <xf numFmtId="170" fontId="11" fillId="0" borderId="7" xfId="1" applyNumberFormat="1" applyFont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10" fontId="11" fillId="0" borderId="9" xfId="0" applyNumberFormat="1" applyFont="1" applyBorder="1" applyAlignment="1">
      <alignment horizontal="center"/>
    </xf>
    <xf numFmtId="8" fontId="11" fillId="4" borderId="9" xfId="0" applyNumberFormat="1" applyFont="1" applyFill="1" applyBorder="1" applyAlignment="1">
      <alignment horizontal="center"/>
    </xf>
    <xf numFmtId="8" fontId="11" fillId="4" borderId="12" xfId="0" applyNumberFormat="1" applyFont="1" applyFill="1" applyBorder="1" applyAlignment="1">
      <alignment horizontal="center"/>
    </xf>
    <xf numFmtId="170" fontId="4" fillId="0" borderId="7" xfId="0" applyNumberFormat="1" applyFont="1" applyBorder="1" applyAlignment="1">
      <alignment horizontal="center"/>
    </xf>
    <xf numFmtId="10" fontId="4" fillId="0" borderId="9" xfId="0" applyNumberFormat="1" applyFont="1" applyBorder="1" applyAlignment="1">
      <alignment horizontal="center"/>
    </xf>
    <xf numFmtId="170" fontId="4" fillId="4" borderId="12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 applyAlignment="1">
      <alignment horizontal="center"/>
    </xf>
    <xf numFmtId="170" fontId="4" fillId="0" borderId="0" xfId="0" applyNumberFormat="1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0" xfId="0" applyFont="1" applyFill="1"/>
    <xf numFmtId="170" fontId="4" fillId="6" borderId="0" xfId="0" applyNumberFormat="1" applyFont="1" applyFill="1" applyAlignment="1">
      <alignment horizontal="center"/>
    </xf>
    <xf numFmtId="0" fontId="0" fillId="0" borderId="13" xfId="0" applyBorder="1"/>
    <xf numFmtId="0" fontId="4" fillId="0" borderId="13" xfId="0" applyFont="1" applyBorder="1" applyAlignment="1">
      <alignment horizontal="center"/>
    </xf>
    <xf numFmtId="9" fontId="4" fillId="0" borderId="13" xfId="0" applyNumberFormat="1" applyFon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4" fillId="2" borderId="0" xfId="2" applyFont="1" applyBorder="1" applyAlignment="1">
      <alignment horizontal="center"/>
    </xf>
    <xf numFmtId="0" fontId="4" fillId="2" borderId="0" xfId="2" applyFont="1" applyAlignment="1">
      <alignment horizontal="center"/>
    </xf>
    <xf numFmtId="0" fontId="2" fillId="2" borderId="0" xfId="2" applyAlignment="1">
      <alignment horizontal="center"/>
    </xf>
    <xf numFmtId="0" fontId="0" fillId="4" borderId="0" xfId="0" applyFill="1" applyAlignment="1">
      <alignment horizontal="center"/>
    </xf>
  </cellXfs>
  <cellStyles count="3">
    <cellStyle name="Moeda" xfId="1" builtinId="4"/>
    <cellStyle name="Neutra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31"/>
  <sheetViews>
    <sheetView showGridLines="0" showRowColHeaders="0" tabSelected="1" workbookViewId="0">
      <selection activeCell="C21" sqref="C21"/>
    </sheetView>
  </sheetViews>
  <sheetFormatPr defaultColWidth="0" defaultRowHeight="15"/>
  <cols>
    <col min="1" max="1" width="3" bestFit="1" customWidth="1"/>
    <col min="2" max="2" width="44.42578125" customWidth="1"/>
    <col min="3" max="3" width="32.140625" customWidth="1"/>
    <col min="4" max="4" width="12.85546875" customWidth="1"/>
    <col min="5" max="5" width="3.85546875" customWidth="1"/>
    <col min="6" max="6" width="0" hidden="1" customWidth="1"/>
    <col min="7" max="7" width="9.140625" hidden="1" customWidth="1"/>
    <col min="8" max="16384" width="9.140625" hidden="1"/>
  </cols>
  <sheetData>
    <row r="2" spans="1:5" ht="21">
      <c r="B2" s="3" t="s">
        <v>14</v>
      </c>
      <c r="C2" s="5"/>
      <c r="D2" s="4"/>
    </row>
    <row r="3" spans="1:5" ht="15.75">
      <c r="B3" s="11" t="s">
        <v>16</v>
      </c>
      <c r="C3" s="6"/>
      <c r="D3" s="39">
        <v>5000</v>
      </c>
    </row>
    <row r="4" spans="1:5" ht="15.75">
      <c r="B4" s="12" t="s">
        <v>15</v>
      </c>
      <c r="C4" s="7"/>
      <c r="D4" s="40">
        <v>6.0000000000000001E-3</v>
      </c>
    </row>
    <row r="5" spans="1:5" ht="15.75">
      <c r="B5" s="13" t="s">
        <v>17</v>
      </c>
      <c r="C5" s="14"/>
      <c r="D5" s="41">
        <f>D3*30%</f>
        <v>1500</v>
      </c>
    </row>
    <row r="6" spans="1:5" ht="15" customHeight="1"/>
    <row r="7" spans="1:5" ht="33.75" customHeight="1">
      <c r="B7" s="23" t="s">
        <v>6</v>
      </c>
      <c r="C7" s="24"/>
      <c r="D7" s="25"/>
    </row>
    <row r="8" spans="1:5" ht="15" customHeight="1">
      <c r="B8" s="15" t="s">
        <v>0</v>
      </c>
      <c r="C8" s="8"/>
      <c r="D8" s="34">
        <v>500</v>
      </c>
    </row>
    <row r="9" spans="1:5" ht="15" customHeight="1">
      <c r="B9" s="16" t="s">
        <v>1</v>
      </c>
      <c r="C9" s="9"/>
      <c r="D9" s="35">
        <v>5</v>
      </c>
    </row>
    <row r="10" spans="1:5" ht="15" customHeight="1">
      <c r="B10" s="16" t="s">
        <v>2</v>
      </c>
      <c r="C10" s="9"/>
      <c r="D10" s="36">
        <v>1.0789999999999999E-2</v>
      </c>
    </row>
    <row r="11" spans="1:5" ht="15" customHeight="1">
      <c r="B11" s="17" t="s">
        <v>3</v>
      </c>
      <c r="C11" s="10"/>
      <c r="D11" s="37">
        <f>FV(taxa_mensal,quantidade_anos*12,aporte*-1)</f>
        <v>41888.456999243819</v>
      </c>
    </row>
    <row r="12" spans="1:5" ht="15" customHeight="1">
      <c r="B12" s="18" t="s">
        <v>4</v>
      </c>
      <c r="C12" s="19"/>
      <c r="D12" s="38">
        <f>patrimonio_acumulado*rendimento_carteira</f>
        <v>251.33074199546292</v>
      </c>
      <c r="E12" t="s">
        <v>5</v>
      </c>
    </row>
    <row r="14" spans="1:5" ht="28.5">
      <c r="B14" s="23" t="s">
        <v>12</v>
      </c>
      <c r="C14" s="24"/>
      <c r="D14" s="26" t="s">
        <v>13</v>
      </c>
    </row>
    <row r="15" spans="1:5" ht="15.75">
      <c r="A15" s="1">
        <v>2</v>
      </c>
      <c r="B15" s="20" t="s">
        <v>7</v>
      </c>
      <c r="C15" s="28">
        <f>FV($D$10,A$15*12,$D$8*-1)</f>
        <v>13613.813648822608</v>
      </c>
      <c r="D15" s="29">
        <f>C15*rendimento_carteira</f>
        <v>81.682881892935654</v>
      </c>
    </row>
    <row r="16" spans="1:5" ht="15.75">
      <c r="A16" s="1">
        <v>5</v>
      </c>
      <c r="B16" s="21" t="s">
        <v>8</v>
      </c>
      <c r="C16" s="30">
        <f>FV($D$10,A$16*12,$D$8*-1)</f>
        <v>41888.456999243819</v>
      </c>
      <c r="D16" s="31">
        <f>C16*rendimento_carteira</f>
        <v>251.33074199546292</v>
      </c>
    </row>
    <row r="17" spans="1:4" ht="15.75">
      <c r="A17" s="1">
        <v>10</v>
      </c>
      <c r="B17" s="21" t="s">
        <v>9</v>
      </c>
      <c r="C17" s="30">
        <f>FV($D$10,A$17*12,$D$8*-1)</f>
        <v>121642.1062650861</v>
      </c>
      <c r="D17" s="31">
        <f>C17*rendimento_carteira</f>
        <v>729.85263759051657</v>
      </c>
    </row>
    <row r="18" spans="1:4" ht="15.75">
      <c r="A18" s="1">
        <v>20</v>
      </c>
      <c r="B18" s="21" t="s">
        <v>10</v>
      </c>
      <c r="C18" s="30">
        <f>FV($D$10,A$18*12,$D$8*-1)</f>
        <v>562599.20004854025</v>
      </c>
      <c r="D18" s="31">
        <f>C18*rendimento_carteira</f>
        <v>3375.5952002912418</v>
      </c>
    </row>
    <row r="19" spans="1:4" ht="15.75">
      <c r="A19" s="1">
        <v>30</v>
      </c>
      <c r="B19" s="22" t="s">
        <v>11</v>
      </c>
      <c r="C19" s="32">
        <f>FV($D$10,A$19*12,$D$8*-1)</f>
        <v>2161084.8275023573</v>
      </c>
      <c r="D19" s="33">
        <f>C19*rendimento_carteira</f>
        <v>12966.508965014144</v>
      </c>
    </row>
    <row r="21" spans="1:4" ht="15.75">
      <c r="B21" s="55" t="s">
        <v>22</v>
      </c>
      <c r="C21" s="56" t="s">
        <v>18</v>
      </c>
      <c r="D21" s="57"/>
    </row>
    <row r="22" spans="1:4" ht="15.75">
      <c r="B22" s="46" t="s">
        <v>21</v>
      </c>
      <c r="C22" s="27">
        <f>aporte</f>
        <v>500</v>
      </c>
      <c r="D22" s="58"/>
    </row>
    <row r="24" spans="1:4" ht="15.75">
      <c r="B24" s="47" t="s">
        <v>23</v>
      </c>
      <c r="C24" s="48" t="s">
        <v>24</v>
      </c>
      <c r="D24" s="48" t="s">
        <v>25</v>
      </c>
    </row>
    <row r="25" spans="1:4" ht="15.75">
      <c r="A25" s="2"/>
      <c r="B25" s="42" t="s">
        <v>26</v>
      </c>
      <c r="C25" s="44">
        <f>VLOOKUP(APP!$C$21&amp;"-"&amp;B25,Plan2!$A:$D,4,FALSE)</f>
        <v>0.32</v>
      </c>
      <c r="D25" s="45">
        <f>C25*C$22</f>
        <v>160</v>
      </c>
    </row>
    <row r="26" spans="1:4" ht="15.75">
      <c r="A26" s="2"/>
      <c r="B26" s="42" t="s">
        <v>27</v>
      </c>
      <c r="C26" s="44">
        <f>VLOOKUP(APP!$C$21&amp;"-"&amp;B26,Plan2!$A:$D,4,FALSE)</f>
        <v>0.35</v>
      </c>
      <c r="D26" s="45">
        <f t="shared" ref="D26:D30" si="0">C26*C$22</f>
        <v>175</v>
      </c>
    </row>
    <row r="27" spans="1:4" ht="15.75">
      <c r="A27" s="2"/>
      <c r="B27" s="42" t="s">
        <v>28</v>
      </c>
      <c r="C27" s="44">
        <f>VLOOKUP(APP!$C$21&amp;"-"&amp;B27,Plan2!$A:$D,4,FALSE)</f>
        <v>0.08</v>
      </c>
      <c r="D27" s="45">
        <f t="shared" si="0"/>
        <v>40</v>
      </c>
    </row>
    <row r="28" spans="1:4" ht="15.75">
      <c r="A28" s="2"/>
      <c r="B28" s="42" t="s">
        <v>29</v>
      </c>
      <c r="C28" s="44">
        <f>VLOOKUP(APP!$C$21&amp;"-"&amp;B28,Plan2!$A:$D,4,FALSE)</f>
        <v>0.05</v>
      </c>
      <c r="D28" s="45">
        <f t="shared" si="0"/>
        <v>25</v>
      </c>
    </row>
    <row r="29" spans="1:4" ht="15.75">
      <c r="A29" s="2"/>
      <c r="B29" s="42" t="s">
        <v>30</v>
      </c>
      <c r="C29" s="44">
        <f>VLOOKUP(APP!$C$21&amp;"-"&amp;B29,Plan2!$A:$D,4,FALSE)</f>
        <v>0.1</v>
      </c>
      <c r="D29" s="45">
        <f t="shared" si="0"/>
        <v>50</v>
      </c>
    </row>
    <row r="30" spans="1:4" ht="15.75">
      <c r="A30" s="2"/>
      <c r="B30" s="42" t="s">
        <v>31</v>
      </c>
      <c r="C30" s="44">
        <f>VLOOKUP(APP!$C$21&amp;"-"&amp;B30,Plan2!$A:$D,4,FALSE)</f>
        <v>0.1</v>
      </c>
      <c r="D30" s="45">
        <f t="shared" si="0"/>
        <v>50</v>
      </c>
    </row>
    <row r="31" spans="1:4" ht="15.75">
      <c r="B31" s="49"/>
      <c r="C31" s="49"/>
      <c r="D31" s="50">
        <f>SUM(D25:D30)</f>
        <v>500</v>
      </c>
    </row>
  </sheetData>
  <mergeCells count="11">
    <mergeCell ref="B8:C8"/>
    <mergeCell ref="B9:C9"/>
    <mergeCell ref="B10:C10"/>
    <mergeCell ref="B11:C11"/>
    <mergeCell ref="B12:C12"/>
    <mergeCell ref="B14:C14"/>
    <mergeCell ref="B7:D7"/>
    <mergeCell ref="B2:D2"/>
    <mergeCell ref="B3:C3"/>
    <mergeCell ref="B4:C4"/>
    <mergeCell ref="B5:C5"/>
  </mergeCells>
  <dataValidations count="1">
    <dataValidation type="list" allowBlank="1" showInputMessage="1" showErrorMessage="1" sqref="C21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20"/>
  <sheetViews>
    <sheetView workbookViewId="0">
      <selection activeCell="A26" sqref="A26"/>
    </sheetView>
  </sheetViews>
  <sheetFormatPr defaultRowHeight="15"/>
  <cols>
    <col min="1" max="1" width="29.140625" bestFit="1" customWidth="1"/>
    <col min="2" max="2" width="12.140625" bestFit="1" customWidth="1"/>
    <col min="3" max="3" width="17.28515625" bestFit="1" customWidth="1"/>
  </cols>
  <sheetData>
    <row r="2" spans="1:4">
      <c r="A2" t="s">
        <v>34</v>
      </c>
      <c r="B2" t="s">
        <v>22</v>
      </c>
      <c r="C2" t="s">
        <v>32</v>
      </c>
      <c r="D2" s="2" t="s">
        <v>33</v>
      </c>
    </row>
    <row r="3" spans="1:4" ht="15.75">
      <c r="A3" t="str">
        <f>B3&amp;"-"&amp;C3</f>
        <v>Conservador-Papel</v>
      </c>
      <c r="B3" t="s">
        <v>20</v>
      </c>
      <c r="C3" s="42" t="s">
        <v>26</v>
      </c>
      <c r="D3" s="44">
        <v>0.3</v>
      </c>
    </row>
    <row r="4" spans="1:4" ht="15.75">
      <c r="A4" t="str">
        <f t="shared" ref="A4:A20" si="0">B4&amp;"-"&amp;C4</f>
        <v>Conservador-Tijolo</v>
      </c>
      <c r="B4" t="s">
        <v>20</v>
      </c>
      <c r="C4" s="42" t="s">
        <v>27</v>
      </c>
      <c r="D4" s="44">
        <v>0.5</v>
      </c>
    </row>
    <row r="5" spans="1:4" ht="15.75">
      <c r="A5" t="str">
        <f t="shared" si="0"/>
        <v>Conservador-Híbridos</v>
      </c>
      <c r="B5" t="s">
        <v>20</v>
      </c>
      <c r="C5" s="42" t="s">
        <v>28</v>
      </c>
      <c r="D5" s="44">
        <v>0.1</v>
      </c>
    </row>
    <row r="6" spans="1:4" ht="15.75">
      <c r="A6" t="str">
        <f t="shared" si="0"/>
        <v>Conservador-FOFs</v>
      </c>
      <c r="B6" t="s">
        <v>20</v>
      </c>
      <c r="C6" s="42" t="s">
        <v>29</v>
      </c>
      <c r="D6" s="44">
        <v>0.1</v>
      </c>
    </row>
    <row r="7" spans="1:4" ht="15.75">
      <c r="A7" t="str">
        <f t="shared" si="0"/>
        <v>Conservador-Desenvolvimento</v>
      </c>
      <c r="B7" t="s">
        <v>20</v>
      </c>
      <c r="C7" s="42" t="s">
        <v>30</v>
      </c>
      <c r="D7" s="44">
        <v>0</v>
      </c>
    </row>
    <row r="8" spans="1:4" ht="16.5" thickBot="1">
      <c r="A8" s="51" t="str">
        <f t="shared" si="0"/>
        <v>Conservador-Hotelaria</v>
      </c>
      <c r="B8" s="51" t="s">
        <v>20</v>
      </c>
      <c r="C8" s="52" t="s">
        <v>31</v>
      </c>
      <c r="D8" s="53">
        <v>0</v>
      </c>
    </row>
    <row r="9" spans="1:4" ht="15.75">
      <c r="A9" t="str">
        <f t="shared" si="0"/>
        <v>Moderado-Papel</v>
      </c>
      <c r="B9" t="s">
        <v>18</v>
      </c>
      <c r="C9" s="42" t="s">
        <v>26</v>
      </c>
      <c r="D9" s="43">
        <v>0.32</v>
      </c>
    </row>
    <row r="10" spans="1:4" ht="15.75">
      <c r="A10" t="str">
        <f t="shared" si="0"/>
        <v>Moderado-Tijolo</v>
      </c>
      <c r="B10" t="s">
        <v>18</v>
      </c>
      <c r="C10" s="42" t="s">
        <v>27</v>
      </c>
      <c r="D10" s="43">
        <v>0.35</v>
      </c>
    </row>
    <row r="11" spans="1:4" ht="15.75">
      <c r="A11" t="str">
        <f t="shared" si="0"/>
        <v>Moderado-Híbridos</v>
      </c>
      <c r="B11" t="s">
        <v>18</v>
      </c>
      <c r="C11" s="42" t="s">
        <v>28</v>
      </c>
      <c r="D11" s="43">
        <v>0.08</v>
      </c>
    </row>
    <row r="12" spans="1:4" ht="15.75">
      <c r="A12" t="str">
        <f t="shared" si="0"/>
        <v>Moderado-FOFs</v>
      </c>
      <c r="B12" t="s">
        <v>18</v>
      </c>
      <c r="C12" s="42" t="s">
        <v>29</v>
      </c>
      <c r="D12" s="43">
        <v>0.05</v>
      </c>
    </row>
    <row r="13" spans="1:4" ht="15.75">
      <c r="A13" t="str">
        <f t="shared" si="0"/>
        <v>Moderado-Desenvolvimento</v>
      </c>
      <c r="B13" t="s">
        <v>18</v>
      </c>
      <c r="C13" s="42" t="s">
        <v>30</v>
      </c>
      <c r="D13" s="43">
        <v>0.1</v>
      </c>
    </row>
    <row r="14" spans="1:4" ht="16.5" thickBot="1">
      <c r="A14" s="51" t="str">
        <f t="shared" si="0"/>
        <v>Moderado-Hotelaria</v>
      </c>
      <c r="B14" s="51" t="s">
        <v>18</v>
      </c>
      <c r="C14" s="52" t="s">
        <v>31</v>
      </c>
      <c r="D14" s="54">
        <v>0.1</v>
      </c>
    </row>
    <row r="15" spans="1:4" ht="15.75">
      <c r="A15" t="str">
        <f t="shared" si="0"/>
        <v>Agressivo-Papel</v>
      </c>
      <c r="B15" t="s">
        <v>19</v>
      </c>
      <c r="C15" s="42" t="s">
        <v>26</v>
      </c>
      <c r="D15" s="43">
        <v>0.5</v>
      </c>
    </row>
    <row r="16" spans="1:4" ht="15.75">
      <c r="A16" t="str">
        <f t="shared" si="0"/>
        <v>Agressivo-Tijolo</v>
      </c>
      <c r="B16" t="s">
        <v>19</v>
      </c>
      <c r="C16" s="42" t="s">
        <v>27</v>
      </c>
      <c r="D16" s="43">
        <v>0.1</v>
      </c>
    </row>
    <row r="17" spans="1:4" ht="15.75">
      <c r="A17" t="str">
        <f t="shared" si="0"/>
        <v>Agressivo-Híbridos</v>
      </c>
      <c r="B17" t="s">
        <v>19</v>
      </c>
      <c r="C17" s="42" t="s">
        <v>28</v>
      </c>
      <c r="D17" s="43">
        <v>0.05</v>
      </c>
    </row>
    <row r="18" spans="1:4" ht="15.75">
      <c r="A18" t="str">
        <f t="shared" si="0"/>
        <v>Agressivo-FOFs</v>
      </c>
      <c r="B18" t="s">
        <v>19</v>
      </c>
      <c r="C18" s="42" t="s">
        <v>29</v>
      </c>
      <c r="D18" s="43">
        <v>0.05</v>
      </c>
    </row>
    <row r="19" spans="1:4" ht="15.75">
      <c r="A19" t="str">
        <f t="shared" si="0"/>
        <v>Agressivo-Desenvolvimento</v>
      </c>
      <c r="B19" t="s">
        <v>19</v>
      </c>
      <c r="C19" s="42" t="s">
        <v>30</v>
      </c>
      <c r="D19" s="43">
        <v>0.2</v>
      </c>
    </row>
    <row r="20" spans="1:4" ht="15.75">
      <c r="A20" t="str">
        <f t="shared" si="0"/>
        <v>Agressivo-Hotelaria</v>
      </c>
      <c r="B20" t="s">
        <v>19</v>
      </c>
      <c r="C20" s="42" t="s">
        <v>31</v>
      </c>
      <c r="D20" s="43">
        <v>0.1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APP</vt:lpstr>
      <vt:lpstr>Plan2</vt:lpstr>
      <vt:lpstr>Plan3</vt:lpstr>
      <vt:lpstr>aporte</vt:lpstr>
      <vt:lpstr>patrimonio_acumulado</vt:lpstr>
      <vt:lpstr>quantidade_anos</vt:lpstr>
      <vt:lpstr>rendimento_carteira</vt:lpstr>
      <vt:lpstr>salario</vt:lpstr>
      <vt:lpstr>sugestao_investimento</vt:lpstr>
      <vt:lpstr>taxa_mensal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DENISE</cp:lastModifiedBy>
  <dcterms:created xsi:type="dcterms:W3CDTF">2025-05-30T17:02:53Z</dcterms:created>
  <dcterms:modified xsi:type="dcterms:W3CDTF">2025-05-30T21:19:22Z</dcterms:modified>
</cp:coreProperties>
</file>