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dupouy\Dropbox\ATB_Biofilm\Stage Sofia\qnr\Résultats\"/>
    </mc:Choice>
  </mc:AlternateContent>
  <bookViews>
    <workbookView xWindow="-105" yWindow="-105" windowWidth="19425" windowHeight="10425" activeTab="5"/>
  </bookViews>
  <sheets>
    <sheet name="total" sheetId="1" r:id="rId1"/>
    <sheet name="AB" sheetId="8" r:id="rId2"/>
    <sheet name="EF" sheetId="9" r:id="rId3"/>
    <sheet name="AB_log" sheetId="12" r:id="rId4"/>
    <sheet name="VDU_AB_log_comp environt BFiv" sheetId="14" r:id="rId5"/>
    <sheet name="VDU_ABEFlog_comp environt BFiv " sheetId="15" r:id="rId6"/>
    <sheet name="EF_log" sheetId="13" r:id="rId7"/>
  </sheets>
  <externalReferences>
    <externalReference r:id="rId8"/>
  </externalReferences>
  <definedNames>
    <definedName name="_xlchart.v1.0" hidden="1">'[1]insitu_invitro_AB_log_VDU (2)'!$C$2</definedName>
    <definedName name="_xlchart.v1.1" hidden="1">'[1]insitu_invitro_AB_log_VDU (2)'!$C$26:$C$29</definedName>
    <definedName name="_xlchart.v1.10" hidden="1">'[1]insitu_invitro_AB_log_VDU (2)'!$C$3:$C$4</definedName>
    <definedName name="_xlchart.v1.11" hidden="1">'[1]insitu_invitro_AB_log_VDU (2)'!$C$3:$C$8</definedName>
    <definedName name="_xlchart.v1.12" hidden="1">'[1]insitu_invitro_AB_log_VDU (2)'!$Q$2</definedName>
    <definedName name="_xlchart.v1.13" hidden="1">'[1]insitu_invitro_AB_log_VDU (2)'!$Q$26:$Q$29</definedName>
    <definedName name="_xlchart.v1.14" hidden="1">'[1]insitu_invitro_AB_log_VDU (2)'!$Q$30:$Q$33</definedName>
    <definedName name="_xlchart.v1.15" hidden="1">'[1]insitu_invitro_AB_log_VDU (2)'!$Q$34:$Q$37</definedName>
    <definedName name="_xlchart.v1.16" hidden="1">'[1]insitu_invitro_AB_log_VDU (2)'!$Q$38:$Q$41</definedName>
    <definedName name="_xlchart.v1.17" hidden="1">'[1]insitu_invitro_AB_log_VDU (2)'!$Q$3:$Q$4</definedName>
    <definedName name="_xlchart.v1.18" hidden="1">'[1]insitu_invitro_AB_log_VDU (2)'!$Q$3:$Q$8</definedName>
    <definedName name="_xlchart.v1.19" hidden="1">'[1]insitu_invitro_AB_log_VDU (2)'!$AC$2</definedName>
    <definedName name="_xlchart.v1.2" hidden="1">'[1]insitu_invitro_AB_log_VDU (2)'!$C$30:$C$33</definedName>
    <definedName name="_xlchart.v1.20" hidden="1">'[1]insitu_invitro_AB_log_VDU (2)'!$AC$26:$AC$29</definedName>
    <definedName name="_xlchart.v1.21" hidden="1">'[1]insitu_invitro_AB_log_VDU (2)'!$AC$30:$AC$33</definedName>
    <definedName name="_xlchart.v1.22" hidden="1">'[1]insitu_invitro_AB_log_VDU (2)'!$AC$34:$AC$37</definedName>
    <definedName name="_xlchart.v1.23" hidden="1">'[1]insitu_invitro_AB_log_VDU (2)'!$AC$38:$AC$41</definedName>
    <definedName name="_xlchart.v1.24" hidden="1">'[1]insitu_invitro_AB_log_VDU (2)'!$AC$3:$AC$4</definedName>
    <definedName name="_xlchart.v1.25" hidden="1">'[1]insitu_invitro_AB_log_VDU (2)'!$AC$3:$AC$8</definedName>
    <definedName name="_xlchart.v1.26" hidden="1">'[1]insitu_invitro_AB_log_VDU (2)'!$AC$2</definedName>
    <definedName name="_xlchart.v1.27" hidden="1">'[1]insitu_invitro_AB_log_VDU (2)'!$AC$26:$AC$33</definedName>
    <definedName name="_xlchart.v1.28" hidden="1">'[1]insitu_invitro_AB_log_VDU (2)'!$AC$34:$AC$41</definedName>
    <definedName name="_xlchart.v1.29" hidden="1">'[1]insitu_invitro_AB_log_VDU (2)'!$AC$3:$AC$4</definedName>
    <definedName name="_xlchart.v1.3" hidden="1">'[1]insitu_invitro_AB_log_VDU (2)'!$C$34:$C$37</definedName>
    <definedName name="_xlchart.v1.30" hidden="1">'[1]insitu_invitro_AB_log_VDU (2)'!$AC$3:$AC$8</definedName>
    <definedName name="_xlchart.v1.31" hidden="1">'[1]insitu_invitro_AB_log_VDU (2)'!$AO$2</definedName>
    <definedName name="_xlchart.v1.32" hidden="1">'[1]insitu_invitro_AB_log_VDU (2)'!$AO$26:$AO$29</definedName>
    <definedName name="_xlchart.v1.33" hidden="1">'[1]insitu_invitro_AB_log_VDU (2)'!$AO$30:$AO$33</definedName>
    <definedName name="_xlchart.v1.34" hidden="1">'[1]insitu_invitro_AB_log_VDU (2)'!$AO$34:$AO$37</definedName>
    <definedName name="_xlchart.v1.35" hidden="1">'[1]insitu_invitro_AB_log_VDU (2)'!$AO$38:$AO$41</definedName>
    <definedName name="_xlchart.v1.36" hidden="1">'[1]insitu_invitro_AB_log_VDU (2)'!$AO$3:$AO$4</definedName>
    <definedName name="_xlchart.v1.37" hidden="1">'[1]insitu_invitro_AB_log_VDU (2)'!$AO$3:$AO$8</definedName>
    <definedName name="_xlchart.v1.38" hidden="1">'[1]insitu_invitro_AB_log_VDU (2)'!$AO$2</definedName>
    <definedName name="_xlchart.v1.39" hidden="1">'[1]insitu_invitro_AB_log_VDU (2)'!$AO$26:$AO$33</definedName>
    <definedName name="_xlchart.v1.4" hidden="1">'[1]insitu_invitro_AB_log_VDU (2)'!$C$38:$C$41</definedName>
    <definedName name="_xlchart.v1.40" hidden="1">'[1]insitu_invitro_AB_log_VDU (2)'!$AO$34:$AO$41</definedName>
    <definedName name="_xlchart.v1.41" hidden="1">'[1]insitu_invitro_AB_log_VDU (2)'!$AO$3:$AO$4</definedName>
    <definedName name="_xlchart.v1.42" hidden="1">'[1]insitu_invitro_AB_log_VDU (2)'!$AO$3:$AO$8</definedName>
    <definedName name="_xlchart.v1.43" hidden="1">'[1]insitu_invitro_AB_log_VDU (2)'!$Q$2</definedName>
    <definedName name="_xlchart.v1.44" hidden="1">'[1]insitu_invitro_AB_log_VDU (2)'!$Q$26:$Q$33</definedName>
    <definedName name="_xlchart.v1.45" hidden="1">'[1]insitu_invitro_AB_log_VDU (2)'!$Q$34:$Q$41</definedName>
    <definedName name="_xlchart.v1.46" hidden="1">'[1]insitu_invitro_AB_log_VDU (2)'!$Q$3:$Q$4</definedName>
    <definedName name="_xlchart.v1.47" hidden="1">'[1]insitu_invitro_AB_log_VDU (2)'!$Q$3:$Q$8</definedName>
    <definedName name="_xlchart.v1.48" hidden="1">[1]Insitu_invitro_logABEF_VDU!$AA$2</definedName>
    <definedName name="_xlchart.v1.49" hidden="1">[1]Insitu_invitro_logABEF_VDU!$AA$3:$AA$6</definedName>
    <definedName name="_xlchart.v1.5" hidden="1">'[1]insitu_invitro_AB_log_VDU (2)'!$C$3:$C$4</definedName>
    <definedName name="_xlchart.v1.50" hidden="1">[1]Insitu_invitro_logABEF_VDU!$AA$7:$AA$14</definedName>
    <definedName name="_xlchart.v1.51" hidden="1">[1]Insitu_invitro_logABEF_VDU!$AL$2</definedName>
    <definedName name="_xlchart.v1.52" hidden="1">[1]Insitu_invitro_logABEF_VDU!$AL$3:$AL$6</definedName>
    <definedName name="_xlchart.v1.53" hidden="1">[1]Insitu_invitro_logABEF_VDU!$AL$7:$AL$14</definedName>
    <definedName name="_xlchart.v1.54" hidden="1">[1]Insitu_invitro_logABEF_VDU!$D$2</definedName>
    <definedName name="_xlchart.v1.55" hidden="1">[1]Insitu_invitro_logABEF_VDU!$D$3:$D$6</definedName>
    <definedName name="_xlchart.v1.56" hidden="1">[1]Insitu_invitro_logABEF_VDU!$D$7:$D$14</definedName>
    <definedName name="_xlchart.v1.57" hidden="1">[1]Insitu_invitro_logABEF_VDU!$P$2</definedName>
    <definedName name="_xlchart.v1.58" hidden="1">[1]Insitu_invitro_logABEF_VDU!$P$3:$P$6</definedName>
    <definedName name="_xlchart.v1.59" hidden="1">[1]Insitu_invitro_logABEF_VDU!$P$7:$P$14</definedName>
    <definedName name="_xlchart.v1.6" hidden="1">'[1]insitu_invitro_AB_log_VDU (2)'!$C$3:$C$8</definedName>
    <definedName name="_xlchart.v1.7" hidden="1">'[1]insitu_invitro_AB_log_VDU (2)'!$C$2</definedName>
    <definedName name="_xlchart.v1.8" hidden="1">'[1]insitu_invitro_AB_log_VDU (2)'!$C$26:$C$33</definedName>
    <definedName name="_xlchart.v1.9" hidden="1">'[1]insitu_invitro_AB_log_VDU (2)'!$C$34:$C$41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15" l="1"/>
  <c r="AK24" i="15"/>
  <c r="AA24" i="15"/>
  <c r="Z24" i="15"/>
  <c r="P24" i="15"/>
  <c r="O24" i="15"/>
  <c r="D24" i="15"/>
  <c r="C24" i="15"/>
  <c r="AL23" i="15"/>
  <c r="AK23" i="15"/>
  <c r="AA23" i="15"/>
  <c r="Z23" i="15"/>
  <c r="P23" i="15"/>
  <c r="O23" i="15"/>
  <c r="D23" i="15"/>
  <c r="C23" i="15"/>
  <c r="AL19" i="15"/>
  <c r="AL20" i="15" s="1"/>
  <c r="AK19" i="15"/>
  <c r="AK20" i="15" s="1"/>
  <c r="AA19" i="15"/>
  <c r="AA20" i="15" s="1"/>
  <c r="Z19" i="15"/>
  <c r="Z20" i="15" s="1"/>
  <c r="P19" i="15"/>
  <c r="P20" i="15" s="1"/>
  <c r="O19" i="15"/>
  <c r="O20" i="15" s="1"/>
  <c r="D19" i="15"/>
  <c r="D20" i="15" s="1"/>
  <c r="C19" i="15"/>
  <c r="C20" i="15" s="1"/>
  <c r="AM18" i="15"/>
  <c r="AL18" i="15"/>
  <c r="AL22" i="15" s="1"/>
  <c r="AK18" i="15"/>
  <c r="AK22" i="15" s="1"/>
  <c r="AB18" i="15"/>
  <c r="AA18" i="15"/>
  <c r="Z18" i="15"/>
  <c r="Q18" i="15"/>
  <c r="P18" i="15"/>
  <c r="P22" i="15" s="1"/>
  <c r="O18" i="15"/>
  <c r="O22" i="15" s="1"/>
  <c r="E18" i="15"/>
  <c r="D18" i="15"/>
  <c r="C18" i="15"/>
  <c r="H70" i="14"/>
  <c r="D70" i="14"/>
  <c r="AU61" i="14"/>
  <c r="AT61" i="14"/>
  <c r="AS61" i="14"/>
  <c r="AR61" i="14"/>
  <c r="AQ61" i="14"/>
  <c r="AP61" i="14"/>
  <c r="AO61" i="14"/>
  <c r="AI61" i="14"/>
  <c r="AH61" i="14"/>
  <c r="AG61" i="14"/>
  <c r="AF61" i="14"/>
  <c r="AE61" i="14"/>
  <c r="AD61" i="14"/>
  <c r="AC61" i="14"/>
  <c r="W61" i="14"/>
  <c r="V61" i="14"/>
  <c r="U61" i="14"/>
  <c r="T61" i="14"/>
  <c r="S61" i="14"/>
  <c r="R61" i="14"/>
  <c r="Q61" i="14"/>
  <c r="H61" i="14"/>
  <c r="G61" i="14"/>
  <c r="F61" i="14"/>
  <c r="E61" i="14"/>
  <c r="D61" i="14"/>
  <c r="C61" i="14"/>
  <c r="B61" i="14"/>
  <c r="AU60" i="14"/>
  <c r="AT60" i="14"/>
  <c r="AS60" i="14"/>
  <c r="AR60" i="14"/>
  <c r="AQ60" i="14"/>
  <c r="AP60" i="14"/>
  <c r="AO60" i="14"/>
  <c r="AI60" i="14"/>
  <c r="AH60" i="14"/>
  <c r="AG60" i="14"/>
  <c r="AF60" i="14"/>
  <c r="AE60" i="14"/>
  <c r="AD60" i="14"/>
  <c r="AC60" i="14"/>
  <c r="W60" i="14"/>
  <c r="V60" i="14"/>
  <c r="U60" i="14"/>
  <c r="T60" i="14"/>
  <c r="S60" i="14"/>
  <c r="R60" i="14"/>
  <c r="Q60" i="14"/>
  <c r="H60" i="14"/>
  <c r="G60" i="14"/>
  <c r="F60" i="14"/>
  <c r="E60" i="14"/>
  <c r="D60" i="14"/>
  <c r="C60" i="14"/>
  <c r="B60" i="14"/>
  <c r="AI57" i="14"/>
  <c r="V57" i="14"/>
  <c r="V59" i="14" s="1"/>
  <c r="F57" i="14"/>
  <c r="F59" i="14" s="1"/>
  <c r="AU56" i="14"/>
  <c r="AU57" i="14" s="1"/>
  <c r="AT56" i="14"/>
  <c r="AT57" i="14" s="1"/>
  <c r="AS56" i="14"/>
  <c r="AS57" i="14" s="1"/>
  <c r="AR56" i="14"/>
  <c r="AR57" i="14" s="1"/>
  <c r="AQ56" i="14"/>
  <c r="AQ57" i="14" s="1"/>
  <c r="AP56" i="14"/>
  <c r="AP57" i="14" s="1"/>
  <c r="AO56" i="14"/>
  <c r="AO57" i="14" s="1"/>
  <c r="AI56" i="14"/>
  <c r="AH56" i="14"/>
  <c r="AH57" i="14" s="1"/>
  <c r="AG56" i="14"/>
  <c r="AG57" i="14" s="1"/>
  <c r="AF56" i="14"/>
  <c r="AF57" i="14" s="1"/>
  <c r="AE56" i="14"/>
  <c r="AE57" i="14" s="1"/>
  <c r="AD56" i="14"/>
  <c r="AD57" i="14" s="1"/>
  <c r="AC56" i="14"/>
  <c r="AC57" i="14" s="1"/>
  <c r="W56" i="14"/>
  <c r="W57" i="14" s="1"/>
  <c r="V56" i="14"/>
  <c r="U56" i="14"/>
  <c r="U57" i="14" s="1"/>
  <c r="T56" i="14"/>
  <c r="T57" i="14" s="1"/>
  <c r="S56" i="14"/>
  <c r="S57" i="14" s="1"/>
  <c r="R56" i="14"/>
  <c r="R57" i="14" s="1"/>
  <c r="R58" i="14" s="1"/>
  <c r="Q56" i="14"/>
  <c r="Q57" i="14" s="1"/>
  <c r="H56" i="14"/>
  <c r="H57" i="14" s="1"/>
  <c r="G56" i="14"/>
  <c r="G57" i="14" s="1"/>
  <c r="F56" i="14"/>
  <c r="E56" i="14"/>
  <c r="E57" i="14" s="1"/>
  <c r="D56" i="14"/>
  <c r="D57" i="14" s="1"/>
  <c r="C56" i="14"/>
  <c r="C57" i="14" s="1"/>
  <c r="B56" i="14"/>
  <c r="B57" i="14" s="1"/>
  <c r="B58" i="14" s="1"/>
  <c r="AX55" i="14"/>
  <c r="AW55" i="14"/>
  <c r="AV55" i="14"/>
  <c r="AU55" i="14"/>
  <c r="AT55" i="14"/>
  <c r="AS55" i="14"/>
  <c r="AR55" i="14"/>
  <c r="AQ55" i="14"/>
  <c r="AP55" i="14"/>
  <c r="AO55" i="14"/>
  <c r="AL55" i="14"/>
  <c r="AK55" i="14"/>
  <c r="AJ55" i="14"/>
  <c r="AI55" i="14"/>
  <c r="AH55" i="14"/>
  <c r="AG71" i="14" s="1"/>
  <c r="AG55" i="14"/>
  <c r="AF55" i="14"/>
  <c r="AE55" i="14"/>
  <c r="AE58" i="14" s="1"/>
  <c r="AD55" i="14"/>
  <c r="AC71" i="14" s="1"/>
  <c r="AC55" i="14"/>
  <c r="Z55" i="14"/>
  <c r="Y55" i="14"/>
  <c r="X55" i="14"/>
  <c r="W55" i="14"/>
  <c r="V55" i="14"/>
  <c r="U55" i="14"/>
  <c r="T55" i="14"/>
  <c r="S71" i="14" s="1"/>
  <c r="S55" i="14"/>
  <c r="R55" i="14"/>
  <c r="Q55" i="14"/>
  <c r="N55" i="14"/>
  <c r="M55" i="14"/>
  <c r="L55" i="14"/>
  <c r="K55" i="14"/>
  <c r="H55" i="14"/>
  <c r="H71" i="14" s="1"/>
  <c r="G55" i="14"/>
  <c r="F55" i="14"/>
  <c r="E55" i="14"/>
  <c r="D55" i="14"/>
  <c r="D71" i="14" s="1"/>
  <c r="C55" i="14"/>
  <c r="B55" i="14"/>
  <c r="I51" i="14"/>
  <c r="H51" i="14"/>
  <c r="AZ50" i="14"/>
  <c r="AY50" i="14"/>
  <c r="AX50" i="14"/>
  <c r="AW50" i="14"/>
  <c r="AV50" i="14"/>
  <c r="AU50" i="14"/>
  <c r="AT50" i="14"/>
  <c r="AS50" i="14"/>
  <c r="AO50" i="14"/>
  <c r="AN50" i="14"/>
  <c r="AM50" i="14"/>
  <c r="AL50" i="14"/>
  <c r="AJ50" i="14"/>
  <c r="AI50" i="14"/>
  <c r="AH50" i="14"/>
  <c r="AG50" i="14"/>
  <c r="X50" i="14"/>
  <c r="W50" i="14"/>
  <c r="V50" i="14"/>
  <c r="U50" i="14"/>
  <c r="I50" i="14"/>
  <c r="H50" i="14"/>
  <c r="G50" i="14"/>
  <c r="F50" i="14"/>
  <c r="E50" i="14"/>
  <c r="D50" i="14"/>
  <c r="C50" i="14"/>
  <c r="B50" i="14"/>
  <c r="AZ49" i="14"/>
  <c r="AY49" i="14"/>
  <c r="AX49" i="14"/>
  <c r="AW49" i="14"/>
  <c r="AV49" i="14"/>
  <c r="AU49" i="14"/>
  <c r="AT49" i="14"/>
  <c r="AS49" i="14"/>
  <c r="AO49" i="14"/>
  <c r="AN49" i="14"/>
  <c r="AM49" i="14"/>
  <c r="AL49" i="14"/>
  <c r="AJ49" i="14"/>
  <c r="AI49" i="14"/>
  <c r="AH49" i="14"/>
  <c r="AG49" i="14"/>
  <c r="X49" i="14"/>
  <c r="W49" i="14"/>
  <c r="V49" i="14"/>
  <c r="U49" i="14"/>
  <c r="G49" i="14"/>
  <c r="F49" i="14"/>
  <c r="E49" i="14"/>
  <c r="D49" i="14"/>
  <c r="C49" i="14"/>
  <c r="B49" i="14"/>
  <c r="AA21" i="15" l="1"/>
  <c r="AA22" i="15"/>
  <c r="Z22" i="15"/>
  <c r="Z21" i="15"/>
  <c r="Z25" i="15" s="1"/>
  <c r="D22" i="15"/>
  <c r="C22" i="15"/>
  <c r="D21" i="15"/>
  <c r="D25" i="15" s="1"/>
  <c r="AA25" i="15"/>
  <c r="O21" i="15"/>
  <c r="AK21" i="15"/>
  <c r="O25" i="15"/>
  <c r="AK25" i="15"/>
  <c r="C21" i="15"/>
  <c r="P21" i="15"/>
  <c r="P25" i="15" s="1"/>
  <c r="AL21" i="15"/>
  <c r="AL25" i="15" s="1"/>
  <c r="AR59" i="14"/>
  <c r="AR58" i="14"/>
  <c r="AR64" i="14" s="1"/>
  <c r="T59" i="14"/>
  <c r="T63" i="14" s="1"/>
  <c r="T58" i="14"/>
  <c r="H58" i="14"/>
  <c r="H59" i="14"/>
  <c r="B62" i="14"/>
  <c r="D59" i="14"/>
  <c r="D58" i="14"/>
  <c r="D64" i="14" s="1"/>
  <c r="AC59" i="14"/>
  <c r="AG58" i="14"/>
  <c r="AR71" i="14"/>
  <c r="AR70" i="14"/>
  <c r="AS59" i="14"/>
  <c r="AS63" i="14" s="1"/>
  <c r="AS58" i="14"/>
  <c r="AS62" i="14"/>
  <c r="E71" i="14"/>
  <c r="E59" i="14"/>
  <c r="E58" i="14"/>
  <c r="E64" i="14" s="1"/>
  <c r="E70" i="14"/>
  <c r="P71" i="14"/>
  <c r="P70" i="14"/>
  <c r="Q59" i="14"/>
  <c r="Q58" i="14"/>
  <c r="Q62" i="14" s="1"/>
  <c r="T71" i="14"/>
  <c r="T70" i="14"/>
  <c r="U59" i="14"/>
  <c r="U58" i="14"/>
  <c r="U62" i="14" s="1"/>
  <c r="AD71" i="14"/>
  <c r="AD70" i="14"/>
  <c r="AH71" i="14"/>
  <c r="AH70" i="14"/>
  <c r="AN71" i="14"/>
  <c r="AN70" i="14"/>
  <c r="AO59" i="14"/>
  <c r="AO58" i="14"/>
  <c r="AO63" i="14" s="1"/>
  <c r="AR63" i="14"/>
  <c r="AI59" i="14"/>
  <c r="B70" i="14"/>
  <c r="B71" i="14"/>
  <c r="F70" i="14"/>
  <c r="F71" i="14"/>
  <c r="I62" i="14"/>
  <c r="H62" i="14"/>
  <c r="D62" i="14"/>
  <c r="Q71" i="14"/>
  <c r="Q70" i="14"/>
  <c r="U71" i="14"/>
  <c r="U70" i="14"/>
  <c r="Q64" i="14"/>
  <c r="AE71" i="14"/>
  <c r="AE70" i="14"/>
  <c r="AF59" i="14"/>
  <c r="AF64" i="14" s="1"/>
  <c r="AF58" i="14"/>
  <c r="AE62" i="14"/>
  <c r="AO71" i="14"/>
  <c r="AO70" i="14"/>
  <c r="AS71" i="14"/>
  <c r="AS70" i="14"/>
  <c r="AO64" i="14"/>
  <c r="AQ70" i="14"/>
  <c r="AD59" i="14"/>
  <c r="AD58" i="14"/>
  <c r="AD62" i="14" s="1"/>
  <c r="AH59" i="14"/>
  <c r="AH58" i="14"/>
  <c r="AH62" i="14" s="1"/>
  <c r="AT58" i="14"/>
  <c r="AP59" i="14"/>
  <c r="AP63" i="14" s="1"/>
  <c r="C70" i="14"/>
  <c r="C71" i="14"/>
  <c r="C59" i="14"/>
  <c r="C58" i="14"/>
  <c r="C62" i="14" s="1"/>
  <c r="G70" i="14"/>
  <c r="G71" i="14"/>
  <c r="G59" i="14"/>
  <c r="G58" i="14"/>
  <c r="G62" i="14" s="1"/>
  <c r="G63" i="14"/>
  <c r="C63" i="14"/>
  <c r="B63" i="14"/>
  <c r="E63" i="14"/>
  <c r="H63" i="14"/>
  <c r="R71" i="14"/>
  <c r="R70" i="14"/>
  <c r="S59" i="14"/>
  <c r="S62" i="14" s="1"/>
  <c r="S58" i="14"/>
  <c r="V71" i="14"/>
  <c r="V70" i="14"/>
  <c r="W59" i="14"/>
  <c r="W63" i="14" s="1"/>
  <c r="W58" i="14"/>
  <c r="AB71" i="14"/>
  <c r="AB70" i="14"/>
  <c r="AF71" i="14"/>
  <c r="AF70" i="14"/>
  <c r="AE63" i="14"/>
  <c r="AC63" i="14"/>
  <c r="AP71" i="14"/>
  <c r="AP70" i="14"/>
  <c r="AQ59" i="14"/>
  <c r="AQ58" i="14"/>
  <c r="AQ62" i="14" s="1"/>
  <c r="AT71" i="14"/>
  <c r="AT70" i="14"/>
  <c r="AU59" i="14"/>
  <c r="AU58" i="14"/>
  <c r="AU64" i="14" s="1"/>
  <c r="AQ71" i="14"/>
  <c r="F58" i="14"/>
  <c r="F62" i="14" s="1"/>
  <c r="V58" i="14"/>
  <c r="V63" i="14" s="1"/>
  <c r="AI58" i="14"/>
  <c r="AI62" i="14" s="1"/>
  <c r="B59" i="14"/>
  <c r="R59" i="14"/>
  <c r="R62" i="14" s="1"/>
  <c r="AE59" i="14"/>
  <c r="AE64" i="14" s="1"/>
  <c r="J62" i="14"/>
  <c r="AC58" i="14"/>
  <c r="AP58" i="14"/>
  <c r="AG59" i="14"/>
  <c r="AG62" i="14" s="1"/>
  <c r="AT59" i="14"/>
  <c r="AU62" i="14"/>
  <c r="AH64" i="14"/>
  <c r="I70" i="14"/>
  <c r="AR62" i="14"/>
  <c r="B64" i="14"/>
  <c r="J70" i="14"/>
  <c r="S70" i="14"/>
  <c r="C64" i="14"/>
  <c r="AC70" i="14"/>
  <c r="AG70" i="14"/>
  <c r="G58" i="12"/>
  <c r="D58" i="12"/>
  <c r="B59" i="12"/>
  <c r="B58" i="12"/>
  <c r="C31" i="13"/>
  <c r="C25" i="15" l="1"/>
  <c r="S64" i="14"/>
  <c r="AU63" i="14"/>
  <c r="Q63" i="14"/>
  <c r="S63" i="14"/>
  <c r="AO62" i="14"/>
  <c r="AI64" i="14"/>
  <c r="AG63" i="14"/>
  <c r="AI63" i="14"/>
  <c r="AT62" i="14"/>
  <c r="AQ64" i="14"/>
  <c r="AS64" i="14"/>
  <c r="U64" i="14"/>
  <c r="W64" i="14"/>
  <c r="W62" i="14"/>
  <c r="U63" i="14"/>
  <c r="V62" i="14"/>
  <c r="AD64" i="14"/>
  <c r="AP62" i="14"/>
  <c r="AD63" i="14"/>
  <c r="AF63" i="14"/>
  <c r="AP64" i="14"/>
  <c r="AF62" i="14"/>
  <c r="R64" i="14"/>
  <c r="E62" i="14"/>
  <c r="AT63" i="14"/>
  <c r="G64" i="14"/>
  <c r="R63" i="14"/>
  <c r="H64" i="14"/>
  <c r="F64" i="14"/>
  <c r="AC64" i="14"/>
  <c r="AH63" i="14"/>
  <c r="D63" i="14"/>
  <c r="F63" i="14"/>
  <c r="AT64" i="14"/>
  <c r="T64" i="14"/>
  <c r="V64" i="14"/>
  <c r="AQ63" i="14"/>
  <c r="AG64" i="14"/>
  <c r="AC62" i="14"/>
  <c r="T62" i="14"/>
  <c r="C37" i="13"/>
  <c r="C36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O37" i="13"/>
  <c r="O36" i="13"/>
  <c r="O35" i="13"/>
  <c r="S34" i="13"/>
  <c r="R34" i="13"/>
  <c r="Q34" i="13"/>
  <c r="P34" i="13"/>
  <c r="O34" i="13"/>
  <c r="S33" i="13"/>
  <c r="R33" i="13"/>
  <c r="Q33" i="13"/>
  <c r="P33" i="13"/>
  <c r="O33" i="13"/>
  <c r="S32" i="13"/>
  <c r="R32" i="13"/>
  <c r="Q32" i="13"/>
  <c r="P32" i="13"/>
  <c r="O32" i="13"/>
  <c r="S31" i="13"/>
  <c r="R31" i="13"/>
  <c r="Q31" i="13"/>
  <c r="P31" i="13"/>
  <c r="O31" i="13"/>
  <c r="AM37" i="13"/>
  <c r="AM36" i="13"/>
  <c r="AM35" i="13"/>
  <c r="AQ34" i="13"/>
  <c r="AP34" i="13"/>
  <c r="AO34" i="13"/>
  <c r="AN34" i="13"/>
  <c r="AM34" i="13"/>
  <c r="AQ33" i="13"/>
  <c r="AP33" i="13"/>
  <c r="AO33" i="13"/>
  <c r="AN33" i="13"/>
  <c r="AM33" i="13"/>
  <c r="AQ32" i="13"/>
  <c r="AP32" i="13"/>
  <c r="AO32" i="13"/>
  <c r="AN32" i="13"/>
  <c r="AM32" i="13"/>
  <c r="AQ31" i="13"/>
  <c r="AP31" i="13"/>
  <c r="AO31" i="13"/>
  <c r="AN31" i="13"/>
  <c r="AM31" i="13"/>
  <c r="AE34" i="13"/>
  <c r="AE33" i="13"/>
  <c r="AE32" i="13"/>
  <c r="AE31" i="13"/>
  <c r="AD34" i="13"/>
  <c r="AD33" i="13"/>
  <c r="AD32" i="13"/>
  <c r="AC34" i="13"/>
  <c r="AC32" i="13"/>
  <c r="AB34" i="13"/>
  <c r="AB33" i="13"/>
  <c r="AB32" i="13"/>
  <c r="AB31" i="13"/>
  <c r="AA36" i="13"/>
  <c r="AA34" i="13"/>
  <c r="AA33" i="13"/>
  <c r="AA32" i="13"/>
  <c r="AD31" i="13"/>
  <c r="AC33" i="13"/>
  <c r="AA35" i="13"/>
  <c r="AK61" i="12"/>
  <c r="AJ61" i="12"/>
  <c r="AL60" i="12"/>
  <c r="AK60" i="12"/>
  <c r="AJ60" i="12"/>
  <c r="AK59" i="12"/>
  <c r="AJ59" i="12"/>
  <c r="AO58" i="12"/>
  <c r="AL58" i="12"/>
  <c r="AK58" i="12"/>
  <c r="AJ58" i="12"/>
  <c r="Z61" i="12"/>
  <c r="Y61" i="12"/>
  <c r="AA60" i="12"/>
  <c r="Z60" i="12"/>
  <c r="Y60" i="12"/>
  <c r="Z59" i="12"/>
  <c r="Y59" i="12"/>
  <c r="AD58" i="12"/>
  <c r="AA58" i="12"/>
  <c r="Z58" i="12"/>
  <c r="Y58" i="12"/>
  <c r="O61" i="12"/>
  <c r="N61" i="12"/>
  <c r="P60" i="12"/>
  <c r="O60" i="12"/>
  <c r="N60" i="12"/>
  <c r="O59" i="12"/>
  <c r="N59" i="12"/>
  <c r="S58" i="12"/>
  <c r="P58" i="12"/>
  <c r="O58" i="12"/>
  <c r="N58" i="12"/>
  <c r="D60" i="12"/>
  <c r="C61" i="12"/>
  <c r="C59" i="12"/>
  <c r="B61" i="12"/>
  <c r="C60" i="12" l="1"/>
  <c r="C58" i="12"/>
  <c r="B60" i="12"/>
  <c r="B49" i="12"/>
  <c r="AA37" i="13"/>
  <c r="AC31" i="13"/>
  <c r="AA31" i="13"/>
  <c r="AO50" i="12"/>
  <c r="AN50" i="12"/>
  <c r="AO49" i="12"/>
  <c r="AM49" i="12"/>
  <c r="J84" i="12"/>
  <c r="AJ49" i="12"/>
  <c r="I86" i="12"/>
  <c r="AF50" i="12"/>
  <c r="Z50" i="12"/>
  <c r="AB50" i="12"/>
  <c r="AB49" i="12"/>
  <c r="AA49" i="12"/>
  <c r="S49" i="12"/>
  <c r="O50" i="12"/>
  <c r="Q50" i="12"/>
  <c r="G84" i="12"/>
  <c r="O49" i="12"/>
  <c r="G49" i="12"/>
  <c r="C50" i="12"/>
  <c r="E50" i="12"/>
  <c r="D84" i="12"/>
  <c r="C84" i="12"/>
  <c r="H86" i="12"/>
  <c r="G86" i="12"/>
  <c r="C86" i="12"/>
  <c r="K85" i="12"/>
  <c r="I85" i="12"/>
  <c r="H85" i="12"/>
  <c r="G85" i="12"/>
  <c r="D85" i="12"/>
  <c r="C85" i="12"/>
  <c r="H84" i="12"/>
  <c r="F84" i="12"/>
  <c r="AQ50" i="12"/>
  <c r="AP50" i="12"/>
  <c r="AM50" i="12"/>
  <c r="AL50" i="12"/>
  <c r="AK50" i="12"/>
  <c r="AJ50" i="12"/>
  <c r="AD50" i="12"/>
  <c r="AC50" i="12"/>
  <c r="Y50" i="12"/>
  <c r="U50" i="12"/>
  <c r="S50" i="12"/>
  <c r="R50" i="12"/>
  <c r="N50" i="12"/>
  <c r="I50" i="12"/>
  <c r="G50" i="12"/>
  <c r="F50" i="12"/>
  <c r="B50" i="12"/>
  <c r="AQ49" i="12"/>
  <c r="AN49" i="12"/>
  <c r="AL49" i="12"/>
  <c r="AK49" i="12"/>
  <c r="AF49" i="12"/>
  <c r="AE49" i="12"/>
  <c r="AD49" i="12"/>
  <c r="AC49" i="12"/>
  <c r="Z49" i="12"/>
  <c r="U49" i="12"/>
  <c r="R49" i="12"/>
  <c r="Q49" i="12"/>
  <c r="P49" i="12"/>
  <c r="I49" i="12"/>
  <c r="H49" i="12"/>
  <c r="F49" i="12"/>
  <c r="D49" i="12"/>
  <c r="C49" i="12"/>
  <c r="J86" i="12" l="1"/>
  <c r="AP49" i="12"/>
  <c r="K84" i="12"/>
  <c r="J85" i="12"/>
  <c r="K86" i="12"/>
  <c r="Y49" i="12"/>
  <c r="AE50" i="12"/>
  <c r="I84" i="12"/>
  <c r="AA50" i="12"/>
  <c r="T50" i="12"/>
  <c r="N49" i="12"/>
  <c r="T49" i="12"/>
  <c r="P50" i="12"/>
  <c r="F85" i="12"/>
  <c r="F86" i="12"/>
  <c r="H50" i="12"/>
  <c r="E49" i="12"/>
  <c r="D86" i="12"/>
  <c r="D50" i="12"/>
  <c r="B47" i="8"/>
  <c r="V37" i="9"/>
  <c r="R37" i="9"/>
  <c r="N37" i="9"/>
  <c r="J37" i="9"/>
  <c r="K83" i="8"/>
  <c r="J83" i="8"/>
  <c r="I83" i="8"/>
  <c r="H83" i="8"/>
  <c r="G83" i="8"/>
  <c r="F83" i="8"/>
  <c r="D83" i="8"/>
  <c r="C83" i="8"/>
  <c r="AQ48" i="8"/>
  <c r="AP48" i="8"/>
  <c r="AO48" i="8"/>
  <c r="AN48" i="8"/>
  <c r="AM48" i="8"/>
  <c r="AL48" i="8"/>
  <c r="AK48" i="8"/>
  <c r="AJ48" i="8"/>
  <c r="AQ47" i="8"/>
  <c r="AP47" i="8"/>
  <c r="AO47" i="8"/>
  <c r="AN47" i="8"/>
  <c r="AM47" i="8"/>
  <c r="AL47" i="8"/>
  <c r="AK47" i="8"/>
  <c r="AJ47" i="8"/>
  <c r="Y47" i="8"/>
  <c r="AF48" i="8"/>
  <c r="AE48" i="8"/>
  <c r="AD48" i="8"/>
  <c r="AC48" i="8"/>
  <c r="AB48" i="8"/>
  <c r="AA48" i="8"/>
  <c r="Z48" i="8"/>
  <c r="Y48" i="8"/>
  <c r="AF47" i="8"/>
  <c r="AE47" i="8"/>
  <c r="AD47" i="8"/>
  <c r="AC47" i="8"/>
  <c r="AB47" i="8"/>
  <c r="AA47" i="8"/>
  <c r="Z47" i="8"/>
  <c r="N47" i="8"/>
  <c r="U48" i="8"/>
  <c r="T48" i="8"/>
  <c r="S48" i="8"/>
  <c r="R48" i="8"/>
  <c r="Q48" i="8"/>
  <c r="P48" i="8"/>
  <c r="O48" i="8"/>
  <c r="N48" i="8"/>
  <c r="U47" i="8"/>
  <c r="T47" i="8"/>
  <c r="S47" i="8"/>
  <c r="R47" i="8"/>
  <c r="Q47" i="8"/>
  <c r="P47" i="8"/>
  <c r="O47" i="8"/>
  <c r="I48" i="8"/>
  <c r="I47" i="8"/>
  <c r="H48" i="8"/>
  <c r="H47" i="8"/>
  <c r="G48" i="8"/>
  <c r="G47" i="8"/>
  <c r="F48" i="8"/>
  <c r="F47" i="8"/>
  <c r="E48" i="8"/>
  <c r="E47" i="8"/>
  <c r="D48" i="8"/>
  <c r="D47" i="8"/>
  <c r="C48" i="8"/>
  <c r="C47" i="8"/>
  <c r="B48" i="8"/>
  <c r="Y36" i="9"/>
  <c r="Y35" i="9"/>
  <c r="X36" i="9"/>
  <c r="X35" i="9"/>
  <c r="W36" i="9"/>
  <c r="W35" i="9"/>
  <c r="V36" i="9"/>
  <c r="V35" i="9"/>
  <c r="U36" i="9"/>
  <c r="U35" i="9"/>
  <c r="T36" i="9"/>
  <c r="T35" i="9"/>
  <c r="S36" i="9"/>
  <c r="S35" i="9"/>
  <c r="R36" i="9"/>
  <c r="R35" i="9"/>
  <c r="Q36" i="9"/>
  <c r="Q35" i="9"/>
  <c r="P36" i="9"/>
  <c r="P35" i="9"/>
  <c r="O36" i="9"/>
  <c r="O35" i="9"/>
  <c r="N36" i="9"/>
  <c r="N35" i="9"/>
  <c r="M36" i="9"/>
  <c r="L36" i="9"/>
  <c r="K36" i="9"/>
  <c r="J36" i="9"/>
  <c r="M35" i="9"/>
  <c r="L35" i="9"/>
  <c r="K35" i="9"/>
  <c r="J35" i="9"/>
  <c r="D81" i="8"/>
  <c r="D82" i="8"/>
  <c r="K82" i="8"/>
  <c r="K81" i="8"/>
  <c r="J82" i="8"/>
  <c r="J81" i="8"/>
  <c r="I82" i="8"/>
  <c r="I81" i="8"/>
  <c r="H82" i="8"/>
  <c r="H81" i="8"/>
  <c r="G82" i="8"/>
  <c r="G81" i="8"/>
  <c r="F82" i="8"/>
  <c r="F81" i="8"/>
  <c r="C82" i="8" l="1"/>
  <c r="C81" i="8"/>
</calcChain>
</file>

<file path=xl/sharedStrings.xml><?xml version="1.0" encoding="utf-8"?>
<sst xmlns="http://schemas.openxmlformats.org/spreadsheetml/2006/main" count="4745" uniqueCount="138">
  <si>
    <t>Content</t>
  </si>
  <si>
    <t>Sample</t>
  </si>
  <si>
    <t>Std</t>
  </si>
  <si>
    <t>Unkn</t>
  </si>
  <si>
    <t>57x1/10</t>
  </si>
  <si>
    <t>60xND</t>
  </si>
  <si>
    <t>61xND</t>
  </si>
  <si>
    <t>80xND</t>
  </si>
  <si>
    <t>109xND</t>
  </si>
  <si>
    <t>90xND</t>
  </si>
  <si>
    <t>98xND</t>
  </si>
  <si>
    <t>55x1/10</t>
  </si>
  <si>
    <t>56x1/10</t>
  </si>
  <si>
    <t>68xND</t>
  </si>
  <si>
    <t>75xND</t>
  </si>
  <si>
    <t>81xND</t>
  </si>
  <si>
    <t>113xND</t>
  </si>
  <si>
    <t>91xND</t>
  </si>
  <si>
    <t>102xND</t>
  </si>
  <si>
    <t>54x1/10</t>
  </si>
  <si>
    <t>58x1/10</t>
  </si>
  <si>
    <t>69xND</t>
  </si>
  <si>
    <t>76xND</t>
  </si>
  <si>
    <t>82xND</t>
  </si>
  <si>
    <t>110xND</t>
  </si>
  <si>
    <t>92xND</t>
  </si>
  <si>
    <t>99xND</t>
  </si>
  <si>
    <t>NTC</t>
  </si>
  <si>
    <t>AE</t>
  </si>
  <si>
    <t>119x1/10</t>
  </si>
  <si>
    <t>70xND</t>
  </si>
  <si>
    <t>77xND</t>
  </si>
  <si>
    <t>83xND</t>
  </si>
  <si>
    <t>114xND</t>
  </si>
  <si>
    <t>93xND</t>
  </si>
  <si>
    <t>103xND</t>
  </si>
  <si>
    <t>DESx1/10</t>
  </si>
  <si>
    <t>120x1/10</t>
  </si>
  <si>
    <t>71xND</t>
  </si>
  <si>
    <t>62xND</t>
  </si>
  <si>
    <t>84xND</t>
  </si>
  <si>
    <t>111xND</t>
  </si>
  <si>
    <t>94xND</t>
  </si>
  <si>
    <t>100xND</t>
  </si>
  <si>
    <t>121x1/10</t>
  </si>
  <si>
    <t>72xND</t>
  </si>
  <si>
    <t>78xND</t>
  </si>
  <si>
    <t>85xND</t>
  </si>
  <si>
    <t>115xND</t>
  </si>
  <si>
    <t>95xND</t>
  </si>
  <si>
    <t>104xND</t>
  </si>
  <si>
    <t>122x1/10</t>
  </si>
  <si>
    <t>73xND</t>
  </si>
  <si>
    <t>63xND</t>
  </si>
  <si>
    <t>86xND</t>
  </si>
  <si>
    <t>112xND</t>
  </si>
  <si>
    <t>96xND</t>
  </si>
  <si>
    <t>101xND</t>
  </si>
  <si>
    <t>eau11.03.22</t>
  </si>
  <si>
    <t>74xND</t>
  </si>
  <si>
    <t>79xND</t>
  </si>
  <si>
    <t>87xND</t>
  </si>
  <si>
    <t>116xND</t>
  </si>
  <si>
    <t>34xND</t>
  </si>
  <si>
    <t>105xND</t>
  </si>
  <si>
    <t>Bioreacteur</t>
  </si>
  <si>
    <t>Innoculum</t>
  </si>
  <si>
    <t>Material</t>
  </si>
  <si>
    <t>Day</t>
  </si>
  <si>
    <t>Campain</t>
  </si>
  <si>
    <t>Dosage</t>
  </si>
  <si>
    <t>FQ1</t>
  </si>
  <si>
    <t>FQ2</t>
  </si>
  <si>
    <t>ATB_type</t>
  </si>
  <si>
    <t>0</t>
  </si>
  <si>
    <t>W</t>
  </si>
  <si>
    <t>J21</t>
  </si>
  <si>
    <t>A</t>
  </si>
  <si>
    <t>B1</t>
  </si>
  <si>
    <t>C</t>
  </si>
  <si>
    <t>J07</t>
  </si>
  <si>
    <t>J14</t>
  </si>
  <si>
    <t>B</t>
  </si>
  <si>
    <t>F</t>
  </si>
  <si>
    <t>E</t>
  </si>
  <si>
    <t>J00</t>
  </si>
  <si>
    <t>B2</t>
  </si>
  <si>
    <t>B3</t>
  </si>
  <si>
    <t>L</t>
  </si>
  <si>
    <t>H</t>
  </si>
  <si>
    <t>B4</t>
  </si>
  <si>
    <t>D</t>
  </si>
  <si>
    <t>P</t>
  </si>
  <si>
    <t>FQ1+FQ2</t>
  </si>
  <si>
    <t>qnrA</t>
  </si>
  <si>
    <t>qnrB</t>
  </si>
  <si>
    <t>qnrS</t>
  </si>
  <si>
    <t>qnrD</t>
  </si>
  <si>
    <t>qepA</t>
  </si>
  <si>
    <t>T</t>
  </si>
  <si>
    <t>J7</t>
  </si>
  <si>
    <t>2 valeurs par condition</t>
  </si>
  <si>
    <t>SQ_dil/SQref_dil</t>
  </si>
  <si>
    <t>log(SQ_dil/SQref_dil)</t>
  </si>
  <si>
    <t>Eaux usées</t>
  </si>
  <si>
    <t>BF in situ</t>
  </si>
  <si>
    <t>Total</t>
  </si>
  <si>
    <t>C_W_J14</t>
  </si>
  <si>
    <t>C_B_J14</t>
  </si>
  <si>
    <t>C_J14</t>
  </si>
  <si>
    <t>P_W_J14</t>
  </si>
  <si>
    <t>P_B_J14</t>
  </si>
  <si>
    <t>P_J14</t>
  </si>
  <si>
    <t>Eaux usées J0</t>
  </si>
  <si>
    <t>Eaux usées AB</t>
  </si>
  <si>
    <t>Eaux U_A</t>
  </si>
  <si>
    <t>Eaux U_B</t>
  </si>
  <si>
    <t>BF</t>
  </si>
  <si>
    <t>Moyenne</t>
  </si>
  <si>
    <t>ET</t>
  </si>
  <si>
    <t>IC</t>
  </si>
  <si>
    <t>IC95inf</t>
  </si>
  <si>
    <t>IC95sup</t>
  </si>
  <si>
    <t>F-test (eaux U J0)</t>
  </si>
  <si>
    <t>F-test (eaux U)</t>
  </si>
  <si>
    <t>T-test(eaux U J0)</t>
  </si>
  <si>
    <t>T-test(eaux U)</t>
  </si>
  <si>
    <t>EU_A (dans IC?)</t>
  </si>
  <si>
    <t>EU_B (dans IC?)</t>
  </si>
  <si>
    <t>BF_A (dans IC?)</t>
  </si>
  <si>
    <t>Pour le calcul de la moyenne et écart type, toutes les valeurs des eaux usées à J0 sont prises en compte ( ampagnes A, E, C, D, E et F)</t>
  </si>
  <si>
    <t>Ech 92 semble être un outlier. 3 analyse (2 avec Ct ~30 et Ct~21)!!!</t>
  </si>
  <si>
    <t>Pour les BF in vitro, nous avons poolés les résultats de la campagne A et B</t>
  </si>
  <si>
    <t>P value / eaux usées J0 ABCDEF(</t>
  </si>
  <si>
    <t>Bfiv-Bfis</t>
  </si>
  <si>
    <t>Bfiv-EU</t>
  </si>
  <si>
    <t>BF insitu</t>
  </si>
  <si>
    <t>Bfinsitu/Bfinvitro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</si>
</sst>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5" borderId="0" xfId="0" applyFont="1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4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" fillId="0" borderId="0" xfId="0" applyFont="1" applyFill="1" applyAlignment="1">
      <alignment horizontal="center"/>
    </xf>
    <xf numFmtId="2" fontId="5" fillId="0" borderId="0" xfId="0" applyNumberFormat="1" applyFont="1"/>
    <xf numFmtId="2" fontId="0" fillId="0" borderId="0" xfId="0" applyNumberFormat="1"/>
    <xf numFmtId="11" fontId="0" fillId="0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9" borderId="0" xfId="0" applyFill="1"/>
    <xf numFmtId="0" fontId="1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/>
    <xf numFmtId="0" fontId="2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 l'inoculum (campagnes AB à J14)</a:t>
            </a:r>
          </a:p>
        </c:rich>
      </c:tx>
      <c:layout>
        <c:manualLayout>
          <c:xMode val="edge"/>
          <c:yMode val="edge"/>
          <c:x val="0.14968018903035393"/>
          <c:y val="2.629460247825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AB!$B$81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AB!$C$81:$K$81</c:f>
              <c:numCache>
                <c:formatCode>General</c:formatCode>
                <c:ptCount val="9"/>
                <c:pt idx="0">
                  <c:v>1.2660632209124628E-5</c:v>
                </c:pt>
                <c:pt idx="1">
                  <c:v>1.6368857050863543E-5</c:v>
                </c:pt>
                <c:pt idx="3">
                  <c:v>1.2737253221728104E-3</c:v>
                </c:pt>
                <c:pt idx="4">
                  <c:v>3.8117401796908062E-4</c:v>
                </c:pt>
                <c:pt idx="5">
                  <c:v>5.0653021893976484E-5</c:v>
                </c:pt>
                <c:pt idx="6">
                  <c:v>2.9131712857843538E-5</c:v>
                </c:pt>
                <c:pt idx="7">
                  <c:v>1.800884272626045E-3</c:v>
                </c:pt>
                <c:pt idx="8">
                  <c:v>1.6636810667575112E-3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695-8C53-A04D46790C66}"/>
            </c:ext>
          </c:extLst>
        </c:ser>
        <c:ser>
          <c:idx val="1"/>
          <c:order val="1"/>
          <c:tx>
            <c:strRef>
              <c:f>AB!$B$82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AB!$C$82:$K$82</c:f>
              <c:numCache>
                <c:formatCode>General</c:formatCode>
                <c:ptCount val="9"/>
                <c:pt idx="0">
                  <c:v>1.5158050761876922E-5</c:v>
                </c:pt>
                <c:pt idx="1">
                  <c:v>3.1444188816797239E-5</c:v>
                </c:pt>
                <c:pt idx="3">
                  <c:v>3.4576362669907828E-3</c:v>
                </c:pt>
                <c:pt idx="4">
                  <c:v>0</c:v>
                </c:pt>
                <c:pt idx="5">
                  <c:v>8.7426112539848046E-5</c:v>
                </c:pt>
                <c:pt idx="6">
                  <c:v>1.2826430396211167E-4</c:v>
                </c:pt>
                <c:pt idx="7">
                  <c:v>3.1078745801842718E-3</c:v>
                </c:pt>
                <c:pt idx="8">
                  <c:v>4.6898595893917804E-3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9-4695-8C53-A04D46790C66}"/>
            </c:ext>
          </c:extLst>
        </c:ser>
        <c:ser>
          <c:idx val="2"/>
          <c:order val="2"/>
          <c:tx>
            <c:strRef>
              <c:f>AB!$B$83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AB!$C$83:$K$83</c:f>
              <c:numCache>
                <c:formatCode>General</c:formatCode>
                <c:ptCount val="9"/>
                <c:pt idx="0">
                  <c:v>5.3605340769108617E-4</c:v>
                </c:pt>
                <c:pt idx="1">
                  <c:v>1.5712401042312159E-8</c:v>
                </c:pt>
                <c:pt idx="3">
                  <c:v>2.7328148381177228E-4</c:v>
                </c:pt>
                <c:pt idx="4">
                  <c:v>1.062483142689816E-5</c:v>
                </c:pt>
                <c:pt idx="5">
                  <c:v>2.598432353739424E-5</c:v>
                </c:pt>
                <c:pt idx="6">
                  <c:v>6.2291405721955414E-6</c:v>
                </c:pt>
                <c:pt idx="7">
                  <c:v>3.2629579652479575E-5</c:v>
                </c:pt>
                <c:pt idx="8">
                  <c:v>2.9969918086816241E-6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9-4695-8C53-A04D4679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304559"/>
        <c:axId val="1390284175"/>
      </c:barChart>
      <c:catAx>
        <c:axId val="13903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4175"/>
        <c:crosses val="autoZero"/>
        <c:auto val="1"/>
        <c:lblAlgn val="ctr"/>
        <c:lblOffset val="100"/>
        <c:noMultiLvlLbl val="0"/>
      </c:catAx>
      <c:valAx>
        <c:axId val="13902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Gènes de résistance en fonction de la concentration en FQ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EF!$J$35:$Y$35</c:f>
              <c:numCache>
                <c:formatCode>General</c:formatCode>
                <c:ptCount val="16"/>
                <c:pt idx="0">
                  <c:v>7.3455728894484275E-6</c:v>
                </c:pt>
                <c:pt idx="1">
                  <c:v>2.4815780446792218E-6</c:v>
                </c:pt>
                <c:pt idx="2">
                  <c:v>3.840531757924006E-6</c:v>
                </c:pt>
                <c:pt idx="3">
                  <c:v>8.9308541564459554E-3</c:v>
                </c:pt>
                <c:pt idx="4">
                  <c:v>1.3835580553549272E-3</c:v>
                </c:pt>
                <c:pt idx="5">
                  <c:v>3.0600866034526287E-4</c:v>
                </c:pt>
                <c:pt idx="6">
                  <c:v>2.5064604129697897E-3</c:v>
                </c:pt>
                <c:pt idx="7">
                  <c:v>1.5983343711790485E-3</c:v>
                </c:pt>
                <c:pt idx="8">
                  <c:v>2.3203528644799178E-5</c:v>
                </c:pt>
                <c:pt idx="9">
                  <c:v>8.597955008057068E-4</c:v>
                </c:pt>
                <c:pt idx="10">
                  <c:v>2.3132442237315518E-4</c:v>
                </c:pt>
                <c:pt idx="11">
                  <c:v>2.5281372651104369E-5</c:v>
                </c:pt>
                <c:pt idx="12">
                  <c:v>7.9085381385763688E-4</c:v>
                </c:pt>
                <c:pt idx="13">
                  <c:v>3.4136623552702716E-3</c:v>
                </c:pt>
                <c:pt idx="14">
                  <c:v>1.0933114611291544E-2</c:v>
                </c:pt>
                <c:pt idx="15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ED5-916D-9BCE33D33DA3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EF!$J$36:$Y$36</c:f>
              <c:numCache>
                <c:formatCode>General</c:formatCode>
                <c:ptCount val="16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  <c:pt idx="4">
                  <c:v>5.6593606907578767E-3</c:v>
                </c:pt>
                <c:pt idx="5">
                  <c:v>1.0050793517920896E-2</c:v>
                </c:pt>
                <c:pt idx="6">
                  <c:v>2.311268311405666E-3</c:v>
                </c:pt>
                <c:pt idx="7">
                  <c:v>4.004666459345485E-2</c:v>
                </c:pt>
                <c:pt idx="8">
                  <c:v>5.6781623467818582E-5</c:v>
                </c:pt>
                <c:pt idx="9">
                  <c:v>3.9549664771356742E-4</c:v>
                </c:pt>
                <c:pt idx="10">
                  <c:v>1.0616623207127383E-4</c:v>
                </c:pt>
                <c:pt idx="11">
                  <c:v>5.5749562451869064E-4</c:v>
                </c:pt>
                <c:pt idx="12">
                  <c:v>9.94267736669701E-3</c:v>
                </c:pt>
                <c:pt idx="13">
                  <c:v>5.7278376217652006E-2</c:v>
                </c:pt>
                <c:pt idx="14">
                  <c:v>9.1232912749929819E-3</c:v>
                </c:pt>
                <c:pt idx="15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0-4ED5-916D-9BCE33D33DA3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EF!$J$37:$Y$37</c:f>
              <c:numCache>
                <c:formatCode>General</c:formatCode>
                <c:ptCount val="16"/>
                <c:pt idx="0">
                  <c:v>4.5947659407822276E-4</c:v>
                </c:pt>
                <c:pt idx="4">
                  <c:v>2.3575910489964742E-4</c:v>
                </c:pt>
                <c:pt idx="8">
                  <c:v>2.3162154542365856E-5</c:v>
                </c:pt>
                <c:pt idx="12">
                  <c:v>2.8396352817651295E-5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0-4ED5-916D-9BCE33D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0335"/>
        <c:axId val="1488103679"/>
      </c:barChart>
      <c:catAx>
        <c:axId val="14881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03679"/>
        <c:crosses val="autoZero"/>
        <c:auto val="1"/>
        <c:lblAlgn val="ctr"/>
        <c:lblOffset val="100"/>
        <c:noMultiLvlLbl val="0"/>
      </c:catAx>
      <c:valAx>
        <c:axId val="1488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EF!$J$35:$M$35</c:f>
              <c:numCache>
                <c:formatCode>General</c:formatCode>
                <c:ptCount val="4"/>
                <c:pt idx="0">
                  <c:v>7.3455728894484275E-6</c:v>
                </c:pt>
                <c:pt idx="1">
                  <c:v>2.4815780446792218E-6</c:v>
                </c:pt>
                <c:pt idx="2">
                  <c:v>3.840531757924006E-6</c:v>
                </c:pt>
                <c:pt idx="3">
                  <c:v>8.9308541564459554E-3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2CD-B58D-B85D31BC2E27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EF!$J$36:$M$36</c:f>
              <c:numCache>
                <c:formatCode>General</c:formatCode>
                <c:ptCount val="4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2CD-B58D-B85D31BC2E27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EF!$J$37:$M$37</c:f>
              <c:numCache>
                <c:formatCode>General</c:formatCode>
                <c:ptCount val="4"/>
                <c:pt idx="0">
                  <c:v>4.5947659407822276E-4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7-42CD-B58D-B85D31BC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481679"/>
        <c:axId val="1865489167"/>
      </c:barChart>
      <c:catAx>
        <c:axId val="18654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9167"/>
        <c:crosses val="autoZero"/>
        <c:auto val="1"/>
        <c:lblAlgn val="ctr"/>
        <c:lblOffset val="100"/>
        <c:noMultiLvlLbl val="0"/>
      </c:catAx>
      <c:valAx>
        <c:axId val="18654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EF!$N$35:$Q$35</c:f>
              <c:numCache>
                <c:formatCode>General</c:formatCode>
                <c:ptCount val="4"/>
                <c:pt idx="0">
                  <c:v>1.3835580553549272E-3</c:v>
                </c:pt>
                <c:pt idx="1">
                  <c:v>3.0600866034526287E-4</c:v>
                </c:pt>
                <c:pt idx="2">
                  <c:v>2.5064604129697897E-3</c:v>
                </c:pt>
                <c:pt idx="3">
                  <c:v>1.5983343711790485E-3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D2A-B3F0-F0A434B6DE8B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EF!$N$36:$Q$36</c:f>
              <c:numCache>
                <c:formatCode>General</c:formatCode>
                <c:ptCount val="4"/>
                <c:pt idx="0">
                  <c:v>5.6593606907578767E-3</c:v>
                </c:pt>
                <c:pt idx="1">
                  <c:v>1.0050793517920896E-2</c:v>
                </c:pt>
                <c:pt idx="2">
                  <c:v>2.311268311405666E-3</c:v>
                </c:pt>
                <c:pt idx="3">
                  <c:v>4.004666459345485E-2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D2A-B3F0-F0A434B6DE8B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EF!$N$37:$Q$37</c:f>
              <c:numCache>
                <c:formatCode>General</c:formatCode>
                <c:ptCount val="4"/>
                <c:pt idx="0">
                  <c:v>2.3575910489964742E-4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2-4D2A-B3F0-F0A434B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7023"/>
        <c:axId val="1488077055"/>
      </c:barChart>
      <c:catAx>
        <c:axId val="14880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055"/>
        <c:crosses val="autoZero"/>
        <c:auto val="1"/>
        <c:lblAlgn val="ctr"/>
        <c:lblOffset val="100"/>
        <c:noMultiLvlLbl val="0"/>
      </c:catAx>
      <c:valAx>
        <c:axId val="14880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EF!$R$35:$U$35</c:f>
              <c:numCache>
                <c:formatCode>General</c:formatCode>
                <c:ptCount val="4"/>
                <c:pt idx="0">
                  <c:v>2.3203528644799178E-5</c:v>
                </c:pt>
                <c:pt idx="1">
                  <c:v>8.597955008057068E-4</c:v>
                </c:pt>
                <c:pt idx="2">
                  <c:v>2.3132442237315518E-4</c:v>
                </c:pt>
                <c:pt idx="3">
                  <c:v>2.5281372651104369E-5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39E-833C-C5CB0A16733C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EF!$R$36:$U$36</c:f>
              <c:numCache>
                <c:formatCode>General</c:formatCode>
                <c:ptCount val="4"/>
                <c:pt idx="0">
                  <c:v>5.6781623467818582E-5</c:v>
                </c:pt>
                <c:pt idx="1">
                  <c:v>3.9549664771356742E-4</c:v>
                </c:pt>
                <c:pt idx="2">
                  <c:v>1.0616623207127383E-4</c:v>
                </c:pt>
                <c:pt idx="3">
                  <c:v>5.5749562451869064E-4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2-439E-833C-C5CB0A16733C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EF!$R$37:$U$37</c:f>
              <c:numCache>
                <c:formatCode>General</c:formatCode>
                <c:ptCount val="4"/>
                <c:pt idx="0">
                  <c:v>2.3162154542365856E-5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2-439E-833C-C5CB0A16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27343"/>
        <c:axId val="2017026927"/>
      </c:barChart>
      <c:catAx>
        <c:axId val="20170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6927"/>
        <c:crosses val="autoZero"/>
        <c:auto val="1"/>
        <c:lblAlgn val="ctr"/>
        <c:lblOffset val="100"/>
        <c:noMultiLvlLbl val="0"/>
      </c:catAx>
      <c:valAx>
        <c:axId val="2017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EF!$V$35:$Y$35</c:f>
              <c:numCache>
                <c:formatCode>General</c:formatCode>
                <c:ptCount val="4"/>
                <c:pt idx="0">
                  <c:v>7.9085381385763688E-4</c:v>
                </c:pt>
                <c:pt idx="1">
                  <c:v>3.4136623552702716E-3</c:v>
                </c:pt>
                <c:pt idx="2">
                  <c:v>1.0933114611291544E-2</c:v>
                </c:pt>
                <c:pt idx="3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3C0-B7EB-28DE4AF92E11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EF!$V$36:$Y$36</c:f>
              <c:numCache>
                <c:formatCode>General</c:formatCode>
                <c:ptCount val="4"/>
                <c:pt idx="0">
                  <c:v>9.94267736669701E-3</c:v>
                </c:pt>
                <c:pt idx="1">
                  <c:v>5.7278376217652006E-2</c:v>
                </c:pt>
                <c:pt idx="2">
                  <c:v>9.1232912749929819E-3</c:v>
                </c:pt>
                <c:pt idx="3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43C0-B7EB-28DE4AF92E11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EF!$V$37:$Y$37</c:f>
              <c:numCache>
                <c:formatCode>General</c:formatCode>
                <c:ptCount val="4"/>
                <c:pt idx="0">
                  <c:v>2.8396352817651295E-5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D-43C0-B7EB-28DE4AF9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958879"/>
        <c:axId val="1159959295"/>
      </c:barChart>
      <c:catAx>
        <c:axId val="11599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9295"/>
        <c:crosses val="autoZero"/>
        <c:auto val="1"/>
        <c:lblAlgn val="ctr"/>
        <c:lblOffset val="100"/>
        <c:noMultiLvlLbl val="0"/>
      </c:catAx>
      <c:valAx>
        <c:axId val="11599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qnrA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AB!$B$47:$K$47</c:f>
              <c:numCache>
                <c:formatCode>General</c:formatCode>
                <c:ptCount val="10"/>
                <c:pt idx="0">
                  <c:v>6.815317170002547E-6</c:v>
                </c:pt>
                <c:pt idx="1">
                  <c:v>6.432781874970276E-6</c:v>
                </c:pt>
                <c:pt idx="2">
                  <c:v>1.7306512079793093E-5</c:v>
                </c:pt>
                <c:pt idx="3">
                  <c:v>2.5708395786157386E-5</c:v>
                </c:pt>
                <c:pt idx="4">
                  <c:v>1.3390215060099526E-5</c:v>
                </c:pt>
                <c:pt idx="5">
                  <c:v>1.5077073296261196E-5</c:v>
                </c:pt>
                <c:pt idx="6">
                  <c:v>8.014752338456165E-6</c:v>
                </c:pt>
                <c:pt idx="7">
                  <c:v>7.0293183155696977E-6</c:v>
                </c:pt>
                <c:pt idx="8">
                  <c:v>7.0293183155696975E-5</c:v>
                </c:pt>
                <c:pt idx="9">
                  <c:v>7.0293183155696975E-5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51D-8A91-9458B8A8DCCA}"/>
            </c:ext>
          </c:extLst>
        </c:ser>
        <c:ser>
          <c:idx val="1"/>
          <c:order val="1"/>
          <c:tx>
            <c:strRef>
              <c:f>AB!$A$48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AB!$B$48:$K$48</c:f>
              <c:numCache>
                <c:formatCode>General</c:formatCode>
                <c:ptCount val="10"/>
                <c:pt idx="0">
                  <c:v>5.8617585309018075E-5</c:v>
                </c:pt>
                <c:pt idx="1">
                  <c:v>1.7903552279118652E-5</c:v>
                </c:pt>
                <c:pt idx="2">
                  <c:v>1.9546547653404436E-5</c:v>
                </c:pt>
                <c:pt idx="3">
                  <c:v>5.6055397644761104E-5</c:v>
                </c:pt>
                <c:pt idx="4">
                  <c:v>2.776163542611711E-5</c:v>
                </c:pt>
                <c:pt idx="5">
                  <c:v>1.9779440124041695E-5</c:v>
                </c:pt>
                <c:pt idx="6">
                  <c:v>1.0769553870349407E-5</c:v>
                </c:pt>
                <c:pt idx="7">
                  <c:v>6.8329799888333723E-6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8-451D-8A91-9458B8A8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0607"/>
        <c:axId val="691843919"/>
      </c:barChart>
      <c:catAx>
        <c:axId val="6918306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43919"/>
        <c:crosses val="autoZero"/>
        <c:auto val="1"/>
        <c:lblAlgn val="ctr"/>
        <c:lblOffset val="100"/>
        <c:noMultiLvlLbl val="0"/>
      </c:catAx>
      <c:valAx>
        <c:axId val="69184391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qnrB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AB!$M$47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AB!$N$47:$U$47</c:f>
              <c:numCache>
                <c:formatCode>General</c:formatCode>
                <c:ptCount val="8"/>
                <c:pt idx="0">
                  <c:v>1.2537132276197521E-3</c:v>
                </c:pt>
                <c:pt idx="1">
                  <c:v>7.8666567984661811E-4</c:v>
                </c:pt>
                <c:pt idx="2">
                  <c:v>1.3420998598669904E-3</c:v>
                </c:pt>
                <c:pt idx="3">
                  <c:v>4.6184672896001976E-4</c:v>
                </c:pt>
                <c:pt idx="4">
                  <c:v>1.0451703498375088E-3</c:v>
                </c:pt>
                <c:pt idx="5">
                  <c:v>1.2251486920711011E-3</c:v>
                </c:pt>
                <c:pt idx="6">
                  <c:v>1.2053507844786305E-3</c:v>
                </c:pt>
                <c:pt idx="7">
                  <c:v>3.0050130697814148E-4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BB5-9711-8D83D86C7345}"/>
            </c:ext>
          </c:extLst>
        </c:ser>
        <c:ser>
          <c:idx val="1"/>
          <c:order val="1"/>
          <c:tx>
            <c:strRef>
              <c:f>AB!$M$48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AB!$N$48:$U$48</c:f>
              <c:numCache>
                <c:formatCode>General</c:formatCode>
                <c:ptCount val="8"/>
                <c:pt idx="0">
                  <c:v>4.458978891703708E-3</c:v>
                </c:pt>
                <c:pt idx="1">
                  <c:v>34.037110437110385</c:v>
                </c:pt>
                <c:pt idx="2">
                  <c:v>3.5667963518790269E-3</c:v>
                </c:pt>
                <c:pt idx="3">
                  <c:v>2.886702666267366E-3</c:v>
                </c:pt>
                <c:pt idx="4">
                  <c:v>6.9353334351439913E-3</c:v>
                </c:pt>
                <c:pt idx="5">
                  <c:v>9.6839729109894947E-3</c:v>
                </c:pt>
                <c:pt idx="6">
                  <c:v>3.3484761821025383E-3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BB5-9711-8D83D86C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6431"/>
        <c:axId val="691827279"/>
      </c:barChart>
      <c:catAx>
        <c:axId val="6918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27279"/>
        <c:crosses val="autoZero"/>
        <c:auto val="1"/>
        <c:lblAlgn val="ctr"/>
        <c:lblOffset val="100"/>
        <c:noMultiLvlLbl val="0"/>
      </c:catAx>
      <c:valAx>
        <c:axId val="6918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qnrS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AB!$X$47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AB!$Y$47:$AF$47</c:f>
              <c:numCache>
                <c:formatCode>General</c:formatCode>
                <c:ptCount val="8"/>
                <c:pt idx="0">
                  <c:v>7.87887423242792E-5</c:v>
                </c:pt>
                <c:pt idx="1">
                  <c:v>5.5834052542295216E-5</c:v>
                </c:pt>
                <c:pt idx="2">
                  <c:v>3.2102729901445164E-5</c:v>
                </c:pt>
                <c:pt idx="3">
                  <c:v>2.6494339870429788E-5</c:v>
                </c:pt>
                <c:pt idx="4">
                  <c:v>8.0621742071268135E-5</c:v>
                </c:pt>
                <c:pt idx="5">
                  <c:v>7.3501050142525114E-5</c:v>
                </c:pt>
                <c:pt idx="6">
                  <c:v>6.9203313886507804E-5</c:v>
                </c:pt>
                <c:pt idx="7">
                  <c:v>3.1769085845257288E-5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0CF-9FB3-F45105D10DC6}"/>
            </c:ext>
          </c:extLst>
        </c:ser>
        <c:ser>
          <c:idx val="1"/>
          <c:order val="1"/>
          <c:tx>
            <c:strRef>
              <c:f>AB!$X$48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AB!$Y$48:$AF$48</c:f>
              <c:numCache>
                <c:formatCode>General</c:formatCode>
                <c:ptCount val="8"/>
                <c:pt idx="0">
                  <c:v>2.1283858331410882E-4</c:v>
                </c:pt>
                <c:pt idx="1">
                  <c:v>2.0557146127314011E-4</c:v>
                </c:pt>
                <c:pt idx="2">
                  <c:v>9.5405696002265301E-5</c:v>
                </c:pt>
                <c:pt idx="3">
                  <c:v>1.5141167768613784E-4</c:v>
                </c:pt>
                <c:pt idx="4">
                  <c:v>3.9801775080924862E-4</c:v>
                </c:pt>
                <c:pt idx="5">
                  <c:v>2.6091750845260337E-4</c:v>
                </c:pt>
                <c:pt idx="6">
                  <c:v>7.944652907743079E-5</c:v>
                </c:pt>
                <c:pt idx="7">
                  <c:v>1.051169302380855E-4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0CF-9FB3-F45105D1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87087"/>
        <c:axId val="1390299151"/>
      </c:barChart>
      <c:catAx>
        <c:axId val="13902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151"/>
        <c:crosses val="autoZero"/>
        <c:auto val="1"/>
        <c:lblAlgn val="ctr"/>
        <c:lblOffset val="100"/>
        <c:noMultiLvlLbl val="0"/>
      </c:catAx>
      <c:valAx>
        <c:axId val="13902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qnrD en fonction du matériel, du jour et de l'inoculum (campagnes AB)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215779585888263"/>
          <c:y val="2.453047440633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AB!$AI$47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AB!$AJ$47:$AQ$47</c:f>
              <c:numCache>
                <c:formatCode>General</c:formatCode>
                <c:ptCount val="8"/>
                <c:pt idx="0">
                  <c:v>5.0860597447881239E-3</c:v>
                </c:pt>
                <c:pt idx="1">
                  <c:v>2.7994391184654058E-3</c:v>
                </c:pt>
                <c:pt idx="2">
                  <c:v>1.8540416393302852E-3</c:v>
                </c:pt>
                <c:pt idx="3">
                  <c:v>2.0875498158104745E-3</c:v>
                </c:pt>
                <c:pt idx="4">
                  <c:v>5.0619993064108535E-3</c:v>
                </c:pt>
                <c:pt idx="5">
                  <c:v>2.0044767595888322E-3</c:v>
                </c:pt>
                <c:pt idx="6">
                  <c:v>1.747726905921805E-3</c:v>
                </c:pt>
                <c:pt idx="7">
                  <c:v>1.2398123177045479E-3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5-4156-9627-4FED70CDF216}"/>
            </c:ext>
          </c:extLst>
        </c:ser>
        <c:ser>
          <c:idx val="1"/>
          <c:order val="1"/>
          <c:tx>
            <c:strRef>
              <c:f>AB!$AI$48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AB!$AJ$48:$AQ$48</c:f>
              <c:numCache>
                <c:formatCode>General</c:formatCode>
                <c:ptCount val="8"/>
                <c:pt idx="0">
                  <c:v>3.2529320119823058E-3</c:v>
                </c:pt>
                <c:pt idx="1">
                  <c:v>5.4398976862720938E-3</c:v>
                </c:pt>
                <c:pt idx="2">
                  <c:v>3.6981223247320163E-3</c:v>
                </c:pt>
                <c:pt idx="3">
                  <c:v>4.3476782840704406E-3</c:v>
                </c:pt>
                <c:pt idx="4">
                  <c:v>7.6567433605162528E-3</c:v>
                </c:pt>
                <c:pt idx="5">
                  <c:v>4.1368556597666702E-3</c:v>
                </c:pt>
                <c:pt idx="6">
                  <c:v>2.5176268356365272E-3</c:v>
                </c:pt>
                <c:pt idx="7">
                  <c:v>5.0320408947131185E-3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5-4156-9627-4FED70CD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8655"/>
        <c:axId val="1488123231"/>
      </c:barChart>
      <c:catAx>
        <c:axId val="14881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23231"/>
        <c:crosses val="autoZero"/>
        <c:auto val="1"/>
        <c:lblAlgn val="ctr"/>
        <c:lblOffset val="100"/>
        <c:noMultiLvlLbl val="0"/>
      </c:catAx>
      <c:valAx>
        <c:axId val="1488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AB!$C$80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AB!$C$81:$C$83</c:f>
              <c:numCache>
                <c:formatCode>General</c:formatCode>
                <c:ptCount val="3"/>
                <c:pt idx="0">
                  <c:v>1.2660632209124628E-5</c:v>
                </c:pt>
                <c:pt idx="1">
                  <c:v>1.5158050761876922E-5</c:v>
                </c:pt>
                <c:pt idx="2">
                  <c:v>5.3605340769108617E-4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E-41F4-ACF2-0C6F425110EF}"/>
            </c:ext>
          </c:extLst>
        </c:ser>
        <c:ser>
          <c:idx val="1"/>
          <c:order val="1"/>
          <c:tx>
            <c:strRef>
              <c:f>AB!$D$80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AB!$D$81:$D$83</c:f>
              <c:numCache>
                <c:formatCode>General</c:formatCode>
                <c:ptCount val="3"/>
                <c:pt idx="0">
                  <c:v>1.6368857050863543E-5</c:v>
                </c:pt>
                <c:pt idx="1">
                  <c:v>3.1444188816797239E-5</c:v>
                </c:pt>
                <c:pt idx="2">
                  <c:v>1.5712401042312159E-8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1F4-ACF2-0C6F4251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77887"/>
        <c:axId val="14880728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AB!$E$80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AB!$B$81:$B$83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P</c:v>
                      </c:pt>
                      <c:pt idx="2">
                        <c:v>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AB!$E$81:$E$83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CE-41F4-ACF2-0C6F425110EF}"/>
                  </c:ext>
                </c:extLst>
              </c15:ser>
            </c15:filteredBarSeries>
          </c:ext>
        </c:extLst>
      </c:barChart>
      <c:catAx>
        <c:axId val="14880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2895"/>
        <c:crosses val="autoZero"/>
        <c:auto val="1"/>
        <c:lblAlgn val="ctr"/>
        <c:lblOffset val="100"/>
        <c:noMultiLvlLbl val="0"/>
      </c:catAx>
      <c:valAx>
        <c:axId val="1488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AB!$F$80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AB!$F$81:$F$83</c:f>
              <c:numCache>
                <c:formatCode>General</c:formatCode>
                <c:ptCount val="3"/>
                <c:pt idx="0">
                  <c:v>1.2737253221728104E-3</c:v>
                </c:pt>
                <c:pt idx="1">
                  <c:v>3.4576362669907828E-3</c:v>
                </c:pt>
                <c:pt idx="2">
                  <c:v>2.7328148381177228E-4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3F0-9769-588BC4382A9D}"/>
            </c:ext>
          </c:extLst>
        </c:ser>
        <c:ser>
          <c:idx val="1"/>
          <c:order val="1"/>
          <c:tx>
            <c:strRef>
              <c:f>AB!$G$80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AB!$G$81:$G$83</c:f>
              <c:numCache>
                <c:formatCode>General</c:formatCode>
                <c:ptCount val="3"/>
                <c:pt idx="0">
                  <c:v>3.8117401796908062E-4</c:v>
                </c:pt>
                <c:pt idx="1">
                  <c:v>0</c:v>
                </c:pt>
                <c:pt idx="2">
                  <c:v>1.062483142689816E-5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3F0-9769-588BC438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35295"/>
        <c:axId val="753733215"/>
      </c:barChart>
      <c:catAx>
        <c:axId val="7537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3215"/>
        <c:crosses val="autoZero"/>
        <c:auto val="1"/>
        <c:lblAlgn val="ctr"/>
        <c:lblOffset val="100"/>
        <c:noMultiLvlLbl val="0"/>
      </c:catAx>
      <c:valAx>
        <c:axId val="753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AB!$H$80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AB!$H$81:$H$83</c:f>
              <c:numCache>
                <c:formatCode>General</c:formatCode>
                <c:ptCount val="3"/>
                <c:pt idx="0">
                  <c:v>5.0653021893976484E-5</c:v>
                </c:pt>
                <c:pt idx="1">
                  <c:v>8.7426112539848046E-5</c:v>
                </c:pt>
                <c:pt idx="2">
                  <c:v>2.598432353739424E-5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F46-A20C-9B6B9012ED70}"/>
            </c:ext>
          </c:extLst>
        </c:ser>
        <c:ser>
          <c:idx val="1"/>
          <c:order val="1"/>
          <c:tx>
            <c:strRef>
              <c:f>AB!$I$80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AB!$I$81:$I$83</c:f>
              <c:numCache>
                <c:formatCode>General</c:formatCode>
                <c:ptCount val="3"/>
                <c:pt idx="0">
                  <c:v>2.9131712857843538E-5</c:v>
                </c:pt>
                <c:pt idx="1">
                  <c:v>1.2826430396211167E-4</c:v>
                </c:pt>
                <c:pt idx="2">
                  <c:v>6.2291405721955414E-6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F46-A20C-9B6B9012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17519"/>
        <c:axId val="1300317935"/>
      </c:barChart>
      <c:catAx>
        <c:axId val="13003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935"/>
        <c:crosses val="autoZero"/>
        <c:auto val="1"/>
        <c:lblAlgn val="ctr"/>
        <c:lblOffset val="100"/>
        <c:noMultiLvlLbl val="0"/>
      </c:catAx>
      <c:valAx>
        <c:axId val="13003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AB!$J$80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AB!$J$81:$J$83</c:f>
              <c:numCache>
                <c:formatCode>General</c:formatCode>
                <c:ptCount val="3"/>
                <c:pt idx="0">
                  <c:v>1.800884272626045E-3</c:v>
                </c:pt>
                <c:pt idx="1">
                  <c:v>3.1078745801842718E-3</c:v>
                </c:pt>
                <c:pt idx="2">
                  <c:v>3.2629579652479575E-5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441C-BD91-31B33EB0CD1A}"/>
            </c:ext>
          </c:extLst>
        </c:ser>
        <c:ser>
          <c:idx val="1"/>
          <c:order val="1"/>
          <c:tx>
            <c:strRef>
              <c:f>AB!$K$80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AB!$K$81:$K$83</c:f>
              <c:numCache>
                <c:formatCode>General</c:formatCode>
                <c:ptCount val="3"/>
                <c:pt idx="0">
                  <c:v>1.6636810667575112E-3</c:v>
                </c:pt>
                <c:pt idx="1">
                  <c:v>4.6898595893917804E-3</c:v>
                </c:pt>
                <c:pt idx="2">
                  <c:v>2.9969918086816241E-6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441C-BD91-31B33EB0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99567"/>
        <c:axId val="1390302063"/>
      </c:barChart>
      <c:catAx>
        <c:axId val="13902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2063"/>
        <c:crosses val="autoZero"/>
        <c:auto val="1"/>
        <c:lblAlgn val="ctr"/>
        <c:lblOffset val="100"/>
        <c:noMultiLvlLbl val="0"/>
      </c:catAx>
      <c:valAx>
        <c:axId val="13903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_xlchart.v1.0</cx:f>
      </cx:numDim>
    </cx:data>
    <cx:data id="2">
      <cx:numDim type="val">
        <cx:f>_xlchart.v1.5</cx:f>
      </cx:numDim>
    </cx:data>
    <cx:data id="3">
      <cx:numDim type="val">
        <cx:f>_xlchart.v1.1</cx:f>
      </cx:numDim>
    </cx:data>
    <cx:data id="4">
      <cx:numDim type="val">
        <cx:f>_xlchart.v1.2</cx:f>
      </cx:numDim>
    </cx:data>
    <cx:data id="5">
      <cx:numDim type="val">
        <cx:f>_xlchart.v1.3</cx:f>
      </cx:numDim>
    </cx:data>
    <cx:data id="6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qnrA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>
          <cx:tx>
            <cx:txData>
              <cx:v>eaux usées J0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>
          <cx:tx>
            <cx:txData>
              <cx:v>eaux usées J0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DBC3CD8F-45E0-45DD-8BD0-9CD73BDDC930}">
          <cx:tx>
            <cx:txData>
              <cx:v>Bfiv_J14_C_EU+BF</cx:v>
            </cx:txData>
          </cx:tx>
          <cx:spPr>
            <a:noFill/>
            <a:ln>
              <a:solidFill>
                <a:schemeClr val="accent4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AB797882-E8D8-4CB5-89F1-C22305510961}">
          <cx:tx>
            <cx:txData>
              <cx:v>Bfiv_J14_C_EU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2C3B9C9D-B32D-4158-9D40-96725DE44AD7}">
          <cx:tx>
            <cx:txData>
              <cx:v>Bfiv_J14_P_EU+BF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ED229166-5758-4157-86C9-3693F63F3CCB}">
          <cx:tx>
            <cx:txData>
              <cx:v>Bfiv_J14_P_EU</cx:v>
            </cx:txData>
          </cx:tx>
          <cx:spPr>
            <a:noFill/>
            <a:ln>
              <a:solidFill>
                <a:srgbClr val="002060"/>
              </a:solidFill>
            </a:ln>
          </cx:spPr>
          <cx:dataId val="6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/>
                  <a:t>qnrA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_xlchart.v1.58</cx:f>
      </cx:numDim>
    </cx:data>
    <cx:data id="2">
      <cx:numDim type="val">
        <cx:f>_xlchart.v1.59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00000000-B171-47BE-B1A1-F1FDA7A7B5BB}">
          <cx:tx>
            <cx:txData>
              <cx:v>BF environnement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B171-47BE-B1A1-F1FDA7A7B5BB}">
          <cx:tx>
            <cx:txData>
              <cx:v>eaux usées J0 ABEF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B171-47BE-B1A1-F1FDA7A7B5BB}">
          <cx:tx>
            <cx:txData>
              <cx:v>Bfiv_J14_C_EU+BF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</a:t>
                </a:r>
                <a:r>
                  <a:rPr lang="fr-FR" sz="1400"/>
                  <a:t>B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00000000-B171-47BE-B1A1-F1FDA7A7B5BB}">
          <cx:tx>
            <cx:txData>
              <cx:v>BF environnement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B171-47BE-B1A1-F1FDA7A7B5BB}">
          <cx:tx>
            <cx:txData>
              <cx:v>eaux usées J0 ABEF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B171-47BE-B1A1-F1FDA7A7B5BB}">
          <cx:tx>
            <cx:txData>
              <cx:v>Bfiv_J14_C_EU+BF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qnrS</a:t>
                </a:r>
                <a:r>
                  <a:rPr lang="fr-FR" sz="1400"/>
                  <a:t>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_xlchart.v1.52</cx:f>
      </cx:numDim>
    </cx:data>
    <cx:data id="2">
      <cx:numDim type="val">
        <cx:f>_xlchart.v1.53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00000000-B171-47BE-B1A1-F1FDA7A7B5BB}">
          <cx:tx>
            <cx:txData>
              <cx:v>BF environnement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B171-47BE-B1A1-F1FDA7A7B5BB}">
          <cx:tx>
            <cx:txData>
              <cx:v>eaux usées J0 ABEF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B171-47BE-B1A1-F1FDA7A7B5BB}">
          <cx:tx>
            <cx:txData>
              <cx:v>Bfiv_J14_C_EU+BF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qnrD</a:t>
                </a:r>
                <a:r>
                  <a:rPr lang="fr-FR" sz="1400"/>
                  <a:t>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_xlchart.v1.7</cx:f>
      </cx:numDim>
    </cx:data>
    <cx:data id="2">
      <cx:numDim type="val">
        <cx:f>_xlchart.v1.10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qnrA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 formatIdx="0">
          <cx:tx>
            <cx:txData>
              <cx:v>eaux usées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 formatIdx="1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 formatIdx="2">
          <cx:tx>
            <cx:txData>
              <cx:v>eaux usées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0-C068-4854-8137-1AAD647005C0}">
          <cx:tx>
            <cx:txData>
              <cx:v>Bfiv_J14_C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1-C068-4854-8137-1AAD647005C0}">
          <cx:tx>
            <cx:txData>
              <cx:v>Bfiv_J14_P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4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/>
                  <a:t>qnrA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_xlchart.v1.12</cx:f>
      </cx:numDim>
    </cx:data>
    <cx:data id="2">
      <cx:numDim type="val">
        <cx:f>_xlchart.v1.17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  <cx:data id="5">
      <cx:numDim type="val">
        <cx:f>_xlchart.v1.15</cx:f>
      </cx:numDim>
    </cx:data>
    <cx:data id="6"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qnrB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>
          <cx:tx>
            <cx:txData>
              <cx:v>eaux usées J0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>
          <cx:tx>
            <cx:txData>
              <cx:v>eaux usées J0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DBC3CD8F-45E0-45DD-8BD0-9CD73BDDC930}">
          <cx:tx>
            <cx:txData>
              <cx:v>Bfiv_J14_C_EU+BF</cx:v>
            </cx:txData>
          </cx:tx>
          <cx:spPr>
            <a:noFill/>
            <a:ln>
              <a:solidFill>
                <a:schemeClr val="accent4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AB797882-E8D8-4CB5-89F1-C22305510961}">
          <cx:tx>
            <cx:txData>
              <cx:v>Bfiv_J14_C_EU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2C3B9C9D-B32D-4158-9D40-96725DE44AD7}">
          <cx:tx>
            <cx:txData>
              <cx:v>Bfiv_J14_P_EU+BF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ED229166-5758-4157-86C9-3693F63F3CCB}">
          <cx:tx>
            <cx:txData>
              <cx:v>Bfiv_J14_P_EU</cx:v>
            </cx:txData>
          </cx:tx>
          <cx:spPr>
            <a:noFill/>
            <a:ln>
              <a:solidFill>
                <a:srgbClr val="002060"/>
              </a:solidFill>
            </a:ln>
          </cx:spPr>
          <cx:dataId val="6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/>
                  <a:t>qnrB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_xlchart.v1.43</cx:f>
      </cx:numDim>
    </cx:data>
    <cx:data id="2">
      <cx:numDim type="val">
        <cx:f>_xlchart.v1.46</cx:f>
      </cx:numDim>
    </cx:data>
    <cx:data id="3">
      <cx:numDim type="val">
        <cx:f>_xlchart.v1.44</cx:f>
      </cx:numDim>
    </cx:data>
    <cx:data id="4">
      <cx:numDim type="val">
        <cx:f>_xlchart.v1.45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 formatIdx="0">
          <cx:tx>
            <cx:txData>
              <cx:v>eaux usées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 formatIdx="1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 formatIdx="2">
          <cx:tx>
            <cx:txData>
              <cx:v>eaux usées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0-C068-4854-8137-1AAD647005C0}">
          <cx:tx>
            <cx:txData>
              <cx:v>Bfiv_J14_C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1-C068-4854-8137-1AAD647005C0}">
          <cx:tx>
            <cx:txData>
              <cx:v>Bfiv_J14_P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4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</a:t>
                </a:r>
                <a:r>
                  <a:rPr lang="fr-FR" sz="1400"/>
                  <a:t>B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_xlchart.v1.19</cx:f>
      </cx:numDim>
    </cx:data>
    <cx:data id="2">
      <cx:numDim type="val">
        <cx:f>_xlchart.v1.24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  <cx:data id="5">
      <cx:numDim type="val">
        <cx:f>_xlchart.v1.22</cx:f>
      </cx:numDim>
    </cx:data>
    <cx:data id="6"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qnrS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>
          <cx:tx>
            <cx:txData>
              <cx:v>eaux usées J0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>
          <cx:tx>
            <cx:txData>
              <cx:v>eaux usées J0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DBC3CD8F-45E0-45DD-8BD0-9CD73BDDC930}">
          <cx:tx>
            <cx:txData>
              <cx:v>Bfiv_J14_C_EU+BF</cx:v>
            </cx:txData>
          </cx:tx>
          <cx:spPr>
            <a:noFill/>
            <a:ln>
              <a:solidFill>
                <a:schemeClr val="accent4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AB797882-E8D8-4CB5-89F1-C22305510961}">
          <cx:tx>
            <cx:txData>
              <cx:v>Bfiv_J14_C_EU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2C3B9C9D-B32D-4158-9D40-96725DE44AD7}">
          <cx:tx>
            <cx:txData>
              <cx:v>Bfiv_J14_P_EU+BF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ED229166-5758-4157-86C9-3693F63F3CCB}">
          <cx:tx>
            <cx:txData>
              <cx:v>Bfiv_J14_P_EU</cx:v>
            </cx:txData>
          </cx:tx>
          <cx:spPr>
            <a:noFill/>
            <a:ln>
              <a:solidFill>
                <a:srgbClr val="002060"/>
              </a:solidFill>
            </a:ln>
          </cx:spPr>
          <cx:dataId val="6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/>
                  <a:t>qnrS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_xlchart.v1.26</cx:f>
      </cx:numDim>
    </cx:data>
    <cx:data id="2">
      <cx:numDim type="val">
        <cx:f>_xlchart.v1.29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 formatIdx="0">
          <cx:tx>
            <cx:txData>
              <cx:v>eaux usées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 formatIdx="1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 formatIdx="2">
          <cx:tx>
            <cx:txData>
              <cx:v>eaux usées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0-C068-4854-8137-1AAD647005C0}">
          <cx:tx>
            <cx:txData>
              <cx:v>Bfiv_J14_C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1-C068-4854-8137-1AAD647005C0}">
          <cx:tx>
            <cx:txData>
              <cx:v>Bfiv_J14_P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4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</a:t>
                </a:r>
                <a:r>
                  <a:rPr lang="fr-FR" sz="1400" i="0"/>
                  <a:t>S</a:t>
                </a:r>
                <a:r>
                  <a:rPr lang="fr-FR" sz="1400"/>
                  <a:t>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_xlchart.v1.31</cx:f>
      </cx:numDim>
    </cx:data>
    <cx:data id="2">
      <cx:numDim type="val">
        <cx:f>_xlchart.v1.36</cx:f>
      </cx:numDim>
    </cx:data>
    <cx:data id="3">
      <cx:numDim type="val">
        <cx:f>_xlchart.v1.32</cx:f>
      </cx:numDim>
    </cx:data>
    <cx:data id="4">
      <cx:numDim type="val">
        <cx:f>_xlchart.v1.33</cx:f>
      </cx:numDim>
    </cx:data>
    <cx:data id="5">
      <cx:numDim type="val">
        <cx:f>_xlchart.v1.34</cx:f>
      </cx:numDim>
    </cx:data>
    <cx:data id="6"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qnrD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 formatIdx="0">
          <cx:tx>
            <cx:txData>
              <cx:v>eaux usées J0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 formatIdx="1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 formatIdx="2">
          <cx:tx>
            <cx:txData>
              <cx:v>eaux usées J0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DBC3CD8F-45E0-45DD-8BD0-9CD73BDDC930}" formatIdx="3">
          <cx:tx>
            <cx:txData>
              <cx:v>Bfiv_J14_C_EU+BF</cx:v>
            </cx:txData>
          </cx:tx>
          <cx:spPr>
            <a:noFill/>
            <a:ln>
              <a:solidFill>
                <a:schemeClr val="accent4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AB797882-E8D8-4CB5-89F1-C22305510961}" formatIdx="4">
          <cx:tx>
            <cx:txData>
              <cx:v>Bfiv_J14_C_EU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2C3B9C9D-B32D-4158-9D40-96725DE44AD7}" formatIdx="5">
          <cx:tx>
            <cx:txData>
              <cx:v>Bfiv_J14_P_EU+BF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ED229166-5758-4157-86C9-3693F63F3CCB}" formatIdx="6">
          <cx:tx>
            <cx:txData>
              <cx:v>Bfiv_J14_P_EU</cx:v>
            </cx:txData>
          </cx:tx>
          <cx:spPr>
            <a:noFill/>
            <a:ln>
              <a:solidFill>
                <a:srgbClr val="002060"/>
              </a:solidFill>
            </a:ln>
          </cx:spPr>
          <cx:dataId val="6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/>
                  <a:t>qnrD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_xlchart.v1.38</cx:f>
      </cx:numDim>
    </cx:data>
    <cx:data id="2">
      <cx:numDim type="val">
        <cx:f>_xlchart.v1.41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5139C97F-B416-4C85-ADB3-5D61728C12A4}" formatIdx="0">
          <cx:tx>
            <cx:txData>
              <cx:v>eaux usées ABCDEF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C2211B7-948C-4811-BB15-332D61505BBD}" formatIdx="1">
          <cx:tx>
            <cx:txData>
              <cx:v>BF environemental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8B15119-C156-4696-AAAB-12052FDF1741}" formatIdx="2">
          <cx:tx>
            <cx:txData>
              <cx:v>eaux usées AB</cx:v>
            </cx:txData>
          </cx:tx>
          <cx:spPr>
            <a:noFill/>
            <a:ln>
              <a:solidFill>
                <a:schemeClr val="accent3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0-C068-4854-8137-1AAD647005C0}">
          <cx:tx>
            <cx:txData>
              <cx:v>Bfiv_J14_C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1-C068-4854-8137-1AAD647005C0}">
          <cx:tx>
            <cx:txData>
              <cx:v>Bfiv_J14_P</cx:v>
            </cx:txData>
          </cx:tx>
          <cx:spPr>
            <a:noFill/>
            <a:ln>
              <a:solidFill>
                <a:schemeClr val="accent5"/>
              </a:solidFill>
            </a:ln>
          </cx:spPr>
          <cx:dataId val="4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</a:t>
                </a:r>
                <a:r>
                  <a:rPr lang="fr-FR" sz="1400" i="0"/>
                  <a:t>D</a:t>
                </a:r>
                <a:r>
                  <a:rPr lang="fr-FR" sz="1400"/>
                  <a:t>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  <cx:data id="2">
      <cx:numDim type="val">
        <cx:f>_xlchart.v1.56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lang="fr-F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6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qnr</a:t>
            </a:r>
            <a:r>
              <a:rPr kumimoji="0" lang="fr-FR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</a:t>
            </a: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00000000-B171-47BE-B1A1-F1FDA7A7B5BB}">
          <cx:tx>
            <cx:txData>
              <cx:v>BF environnement</cx:v>
            </cx:txData>
          </cx:tx>
          <cx:spPr>
            <a:noFill/>
            <a:ln>
              <a:solidFill>
                <a:schemeClr val="accent2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B171-47BE-B1A1-F1FDA7A7B5BB}">
          <cx:tx>
            <cx:txData>
              <cx:v>eaux usées J0 ABEF</cx:v>
            </cx:txData>
          </cx:tx>
          <cx:spPr>
            <a:noFill/>
            <a:ln>
              <a:solidFill>
                <a:schemeClr val="accent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B171-47BE-B1A1-F1FDA7A7B5BB}">
          <cx:tx>
            <cx:txData>
              <cx:v>Bfiv_J14_C_EU+BF</cx:v>
            </cx:txData>
          </cx:tx>
          <cx:spPr>
            <a:noFill/>
            <a:ln>
              <a:solidFill>
                <a:schemeClr val="accent6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-8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fr-F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r>
                  <a:rPr lang="fr-FR" sz="1400" i="1"/>
                  <a:t>qnr</a:t>
                </a:r>
                <a:r>
                  <a:rPr lang="fr-FR" sz="1400"/>
                  <a:t>A (abondance relative)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fr-FR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fr-FR" sz="14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lang="fr-FR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fr-FR" sz="12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553357</xdr:colOff>
      <xdr:row>85</xdr:row>
      <xdr:rowOff>125186</xdr:rowOff>
    </xdr:from>
    <xdr:to>
      <xdr:col>11</xdr:col>
      <xdr:colOff>462642</xdr:colOff>
      <xdr:row>105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53A847-A852-436E-B8F0-26991312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7938</xdr:colOff>
      <xdr:row>51</xdr:row>
      <xdr:rowOff>142875</xdr:rowOff>
    </xdr:from>
    <xdr:to>
      <xdr:col>8</xdr:col>
      <xdr:colOff>857250</xdr:colOff>
      <xdr:row>72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C96C56-CD03-4349-817B-4EFEF00E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706438</xdr:colOff>
      <xdr:row>51</xdr:row>
      <xdr:rowOff>79375</xdr:rowOff>
    </xdr:from>
    <xdr:to>
      <xdr:col>21</xdr:col>
      <xdr:colOff>269875</xdr:colOff>
      <xdr:row>72</xdr:row>
      <xdr:rowOff>15875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F672FD-6286-4DE3-AA71-5212ACA0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627062</xdr:colOff>
      <xdr:row>50</xdr:row>
      <xdr:rowOff>112713</xdr:rowOff>
    </xdr:from>
    <xdr:to>
      <xdr:col>32</xdr:col>
      <xdr:colOff>15874</xdr:colOff>
      <xdr:row>72</xdr:row>
      <xdr:rowOff>79375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3381A2F-679B-4AD6-B5DF-C62C9902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690562</xdr:colOff>
      <xdr:row>50</xdr:row>
      <xdr:rowOff>80962</xdr:rowOff>
    </xdr:from>
    <xdr:to>
      <xdr:col>43</xdr:col>
      <xdr:colOff>238124</xdr:colOff>
      <xdr:row>72</xdr:row>
      <xdr:rowOff>31749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6128F2B-4273-409E-9F51-BEB7E850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833438</xdr:colOff>
      <xdr:row>78</xdr:row>
      <xdr:rowOff>33338</xdr:rowOff>
    </xdr:from>
    <xdr:to>
      <xdr:col>18</xdr:col>
      <xdr:colOff>642938</xdr:colOff>
      <xdr:row>92</xdr:row>
      <xdr:rowOff>103188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1CD028A-0549-46AA-9891-A3C378FD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801688</xdr:colOff>
      <xdr:row>94</xdr:row>
      <xdr:rowOff>17463</xdr:rowOff>
    </xdr:from>
    <xdr:to>
      <xdr:col>18</xdr:col>
      <xdr:colOff>611188</xdr:colOff>
      <xdr:row>108</xdr:row>
      <xdr:rowOff>93663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CED874-4961-4385-8B77-BB202F1B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341313</xdr:colOff>
      <xdr:row>78</xdr:row>
      <xdr:rowOff>49213</xdr:rowOff>
    </xdr:from>
    <xdr:to>
      <xdr:col>25</xdr:col>
      <xdr:colOff>341313</xdr:colOff>
      <xdr:row>92</xdr:row>
      <xdr:rowOff>125413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E5B36F-D332-4613-ABDE-A1CC6F0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531813</xdr:colOff>
      <xdr:row>94</xdr:row>
      <xdr:rowOff>33338</xdr:rowOff>
    </xdr:from>
    <xdr:to>
      <xdr:col>25</xdr:col>
      <xdr:colOff>531813</xdr:colOff>
      <xdr:row>108</xdr:row>
      <xdr:rowOff>109538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EB72801-C165-4CFD-A051-87F2A91B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187855</xdr:colOff>
      <xdr:row>41</xdr:row>
      <xdr:rowOff>103452</xdr:rowOff>
    </xdr:from>
    <xdr:to>
      <xdr:col>25</xdr:col>
      <xdr:colOff>79376</xdr:colOff>
      <xdr:row>70</xdr:row>
      <xdr:rowOff>92605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271BF5-BBD1-43E1-87A2-FE45BD42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465667</xdr:colOff>
      <xdr:row>27</xdr:row>
      <xdr:rowOff>103452</xdr:rowOff>
    </xdr:from>
    <xdr:to>
      <xdr:col>35</xdr:col>
      <xdr:colOff>10584</xdr:colOff>
      <xdr:row>42</xdr:row>
      <xdr:rowOff>68527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A1FFE2-F9B2-4682-AC33-B7DB14E8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452438</xdr:colOff>
      <xdr:row>43</xdr:row>
      <xdr:rowOff>129912</xdr:rowOff>
    </xdr:from>
    <xdr:to>
      <xdr:col>34</xdr:col>
      <xdr:colOff>764647</xdr:colOff>
      <xdr:row>58</xdr:row>
      <xdr:rowOff>94987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BEBADC-6F99-4F28-9AEE-3F45C39B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624416</xdr:colOff>
      <xdr:row>27</xdr:row>
      <xdr:rowOff>76993</xdr:rowOff>
    </xdr:from>
    <xdr:to>
      <xdr:col>44</xdr:col>
      <xdr:colOff>222249</xdr:colOff>
      <xdr:row>42</xdr:row>
      <xdr:rowOff>42068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9C240D-04CB-4C1E-91F5-F9145B6F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584730</xdr:colOff>
      <xdr:row>44</xdr:row>
      <xdr:rowOff>10847</xdr:rowOff>
    </xdr:from>
    <xdr:to>
      <xdr:col>44</xdr:col>
      <xdr:colOff>182563</xdr:colOff>
      <xdr:row>58</xdr:row>
      <xdr:rowOff>161131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AEA36B-3402-4160-83C0-4B3AE6F4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68034</xdr:colOff>
      <xdr:row>84</xdr:row>
      <xdr:rowOff>136071</xdr:rowOff>
    </xdr:from>
    <xdr:to>
      <xdr:col>43</xdr:col>
      <xdr:colOff>530677</xdr:colOff>
      <xdr:row>86</xdr:row>
      <xdr:rowOff>27214</xdr:rowOff>
    </xdr:to>
    <xdr:sp macro="" textlink="">
      <xdr:nvSpPr>
        <xdr:cNvPr id="2" name="ZoneTexte 1"/>
        <xdr:cNvSpPr txBox="1"/>
      </xdr:nvSpPr>
      <xdr:spPr>
        <a:xfrm>
          <a:off x="39873009" y="14423571"/>
          <a:ext cx="462643" cy="272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2000"/>
            <a:t>***</a:t>
          </a:r>
        </a:p>
      </xdr:txBody>
    </xdr:sp>
    <xdr:clientData/>
  </xdr:twoCellAnchor>
  <xdr:twoCellAnchor>
    <xdr:from>
      <xdr:col>42</xdr:col>
      <xdr:colOff>356505</xdr:colOff>
      <xdr:row>84</xdr:row>
      <xdr:rowOff>57149</xdr:rowOff>
    </xdr:from>
    <xdr:to>
      <xdr:col>43</xdr:col>
      <xdr:colOff>138791</xdr:colOff>
      <xdr:row>85</xdr:row>
      <xdr:rowOff>136071</xdr:rowOff>
    </xdr:to>
    <xdr:sp macro="" textlink="">
      <xdr:nvSpPr>
        <xdr:cNvPr id="3" name="ZoneTexte 2"/>
        <xdr:cNvSpPr txBox="1"/>
      </xdr:nvSpPr>
      <xdr:spPr>
        <a:xfrm>
          <a:off x="39485205" y="14344649"/>
          <a:ext cx="458561" cy="2694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2000"/>
            <a:t>***</a:t>
          </a:r>
        </a:p>
      </xdr:txBody>
    </xdr:sp>
    <xdr:clientData/>
  </xdr:twoCellAnchor>
  <xdr:twoCellAnchor>
    <xdr:from>
      <xdr:col>3</xdr:col>
      <xdr:colOff>81642</xdr:colOff>
      <xdr:row>71</xdr:row>
      <xdr:rowOff>152398</xdr:rowOff>
    </xdr:from>
    <xdr:to>
      <xdr:col>10</xdr:col>
      <xdr:colOff>258535</xdr:colOff>
      <xdr:row>90</xdr:row>
      <xdr:rowOff>190499</xdr:rowOff>
    </xdr:to>
    <xdr:grpSp>
      <xdr:nvGrpSpPr>
        <xdr:cNvPr id="4" name="Groupe 3"/>
        <xdr:cNvGrpSpPr/>
      </xdr:nvGrpSpPr>
      <xdr:grpSpPr>
        <a:xfrm>
          <a:off x="3872592" y="11963398"/>
          <a:ext cx="5844268" cy="3657601"/>
          <a:chOff x="1374321" y="11840934"/>
          <a:chExt cx="5823857" cy="3657601"/>
        </a:xfrm>
      </xdr:grpSpPr>
      <xdr:grpSp>
        <xdr:nvGrpSpPr>
          <xdr:cNvPr id="5" name="Groupe 4"/>
          <xdr:cNvGrpSpPr/>
        </xdr:nvGrpSpPr>
        <xdr:grpSpPr>
          <a:xfrm>
            <a:off x="1374321" y="11840934"/>
            <a:ext cx="5823857" cy="3657601"/>
            <a:chOff x="1374321" y="11840934"/>
            <a:chExt cx="5823857" cy="3657601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7" name="Graphique 6"/>
                <xdr:cNvGraphicFramePr/>
              </xdr:nvGraphicFramePr>
              <xdr:xfrm>
                <a:off x="1374321" y="11840934"/>
                <a:ext cx="5823857" cy="365760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fr-FR" sz="1100"/>
                    <a:t>Ce graphique n’est pas disponible dans votre version d’Excel.
La modification de cette forme ou l’enregistrement de ce classeur dans un autre format de fichier endommagera le graphique de façon irréparable.</a:t>
                  </a:r>
                </a:p>
              </xdr:txBody>
            </xdr:sp>
          </mc:Fallback>
        </mc:AlternateContent>
        <xdr:sp macro="" textlink="">
          <xdr:nvSpPr>
            <xdr:cNvPr id="8" name="ZoneTexte 7"/>
            <xdr:cNvSpPr txBox="1"/>
          </xdr:nvSpPr>
          <xdr:spPr>
            <a:xfrm>
              <a:off x="4830536" y="1390650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2000"/>
                <a:t>*</a:t>
              </a:r>
            </a:p>
          </xdr:txBody>
        </xdr:sp>
        <xdr:sp macro="" textlink="">
          <xdr:nvSpPr>
            <xdr:cNvPr id="9" name="ZoneTexte 8"/>
            <xdr:cNvSpPr txBox="1"/>
          </xdr:nvSpPr>
          <xdr:spPr>
            <a:xfrm>
              <a:off x="5214257" y="13800364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2000"/>
                <a:t>*</a:t>
              </a:r>
            </a:p>
          </xdr:txBody>
        </xdr:sp>
      </xdr:grpSp>
      <xdr:sp macro="" textlink="">
        <xdr:nvSpPr>
          <xdr:cNvPr id="6" name="ZoneTexte 5"/>
          <xdr:cNvSpPr txBox="1"/>
        </xdr:nvSpPr>
        <xdr:spPr>
          <a:xfrm>
            <a:off x="1374322" y="15185571"/>
            <a:ext cx="49410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* : comparé à eaux usées J0 ABCDEF,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3</xdr:col>
      <xdr:colOff>108855</xdr:colOff>
      <xdr:row>91</xdr:row>
      <xdr:rowOff>108857</xdr:rowOff>
    </xdr:from>
    <xdr:to>
      <xdr:col>10</xdr:col>
      <xdr:colOff>285748</xdr:colOff>
      <xdr:row>110</xdr:row>
      <xdr:rowOff>146958</xdr:rowOff>
    </xdr:to>
    <xdr:grpSp>
      <xdr:nvGrpSpPr>
        <xdr:cNvPr id="10" name="Groupe 9"/>
        <xdr:cNvGrpSpPr/>
      </xdr:nvGrpSpPr>
      <xdr:grpSpPr>
        <a:xfrm>
          <a:off x="3899805" y="15729857"/>
          <a:ext cx="5844268" cy="3657601"/>
          <a:chOff x="1387928" y="15770678"/>
          <a:chExt cx="5823857" cy="3657601"/>
        </a:xfrm>
      </xdr:grpSpPr>
      <xdr:grpSp>
        <xdr:nvGrpSpPr>
          <xdr:cNvPr id="11" name="Groupe 10"/>
          <xdr:cNvGrpSpPr/>
        </xdr:nvGrpSpPr>
        <xdr:grpSpPr>
          <a:xfrm>
            <a:off x="1387928" y="15770678"/>
            <a:ext cx="5823857" cy="3657601"/>
            <a:chOff x="108856" y="11419112"/>
            <a:chExt cx="5823857" cy="3657601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13" name="Graphique 12"/>
                <xdr:cNvGraphicFramePr/>
              </xdr:nvGraphicFramePr>
              <xdr:xfrm>
                <a:off x="108856" y="11419112"/>
                <a:ext cx="5823857" cy="365760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fr-FR" sz="1100"/>
                    <a:t>Ce graphique n’est pas disponible dans votre version d’Excel.
La modification de cette forme ou l’enregistrement de ce classeur dans un autre format de fichier endommagera le graphique de façon irréparable.</a:t>
                  </a:r>
                </a:p>
              </xdr:txBody>
            </xdr:sp>
          </mc:Fallback>
        </mc:AlternateContent>
        <xdr:sp macro="" textlink="">
          <xdr:nvSpPr>
            <xdr:cNvPr id="14" name="ZoneTexte 13"/>
            <xdr:cNvSpPr txBox="1"/>
          </xdr:nvSpPr>
          <xdr:spPr>
            <a:xfrm>
              <a:off x="3633107" y="1333500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2000"/>
                <a:t>*</a:t>
              </a:r>
            </a:p>
          </xdr:txBody>
        </xdr:sp>
      </xdr:grpSp>
      <xdr:sp macro="" textlink="">
        <xdr:nvSpPr>
          <xdr:cNvPr id="12" name="ZoneTexte 11"/>
          <xdr:cNvSpPr txBox="1"/>
        </xdr:nvSpPr>
        <xdr:spPr>
          <a:xfrm>
            <a:off x="1428750" y="19118036"/>
            <a:ext cx="4816929" cy="2781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 : comparé à eaux usées J0 ABCDEF</a:t>
            </a:r>
            <a:r>
              <a: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14</xdr:col>
      <xdr:colOff>557893</xdr:colOff>
      <xdr:row>72</xdr:row>
      <xdr:rowOff>149679</xdr:rowOff>
    </xdr:from>
    <xdr:to>
      <xdr:col>20</xdr:col>
      <xdr:colOff>122465</xdr:colOff>
      <xdr:row>91</xdr:row>
      <xdr:rowOff>187780</xdr:rowOff>
    </xdr:to>
    <xdr:grpSp>
      <xdr:nvGrpSpPr>
        <xdr:cNvPr id="15" name="Groupe 14"/>
        <xdr:cNvGrpSpPr/>
      </xdr:nvGrpSpPr>
      <xdr:grpSpPr>
        <a:xfrm>
          <a:off x="13969093" y="12151179"/>
          <a:ext cx="5841547" cy="3657601"/>
          <a:chOff x="14341929" y="13525500"/>
          <a:chExt cx="5823857" cy="3657601"/>
        </a:xfrm>
      </xdr:grpSpPr>
      <xdr:grpSp>
        <xdr:nvGrpSpPr>
          <xdr:cNvPr id="16" name="Groupe 15"/>
          <xdr:cNvGrpSpPr/>
        </xdr:nvGrpSpPr>
        <xdr:grpSpPr>
          <a:xfrm>
            <a:off x="14341929" y="13525500"/>
            <a:ext cx="5823857" cy="3657601"/>
            <a:chOff x="14341929" y="13525500"/>
            <a:chExt cx="5823857" cy="3657601"/>
          </a:xfrm>
        </xdr:grpSpPr>
        <xdr:grpSp>
          <xdr:nvGrpSpPr>
            <xdr:cNvPr id="18" name="Groupe 17"/>
            <xdr:cNvGrpSpPr/>
          </xdr:nvGrpSpPr>
          <xdr:grpSpPr>
            <a:xfrm>
              <a:off x="14341929" y="13525500"/>
              <a:ext cx="5823857" cy="3657601"/>
              <a:chOff x="1374321" y="11840934"/>
              <a:chExt cx="5823857" cy="3657601"/>
            </a:xfrm>
          </xdr:grpSpPr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21" name="Graphique 20"/>
                  <xdr:cNvGraphicFramePr/>
                </xdr:nvGraphicFramePr>
                <xdr:xfrm>
                  <a:off x="1374321" y="11840934"/>
                  <a:ext cx="5823857" cy="3657601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3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fr-FR" sz="1100"/>
                      <a:t>Ce graphique n’est pas disponible dans votre version d’Excel.
La modification de cette forme ou l’enregistrement de ce classeur dans un autre format de fichier endommagera le graphique de façon irréparable.</a:t>
                    </a:r>
                  </a:p>
                </xdr:txBody>
              </xdr:sp>
            </mc:Fallback>
          </mc:AlternateContent>
          <xdr:sp macro="" textlink="">
            <xdr:nvSpPr>
              <xdr:cNvPr id="22" name="ZoneTexte 21"/>
              <xdr:cNvSpPr txBox="1"/>
            </xdr:nvSpPr>
            <xdr:spPr>
              <a:xfrm>
                <a:off x="4599215" y="13443857"/>
                <a:ext cx="56784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2000"/>
                  <a:t>***</a:t>
                </a:r>
              </a:p>
            </xdr:txBody>
          </xdr:sp>
        </xdr:grpSp>
        <xdr:sp macro="" textlink="">
          <xdr:nvSpPr>
            <xdr:cNvPr id="19" name="ZoneTexte 18"/>
            <xdr:cNvSpPr txBox="1"/>
          </xdr:nvSpPr>
          <xdr:spPr>
            <a:xfrm>
              <a:off x="18396858" y="15076715"/>
              <a:ext cx="56784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2000"/>
                <a:t>**</a:t>
              </a:r>
            </a:p>
          </xdr:txBody>
        </xdr:sp>
        <xdr:sp macro="" textlink="">
          <xdr:nvSpPr>
            <xdr:cNvPr id="20" name="ZoneTexte 19"/>
            <xdr:cNvSpPr txBox="1"/>
          </xdr:nvSpPr>
          <xdr:spPr>
            <a:xfrm>
              <a:off x="17923329" y="14984185"/>
              <a:ext cx="56784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2000"/>
                <a:t>***</a:t>
              </a:r>
            </a:p>
          </xdr:txBody>
        </xdr:sp>
      </xdr:grpSp>
      <xdr:sp macro="" textlink="">
        <xdr:nvSpPr>
          <xdr:cNvPr id="17" name="ZoneTexte 16"/>
          <xdr:cNvSpPr txBox="1"/>
        </xdr:nvSpPr>
        <xdr:spPr>
          <a:xfrm>
            <a:off x="14409965" y="16818428"/>
            <a:ext cx="4816928" cy="2917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 : comparé à eaux usées J0 ABCDEF</a:t>
            </a:r>
            <a:r>
              <a: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14</xdr:col>
      <xdr:colOff>601434</xdr:colOff>
      <xdr:row>92</xdr:row>
      <xdr:rowOff>138792</xdr:rowOff>
    </xdr:from>
    <xdr:to>
      <xdr:col>20</xdr:col>
      <xdr:colOff>179613</xdr:colOff>
      <xdr:row>111</xdr:row>
      <xdr:rowOff>176893</xdr:rowOff>
    </xdr:to>
    <xdr:grpSp>
      <xdr:nvGrpSpPr>
        <xdr:cNvPr id="23" name="Groupe 22"/>
        <xdr:cNvGrpSpPr/>
      </xdr:nvGrpSpPr>
      <xdr:grpSpPr>
        <a:xfrm>
          <a:off x="14012634" y="15950292"/>
          <a:ext cx="5855154" cy="3657601"/>
          <a:chOff x="14344650" y="17379042"/>
          <a:chExt cx="5837464" cy="3657601"/>
        </a:xfrm>
      </xdr:grpSpPr>
      <xdr:grpSp>
        <xdr:nvGrpSpPr>
          <xdr:cNvPr id="24" name="Groupe 23"/>
          <xdr:cNvGrpSpPr/>
        </xdr:nvGrpSpPr>
        <xdr:grpSpPr>
          <a:xfrm>
            <a:off x="14358257" y="17379042"/>
            <a:ext cx="5823857" cy="3657601"/>
            <a:chOff x="14358257" y="17379042"/>
            <a:chExt cx="5823857" cy="3657601"/>
          </a:xfrm>
        </xdr:grpSpPr>
        <xdr:grpSp>
          <xdr:nvGrpSpPr>
            <xdr:cNvPr id="26" name="Groupe 25"/>
            <xdr:cNvGrpSpPr/>
          </xdr:nvGrpSpPr>
          <xdr:grpSpPr>
            <a:xfrm>
              <a:off x="14358257" y="17379042"/>
              <a:ext cx="5823857" cy="3657601"/>
              <a:chOff x="12926785" y="12875076"/>
              <a:chExt cx="5823857" cy="3657601"/>
            </a:xfrm>
          </xdr:grpSpPr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28" name="Graphique 27"/>
                  <xdr:cNvGraphicFramePr/>
                </xdr:nvGraphicFramePr>
                <xdr:xfrm>
                  <a:off x="12926785" y="12875076"/>
                  <a:ext cx="5823857" cy="3657601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4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fr-FR" sz="1100"/>
                      <a:t>Ce graphique n’est pas disponible dans votre version d’Excel.
La modification de cette forme ou l’enregistrement de ce classeur dans un autre format de fichier endommagera le graphique de façon irréparable.</a:t>
                    </a:r>
                  </a:p>
                </xdr:txBody>
              </xdr:sp>
            </mc:Fallback>
          </mc:AlternateContent>
          <xdr:sp macro="" textlink="">
            <xdr:nvSpPr>
              <xdr:cNvPr id="29" name="ZoneTexte 28"/>
              <xdr:cNvSpPr txBox="1"/>
            </xdr:nvSpPr>
            <xdr:spPr>
              <a:xfrm>
                <a:off x="16437429" y="14396358"/>
                <a:ext cx="312393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2000"/>
                  <a:t>*</a:t>
                </a:r>
              </a:p>
            </xdr:txBody>
          </xdr:sp>
        </xdr:grpSp>
        <xdr:sp macro="" textlink="">
          <xdr:nvSpPr>
            <xdr:cNvPr id="27" name="ZoneTexte 26"/>
            <xdr:cNvSpPr txBox="1"/>
          </xdr:nvSpPr>
          <xdr:spPr>
            <a:xfrm>
              <a:off x="18263507" y="18698935"/>
              <a:ext cx="473529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2000"/>
                <a:t>***</a:t>
              </a:r>
            </a:p>
          </xdr:txBody>
        </xdr:sp>
      </xdr:grpSp>
      <xdr:sp macro="" textlink="">
        <xdr:nvSpPr>
          <xdr:cNvPr id="25" name="ZoneTexte 24"/>
          <xdr:cNvSpPr txBox="1"/>
        </xdr:nvSpPr>
        <xdr:spPr>
          <a:xfrm>
            <a:off x="14344650" y="20710072"/>
            <a:ext cx="4950280" cy="2944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 : comparé à eaux usées J0 ABCDEF</a:t>
            </a:r>
            <a:r>
              <a: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26</xdr:col>
      <xdr:colOff>435428</xdr:colOff>
      <xdr:row>75</xdr:row>
      <xdr:rowOff>176892</xdr:rowOff>
    </xdr:from>
    <xdr:to>
      <xdr:col>33</xdr:col>
      <xdr:colOff>108856</xdr:colOff>
      <xdr:row>95</xdr:row>
      <xdr:rowOff>24493</xdr:rowOff>
    </xdr:to>
    <xdr:grpSp>
      <xdr:nvGrpSpPr>
        <xdr:cNvPr id="30" name="Groupe 29"/>
        <xdr:cNvGrpSpPr/>
      </xdr:nvGrpSpPr>
      <xdr:grpSpPr>
        <a:xfrm>
          <a:off x="25952903" y="12749892"/>
          <a:ext cx="5817053" cy="3657601"/>
          <a:chOff x="25962428" y="12899571"/>
          <a:chExt cx="5837464" cy="3657601"/>
        </a:xfrm>
      </xdr:grpSpPr>
      <xdr:grpSp>
        <xdr:nvGrpSpPr>
          <xdr:cNvPr id="31" name="Groupe 30"/>
          <xdr:cNvGrpSpPr/>
        </xdr:nvGrpSpPr>
        <xdr:grpSpPr>
          <a:xfrm>
            <a:off x="25976035" y="12899571"/>
            <a:ext cx="5823857" cy="3657601"/>
            <a:chOff x="26261786" y="13335000"/>
            <a:chExt cx="5823857" cy="3657601"/>
          </a:xfrm>
        </xdr:grpSpPr>
        <xdr:grpSp>
          <xdr:nvGrpSpPr>
            <xdr:cNvPr id="33" name="Groupe 32"/>
            <xdr:cNvGrpSpPr/>
          </xdr:nvGrpSpPr>
          <xdr:grpSpPr>
            <a:xfrm>
              <a:off x="26261786" y="13335000"/>
              <a:ext cx="5823857" cy="3657601"/>
              <a:chOff x="1374321" y="11840934"/>
              <a:chExt cx="5823857" cy="3657601"/>
            </a:xfrm>
          </xdr:grpSpPr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35" name="Graphique 34"/>
                  <xdr:cNvGraphicFramePr/>
                </xdr:nvGraphicFramePr>
                <xdr:xfrm>
                  <a:off x="1374321" y="11840934"/>
                  <a:ext cx="5823857" cy="3657601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5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fr-FR" sz="1100"/>
                      <a:t>Ce graphique n’est pas disponible dans votre version d’Excel.
La modification de cette forme ou l’enregistrement de ce classeur dans un autre format de fichier endommagera le graphique de façon irréparable.</a:t>
                    </a:r>
                  </a:p>
                </xdr:txBody>
              </xdr:sp>
            </mc:Fallback>
          </mc:AlternateContent>
          <xdr:sp macro="" textlink="">
            <xdr:nvSpPr>
              <xdr:cNvPr id="36" name="ZoneTexte 35"/>
              <xdr:cNvSpPr txBox="1"/>
            </xdr:nvSpPr>
            <xdr:spPr>
              <a:xfrm>
                <a:off x="5497286" y="13770428"/>
                <a:ext cx="312393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2000"/>
                  <a:t>*</a:t>
                </a:r>
              </a:p>
            </xdr:txBody>
          </xdr:sp>
        </xdr:grpSp>
        <xdr:sp macro="" textlink="">
          <xdr:nvSpPr>
            <xdr:cNvPr id="34" name="ZoneTexte 33"/>
            <xdr:cNvSpPr txBox="1"/>
          </xdr:nvSpPr>
          <xdr:spPr>
            <a:xfrm>
              <a:off x="29949322" y="15240000"/>
              <a:ext cx="408214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2000"/>
                <a:t>**</a:t>
              </a:r>
            </a:p>
          </xdr:txBody>
        </xdr:sp>
      </xdr:grpSp>
      <xdr:sp macro="" textlink="">
        <xdr:nvSpPr>
          <xdr:cNvPr id="32" name="ZoneTexte 31"/>
          <xdr:cNvSpPr txBox="1"/>
        </xdr:nvSpPr>
        <xdr:spPr>
          <a:xfrm>
            <a:off x="25962428" y="16314964"/>
            <a:ext cx="4830537" cy="223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 : comparé à eaux usées J0 ABCDEF</a:t>
            </a:r>
            <a:r>
              <a: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26</xdr:col>
      <xdr:colOff>495300</xdr:colOff>
      <xdr:row>95</xdr:row>
      <xdr:rowOff>168728</xdr:rowOff>
    </xdr:from>
    <xdr:to>
      <xdr:col>33</xdr:col>
      <xdr:colOff>182336</xdr:colOff>
      <xdr:row>115</xdr:row>
      <xdr:rowOff>16329</xdr:rowOff>
    </xdr:to>
    <xdr:grpSp>
      <xdr:nvGrpSpPr>
        <xdr:cNvPr id="37" name="Groupe 36"/>
        <xdr:cNvGrpSpPr/>
      </xdr:nvGrpSpPr>
      <xdr:grpSpPr>
        <a:xfrm>
          <a:off x="26012775" y="16551728"/>
          <a:ext cx="5830661" cy="3657601"/>
          <a:chOff x="25573264" y="16959942"/>
          <a:chExt cx="5851072" cy="3657601"/>
        </a:xfrm>
      </xdr:grpSpPr>
      <xdr:grpSp>
        <xdr:nvGrpSpPr>
          <xdr:cNvPr id="38" name="Groupe 37"/>
          <xdr:cNvGrpSpPr/>
        </xdr:nvGrpSpPr>
        <xdr:grpSpPr>
          <a:xfrm>
            <a:off x="25600479" y="16959942"/>
            <a:ext cx="5823857" cy="3657601"/>
            <a:chOff x="12926785" y="12875076"/>
            <a:chExt cx="5823857" cy="3657601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0" name="Graphique 39"/>
                <xdr:cNvGraphicFramePr/>
              </xdr:nvGraphicFramePr>
              <xdr:xfrm>
                <a:off x="12926785" y="12875076"/>
                <a:ext cx="5823857" cy="365760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6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fr-FR" sz="1100"/>
                    <a:t>Ce graphique n’est pas disponible dans votre version d’Excel.
La modification de cette forme ou l’enregistrement de ce classeur dans un autre format de fichier endommagera le graphique de façon irréparable.</a:t>
                  </a:r>
                </a:p>
              </xdr:txBody>
            </xdr:sp>
          </mc:Fallback>
        </mc:AlternateContent>
        <xdr:sp macro="" textlink="">
          <xdr:nvSpPr>
            <xdr:cNvPr id="41" name="ZoneTexte 40"/>
            <xdr:cNvSpPr txBox="1"/>
          </xdr:nvSpPr>
          <xdr:spPr>
            <a:xfrm>
              <a:off x="16886465" y="14641287"/>
              <a:ext cx="440120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2000"/>
                <a:t>**</a:t>
              </a:r>
            </a:p>
          </xdr:txBody>
        </xdr:sp>
      </xdr:grpSp>
      <xdr:sp macro="" textlink="">
        <xdr:nvSpPr>
          <xdr:cNvPr id="39" name="ZoneTexte 38"/>
          <xdr:cNvSpPr txBox="1"/>
        </xdr:nvSpPr>
        <xdr:spPr>
          <a:xfrm>
            <a:off x="25573264" y="20301857"/>
            <a:ext cx="4906736" cy="2836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 : comparé à eaux usées J0 ABCDEF</a:t>
            </a:r>
            <a:r>
              <a: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diff S entre </a:t>
            </a:r>
            <a:r>
              <a:rPr lang="fr-FR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BF in vitro</a:t>
            </a:r>
            <a:r>
              <a:rPr lang="fr-FR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38</xdr:col>
      <xdr:colOff>176892</xdr:colOff>
      <xdr:row>74</xdr:row>
      <xdr:rowOff>136071</xdr:rowOff>
    </xdr:from>
    <xdr:to>
      <xdr:col>45</xdr:col>
      <xdr:colOff>489856</xdr:colOff>
      <xdr:row>93</xdr:row>
      <xdr:rowOff>182915</xdr:rowOff>
    </xdr:to>
    <xdr:grpSp>
      <xdr:nvGrpSpPr>
        <xdr:cNvPr id="42" name="Groupe 41"/>
        <xdr:cNvGrpSpPr/>
      </xdr:nvGrpSpPr>
      <xdr:grpSpPr>
        <a:xfrm>
          <a:off x="35838492" y="12518571"/>
          <a:ext cx="5808889" cy="3666344"/>
          <a:chOff x="35786785" y="12899571"/>
          <a:chExt cx="5823857" cy="3666344"/>
        </a:xfrm>
      </xdr:grpSpPr>
      <xdr:grpSp>
        <xdr:nvGrpSpPr>
          <xdr:cNvPr id="43" name="Groupe 42"/>
          <xdr:cNvGrpSpPr/>
        </xdr:nvGrpSpPr>
        <xdr:grpSpPr>
          <a:xfrm>
            <a:off x="35786785" y="12899571"/>
            <a:ext cx="5823857" cy="3666344"/>
            <a:chOff x="35786785" y="12899571"/>
            <a:chExt cx="5823857" cy="3666344"/>
          </a:xfrm>
        </xdr:grpSpPr>
        <xdr:grpSp>
          <xdr:nvGrpSpPr>
            <xdr:cNvPr id="46" name="Groupe 45"/>
            <xdr:cNvGrpSpPr/>
          </xdr:nvGrpSpPr>
          <xdr:grpSpPr>
            <a:xfrm>
              <a:off x="35786785" y="12899571"/>
              <a:ext cx="5823857" cy="3657601"/>
              <a:chOff x="25663071" y="12627428"/>
              <a:chExt cx="5823857" cy="3657601"/>
            </a:xfrm>
          </xdr:grpSpPr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48" name="Graphique 47"/>
                  <xdr:cNvGraphicFramePr/>
                </xdr:nvGraphicFramePr>
                <xdr:xfrm>
                  <a:off x="25663071" y="12627428"/>
                  <a:ext cx="5823857" cy="3657601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7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fr-FR" sz="1100"/>
                      <a:t>Ce graphique n’est pas disponible dans votre version d’Excel.
La modification de cette forme ou l’enregistrement de ce classeur dans un autre format de fichier endommagera le graphique de façon irréparable.</a:t>
                    </a:r>
                  </a:p>
                </xdr:txBody>
              </xdr:sp>
            </mc:Fallback>
          </mc:AlternateContent>
          <xdr:sp macro="" textlink="">
            <xdr:nvSpPr>
              <xdr:cNvPr id="49" name="ZoneTexte 48"/>
              <xdr:cNvSpPr txBox="1"/>
            </xdr:nvSpPr>
            <xdr:spPr>
              <a:xfrm>
                <a:off x="28983213" y="14246678"/>
                <a:ext cx="462643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fr-FR" sz="2000"/>
                  <a:t>***</a:t>
                </a:r>
              </a:p>
            </xdr:txBody>
          </xdr:sp>
        </xdr:grpSp>
        <xdr:sp macro="" textlink="">
          <xdr:nvSpPr>
            <xdr:cNvPr id="47" name="ZoneTexte 46"/>
            <xdr:cNvSpPr txBox="1"/>
          </xdr:nvSpPr>
          <xdr:spPr>
            <a:xfrm>
              <a:off x="35800393" y="16342178"/>
              <a:ext cx="4830537" cy="223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1100"/>
                <a:t>* : comparé à eaux usées J0 ABCDEF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fr-F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diff S entre </a:t>
              </a:r>
              <a:r>
                <a:rPr lang="fr-FR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BF in vitro</a:t>
              </a:r>
              <a:r>
                <a:rPr lang="fr-F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BF environnemental </a:t>
              </a:r>
              <a:endParaRPr lang="fr-FR" sz="1100"/>
            </a:p>
          </xdr:txBody>
        </xdr:sp>
      </xdr:grpSp>
      <xdr:sp macro="" textlink="">
        <xdr:nvSpPr>
          <xdr:cNvPr id="44" name="ZoneTexte 43"/>
          <xdr:cNvSpPr txBox="1"/>
        </xdr:nvSpPr>
        <xdr:spPr>
          <a:xfrm>
            <a:off x="39896142" y="14423571"/>
            <a:ext cx="46264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2000"/>
              <a:t>***</a:t>
            </a:r>
          </a:p>
        </xdr:txBody>
      </xdr:sp>
      <xdr:sp macro="" textlink="">
        <xdr:nvSpPr>
          <xdr:cNvPr id="45" name="ZoneTexte 44"/>
          <xdr:cNvSpPr txBox="1"/>
        </xdr:nvSpPr>
        <xdr:spPr>
          <a:xfrm>
            <a:off x="39490649" y="14385471"/>
            <a:ext cx="46264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2000"/>
              <a:t>***</a:t>
            </a:r>
          </a:p>
        </xdr:txBody>
      </xdr:sp>
    </xdr:grpSp>
    <xdr:clientData/>
  </xdr:twoCellAnchor>
  <xdr:twoCellAnchor>
    <xdr:from>
      <xdr:col>38</xdr:col>
      <xdr:colOff>163285</xdr:colOff>
      <xdr:row>95</xdr:row>
      <xdr:rowOff>27214</xdr:rowOff>
    </xdr:from>
    <xdr:to>
      <xdr:col>45</xdr:col>
      <xdr:colOff>476249</xdr:colOff>
      <xdr:row>114</xdr:row>
      <xdr:rowOff>65315</xdr:rowOff>
    </xdr:to>
    <xdr:grpSp>
      <xdr:nvGrpSpPr>
        <xdr:cNvPr id="50" name="Groupe 49"/>
        <xdr:cNvGrpSpPr/>
      </xdr:nvGrpSpPr>
      <xdr:grpSpPr>
        <a:xfrm>
          <a:off x="35824885" y="16410214"/>
          <a:ext cx="5808889" cy="3657601"/>
          <a:chOff x="41107178" y="17090571"/>
          <a:chExt cx="5823857" cy="3657601"/>
        </a:xfrm>
      </xdr:grpSpPr>
      <xdr:grpSp>
        <xdr:nvGrpSpPr>
          <xdr:cNvPr id="51" name="Groupe 50"/>
          <xdr:cNvGrpSpPr/>
        </xdr:nvGrpSpPr>
        <xdr:grpSpPr>
          <a:xfrm>
            <a:off x="41107178" y="17090571"/>
            <a:ext cx="5823857" cy="3657601"/>
            <a:chOff x="35800393" y="16777607"/>
            <a:chExt cx="5823857" cy="3657601"/>
          </a:xfrm>
        </xdr:grpSpPr>
        <xdr:grpSp>
          <xdr:nvGrpSpPr>
            <xdr:cNvPr id="53" name="Groupe 52"/>
            <xdr:cNvGrpSpPr/>
          </xdr:nvGrpSpPr>
          <xdr:grpSpPr>
            <a:xfrm>
              <a:off x="35800393" y="16777607"/>
              <a:ext cx="5823857" cy="3657601"/>
              <a:chOff x="12926785" y="12875076"/>
              <a:chExt cx="5823857" cy="3657601"/>
            </a:xfrm>
          </xdr:grpSpPr>
          <mc:AlternateContent xmlns:mc="http://schemas.openxmlformats.org/markup-compatibility/2006">
            <mc:Choice xmlns:cx1="http://schemas.microsoft.com/office/drawing/2015/9/8/chartex" Requires="cx1">
              <xdr:graphicFrame macro="">
                <xdr:nvGraphicFramePr>
                  <xdr:cNvPr id="55" name="Graphique 54"/>
                  <xdr:cNvGraphicFramePr/>
                </xdr:nvGraphicFramePr>
                <xdr:xfrm>
                  <a:off x="12926785" y="12875076"/>
                  <a:ext cx="5823857" cy="3657601"/>
                </xdr:xfrm>
                <a:graphic>
                  <a:graphicData uri="http://schemas.microsoft.com/office/drawing/2014/chartex">
                    <cx:chart xmlns:cx="http://schemas.microsoft.com/office/drawing/2014/chartex" xmlns:r="http://schemas.openxmlformats.org/officeDocument/2006/relationships" r:id="rId8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fr-FR" sz="1100"/>
                      <a:t>Ce graphique n’est pas disponible dans votre version d’Excel.
La modification de cette forme ou l’enregistrement de ce classeur dans un autre format de fichier endommagera le graphique de façon irréparable.</a:t>
                    </a:r>
                  </a:p>
                </xdr:txBody>
              </xdr:sp>
            </mc:Fallback>
          </mc:AlternateContent>
          <xdr:sp macro="" textlink="">
            <xdr:nvSpPr>
              <xdr:cNvPr id="56" name="ZoneTexte 55"/>
              <xdr:cNvSpPr txBox="1"/>
            </xdr:nvSpPr>
            <xdr:spPr>
              <a:xfrm>
                <a:off x="16859250" y="14137823"/>
                <a:ext cx="440120" cy="27486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fr-FR" sz="2000"/>
                  <a:t>***</a:t>
                </a:r>
              </a:p>
            </xdr:txBody>
          </xdr:sp>
        </xdr:grpSp>
        <xdr:sp macro="" textlink="">
          <xdr:nvSpPr>
            <xdr:cNvPr id="54" name="ZoneTexte 53"/>
            <xdr:cNvSpPr txBox="1"/>
          </xdr:nvSpPr>
          <xdr:spPr>
            <a:xfrm>
              <a:off x="35827608" y="20206607"/>
              <a:ext cx="4830537" cy="223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fr-FR" sz="1100"/>
                <a:t>* : comparé à eaux usées J0 ABCDEF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fr-F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diff S entre </a:t>
              </a:r>
              <a:r>
                <a:rPr lang="fr-FR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BF in vitro</a:t>
              </a:r>
              <a:r>
                <a:rPr lang="fr-F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BF environnemental </a:t>
              </a:r>
              <a:endParaRPr lang="fr-FR" sz="1100"/>
            </a:p>
          </xdr:txBody>
        </xdr:sp>
      </xdr:grpSp>
      <xdr:sp macro="" textlink="">
        <xdr:nvSpPr>
          <xdr:cNvPr id="52" name="ZoneTexte 51"/>
          <xdr:cNvSpPr txBox="1"/>
        </xdr:nvSpPr>
        <xdr:spPr>
          <a:xfrm>
            <a:off x="44604214" y="18451285"/>
            <a:ext cx="326571" cy="2721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2000"/>
              <a:t>*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28575</xdr:rowOff>
    </xdr:from>
    <xdr:to>
      <xdr:col>8</xdr:col>
      <xdr:colOff>489857</xdr:colOff>
      <xdr:row>45</xdr:row>
      <xdr:rowOff>66676</xdr:rowOff>
    </xdr:to>
    <xdr:grpSp>
      <xdr:nvGrpSpPr>
        <xdr:cNvPr id="2" name="Groupe 1"/>
        <xdr:cNvGrpSpPr/>
      </xdr:nvGrpSpPr>
      <xdr:grpSpPr>
        <a:xfrm>
          <a:off x="762000" y="4981575"/>
          <a:ext cx="5823857" cy="3657601"/>
          <a:chOff x="1387928" y="15770678"/>
          <a:chExt cx="5823857" cy="365760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Graphique 2"/>
              <xdr:cNvGraphicFramePr/>
            </xdr:nvGraphicFramePr>
            <xdr:xfrm>
              <a:off x="1387928" y="15770678"/>
              <a:ext cx="5823857" cy="365760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FR" sz="1100"/>
                  <a:t>Ce graphique n’est pas disponible dans votre version d’Excel.
La modification de cette forme ou l’enregistrement de ce classeur dans un autre format de fichier endommagera le graphique de façon irréparable.</a:t>
                </a:r>
              </a:p>
            </xdr:txBody>
          </xdr:sp>
        </mc:Fallback>
      </mc:AlternateContent>
      <xdr:sp macro="" textlink="">
        <xdr:nvSpPr>
          <xdr:cNvPr id="4" name="ZoneTexte 3"/>
          <xdr:cNvSpPr txBox="1"/>
        </xdr:nvSpPr>
        <xdr:spPr>
          <a:xfrm>
            <a:off x="1428750" y="19131642"/>
            <a:ext cx="49693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*, comparé à eaux usées J0 ABCDEF</a:t>
            </a:r>
            <a:r>
              <a:rPr lang="fr-FR" sz="1100" baseline="0"/>
              <a:t> ; diff S entre BF in vitro et BF environnemental </a:t>
            </a:r>
            <a:endParaRPr lang="fr-FR" sz="1100"/>
          </a:p>
        </xdr:txBody>
      </xdr:sp>
    </xdr:grpSp>
    <xdr:clientData/>
  </xdr:twoCellAnchor>
  <xdr:twoCellAnchor>
    <xdr:from>
      <xdr:col>12</xdr:col>
      <xdr:colOff>495300</xdr:colOff>
      <xdr:row>26</xdr:row>
      <xdr:rowOff>104775</xdr:rowOff>
    </xdr:from>
    <xdr:to>
      <xdr:col>20</xdr:col>
      <xdr:colOff>242207</xdr:colOff>
      <xdr:row>45</xdr:row>
      <xdr:rowOff>178835</xdr:rowOff>
    </xdr:to>
    <xdr:grpSp>
      <xdr:nvGrpSpPr>
        <xdr:cNvPr id="5" name="Groupe 4"/>
        <xdr:cNvGrpSpPr/>
      </xdr:nvGrpSpPr>
      <xdr:grpSpPr>
        <a:xfrm>
          <a:off x="9639300" y="5057775"/>
          <a:ext cx="5842907" cy="3693560"/>
          <a:chOff x="9096375" y="4867275"/>
          <a:chExt cx="5842907" cy="369356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Graphique 5"/>
              <xdr:cNvGraphicFramePr/>
            </xdr:nvGraphicFramePr>
            <xdr:xfrm>
              <a:off x="9115425" y="4867275"/>
              <a:ext cx="5823857" cy="365760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FR" sz="1100"/>
                  <a:t>Ce graphique n’est pas disponible dans votre version d’Excel.
La modification de cette forme ou l’enregistrement de ce classeur dans un autre format de fichier endommagera le graphique de façon irréparable.</a:t>
                </a:r>
              </a:p>
            </xdr:txBody>
          </xdr:sp>
        </mc:Fallback>
      </mc:AlternateContent>
      <xdr:sp macro="" textlink="">
        <xdr:nvSpPr>
          <xdr:cNvPr id="7" name="ZoneTexte 6"/>
          <xdr:cNvSpPr txBox="1"/>
        </xdr:nvSpPr>
        <xdr:spPr>
          <a:xfrm>
            <a:off x="9096375" y="8296275"/>
            <a:ext cx="49693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*, comparé à eaux usées J0 ABCDEF</a:t>
            </a:r>
            <a:r>
              <a:rPr lang="fr-FR" sz="1100" baseline="0"/>
              <a:t> ; diff S entre </a:t>
            </a:r>
            <a:r>
              <a:rPr lang="fr-FR" sz="1100" i="1" baseline="0"/>
              <a:t>BF in vitro</a:t>
            </a:r>
            <a:r>
              <a:rPr lang="fr-FR" sz="1100" baseline="0"/>
              <a:t> et BF environnemental </a:t>
            </a:r>
            <a:endParaRPr lang="fr-FR" sz="1100"/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12982575" y="5962650"/>
            <a:ext cx="3123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2000"/>
              <a:t>*</a:t>
            </a:r>
          </a:p>
        </xdr:txBody>
      </xdr:sp>
    </xdr:grpSp>
    <xdr:clientData/>
  </xdr:twoCellAnchor>
  <xdr:twoCellAnchor>
    <xdr:from>
      <xdr:col>22</xdr:col>
      <xdr:colOff>742950</xdr:colOff>
      <xdr:row>26</xdr:row>
      <xdr:rowOff>9525</xdr:rowOff>
    </xdr:from>
    <xdr:to>
      <xdr:col>30</xdr:col>
      <xdr:colOff>489857</xdr:colOff>
      <xdr:row>45</xdr:row>
      <xdr:rowOff>83585</xdr:rowOff>
    </xdr:to>
    <xdr:grpSp>
      <xdr:nvGrpSpPr>
        <xdr:cNvPr id="9" name="Groupe 8"/>
        <xdr:cNvGrpSpPr/>
      </xdr:nvGrpSpPr>
      <xdr:grpSpPr>
        <a:xfrm>
          <a:off x="17506950" y="4962525"/>
          <a:ext cx="5842907" cy="3693560"/>
          <a:chOff x="9096375" y="4867275"/>
          <a:chExt cx="5842907" cy="369356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" name="Graphique 9"/>
              <xdr:cNvGraphicFramePr/>
            </xdr:nvGraphicFramePr>
            <xdr:xfrm>
              <a:off x="9115425" y="4867275"/>
              <a:ext cx="5823857" cy="365760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FR" sz="1100"/>
                  <a:t>Ce graphique n’est pas disponible dans votre version d’Excel.
La modification de cette forme ou l’enregistrement de ce classeur dans un autre format de fichier endommagera le graphique de façon irréparable.</a:t>
                </a:r>
              </a:p>
            </xdr:txBody>
          </xdr:sp>
        </mc:Fallback>
      </mc:AlternateContent>
      <xdr:sp macro="" textlink="">
        <xdr:nvSpPr>
          <xdr:cNvPr id="11" name="ZoneTexte 10"/>
          <xdr:cNvSpPr txBox="1"/>
        </xdr:nvSpPr>
        <xdr:spPr>
          <a:xfrm>
            <a:off x="9096375" y="8296275"/>
            <a:ext cx="49693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*, comparé à eaux usées J0 ABCDEF</a:t>
            </a:r>
            <a:r>
              <a:rPr lang="fr-FR" sz="1100" baseline="0"/>
              <a:t> ; diff S entre </a:t>
            </a:r>
            <a:r>
              <a:rPr lang="fr-FR" sz="1100" i="1" baseline="0"/>
              <a:t>BF in vitro</a:t>
            </a:r>
            <a:r>
              <a:rPr lang="fr-FR" sz="1100" baseline="0"/>
              <a:t> et BF environnemental </a:t>
            </a:r>
            <a:endParaRPr lang="fr-FR" sz="1100"/>
          </a:p>
        </xdr:txBody>
      </xdr:sp>
    </xdr:grpSp>
    <xdr:clientData/>
  </xdr:twoCellAnchor>
  <xdr:twoCellAnchor>
    <xdr:from>
      <xdr:col>34</xdr:col>
      <xdr:colOff>742950</xdr:colOff>
      <xdr:row>26</xdr:row>
      <xdr:rowOff>9525</xdr:rowOff>
    </xdr:from>
    <xdr:to>
      <xdr:col>42</xdr:col>
      <xdr:colOff>489857</xdr:colOff>
      <xdr:row>45</xdr:row>
      <xdr:rowOff>83585</xdr:rowOff>
    </xdr:to>
    <xdr:grpSp>
      <xdr:nvGrpSpPr>
        <xdr:cNvPr id="12" name="Groupe 11"/>
        <xdr:cNvGrpSpPr/>
      </xdr:nvGrpSpPr>
      <xdr:grpSpPr>
        <a:xfrm>
          <a:off x="26650950" y="4962525"/>
          <a:ext cx="5842907" cy="3693560"/>
          <a:chOff x="9096375" y="4867275"/>
          <a:chExt cx="5842907" cy="369356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Graphique 12"/>
              <xdr:cNvGraphicFramePr/>
            </xdr:nvGraphicFramePr>
            <xdr:xfrm>
              <a:off x="9115425" y="4867275"/>
              <a:ext cx="5823857" cy="365760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FR" sz="1100"/>
                  <a:t>Ce graphique n’est pas disponible dans votre version d’Excel.
La modification de cette forme ou l’enregistrement de ce classeur dans un autre format de fichier endommagera le graphique de façon irréparable.</a:t>
                </a:r>
              </a:p>
            </xdr:txBody>
          </xdr:sp>
        </mc:Fallback>
      </mc:AlternateContent>
      <xdr:sp macro="" textlink="">
        <xdr:nvSpPr>
          <xdr:cNvPr id="14" name="ZoneTexte 13"/>
          <xdr:cNvSpPr txBox="1"/>
        </xdr:nvSpPr>
        <xdr:spPr>
          <a:xfrm>
            <a:off x="9096375" y="8296275"/>
            <a:ext cx="49693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fr-FR" sz="1100"/>
              <a:t>*, comparé à eaux usées J0 ABCDEF</a:t>
            </a:r>
            <a:r>
              <a:rPr lang="fr-FR" sz="1100" baseline="0"/>
              <a:t> ; diff S entre </a:t>
            </a:r>
            <a:r>
              <a:rPr lang="fr-FR" sz="1100" i="1" baseline="0"/>
              <a:t>BF in vitro</a:t>
            </a:r>
            <a:r>
              <a:rPr lang="fr-FR" sz="1100" baseline="0"/>
              <a:t> et BF environnemental </a:t>
            </a:r>
            <a:endParaRPr lang="fr-FR" sz="1100"/>
          </a:p>
        </xdr:txBody>
      </xdr:sp>
    </xdr:grpSp>
    <xdr:clientData/>
  </xdr:twoCellAnchor>
  <xdr:oneCellAnchor>
    <xdr:from>
      <xdr:col>39</xdr:col>
      <xdr:colOff>752475</xdr:colOff>
      <xdr:row>31</xdr:row>
      <xdr:rowOff>95250</xdr:rowOff>
    </xdr:from>
    <xdr:ext cx="440120" cy="405432"/>
    <xdr:sp macro="" textlink="">
      <xdr:nvSpPr>
        <xdr:cNvPr id="15" name="ZoneTexte 14"/>
        <xdr:cNvSpPr txBox="1"/>
      </xdr:nvSpPr>
      <xdr:spPr>
        <a:xfrm>
          <a:off x="30470475" y="6000750"/>
          <a:ext cx="44012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2000"/>
            <a:t>**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dupouy/Documents/V&#233;ro/Antibior&#233;sistance/protocole/2021_ATB_film/ATB_biofilm_qPCR/20220405_ATB_biofilm_qPCR_Sofia/20220601_donnees_brutes_relat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itu_invitro_AB_log_VDU (2)"/>
      <sheetName val="AB"/>
      <sheetName val="EF"/>
      <sheetName val="AB_log"/>
      <sheetName val="insitu_invitro_AB_log_VDU"/>
      <sheetName val="EF_log"/>
      <sheetName val="Insitu_invitro_logABEF_VDU"/>
    </sheetNames>
    <sheetDataSet>
      <sheetData sheetId="0">
        <row r="2">
          <cell r="C2">
            <v>-7.803757444511275</v>
          </cell>
          <cell r="Q2">
            <v>-4.973677951719881</v>
          </cell>
          <cell r="AC2">
            <v>-5.2055718683488523</v>
          </cell>
          <cell r="AO2">
            <v>-5.5233144440577693</v>
          </cell>
        </row>
        <row r="3">
          <cell r="C3">
            <v>-5.7451765820978959</v>
          </cell>
          <cell r="Q3">
            <v>-3.5949312408440002</v>
          </cell>
          <cell r="AC3">
            <v>-4.6575412865231973</v>
          </cell>
          <cell r="AO3">
            <v>-4.6000021680265508</v>
          </cell>
        </row>
        <row r="4">
          <cell r="C4">
            <v>-5.0160398368753887</v>
          </cell>
          <cell r="Q4">
            <v>-3.3537114572910971</v>
          </cell>
          <cell r="AC4">
            <v>-4.0988656919682862</v>
          </cell>
          <cell r="AO4">
            <v>-4.2361080662118358</v>
          </cell>
        </row>
        <row r="5">
          <cell r="C5">
            <v>-5.8507675911933417</v>
          </cell>
          <cell r="Q5">
            <v>-3.5434694268817157</v>
          </cell>
          <cell r="AC5">
            <v>-4.7317745004424836</v>
          </cell>
          <cell r="AO5">
            <v>-4.4756704561290936</v>
          </cell>
        </row>
        <row r="6">
          <cell r="C6">
            <v>-5.4874173327759488</v>
          </cell>
          <cell r="Q6">
            <v>-3.5152184073906199</v>
          </cell>
          <cell r="AC6">
            <v>-4.6783359862193858</v>
          </cell>
          <cell r="AO6">
            <v>-4.260473324010345</v>
          </cell>
        </row>
        <row r="7">
          <cell r="C7">
            <v>-5.5637836290339084</v>
          </cell>
          <cell r="Q7">
            <v>-3.4625172044395414</v>
          </cell>
          <cell r="AC7">
            <v>-4.667518649412397</v>
          </cell>
          <cell r="AO7">
            <v>-4.1895820183797969</v>
          </cell>
        </row>
        <row r="8">
          <cell r="C8">
            <v>-5.5399895780003305</v>
          </cell>
          <cell r="Q8">
            <v>-3.4965713487971248</v>
          </cell>
          <cell r="AC8">
            <v>-4.5786364936642814</v>
          </cell>
          <cell r="AO8">
            <v>-4.1435795793162864</v>
          </cell>
        </row>
        <row r="26">
          <cell r="C26">
            <v>-4.3279431122459426</v>
          </cell>
          <cell r="Q26">
            <v>-3.304420402477219</v>
          </cell>
          <cell r="AC26">
            <v>-4.4375885965493191</v>
          </cell>
          <cell r="AO26">
            <v>-2.7050871157150764</v>
          </cell>
        </row>
        <row r="27">
          <cell r="C27">
            <v>-5.3544573615246831</v>
          </cell>
          <cell r="Q27">
            <v>-3.368980980312593</v>
          </cell>
          <cell r="AC27">
            <v>-4.7830766349924572</v>
          </cell>
          <cell r="AO27">
            <v>-2.6569712092643183</v>
          </cell>
        </row>
        <row r="28">
          <cell r="C28">
            <v>-5.7317772533247915</v>
          </cell>
          <cell r="Q28">
            <v>-3.5758723342234306</v>
          </cell>
          <cell r="AC28">
            <v>-4.6344085456318194</v>
          </cell>
          <cell r="AO28">
            <v>-6.206092125825676</v>
          </cell>
        </row>
        <row r="29">
          <cell r="C29">
            <v>-4.913492317218461</v>
          </cell>
          <cell r="Q29">
            <v>-3.4743540644534714</v>
          </cell>
          <cell r="AC29">
            <v>-4.3943433102359286</v>
          </cell>
          <cell r="AO29">
            <v>-2.6057230410196937</v>
          </cell>
        </row>
        <row r="30">
          <cell r="C30">
            <v>-5.0927612048791628</v>
          </cell>
          <cell r="Q30">
            <v>-2.8548214995878407</v>
          </cell>
          <cell r="AC30">
            <v>-4.8395533546760943</v>
          </cell>
          <cell r="AO30">
            <v>-3.2246648542010368</v>
          </cell>
        </row>
        <row r="31">
          <cell r="C31">
            <v>-4.5761607103918287</v>
          </cell>
          <cell r="Q31">
            <v>-2.8903346312164304</v>
          </cell>
          <cell r="AC31">
            <v>-4.3033274954328808</v>
          </cell>
          <cell r="AO31">
            <v>-2.5069658146882818</v>
          </cell>
        </row>
        <row r="32">
          <cell r="C32">
            <v>-5.1735438308031636</v>
          </cell>
          <cell r="Q32">
            <v>-3.1811428878007022</v>
          </cell>
          <cell r="AC32">
            <v>-4.4553976986324493</v>
          </cell>
          <cell r="AO32">
            <v>-2.6353228657881855</v>
          </cell>
        </row>
        <row r="33">
          <cell r="C33">
            <v>-5.0304154990198873</v>
          </cell>
          <cell r="Q33">
            <v>-2.7565292339987693</v>
          </cell>
          <cell r="AC33">
            <v>-3.9856326032934173</v>
          </cell>
          <cell r="AO33">
            <v>-2.9281984797171039</v>
          </cell>
        </row>
        <row r="34">
          <cell r="C34">
            <v>-4.1989090254183052</v>
          </cell>
          <cell r="Q34">
            <v>-2.411314457520342</v>
          </cell>
          <cell r="AC34">
            <v>-3.9778277093565881</v>
          </cell>
          <cell r="AO34">
            <v>-2.5012276188054248</v>
          </cell>
        </row>
        <row r="35">
          <cell r="C35">
            <v>-4.3110788821417358</v>
          </cell>
          <cell r="Q35">
            <v>-2.7224569966759726</v>
          </cell>
          <cell r="AC35">
            <v>-3.7042450903133806</v>
          </cell>
          <cell r="AO35">
            <v>-2.2563330799740142</v>
          </cell>
        </row>
        <row r="36">
          <cell r="C36">
            <v>-5.157316306773132</v>
          </cell>
          <cell r="Q36">
            <v>-2.7169550312719695</v>
          </cell>
          <cell r="AC36">
            <v>-4.371569289418149</v>
          </cell>
          <cell r="AO36">
            <v>-2.0532813001772254</v>
          </cell>
        </row>
        <row r="37">
          <cell r="C37">
            <v>-5.1736163304671789</v>
          </cell>
          <cell r="Q37">
            <v>-2.2776154184904898</v>
          </cell>
          <cell r="AC37">
            <v>-3.7753898442967784</v>
          </cell>
          <cell r="AO37">
            <v>-2.9141185537788066</v>
          </cell>
        </row>
        <row r="38">
          <cell r="C38">
            <v>-4.7486349949426803</v>
          </cell>
          <cell r="Q38">
            <v>-2.8548214995878407</v>
          </cell>
          <cell r="AC38">
            <v>-4.380036975233434</v>
          </cell>
          <cell r="AO38">
            <v>-3.2587590157022244</v>
          </cell>
        </row>
        <row r="39">
          <cell r="C39">
            <v>-4.6725527597277141</v>
          </cell>
          <cell r="Q39">
            <v>-2.2413416234292569</v>
          </cell>
          <cell r="AC39">
            <v>-3.826440798765022</v>
          </cell>
          <cell r="AO39">
            <v>-2.1646182213186824</v>
          </cell>
        </row>
        <row r="40">
          <cell r="C40">
            <v>-4.6711910366341822</v>
          </cell>
          <cell r="Q40">
            <v>-2.3157571234820313</v>
          </cell>
          <cell r="AC40">
            <v>-3.9853436013590566</v>
          </cell>
          <cell r="AO40">
            <v>-2.4375306256357558</v>
          </cell>
        </row>
        <row r="41">
          <cell r="C41">
            <v>-6.6614651343542146</v>
          </cell>
          <cell r="Q41">
            <v>-2.7296328239320227</v>
          </cell>
          <cell r="AC41">
            <v>-4.2560146017099525</v>
          </cell>
          <cell r="AO41">
            <v>-2.8589361193417782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-7.803757444511275</v>
          </cell>
          <cell r="P2">
            <v>-4.973677951719881</v>
          </cell>
          <cell r="AA2">
            <v>-5.2055718683488523</v>
          </cell>
          <cell r="AL2">
            <v>-5.5233144440577693</v>
          </cell>
        </row>
        <row r="3">
          <cell r="D3">
            <v>-5.7451765820978959</v>
          </cell>
          <cell r="P3">
            <v>-3.5949312408440002</v>
          </cell>
          <cell r="AA3">
            <v>-4.6575412865231973</v>
          </cell>
          <cell r="AL3">
            <v>-4.6000021680265508</v>
          </cell>
        </row>
        <row r="4">
          <cell r="D4">
            <v>-5.0160398368753887</v>
          </cell>
          <cell r="P4">
            <v>-3.3537114572910971</v>
          </cell>
          <cell r="AA4">
            <v>-4.0988656919682862</v>
          </cell>
          <cell r="AL4">
            <v>-4.2361080662118358</v>
          </cell>
        </row>
        <row r="5">
          <cell r="D5">
            <v>-5.5637836290339084</v>
          </cell>
          <cell r="P5">
            <v>-3.4625172044395414</v>
          </cell>
          <cell r="AA5">
            <v>-4.667518649412397</v>
          </cell>
          <cell r="AL5">
            <v>-4.1895820183797969</v>
          </cell>
        </row>
        <row r="6">
          <cell r="D6">
            <v>-5.5399895780003305</v>
          </cell>
          <cell r="P6">
            <v>-3.4965713487971248</v>
          </cell>
          <cell r="AA6">
            <v>-4.5786364936642814</v>
          </cell>
          <cell r="AL6">
            <v>-4.1435795793162864</v>
          </cell>
        </row>
        <row r="7">
          <cell r="D7">
            <v>-4.3279431122459426</v>
          </cell>
          <cell r="P7">
            <v>-3.304420402477219</v>
          </cell>
          <cell r="AA7">
            <v>-4.4375885965493191</v>
          </cell>
          <cell r="AL7">
            <v>-2.7050871157150764</v>
          </cell>
        </row>
        <row r="8">
          <cell r="D8">
            <v>-5.3544573615246831</v>
          </cell>
          <cell r="P8">
            <v>-3.368980980312593</v>
          </cell>
          <cell r="AA8">
            <v>-4.7830766349924572</v>
          </cell>
          <cell r="AL8">
            <v>-2.6569712092643183</v>
          </cell>
        </row>
        <row r="9">
          <cell r="D9">
            <v>-5.7317772533247915</v>
          </cell>
          <cell r="P9">
            <v>-3.5758723342234306</v>
          </cell>
          <cell r="AA9">
            <v>-4.6344085456318194</v>
          </cell>
          <cell r="AL9">
            <v>-6.206092125825676</v>
          </cell>
        </row>
        <row r="10">
          <cell r="D10">
            <v>-4.913492317218461</v>
          </cell>
          <cell r="P10">
            <v>-3.4743540644534714</v>
          </cell>
          <cell r="AA10">
            <v>-4.3943433102359286</v>
          </cell>
          <cell r="AL10">
            <v>-2.6057230410196937</v>
          </cell>
        </row>
        <row r="11">
          <cell r="D11">
            <v>-5.044742947740402</v>
          </cell>
          <cell r="P11">
            <v>-2.7931159629394231</v>
          </cell>
          <cell r="AA11">
            <v>-4.3476005107427911</v>
          </cell>
          <cell r="AL11">
            <v>-3.6554416271541501</v>
          </cell>
        </row>
        <row r="12">
          <cell r="D12">
            <v>-4.987781697045186</v>
          </cell>
          <cell r="P12">
            <v>-2.6584219367318083</v>
          </cell>
          <cell r="AA12">
            <v>-5.4958519112083843</v>
          </cell>
          <cell r="AL12">
            <v>-2.6805089100714361</v>
          </cell>
        </row>
        <row r="13">
          <cell r="D13">
            <v>-4.7362346831204567</v>
          </cell>
          <cell r="P13">
            <v>-2.1887702384026837</v>
          </cell>
          <cell r="AA13">
            <v>-4.1158074544762497</v>
          </cell>
          <cell r="AL13">
            <v>-1.8821637970816181</v>
          </cell>
        </row>
        <row r="14">
          <cell r="D14">
            <v>-4.8544696231990994</v>
          </cell>
          <cell r="P14">
            <v>-1.9920604094533161</v>
          </cell>
          <cell r="AA14">
            <v>-4.1715600773094694</v>
          </cell>
          <cell r="AL14">
            <v>-1.7788693256928694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I1" workbookViewId="0">
      <selection activeCell="L15" sqref="L15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</row>
    <row r="2" spans="1:16" x14ac:dyDescent="0.25">
      <c r="A2" t="s">
        <v>3</v>
      </c>
      <c r="B2" t="s">
        <v>43</v>
      </c>
      <c r="C2">
        <v>4.8249105442571701E-4</v>
      </c>
      <c r="D2">
        <v>1.8665625353553612E-2</v>
      </c>
      <c r="E2">
        <v>1.7996374765733491E-4</v>
      </c>
      <c r="F2">
        <v>0.20714479474509381</v>
      </c>
      <c r="G2">
        <v>2.6364740860702998E-4</v>
      </c>
      <c r="H2" t="s">
        <v>87</v>
      </c>
      <c r="I2" t="s">
        <v>82</v>
      </c>
      <c r="J2" t="s">
        <v>79</v>
      </c>
      <c r="K2" t="s">
        <v>81</v>
      </c>
      <c r="L2" t="s">
        <v>84</v>
      </c>
      <c r="M2" t="s">
        <v>89</v>
      </c>
      <c r="N2">
        <v>0</v>
      </c>
      <c r="O2">
        <v>1</v>
      </c>
      <c r="P2" t="s">
        <v>72</v>
      </c>
    </row>
    <row r="3" spans="1:16" x14ac:dyDescent="0.25">
      <c r="A3" t="s">
        <v>3</v>
      </c>
      <c r="B3" t="s">
        <v>57</v>
      </c>
      <c r="C3">
        <v>7.7709825100870877E-2</v>
      </c>
      <c r="D3">
        <v>2.177364265202078E-2</v>
      </c>
      <c r="E3">
        <v>2.4874811411326612E-4</v>
      </c>
      <c r="F3">
        <v>0.38413695932755099</v>
      </c>
      <c r="G3">
        <v>2.9175294148124311E-4</v>
      </c>
      <c r="H3" t="s">
        <v>90</v>
      </c>
      <c r="I3" t="s">
        <v>82</v>
      </c>
      <c r="J3" t="s">
        <v>79</v>
      </c>
      <c r="K3" t="s">
        <v>81</v>
      </c>
      <c r="L3" t="s">
        <v>84</v>
      </c>
      <c r="M3" t="s">
        <v>89</v>
      </c>
      <c r="N3">
        <v>1</v>
      </c>
      <c r="O3">
        <v>0</v>
      </c>
      <c r="P3" t="s">
        <v>93</v>
      </c>
    </row>
    <row r="4" spans="1:16" x14ac:dyDescent="0.25">
      <c r="A4" t="s">
        <v>3</v>
      </c>
      <c r="B4" t="s">
        <v>18</v>
      </c>
      <c r="C4">
        <v>9.0210492172296657E-5</v>
      </c>
      <c r="D4">
        <v>9.0418055755764632E-3</v>
      </c>
      <c r="E4">
        <v>4.4915836188247512E-4</v>
      </c>
      <c r="F4">
        <v>2.2108453926207878E-3</v>
      </c>
      <c r="G4">
        <v>6.736426249325352E-5</v>
      </c>
      <c r="H4" t="s">
        <v>78</v>
      </c>
      <c r="I4" t="s">
        <v>82</v>
      </c>
      <c r="J4" t="s">
        <v>79</v>
      </c>
      <c r="K4" t="s">
        <v>81</v>
      </c>
      <c r="L4" t="s">
        <v>84</v>
      </c>
      <c r="M4" t="s">
        <v>74</v>
      </c>
      <c r="N4">
        <v>0</v>
      </c>
      <c r="O4">
        <v>0</v>
      </c>
      <c r="P4" t="s">
        <v>74</v>
      </c>
    </row>
    <row r="5" spans="1:16" x14ac:dyDescent="0.25">
      <c r="A5" t="s">
        <v>3</v>
      </c>
      <c r="B5" t="s">
        <v>35</v>
      </c>
      <c r="C5">
        <v>4.8225840561016122E-5</v>
      </c>
      <c r="D5">
        <v>9.7090081717252173E-4</v>
      </c>
      <c r="E5">
        <v>1.535716169780958E-2</v>
      </c>
      <c r="F5">
        <v>3.7044479878936911E-6</v>
      </c>
      <c r="G5">
        <v>1.707825142358439E-5</v>
      </c>
      <c r="H5" t="s">
        <v>86</v>
      </c>
      <c r="I5" t="s">
        <v>82</v>
      </c>
      <c r="J5" t="s">
        <v>79</v>
      </c>
      <c r="K5" t="s">
        <v>81</v>
      </c>
      <c r="L5" t="s">
        <v>84</v>
      </c>
      <c r="M5" t="s">
        <v>89</v>
      </c>
      <c r="N5">
        <v>1</v>
      </c>
      <c r="O5">
        <v>0</v>
      </c>
      <c r="P5" t="s">
        <v>71</v>
      </c>
    </row>
    <row r="6" spans="1:16" x14ac:dyDescent="0.25">
      <c r="A6" t="s">
        <v>3</v>
      </c>
      <c r="B6" t="s">
        <v>50</v>
      </c>
      <c r="C6">
        <v>6.2145833995136578E-5</v>
      </c>
      <c r="D6">
        <v>1.6267639477563649E-2</v>
      </c>
      <c r="E6">
        <v>4.4465246998056053E-3</v>
      </c>
      <c r="F6">
        <v>3.1111845892099659E-5</v>
      </c>
      <c r="G6">
        <v>1.4343187652614359E-4</v>
      </c>
      <c r="H6" t="s">
        <v>87</v>
      </c>
      <c r="I6" t="s">
        <v>82</v>
      </c>
      <c r="J6" t="s">
        <v>79</v>
      </c>
      <c r="K6" t="s">
        <v>81</v>
      </c>
      <c r="L6" t="s">
        <v>84</v>
      </c>
      <c r="M6" t="s">
        <v>89</v>
      </c>
      <c r="N6">
        <v>0</v>
      </c>
      <c r="O6">
        <v>1</v>
      </c>
      <c r="P6" t="s">
        <v>72</v>
      </c>
    </row>
    <row r="7" spans="1:16" x14ac:dyDescent="0.25">
      <c r="A7" t="s">
        <v>3</v>
      </c>
      <c r="B7" t="s">
        <v>64</v>
      </c>
      <c r="C7">
        <v>0.10090725802804119</v>
      </c>
      <c r="E7">
        <v>2.5687933890880071E-4</v>
      </c>
      <c r="F7">
        <v>3.3185069479930281E-2</v>
      </c>
      <c r="G7">
        <v>5.5622901809315825E-4</v>
      </c>
      <c r="H7" t="s">
        <v>90</v>
      </c>
      <c r="I7" t="s">
        <v>82</v>
      </c>
      <c r="J7" t="s">
        <v>79</v>
      </c>
      <c r="K7" t="s">
        <v>81</v>
      </c>
      <c r="L7" t="s">
        <v>84</v>
      </c>
      <c r="M7" t="s">
        <v>89</v>
      </c>
      <c r="N7">
        <v>1</v>
      </c>
      <c r="O7">
        <v>1</v>
      </c>
      <c r="P7" t="s">
        <v>93</v>
      </c>
    </row>
    <row r="8" spans="1:16" x14ac:dyDescent="0.25">
      <c r="A8" t="s">
        <v>3</v>
      </c>
      <c r="B8" t="s">
        <v>8</v>
      </c>
      <c r="C8">
        <v>1.8355461867919709E-4</v>
      </c>
      <c r="D8">
        <v>2.916408145221543E-2</v>
      </c>
      <c r="E8">
        <v>7.6593611129916232E-4</v>
      </c>
      <c r="F8">
        <v>0.1311705087327957</v>
      </c>
      <c r="G8">
        <v>3.1014108208561331E-5</v>
      </c>
      <c r="H8" t="s">
        <v>78</v>
      </c>
      <c r="I8" t="s">
        <v>82</v>
      </c>
      <c r="J8" t="s">
        <v>79</v>
      </c>
      <c r="K8" t="s">
        <v>81</v>
      </c>
      <c r="L8" t="s">
        <v>83</v>
      </c>
      <c r="M8" t="s">
        <v>74</v>
      </c>
      <c r="N8">
        <v>0</v>
      </c>
      <c r="O8">
        <v>0</v>
      </c>
      <c r="P8" t="s">
        <v>74</v>
      </c>
    </row>
    <row r="9" spans="1:16" x14ac:dyDescent="0.25">
      <c r="A9" t="s">
        <v>3</v>
      </c>
      <c r="B9" t="s">
        <v>24</v>
      </c>
      <c r="C9">
        <v>3.302648588497444E-4</v>
      </c>
      <c r="D9">
        <v>3.7467668229744219E-2</v>
      </c>
      <c r="E9">
        <v>3.0355462838900791E-3</v>
      </c>
      <c r="F9">
        <v>0.37733661339867358</v>
      </c>
      <c r="G9">
        <v>3.7688194328481301E-5</v>
      </c>
      <c r="H9" t="s">
        <v>86</v>
      </c>
      <c r="I9" t="s">
        <v>82</v>
      </c>
      <c r="J9" t="s">
        <v>79</v>
      </c>
      <c r="K9" t="s">
        <v>81</v>
      </c>
      <c r="L9" t="s">
        <v>83</v>
      </c>
      <c r="M9" t="s">
        <v>88</v>
      </c>
      <c r="N9">
        <v>1</v>
      </c>
      <c r="O9">
        <v>0</v>
      </c>
      <c r="P9" t="s">
        <v>71</v>
      </c>
    </row>
    <row r="10" spans="1:16" x14ac:dyDescent="0.25">
      <c r="A10" t="s">
        <v>3</v>
      </c>
      <c r="B10" t="s">
        <v>41</v>
      </c>
      <c r="C10">
        <v>1.105623408763096E-4</v>
      </c>
      <c r="D10">
        <v>1.0451134520980669E-2</v>
      </c>
      <c r="E10">
        <v>8.3882704506441151E-4</v>
      </c>
      <c r="F10">
        <v>6.3960596120341856E-2</v>
      </c>
      <c r="G10">
        <v>1.8380849408275999E-5</v>
      </c>
      <c r="H10" t="s">
        <v>87</v>
      </c>
      <c r="I10" t="s">
        <v>82</v>
      </c>
      <c r="J10" t="s">
        <v>79</v>
      </c>
      <c r="K10" t="s">
        <v>81</v>
      </c>
      <c r="L10" t="s">
        <v>83</v>
      </c>
      <c r="M10" t="s">
        <v>88</v>
      </c>
      <c r="N10">
        <v>0</v>
      </c>
      <c r="O10">
        <v>1</v>
      </c>
      <c r="P10" t="s">
        <v>72</v>
      </c>
    </row>
    <row r="11" spans="1:16" x14ac:dyDescent="0.25">
      <c r="A11" t="s">
        <v>3</v>
      </c>
      <c r="B11" t="s">
        <v>55</v>
      </c>
      <c r="C11">
        <v>5.6869180768697172E-3</v>
      </c>
      <c r="D11">
        <v>3.5428862278994312E-2</v>
      </c>
      <c r="E11">
        <v>3.30014688886933E-3</v>
      </c>
      <c r="F11">
        <v>0.45038414268314098</v>
      </c>
      <c r="G11">
        <v>3.6561781868383762E-5</v>
      </c>
      <c r="H11" t="s">
        <v>90</v>
      </c>
      <c r="I11" t="s">
        <v>82</v>
      </c>
      <c r="J11" t="s">
        <v>79</v>
      </c>
      <c r="K11" t="s">
        <v>81</v>
      </c>
      <c r="L11" t="s">
        <v>83</v>
      </c>
      <c r="M11" t="s">
        <v>88</v>
      </c>
      <c r="N11">
        <v>1</v>
      </c>
      <c r="O11">
        <v>1</v>
      </c>
      <c r="P11" t="s">
        <v>93</v>
      </c>
    </row>
    <row r="12" spans="1:16" x14ac:dyDescent="0.25">
      <c r="A12" t="s">
        <v>3</v>
      </c>
      <c r="B12" t="s">
        <v>16</v>
      </c>
      <c r="C12">
        <v>1.3980747004740241E-4</v>
      </c>
      <c r="D12">
        <v>4.8996593495574663E-2</v>
      </c>
      <c r="E12">
        <v>6.7365869971682804E-4</v>
      </c>
      <c r="F12">
        <v>0.1663913227764712</v>
      </c>
      <c r="G12">
        <v>3.8944236528760403E-5</v>
      </c>
      <c r="H12" t="s">
        <v>78</v>
      </c>
      <c r="I12" t="s">
        <v>82</v>
      </c>
      <c r="J12" t="s">
        <v>79</v>
      </c>
      <c r="K12" t="s">
        <v>81</v>
      </c>
      <c r="L12" t="s">
        <v>83</v>
      </c>
      <c r="M12" t="s">
        <v>74</v>
      </c>
      <c r="N12">
        <v>0</v>
      </c>
      <c r="O12">
        <v>0</v>
      </c>
      <c r="P12" t="s">
        <v>74</v>
      </c>
    </row>
    <row r="13" spans="1:16" x14ac:dyDescent="0.25">
      <c r="A13" t="s">
        <v>3</v>
      </c>
      <c r="B13" t="s">
        <v>33</v>
      </c>
      <c r="C13">
        <v>5.2508796648581893E-4</v>
      </c>
      <c r="D13">
        <v>8.1402375390301249E-2</v>
      </c>
      <c r="E13">
        <v>4.8743866703810186E-3</v>
      </c>
      <c r="F13">
        <v>0.76823091095432883</v>
      </c>
      <c r="G13">
        <v>5.8276253199039503E-5</v>
      </c>
      <c r="H13" t="s">
        <v>86</v>
      </c>
      <c r="I13" t="s">
        <v>82</v>
      </c>
      <c r="J13" t="s">
        <v>79</v>
      </c>
      <c r="K13" t="s">
        <v>81</v>
      </c>
      <c r="L13" t="s">
        <v>83</v>
      </c>
      <c r="M13" t="s">
        <v>88</v>
      </c>
      <c r="N13">
        <v>1</v>
      </c>
      <c r="O13">
        <v>0</v>
      </c>
      <c r="P13" t="s">
        <v>71</v>
      </c>
    </row>
    <row r="14" spans="1:16" x14ac:dyDescent="0.25">
      <c r="A14" t="s">
        <v>3</v>
      </c>
      <c r="B14" t="s">
        <v>48</v>
      </c>
      <c r="C14">
        <v>1.748306792241304E-4</v>
      </c>
      <c r="D14">
        <v>1.4282140904291101E-2</v>
      </c>
      <c r="E14">
        <v>1.2844975963609831E-3</v>
      </c>
      <c r="F14">
        <v>0.11850522937951111</v>
      </c>
      <c r="G14">
        <v>5.1820274749798428E-5</v>
      </c>
      <c r="H14" t="s">
        <v>87</v>
      </c>
      <c r="I14" t="s">
        <v>82</v>
      </c>
      <c r="J14" t="s">
        <v>79</v>
      </c>
      <c r="K14" t="s">
        <v>81</v>
      </c>
      <c r="L14" t="s">
        <v>83</v>
      </c>
      <c r="M14" t="s">
        <v>88</v>
      </c>
      <c r="N14">
        <v>0</v>
      </c>
      <c r="O14">
        <v>1</v>
      </c>
      <c r="P14" t="s">
        <v>72</v>
      </c>
    </row>
    <row r="15" spans="1:16" x14ac:dyDescent="0.25">
      <c r="A15" t="s">
        <v>3</v>
      </c>
      <c r="B15" t="s">
        <v>62</v>
      </c>
      <c r="C15">
        <v>9.2897252863888887E-3</v>
      </c>
      <c r="D15">
        <v>3.9633928996429549E-2</v>
      </c>
      <c r="E15">
        <v>7.849765601503975E-3</v>
      </c>
      <c r="F15">
        <v>0.65893710421944784</v>
      </c>
      <c r="G15">
        <v>5.9443406219155E-5</v>
      </c>
      <c r="H15" t="s">
        <v>90</v>
      </c>
      <c r="I15" t="s">
        <v>82</v>
      </c>
      <c r="J15" t="s">
        <v>79</v>
      </c>
      <c r="K15" t="s">
        <v>81</v>
      </c>
      <c r="L15" t="s">
        <v>83</v>
      </c>
      <c r="M15" t="s">
        <v>88</v>
      </c>
      <c r="N15">
        <v>1</v>
      </c>
      <c r="O15">
        <v>1</v>
      </c>
      <c r="P15" t="s">
        <v>93</v>
      </c>
    </row>
    <row r="16" spans="1:16" x14ac:dyDescent="0.25">
      <c r="A16" t="s">
        <v>3</v>
      </c>
      <c r="B16" t="s">
        <v>29</v>
      </c>
      <c r="C16">
        <v>1.410043168543534E-4</v>
      </c>
      <c r="D16">
        <v>1.753630912974339E-2</v>
      </c>
      <c r="E16">
        <v>1.854494286098548E-3</v>
      </c>
      <c r="F16">
        <v>3.3444872439579278E-3</v>
      </c>
      <c r="G16">
        <v>5.3041911494720091E-5</v>
      </c>
      <c r="H16" t="s">
        <v>74</v>
      </c>
      <c r="I16" t="s">
        <v>75</v>
      </c>
      <c r="J16" t="s">
        <v>74</v>
      </c>
      <c r="K16" t="s">
        <v>85</v>
      </c>
      <c r="L16" t="s">
        <v>79</v>
      </c>
      <c r="M16" t="s">
        <v>74</v>
      </c>
      <c r="N16">
        <v>0</v>
      </c>
      <c r="O16">
        <v>0</v>
      </c>
      <c r="P16" t="s">
        <v>74</v>
      </c>
    </row>
    <row r="17" spans="1:16" x14ac:dyDescent="0.25">
      <c r="A17" t="s">
        <v>3</v>
      </c>
      <c r="B17" t="s">
        <v>37</v>
      </c>
      <c r="C17">
        <v>3.2552374049755551E-4</v>
      </c>
      <c r="D17">
        <v>1.8664917353454609E-2</v>
      </c>
      <c r="E17">
        <v>2.0973166943226889E-3</v>
      </c>
      <c r="F17">
        <v>5.4894227265682343E-3</v>
      </c>
      <c r="G17">
        <v>5.3975595301465123E-5</v>
      </c>
      <c r="H17" t="s">
        <v>74</v>
      </c>
      <c r="I17" t="s">
        <v>75</v>
      </c>
      <c r="J17" t="s">
        <v>74</v>
      </c>
      <c r="K17" t="s">
        <v>85</v>
      </c>
      <c r="L17" t="s">
        <v>91</v>
      </c>
      <c r="M17" t="s">
        <v>74</v>
      </c>
      <c r="N17">
        <v>0</v>
      </c>
      <c r="O17">
        <v>0</v>
      </c>
      <c r="P17" t="s">
        <v>74</v>
      </c>
    </row>
    <row r="18" spans="1:16" x14ac:dyDescent="0.25">
      <c r="A18" t="s">
        <v>3</v>
      </c>
      <c r="B18" t="s">
        <v>44</v>
      </c>
      <c r="C18">
        <v>2.7303377325621389E-4</v>
      </c>
      <c r="D18">
        <v>1.8123262821996E-2</v>
      </c>
      <c r="E18">
        <v>2.1502123432424352E-3</v>
      </c>
      <c r="F18">
        <v>6.4627593048616309E-3</v>
      </c>
      <c r="G18">
        <v>5.0424327824852527E-5</v>
      </c>
      <c r="H18" t="s">
        <v>74</v>
      </c>
      <c r="I18" t="s">
        <v>75</v>
      </c>
      <c r="J18" t="s">
        <v>74</v>
      </c>
      <c r="K18" t="s">
        <v>85</v>
      </c>
      <c r="L18" t="s">
        <v>84</v>
      </c>
      <c r="M18" t="s">
        <v>74</v>
      </c>
      <c r="N18">
        <v>0</v>
      </c>
      <c r="O18">
        <v>0</v>
      </c>
      <c r="P18" t="s">
        <v>74</v>
      </c>
    </row>
    <row r="19" spans="1:16" x14ac:dyDescent="0.25">
      <c r="A19" t="s">
        <v>3</v>
      </c>
      <c r="B19" t="s">
        <v>51</v>
      </c>
      <c r="C19">
        <v>2.8841007136213491E-4</v>
      </c>
      <c r="D19">
        <v>1.8608018459853399E-2</v>
      </c>
      <c r="E19">
        <v>2.638538930185016E-3</v>
      </c>
      <c r="F19">
        <v>7.1848949163423412E-3</v>
      </c>
      <c r="G19">
        <v>5.5844018999609329E-5</v>
      </c>
      <c r="H19" t="s">
        <v>74</v>
      </c>
      <c r="I19" t="s">
        <v>75</v>
      </c>
      <c r="J19" t="s">
        <v>74</v>
      </c>
      <c r="K19" t="s">
        <v>85</v>
      </c>
      <c r="L19" t="s">
        <v>83</v>
      </c>
      <c r="M19" t="s">
        <v>74</v>
      </c>
      <c r="N19">
        <v>0</v>
      </c>
      <c r="O19">
        <v>0</v>
      </c>
      <c r="P19" t="s">
        <v>74</v>
      </c>
    </row>
    <row r="20" spans="1:16" x14ac:dyDescent="0.25">
      <c r="A20" t="s">
        <v>3</v>
      </c>
      <c r="B20" t="s">
        <v>63</v>
      </c>
      <c r="C20">
        <v>6.9611932953615046E-5</v>
      </c>
      <c r="D20">
        <v>4.9215672563666902E-4</v>
      </c>
      <c r="E20">
        <v>4.2504088833912878E-4</v>
      </c>
      <c r="F20">
        <v>8.8454249050674102E-2</v>
      </c>
      <c r="G20">
        <v>1.4015436940101741E-5</v>
      </c>
      <c r="H20" t="s">
        <v>90</v>
      </c>
      <c r="I20" t="s">
        <v>82</v>
      </c>
      <c r="J20" t="s">
        <v>92</v>
      </c>
      <c r="K20" t="s">
        <v>81</v>
      </c>
      <c r="L20" t="s">
        <v>82</v>
      </c>
      <c r="P20" t="s">
        <v>74</v>
      </c>
    </row>
    <row r="21" spans="1:16" x14ac:dyDescent="0.25">
      <c r="A21" t="s">
        <v>3</v>
      </c>
      <c r="B21" t="s">
        <v>19</v>
      </c>
      <c r="C21">
        <v>9.6374061776711322E-4</v>
      </c>
      <c r="D21">
        <v>6.7577352934259413E-2</v>
      </c>
      <c r="E21">
        <v>7.964056052878558E-3</v>
      </c>
      <c r="F21">
        <v>5.8061992293207618E-3</v>
      </c>
      <c r="G21">
        <v>2.4093425926924791E-4</v>
      </c>
      <c r="H21" t="s">
        <v>74</v>
      </c>
      <c r="I21" t="s">
        <v>75</v>
      </c>
      <c r="J21" t="s">
        <v>74</v>
      </c>
      <c r="K21" t="s">
        <v>85</v>
      </c>
      <c r="L21" t="s">
        <v>77</v>
      </c>
      <c r="P21" t="s">
        <v>74</v>
      </c>
    </row>
    <row r="22" spans="1:16" x14ac:dyDescent="0.25">
      <c r="A22" t="s">
        <v>3</v>
      </c>
      <c r="B22" t="s">
        <v>11</v>
      </c>
      <c r="C22">
        <v>5.1695845460326422E-5</v>
      </c>
      <c r="D22">
        <v>4.8854936882324972E-5</v>
      </c>
      <c r="E22">
        <v>5.3166485238699853E-5</v>
      </c>
      <c r="F22">
        <v>6.1273118199935348E-5</v>
      </c>
      <c r="G22">
        <v>2.8248141735160212E-4</v>
      </c>
      <c r="H22" t="s">
        <v>74</v>
      </c>
      <c r="I22" t="s">
        <v>75</v>
      </c>
      <c r="J22" t="s">
        <v>74</v>
      </c>
      <c r="K22" t="s">
        <v>85</v>
      </c>
      <c r="L22" t="s">
        <v>77</v>
      </c>
      <c r="P22" t="s">
        <v>74</v>
      </c>
    </row>
    <row r="23" spans="1:16" x14ac:dyDescent="0.25">
      <c r="A23" t="s">
        <v>3</v>
      </c>
      <c r="B23" t="s">
        <v>12</v>
      </c>
      <c r="C23">
        <v>1.7981396513323309E-4</v>
      </c>
      <c r="D23">
        <v>1.5935584539174739E-2</v>
      </c>
      <c r="E23">
        <v>2.2001825377296448E-3</v>
      </c>
      <c r="F23">
        <v>2.5118738920389821E-3</v>
      </c>
      <c r="G23">
        <v>5.0093738849648688E-5</v>
      </c>
      <c r="H23" t="s">
        <v>74</v>
      </c>
      <c r="I23" t="s">
        <v>75</v>
      </c>
      <c r="J23" t="s">
        <v>74</v>
      </c>
      <c r="K23" t="s">
        <v>85</v>
      </c>
      <c r="L23" t="s">
        <v>82</v>
      </c>
      <c r="P23" t="s">
        <v>74</v>
      </c>
    </row>
    <row r="24" spans="1:16" x14ac:dyDescent="0.25">
      <c r="A24" t="s">
        <v>3</v>
      </c>
      <c r="B24" t="s">
        <v>4</v>
      </c>
      <c r="C24">
        <v>0.31988548244076093</v>
      </c>
      <c r="D24">
        <v>2.2963886908134859E-5</v>
      </c>
      <c r="E24">
        <v>5.7627165595918579E-4</v>
      </c>
      <c r="F24">
        <v>1.273425205458683E-3</v>
      </c>
      <c r="G24">
        <v>1.32778215174784E-4</v>
      </c>
      <c r="H24" t="s">
        <v>74</v>
      </c>
      <c r="I24" t="s">
        <v>75</v>
      </c>
      <c r="J24" t="s">
        <v>74</v>
      </c>
      <c r="K24" t="s">
        <v>76</v>
      </c>
      <c r="L24" t="s">
        <v>77</v>
      </c>
      <c r="P24" t="s">
        <v>74</v>
      </c>
    </row>
    <row r="25" spans="1:16" x14ac:dyDescent="0.25">
      <c r="A25" t="s">
        <v>3</v>
      </c>
      <c r="B25" t="s">
        <v>20</v>
      </c>
      <c r="C25">
        <v>1.364795336366888E-4</v>
      </c>
      <c r="D25">
        <v>6.0727783706918766E-6</v>
      </c>
      <c r="E25">
        <v>8.9827289544727967E-4</v>
      </c>
      <c r="F25">
        <v>1.1523394941425379E-3</v>
      </c>
      <c r="G25">
        <v>3.5113074560860179E-5</v>
      </c>
      <c r="H25" t="s">
        <v>74</v>
      </c>
      <c r="I25" t="s">
        <v>75</v>
      </c>
      <c r="J25" t="s">
        <v>74</v>
      </c>
      <c r="K25" t="s">
        <v>81</v>
      </c>
      <c r="L25" t="s">
        <v>82</v>
      </c>
      <c r="P25" t="s">
        <v>74</v>
      </c>
    </row>
    <row r="26" spans="1:16" x14ac:dyDescent="0.25">
      <c r="A26" t="s">
        <v>3</v>
      </c>
      <c r="B26" t="s">
        <v>5</v>
      </c>
      <c r="C26">
        <v>9.5898967776999837E-5</v>
      </c>
      <c r="D26">
        <v>8.545308506793102E-3</v>
      </c>
      <c r="E26">
        <v>4.8105712352408702E-4</v>
      </c>
      <c r="F26">
        <v>3.9101721484270192E-2</v>
      </c>
      <c r="G26">
        <v>5.2402037531221527E-4</v>
      </c>
      <c r="H26" t="s">
        <v>78</v>
      </c>
      <c r="I26" t="s">
        <v>75</v>
      </c>
      <c r="J26" t="s">
        <v>79</v>
      </c>
      <c r="K26" t="s">
        <v>80</v>
      </c>
      <c r="L26" t="s">
        <v>77</v>
      </c>
      <c r="P26" t="s">
        <v>74</v>
      </c>
    </row>
    <row r="27" spans="1:16" x14ac:dyDescent="0.25">
      <c r="A27" t="s">
        <v>3</v>
      </c>
      <c r="B27" t="s">
        <v>6</v>
      </c>
      <c r="C27">
        <v>8.0767900731861501E-5</v>
      </c>
      <c r="D27">
        <v>1.7698590868000089E-3</v>
      </c>
      <c r="E27">
        <v>1.4469270818558261E-4</v>
      </c>
      <c r="F27">
        <v>5.9612199444113037E-3</v>
      </c>
      <c r="G27">
        <v>1.397055112719769E-5</v>
      </c>
      <c r="H27" t="s">
        <v>78</v>
      </c>
      <c r="I27" t="s">
        <v>75</v>
      </c>
      <c r="J27" t="s">
        <v>79</v>
      </c>
      <c r="K27" t="s">
        <v>81</v>
      </c>
      <c r="L27" t="s">
        <v>77</v>
      </c>
      <c r="P27" t="s">
        <v>74</v>
      </c>
    </row>
    <row r="28" spans="1:16" x14ac:dyDescent="0.25">
      <c r="A28" t="s">
        <v>3</v>
      </c>
      <c r="B28" t="s">
        <v>39</v>
      </c>
      <c r="C28">
        <v>1.783877406639735E-4</v>
      </c>
      <c r="D28">
        <v>8.1479694390694935E-6</v>
      </c>
      <c r="E28">
        <v>4.1683389329656489E-4</v>
      </c>
      <c r="F28">
        <v>5.511134171663175E-3</v>
      </c>
      <c r="G28">
        <v>4.7111921590028578E-5</v>
      </c>
      <c r="H28" t="s">
        <v>78</v>
      </c>
      <c r="I28" t="s">
        <v>75</v>
      </c>
      <c r="J28" t="s">
        <v>92</v>
      </c>
      <c r="K28" t="s">
        <v>81</v>
      </c>
      <c r="L28" t="s">
        <v>77</v>
      </c>
      <c r="P28" t="s">
        <v>74</v>
      </c>
    </row>
    <row r="29" spans="1:16" x14ac:dyDescent="0.25">
      <c r="A29" t="s">
        <v>3</v>
      </c>
      <c r="B29" t="s">
        <v>53</v>
      </c>
      <c r="C29">
        <v>6.3254434080999423E-4</v>
      </c>
      <c r="D29">
        <v>1.802089351885788E-2</v>
      </c>
      <c r="E29">
        <v>1.0523792844770851E-3</v>
      </c>
      <c r="F29">
        <v>3.1533514818911638E-2</v>
      </c>
      <c r="G29">
        <v>1.1005792702186991E-4</v>
      </c>
      <c r="H29" t="s">
        <v>87</v>
      </c>
      <c r="I29" t="s">
        <v>82</v>
      </c>
      <c r="J29" t="s">
        <v>92</v>
      </c>
      <c r="K29" t="s">
        <v>81</v>
      </c>
      <c r="L29" t="s">
        <v>77</v>
      </c>
      <c r="P29" t="s">
        <v>74</v>
      </c>
    </row>
    <row r="30" spans="1:16" x14ac:dyDescent="0.25">
      <c r="A30" t="s">
        <v>3</v>
      </c>
      <c r="B30" t="s">
        <v>13</v>
      </c>
      <c r="C30">
        <v>1.3339159652273099E-4</v>
      </c>
      <c r="D30">
        <v>1.5917590393584639E-2</v>
      </c>
      <c r="E30">
        <v>1.0947177229614501E-3</v>
      </c>
      <c r="F30">
        <v>6.2619473411489657E-2</v>
      </c>
      <c r="G30">
        <v>1.423470773200701E-5</v>
      </c>
      <c r="H30" t="s">
        <v>86</v>
      </c>
      <c r="I30" t="s">
        <v>75</v>
      </c>
      <c r="J30" t="s">
        <v>79</v>
      </c>
      <c r="K30" t="s">
        <v>80</v>
      </c>
      <c r="L30" t="s">
        <v>77</v>
      </c>
      <c r="P30" t="s">
        <v>74</v>
      </c>
    </row>
    <row r="31" spans="1:16" x14ac:dyDescent="0.25">
      <c r="A31" t="s">
        <v>3</v>
      </c>
      <c r="B31" t="s">
        <v>21</v>
      </c>
      <c r="C31">
        <v>4.5777094944096333E-5</v>
      </c>
      <c r="D31">
        <v>1.067391026345832E-3</v>
      </c>
      <c r="E31">
        <v>1.713131333913553E-6</v>
      </c>
      <c r="F31">
        <v>1.9743433902696889E-6</v>
      </c>
      <c r="G31">
        <v>9.1021207277604746E-6</v>
      </c>
      <c r="H31" t="s">
        <v>87</v>
      </c>
      <c r="I31" t="s">
        <v>82</v>
      </c>
      <c r="J31" t="s">
        <v>79</v>
      </c>
      <c r="K31" t="s">
        <v>80</v>
      </c>
      <c r="L31" t="s">
        <v>77</v>
      </c>
      <c r="P31" t="s">
        <v>74</v>
      </c>
    </row>
    <row r="32" spans="1:16" x14ac:dyDescent="0.25">
      <c r="A32" t="s">
        <v>3</v>
      </c>
      <c r="B32" t="s">
        <v>30</v>
      </c>
      <c r="C32">
        <v>8.2878542555305196E-5</v>
      </c>
      <c r="D32">
        <v>1.262207060038833E-2</v>
      </c>
      <c r="E32">
        <v>5.4047850680770111E-4</v>
      </c>
      <c r="F32">
        <v>5.154009123047093E-2</v>
      </c>
      <c r="G32">
        <v>1.163700446528062E-5</v>
      </c>
      <c r="H32" t="s">
        <v>90</v>
      </c>
      <c r="I32" t="s">
        <v>82</v>
      </c>
      <c r="J32" t="s">
        <v>79</v>
      </c>
      <c r="K32" t="s">
        <v>80</v>
      </c>
      <c r="L32" t="s">
        <v>77</v>
      </c>
      <c r="P32" t="s">
        <v>74</v>
      </c>
    </row>
    <row r="33" spans="1:16" x14ac:dyDescent="0.25">
      <c r="A33" t="s">
        <v>3</v>
      </c>
      <c r="B33" t="s">
        <v>38</v>
      </c>
      <c r="C33">
        <v>1.0441137215132931E-3</v>
      </c>
      <c r="D33">
        <v>2.9854772601074011E-4</v>
      </c>
      <c r="E33">
        <v>3.1781187927040879E-3</v>
      </c>
      <c r="F33">
        <v>3.4768129790224908E-2</v>
      </c>
      <c r="G33">
        <v>1.7262162264940421E-3</v>
      </c>
      <c r="H33" t="s">
        <v>78</v>
      </c>
      <c r="I33" t="s">
        <v>75</v>
      </c>
      <c r="J33" t="s">
        <v>92</v>
      </c>
      <c r="K33" t="s">
        <v>80</v>
      </c>
      <c r="L33" t="s">
        <v>77</v>
      </c>
      <c r="P33" t="s">
        <v>74</v>
      </c>
    </row>
    <row r="34" spans="1:16" x14ac:dyDescent="0.25">
      <c r="A34" t="s">
        <v>3</v>
      </c>
      <c r="B34" t="s">
        <v>45</v>
      </c>
      <c r="C34">
        <v>1.2823798466701851E-4</v>
      </c>
      <c r="D34">
        <v>1.7914229344530231E-2</v>
      </c>
      <c r="E34">
        <v>1.078652873577926E-3</v>
      </c>
      <c r="F34">
        <v>3.029051044941912E-2</v>
      </c>
      <c r="G34">
        <v>2.4874948939877431E-5</v>
      </c>
      <c r="H34" t="s">
        <v>86</v>
      </c>
      <c r="I34" t="s">
        <v>75</v>
      </c>
      <c r="J34" t="s">
        <v>92</v>
      </c>
      <c r="K34" t="s">
        <v>80</v>
      </c>
      <c r="L34" t="s">
        <v>77</v>
      </c>
      <c r="P34" t="s">
        <v>74</v>
      </c>
    </row>
    <row r="35" spans="1:16" x14ac:dyDescent="0.25">
      <c r="A35" t="s">
        <v>3</v>
      </c>
      <c r="B35" t="s">
        <v>52</v>
      </c>
      <c r="C35">
        <v>1.065615075990524E-4</v>
      </c>
      <c r="D35">
        <v>2.8182672013863781E-2</v>
      </c>
      <c r="E35">
        <v>1.946790132744513E-3</v>
      </c>
      <c r="F35">
        <v>5.1066858392046749E-2</v>
      </c>
      <c r="G35">
        <v>8.3812472155834995E-5</v>
      </c>
      <c r="H35" t="s">
        <v>87</v>
      </c>
      <c r="I35" t="s">
        <v>82</v>
      </c>
      <c r="J35" t="s">
        <v>92</v>
      </c>
      <c r="K35" t="s">
        <v>80</v>
      </c>
      <c r="L35" t="s">
        <v>77</v>
      </c>
      <c r="P35" t="s">
        <v>74</v>
      </c>
    </row>
    <row r="36" spans="1:16" x14ac:dyDescent="0.25">
      <c r="A36" t="s">
        <v>3</v>
      </c>
      <c r="B36" t="s">
        <v>59</v>
      </c>
      <c r="C36">
        <v>2.5150953798332008E-4</v>
      </c>
      <c r="D36">
        <v>9.9677425264774189E-3</v>
      </c>
      <c r="E36">
        <v>2.164639092718277E-3</v>
      </c>
      <c r="F36">
        <v>5.7731095333394808E-2</v>
      </c>
      <c r="G36">
        <v>1.4144954415056289E-4</v>
      </c>
      <c r="H36" t="s">
        <v>90</v>
      </c>
      <c r="I36" t="s">
        <v>82</v>
      </c>
      <c r="J36" t="s">
        <v>92</v>
      </c>
      <c r="K36" t="s">
        <v>80</v>
      </c>
      <c r="L36" t="s">
        <v>77</v>
      </c>
      <c r="P36" t="s">
        <v>74</v>
      </c>
    </row>
    <row r="37" spans="1:16" x14ac:dyDescent="0.25">
      <c r="A37" t="s">
        <v>3</v>
      </c>
      <c r="B37" t="s">
        <v>14</v>
      </c>
      <c r="C37">
        <v>2.6536234086399122E-4</v>
      </c>
      <c r="D37">
        <v>9.407892656528501E-3</v>
      </c>
      <c r="E37">
        <v>4.9736188984330395E-4</v>
      </c>
      <c r="F37">
        <v>3.1119612842193511E-2</v>
      </c>
      <c r="G37">
        <v>1.222284305606311E-5</v>
      </c>
      <c r="H37" t="s">
        <v>86</v>
      </c>
      <c r="I37" t="s">
        <v>75</v>
      </c>
      <c r="J37" t="s">
        <v>79</v>
      </c>
      <c r="K37" t="s">
        <v>81</v>
      </c>
      <c r="L37" t="s">
        <v>77</v>
      </c>
      <c r="P37" t="s">
        <v>74</v>
      </c>
    </row>
    <row r="38" spans="1:16" x14ac:dyDescent="0.25">
      <c r="A38" t="s">
        <v>3</v>
      </c>
      <c r="B38" t="s">
        <v>22</v>
      </c>
      <c r="C38">
        <v>4.6995566354643588E-4</v>
      </c>
      <c r="D38">
        <v>4.9401107143652433E-3</v>
      </c>
      <c r="E38">
        <v>3.6509963893157483E-4</v>
      </c>
      <c r="F38">
        <v>1.972027124860979E-2</v>
      </c>
      <c r="G38">
        <v>4.8262336270610344E-6</v>
      </c>
      <c r="H38" t="s">
        <v>87</v>
      </c>
      <c r="I38" t="s">
        <v>82</v>
      </c>
      <c r="J38" t="s">
        <v>79</v>
      </c>
      <c r="K38" t="s">
        <v>81</v>
      </c>
      <c r="L38" t="s">
        <v>77</v>
      </c>
      <c r="P38" t="s">
        <v>74</v>
      </c>
    </row>
    <row r="39" spans="1:16" x14ac:dyDescent="0.25">
      <c r="A39" t="s">
        <v>3</v>
      </c>
      <c r="B39" t="s">
        <v>31</v>
      </c>
      <c r="C39">
        <v>4.4212252176708737E-5</v>
      </c>
      <c r="D39">
        <v>3.7032455259912011E-3</v>
      </c>
      <c r="E39">
        <v>1.6478715847701131E-4</v>
      </c>
      <c r="F39">
        <v>2.2030725067598438E-2</v>
      </c>
      <c r="G39">
        <v>4.331162194310729E-6</v>
      </c>
      <c r="H39" t="s">
        <v>90</v>
      </c>
      <c r="I39" t="s">
        <v>82</v>
      </c>
      <c r="J39" t="s">
        <v>79</v>
      </c>
      <c r="K39" t="s">
        <v>81</v>
      </c>
      <c r="L39" t="s">
        <v>77</v>
      </c>
      <c r="P39" t="s">
        <v>74</v>
      </c>
    </row>
    <row r="40" spans="1:16" x14ac:dyDescent="0.25">
      <c r="A40" t="s">
        <v>3</v>
      </c>
      <c r="B40" t="s">
        <v>46</v>
      </c>
      <c r="C40">
        <v>2.1254321240410731E-4</v>
      </c>
      <c r="D40">
        <v>2.9854900462402151E-2</v>
      </c>
      <c r="E40">
        <v>1.4912800267487009E-3</v>
      </c>
      <c r="F40">
        <v>6.8451312322975508E-2</v>
      </c>
      <c r="G40">
        <v>1.541637284026675E-4</v>
      </c>
      <c r="H40" t="s">
        <v>86</v>
      </c>
      <c r="I40" t="s">
        <v>75</v>
      </c>
      <c r="J40" t="s">
        <v>92</v>
      </c>
      <c r="K40" t="s">
        <v>81</v>
      </c>
      <c r="L40" t="s">
        <v>77</v>
      </c>
      <c r="P40" t="s">
        <v>74</v>
      </c>
    </row>
    <row r="41" spans="1:16" x14ac:dyDescent="0.25">
      <c r="A41" t="s">
        <v>3</v>
      </c>
      <c r="B41" t="s">
        <v>60</v>
      </c>
      <c r="C41">
        <v>4.8856361208516924E-4</v>
      </c>
      <c r="D41">
        <v>7.4151224124751947E-2</v>
      </c>
      <c r="E41">
        <v>1.975854269245513E-3</v>
      </c>
      <c r="F41">
        <v>5.5420050862492583E-2</v>
      </c>
      <c r="G41">
        <v>4.5342153914754152E-4</v>
      </c>
      <c r="H41" t="s">
        <v>90</v>
      </c>
      <c r="I41" t="s">
        <v>82</v>
      </c>
      <c r="J41" t="s">
        <v>92</v>
      </c>
      <c r="K41" t="s">
        <v>81</v>
      </c>
      <c r="L41" t="s">
        <v>77</v>
      </c>
      <c r="P41" t="s">
        <v>74</v>
      </c>
    </row>
    <row r="42" spans="1:16" x14ac:dyDescent="0.25">
      <c r="A42" t="s">
        <v>3</v>
      </c>
      <c r="B42" t="s">
        <v>7</v>
      </c>
      <c r="C42">
        <v>1.4808023486575879E-4</v>
      </c>
      <c r="D42">
        <v>1.9625016458113671E-2</v>
      </c>
      <c r="E42">
        <v>1.019882405989011E-3</v>
      </c>
      <c r="F42">
        <v>8.4619761083194051E-2</v>
      </c>
      <c r="G42">
        <v>2.344818386601457E-5</v>
      </c>
      <c r="H42" t="s">
        <v>78</v>
      </c>
      <c r="I42" t="s">
        <v>75</v>
      </c>
      <c r="J42" t="s">
        <v>79</v>
      </c>
      <c r="K42" t="s">
        <v>80</v>
      </c>
      <c r="L42" t="s">
        <v>82</v>
      </c>
      <c r="P42" t="s">
        <v>74</v>
      </c>
    </row>
    <row r="43" spans="1:16" x14ac:dyDescent="0.25">
      <c r="A43" t="s">
        <v>3</v>
      </c>
      <c r="B43" t="s">
        <v>15</v>
      </c>
      <c r="C43">
        <v>1.197240663362231E-4</v>
      </c>
      <c r="D43">
        <v>1.6309700422412109E-2</v>
      </c>
      <c r="E43">
        <v>5.9255243543630321E-4</v>
      </c>
      <c r="F43">
        <v>1.6620225045020351E-2</v>
      </c>
      <c r="G43">
        <v>2.6239971632376669E-5</v>
      </c>
      <c r="H43" t="s">
        <v>86</v>
      </c>
      <c r="I43" t="s">
        <v>75</v>
      </c>
      <c r="J43" t="s">
        <v>79</v>
      </c>
      <c r="K43" t="s">
        <v>80</v>
      </c>
      <c r="L43" t="s">
        <v>82</v>
      </c>
      <c r="P43" t="s">
        <v>74</v>
      </c>
    </row>
    <row r="44" spans="1:16" x14ac:dyDescent="0.25">
      <c r="A44" t="s">
        <v>3</v>
      </c>
      <c r="B44" t="s">
        <v>23</v>
      </c>
      <c r="C44">
        <v>1.629815786044478E-4</v>
      </c>
      <c r="D44">
        <v>1.7874378247360469E-2</v>
      </c>
      <c r="E44">
        <v>6.0029542356170897E-4</v>
      </c>
      <c r="F44">
        <v>3.1783171412004103E-2</v>
      </c>
      <c r="G44">
        <v>2.7034954030315901E-5</v>
      </c>
      <c r="H44" t="s">
        <v>87</v>
      </c>
      <c r="I44" t="s">
        <v>82</v>
      </c>
      <c r="J44" t="s">
        <v>79</v>
      </c>
      <c r="K44" t="s">
        <v>80</v>
      </c>
      <c r="L44" t="s">
        <v>82</v>
      </c>
      <c r="P44" t="s">
        <v>74</v>
      </c>
    </row>
    <row r="45" spans="1:16" x14ac:dyDescent="0.25">
      <c r="A45" t="s">
        <v>3</v>
      </c>
      <c r="B45" t="s">
        <v>32</v>
      </c>
      <c r="C45">
        <v>1.3855988732076451E-4</v>
      </c>
      <c r="D45">
        <v>2.151866947797227E-2</v>
      </c>
      <c r="E45">
        <v>8.6972557928872681E-4</v>
      </c>
      <c r="F45">
        <v>8.3063637797715431E-3</v>
      </c>
      <c r="G45">
        <v>2.404272889045299E-5</v>
      </c>
      <c r="H45" t="s">
        <v>90</v>
      </c>
      <c r="I45" t="s">
        <v>82</v>
      </c>
      <c r="J45" t="s">
        <v>79</v>
      </c>
      <c r="K45" t="s">
        <v>80</v>
      </c>
      <c r="L45" t="s">
        <v>82</v>
      </c>
      <c r="P45" t="s">
        <v>74</v>
      </c>
    </row>
    <row r="46" spans="1:16" x14ac:dyDescent="0.25">
      <c r="A46" t="s">
        <v>3</v>
      </c>
      <c r="B46" t="s">
        <v>40</v>
      </c>
      <c r="C46">
        <v>3.0952839166858851E-4</v>
      </c>
      <c r="D46">
        <v>4.5471518613670311E-2</v>
      </c>
      <c r="E46">
        <v>3.6546088421548942E-3</v>
      </c>
      <c r="F46">
        <v>9.3935398318067936E-2</v>
      </c>
      <c r="G46">
        <v>1.1359507340908441E-4</v>
      </c>
      <c r="H46" t="s">
        <v>78</v>
      </c>
      <c r="I46" t="s">
        <v>75</v>
      </c>
      <c r="J46" t="s">
        <v>92</v>
      </c>
      <c r="K46" t="s">
        <v>80</v>
      </c>
      <c r="L46" t="s">
        <v>82</v>
      </c>
      <c r="P46" t="s">
        <v>74</v>
      </c>
    </row>
    <row r="47" spans="1:16" x14ac:dyDescent="0.25">
      <c r="A47" t="s">
        <v>3</v>
      </c>
      <c r="B47" t="s">
        <v>47</v>
      </c>
      <c r="C47">
        <v>2.4570431685375321E-4</v>
      </c>
      <c r="D47">
        <v>4.9217407777696488E-2</v>
      </c>
      <c r="E47">
        <v>4.3057461740300777E-3</v>
      </c>
      <c r="F47">
        <v>5.9199468892256892E-2</v>
      </c>
      <c r="G47">
        <v>2.130239210988947E-4</v>
      </c>
      <c r="H47" t="s">
        <v>86</v>
      </c>
      <c r="I47" t="s">
        <v>75</v>
      </c>
      <c r="J47" t="s">
        <v>92</v>
      </c>
      <c r="K47" t="s">
        <v>80</v>
      </c>
      <c r="L47" t="s">
        <v>82</v>
      </c>
      <c r="P47" t="s">
        <v>74</v>
      </c>
    </row>
    <row r="48" spans="1:16" x14ac:dyDescent="0.25">
      <c r="A48" t="s">
        <v>3</v>
      </c>
      <c r="B48" t="s">
        <v>54</v>
      </c>
      <c r="C48">
        <v>1.105568229814736E-4</v>
      </c>
      <c r="D48">
        <v>2.0501439174988489E-2</v>
      </c>
      <c r="E48">
        <v>2.1765759679711369E-3</v>
      </c>
      <c r="F48">
        <v>2.3820249559295108E-2</v>
      </c>
      <c r="G48">
        <v>5.8974339561048782E-5</v>
      </c>
      <c r="H48" t="s">
        <v>87</v>
      </c>
      <c r="I48" t="s">
        <v>82</v>
      </c>
      <c r="J48" t="s">
        <v>92</v>
      </c>
      <c r="K48" t="s">
        <v>80</v>
      </c>
      <c r="L48" t="s">
        <v>82</v>
      </c>
      <c r="P48" t="s">
        <v>74</v>
      </c>
    </row>
    <row r="49" spans="1:16" x14ac:dyDescent="0.25">
      <c r="A49" t="s">
        <v>3</v>
      </c>
      <c r="B49" t="s">
        <v>61</v>
      </c>
      <c r="C49">
        <v>2.8503197949933552E-4</v>
      </c>
      <c r="D49">
        <v>0.41246856771673129</v>
      </c>
      <c r="E49">
        <v>3.041774201080598E-3</v>
      </c>
      <c r="F49">
        <v>5.8916863636033101E-2</v>
      </c>
      <c r="G49">
        <v>3.8520262240323861E-4</v>
      </c>
      <c r="H49" t="s">
        <v>90</v>
      </c>
      <c r="I49" t="s">
        <v>82</v>
      </c>
      <c r="J49" t="s">
        <v>92</v>
      </c>
      <c r="K49" t="s">
        <v>80</v>
      </c>
      <c r="L49" t="s">
        <v>82</v>
      </c>
      <c r="P49" t="s">
        <v>74</v>
      </c>
    </row>
    <row r="50" spans="1:16" x14ac:dyDescent="0.25">
      <c r="A50" t="s">
        <v>3</v>
      </c>
      <c r="B50" t="s">
        <v>9</v>
      </c>
      <c r="C50">
        <v>6.705886046993354E-5</v>
      </c>
      <c r="D50">
        <v>6.506758432355232E-3</v>
      </c>
      <c r="E50">
        <v>3.5043082522560198E-4</v>
      </c>
      <c r="F50">
        <v>2.3156724788797409E-2</v>
      </c>
      <c r="G50">
        <v>5.9390709449753831E-6</v>
      </c>
      <c r="H50" t="s">
        <v>78</v>
      </c>
      <c r="I50" t="s">
        <v>75</v>
      </c>
      <c r="J50" t="s">
        <v>79</v>
      </c>
      <c r="K50" t="s">
        <v>81</v>
      </c>
      <c r="L50" t="s">
        <v>82</v>
      </c>
      <c r="P50" t="s">
        <v>74</v>
      </c>
    </row>
    <row r="51" spans="1:16" x14ac:dyDescent="0.25">
      <c r="A51" t="s">
        <v>3</v>
      </c>
      <c r="B51" t="s">
        <v>17</v>
      </c>
      <c r="C51">
        <v>9.3236186299183233E-5</v>
      </c>
      <c r="D51">
        <v>7.0790049532049254E-3</v>
      </c>
      <c r="E51">
        <v>1.0336354525044989E-3</v>
      </c>
      <c r="F51">
        <v>1.179781332963723E-2</v>
      </c>
      <c r="G51">
        <v>2.7371942163251841E-5</v>
      </c>
      <c r="H51" t="s">
        <v>86</v>
      </c>
      <c r="I51" t="s">
        <v>75</v>
      </c>
      <c r="J51" t="s">
        <v>79</v>
      </c>
      <c r="K51" t="s">
        <v>81</v>
      </c>
      <c r="L51" t="s">
        <v>82</v>
      </c>
      <c r="P51" t="s">
        <v>74</v>
      </c>
    </row>
    <row r="52" spans="1:16" x14ac:dyDescent="0.25">
      <c r="A52" t="s">
        <v>3</v>
      </c>
      <c r="B52" t="s">
        <v>25</v>
      </c>
      <c r="C52">
        <v>1.854482530968042E-5</v>
      </c>
      <c r="D52">
        <v>4.9465545090586508E-3</v>
      </c>
      <c r="E52">
        <v>7.3116299401805959E-7</v>
      </c>
      <c r="F52">
        <v>8.4264807716265638E-7</v>
      </c>
      <c r="G52">
        <v>3.8847773731508994E-6</v>
      </c>
      <c r="H52" t="s">
        <v>87</v>
      </c>
      <c r="I52" t="s">
        <v>82</v>
      </c>
      <c r="J52" t="s">
        <v>79</v>
      </c>
      <c r="K52" t="s">
        <v>81</v>
      </c>
      <c r="L52" t="s">
        <v>82</v>
      </c>
      <c r="P52" t="s">
        <v>74</v>
      </c>
    </row>
    <row r="53" spans="1:16" x14ac:dyDescent="0.25">
      <c r="A53" t="s">
        <v>3</v>
      </c>
      <c r="B53" t="s">
        <v>34</v>
      </c>
      <c r="C53">
        <v>1.220415410017058E-4</v>
      </c>
      <c r="D53">
        <v>6.0218826126084996E-3</v>
      </c>
      <c r="E53">
        <v>4.0332643695221082E-4</v>
      </c>
      <c r="F53">
        <v>2.4790024671168219E-2</v>
      </c>
      <c r="G53">
        <v>3.4985229531334329E-6</v>
      </c>
      <c r="H53" t="s">
        <v>90</v>
      </c>
      <c r="I53" t="s">
        <v>82</v>
      </c>
      <c r="J53" t="s">
        <v>79</v>
      </c>
      <c r="K53" t="s">
        <v>81</v>
      </c>
      <c r="L53" t="s">
        <v>82</v>
      </c>
      <c r="P53" t="s">
        <v>74</v>
      </c>
    </row>
    <row r="54" spans="1:16" x14ac:dyDescent="0.25">
      <c r="A54" t="s">
        <v>3</v>
      </c>
      <c r="B54" t="s">
        <v>42</v>
      </c>
      <c r="C54">
        <v>2.132106839724027E-4</v>
      </c>
      <c r="D54">
        <v>2.131132853759353E-2</v>
      </c>
      <c r="E54">
        <v>1.034323515725252E-3</v>
      </c>
      <c r="F54">
        <v>3.651483767653365E-2</v>
      </c>
      <c r="G54">
        <v>2.1680352527311751E-5</v>
      </c>
      <c r="H54" t="s">
        <v>78</v>
      </c>
      <c r="I54" t="s">
        <v>75</v>
      </c>
      <c r="J54" t="s">
        <v>92</v>
      </c>
      <c r="K54" t="s">
        <v>81</v>
      </c>
      <c r="L54" t="s">
        <v>82</v>
      </c>
      <c r="P54" t="s">
        <v>74</v>
      </c>
    </row>
    <row r="55" spans="1:16" x14ac:dyDescent="0.25">
      <c r="A55" t="s">
        <v>3</v>
      </c>
      <c r="B55" t="s">
        <v>49</v>
      </c>
      <c r="C55">
        <v>2.180393434578421E-6</v>
      </c>
      <c r="D55">
        <v>8.0336848392196045E-3</v>
      </c>
      <c r="E55">
        <v>5.5460706582330193E-4</v>
      </c>
      <c r="F55">
        <v>1.383769903619503E-2</v>
      </c>
      <c r="G55">
        <v>1.191431578880983E-5</v>
      </c>
      <c r="H55" t="s">
        <v>86</v>
      </c>
      <c r="I55" t="s">
        <v>75</v>
      </c>
      <c r="J55" t="s">
        <v>92</v>
      </c>
      <c r="K55" t="s">
        <v>81</v>
      </c>
      <c r="L55" t="s">
        <v>82</v>
      </c>
      <c r="P55" t="s">
        <v>74</v>
      </c>
    </row>
    <row r="56" spans="1:16" x14ac:dyDescent="0.25">
      <c r="A56" t="s">
        <v>3</v>
      </c>
      <c r="B56" t="s">
        <v>56</v>
      </c>
      <c r="C56">
        <v>6.7047666823048896E-5</v>
      </c>
      <c r="D56">
        <v>2.5141699416118862E-2</v>
      </c>
      <c r="E56">
        <v>1.6772977164224989E-3</v>
      </c>
      <c r="F56">
        <v>1.2186568843587301E-2</v>
      </c>
      <c r="G56">
        <v>3.1236418950543688E-5</v>
      </c>
      <c r="H56" t="s">
        <v>87</v>
      </c>
      <c r="I56" t="s">
        <v>82</v>
      </c>
      <c r="J56" t="s">
        <v>92</v>
      </c>
      <c r="K56" t="s">
        <v>81</v>
      </c>
      <c r="L56" t="s">
        <v>82</v>
      </c>
      <c r="P56" t="s">
        <v>74</v>
      </c>
    </row>
    <row r="57" spans="1:16" x14ac:dyDescent="0.25">
      <c r="A57" t="s">
        <v>3</v>
      </c>
      <c r="B57" t="s">
        <v>10</v>
      </c>
      <c r="C57">
        <v>1.02853317185532E-4</v>
      </c>
      <c r="D57">
        <v>9.4079697289726517E-3</v>
      </c>
      <c r="E57">
        <v>3.1926263137244008E-5</v>
      </c>
      <c r="F57">
        <v>2.0868493092621961E-2</v>
      </c>
      <c r="G57">
        <v>2.2161571159409021E-5</v>
      </c>
      <c r="H57" t="s">
        <v>78</v>
      </c>
      <c r="I57" t="s">
        <v>82</v>
      </c>
      <c r="J57" t="s">
        <v>79</v>
      </c>
      <c r="K57" t="s">
        <v>81</v>
      </c>
      <c r="L57" t="s">
        <v>84</v>
      </c>
      <c r="M57" t="s">
        <v>74</v>
      </c>
      <c r="N57">
        <v>0</v>
      </c>
      <c r="O57">
        <v>0</v>
      </c>
      <c r="P57" t="s">
        <v>74</v>
      </c>
    </row>
    <row r="58" spans="1:16" x14ac:dyDescent="0.25">
      <c r="A58" t="s">
        <v>3</v>
      </c>
      <c r="B58" t="s">
        <v>26</v>
      </c>
      <c r="C58">
        <v>4.6250029436726663E-5</v>
      </c>
      <c r="D58">
        <v>4.3708391821757137E-5</v>
      </c>
      <c r="E58">
        <v>1.838748318304268E-3</v>
      </c>
      <c r="F58">
        <v>6.0507919033066272E-2</v>
      </c>
      <c r="G58">
        <v>2.527238649741463E-5</v>
      </c>
      <c r="H58" t="s">
        <v>86</v>
      </c>
      <c r="I58" t="s">
        <v>82</v>
      </c>
      <c r="J58" t="s">
        <v>79</v>
      </c>
      <c r="K58" t="s">
        <v>81</v>
      </c>
      <c r="L58" t="s">
        <v>84</v>
      </c>
      <c r="M58" t="s">
        <v>89</v>
      </c>
      <c r="N58">
        <v>1</v>
      </c>
      <c r="O58">
        <v>0</v>
      </c>
      <c r="P58" t="s">
        <v>71</v>
      </c>
    </row>
    <row r="59" spans="1:16" x14ac:dyDescent="0.25">
      <c r="A59" t="s">
        <v>27</v>
      </c>
      <c r="B59" t="s">
        <v>28</v>
      </c>
    </row>
    <row r="60" spans="1:16" x14ac:dyDescent="0.25">
      <c r="A60" t="s">
        <v>27</v>
      </c>
      <c r="B60" t="s">
        <v>36</v>
      </c>
    </row>
    <row r="61" spans="1:16" x14ac:dyDescent="0.25">
      <c r="A61" t="s">
        <v>27</v>
      </c>
      <c r="B61" t="s">
        <v>58</v>
      </c>
    </row>
    <row r="62" spans="1:16" x14ac:dyDescent="0.25">
      <c r="A62" t="s">
        <v>2</v>
      </c>
      <c r="C62">
        <v>0.77752163589636158</v>
      </c>
      <c r="D62">
        <v>0.74233644648931796</v>
      </c>
      <c r="E62">
        <v>0.79189644892266409</v>
      </c>
      <c r="F62">
        <v>0.96147079016321779</v>
      </c>
      <c r="G62">
        <v>0.86587843533936848</v>
      </c>
    </row>
    <row r="63" spans="1:16" x14ac:dyDescent="0.25">
      <c r="A63" t="s">
        <v>2</v>
      </c>
      <c r="C63">
        <v>0.88502392176602185</v>
      </c>
      <c r="D63">
        <v>0.984260920416417</v>
      </c>
      <c r="E63">
        <v>0.83943338406948875</v>
      </c>
      <c r="F63">
        <v>0.8049080735250369</v>
      </c>
      <c r="G63">
        <v>1.272278382286038</v>
      </c>
    </row>
    <row r="64" spans="1:16" x14ac:dyDescent="0.25">
      <c r="A64" t="s">
        <v>2</v>
      </c>
      <c r="C64">
        <v>0.95472386190878034</v>
      </c>
      <c r="D64">
        <v>0.84802227837576327</v>
      </c>
      <c r="E64">
        <v>0.80686665058281992</v>
      </c>
      <c r="F64">
        <v>0.98380850704455924</v>
      </c>
      <c r="G64">
        <v>1.17125364794022</v>
      </c>
    </row>
    <row r="65" spans="1:7" x14ac:dyDescent="0.25">
      <c r="A65" t="s">
        <v>2</v>
      </c>
      <c r="C65">
        <v>0.81080606475208428</v>
      </c>
      <c r="D65">
        <v>0.8193946025686808</v>
      </c>
      <c r="E65">
        <v>0.80669783766250192</v>
      </c>
      <c r="F65">
        <v>0.82645232731452067</v>
      </c>
      <c r="G65">
        <v>0.92447477210218498</v>
      </c>
    </row>
    <row r="66" spans="1:7" x14ac:dyDescent="0.25">
      <c r="A66" t="s">
        <v>2</v>
      </c>
      <c r="C66">
        <v>0.86946542770384772</v>
      </c>
      <c r="D66">
        <v>0.8500782211537149</v>
      </c>
      <c r="E66">
        <v>0.83796704822583568</v>
      </c>
      <c r="F66">
        <v>0.79100881873808448</v>
      </c>
      <c r="G66">
        <v>0.97126445862178989</v>
      </c>
    </row>
    <row r="67" spans="1:7" x14ac:dyDescent="0.25">
      <c r="A67" t="s">
        <v>2</v>
      </c>
      <c r="C67">
        <v>0.82678327216305969</v>
      </c>
      <c r="D67">
        <v>0.8066260711939004</v>
      </c>
      <c r="E67">
        <v>0.80237149153132425</v>
      </c>
      <c r="F67">
        <v>0.76024411511025569</v>
      </c>
      <c r="G67">
        <v>0.97798549416307079</v>
      </c>
    </row>
    <row r="68" spans="1:7" x14ac:dyDescent="0.25">
      <c r="A68" t="s">
        <v>2</v>
      </c>
      <c r="C68">
        <v>1.06694994299174</v>
      </c>
      <c r="D68">
        <v>1.454604740601168</v>
      </c>
      <c r="E68">
        <v>1.3954319330124541</v>
      </c>
      <c r="F68">
        <v>1.032249479330311</v>
      </c>
      <c r="G68">
        <v>0.93938339358589185</v>
      </c>
    </row>
    <row r="69" spans="1:7" x14ac:dyDescent="0.25">
      <c r="A69" t="s">
        <v>2</v>
      </c>
      <c r="C69">
        <v>1.0707320790384629</v>
      </c>
      <c r="D69">
        <v>1.456617831050979</v>
      </c>
      <c r="E69">
        <v>1.479114781375324</v>
      </c>
      <c r="F69">
        <v>1.0305809681979641</v>
      </c>
      <c r="G69">
        <v>0.94643583081088811</v>
      </c>
    </row>
    <row r="70" spans="1:7" x14ac:dyDescent="0.25">
      <c r="A70" t="s">
        <v>2</v>
      </c>
      <c r="C70">
        <v>1.143465353716264</v>
      </c>
      <c r="D70">
        <v>1.42613080875252</v>
      </c>
      <c r="E70">
        <v>1.4450746722365571</v>
      </c>
      <c r="F70">
        <v>0.96307595949548686</v>
      </c>
      <c r="G70">
        <v>0.96130607278712665</v>
      </c>
    </row>
    <row r="71" spans="1:7" x14ac:dyDescent="0.25">
      <c r="A71" t="s">
        <v>2</v>
      </c>
      <c r="C71">
        <v>1.2280870639964621</v>
      </c>
      <c r="D71">
        <v>1.0080176449592599</v>
      </c>
      <c r="E71">
        <v>1.1674200189840309</v>
      </c>
      <c r="F71">
        <v>0.91171306289119647</v>
      </c>
      <c r="G71">
        <v>0.70456122365065443</v>
      </c>
    </row>
    <row r="72" spans="1:7" x14ac:dyDescent="0.25">
      <c r="A72" t="s">
        <v>2</v>
      </c>
      <c r="C72">
        <v>1.2737493353966469</v>
      </c>
      <c r="D72">
        <v>0.95745682416241107</v>
      </c>
      <c r="E72">
        <v>0.89351407617826906</v>
      </c>
      <c r="F72">
        <v>0.95042067656188567</v>
      </c>
      <c r="G72">
        <v>0.85473371856549707</v>
      </c>
    </row>
    <row r="73" spans="1:7" x14ac:dyDescent="0.25">
      <c r="A73" t="s">
        <v>2</v>
      </c>
      <c r="C73">
        <v>1.063960447162188</v>
      </c>
      <c r="D73">
        <v>0.95028174575573798</v>
      </c>
      <c r="E73">
        <v>0.79962107790286363</v>
      </c>
      <c r="F73">
        <v>0.93692425297262527</v>
      </c>
      <c r="G73">
        <v>0.87214482526758019</v>
      </c>
    </row>
    <row r="74" spans="1:7" x14ac:dyDescent="0.25">
      <c r="A74" t="s">
        <v>2</v>
      </c>
      <c r="C74">
        <v>1.347922839073658</v>
      </c>
      <c r="D74">
        <v>1.221156012021634</v>
      </c>
      <c r="E74">
        <v>1.271546029316075</v>
      </c>
      <c r="F74">
        <v>2.0119244002872572</v>
      </c>
      <c r="G74">
        <v>1.4142047858774449</v>
      </c>
    </row>
    <row r="75" spans="1:7" x14ac:dyDescent="0.25">
      <c r="A75" t="s">
        <v>2</v>
      </c>
      <c r="C75">
        <v>1.3079244545922479</v>
      </c>
      <c r="D75">
        <v>1.056890739829806</v>
      </c>
      <c r="E75">
        <v>1.28105170340465</v>
      </c>
      <c r="F75">
        <v>2.0776355536182809</v>
      </c>
      <c r="G75">
        <v>1.4905456087484379</v>
      </c>
    </row>
    <row r="76" spans="1:7" x14ac:dyDescent="0.25">
      <c r="A76" t="s">
        <v>2</v>
      </c>
      <c r="C76">
        <v>1.152490229690661</v>
      </c>
      <c r="D76">
        <v>1.1728128963731299</v>
      </c>
      <c r="E76">
        <v>1.271263305618314</v>
      </c>
      <c r="F76">
        <v>1.724365450794523</v>
      </c>
      <c r="G76">
        <v>1.4891591327440741</v>
      </c>
    </row>
    <row r="77" spans="1:7" x14ac:dyDescent="0.25">
      <c r="A77" t="s">
        <v>2</v>
      </c>
      <c r="C77">
        <v>0.99268724727543889</v>
      </c>
      <c r="D77">
        <v>1.0911007962530479</v>
      </c>
      <c r="E77">
        <v>1.1579697854874491</v>
      </c>
      <c r="F77">
        <v>1.385434772431545</v>
      </c>
      <c r="G77">
        <v>1.138229093123561</v>
      </c>
    </row>
    <row r="78" spans="1:7" x14ac:dyDescent="0.25">
      <c r="A78" t="s">
        <v>2</v>
      </c>
      <c r="C78">
        <v>1.088552725403287</v>
      </c>
      <c r="D78">
        <v>1.0497041868000889</v>
      </c>
      <c r="E78">
        <v>1.2980127742380689</v>
      </c>
      <c r="F78">
        <v>1.4516422666554949</v>
      </c>
      <c r="G78">
        <v>1.0743906418283049</v>
      </c>
    </row>
    <row r="79" spans="1:7" x14ac:dyDescent="0.25">
      <c r="A79" t="s">
        <v>2</v>
      </c>
      <c r="C79">
        <v>1.202731238388153</v>
      </c>
      <c r="D79">
        <v>1.108786925862526</v>
      </c>
      <c r="E79">
        <v>1.0942743296572</v>
      </c>
      <c r="F79">
        <v>1.3879672685193649</v>
      </c>
      <c r="G79">
        <v>0.91156016902468828</v>
      </c>
    </row>
    <row r="80" spans="1:7" x14ac:dyDescent="0.25">
      <c r="A80" t="s">
        <v>2</v>
      </c>
      <c r="C80">
        <v>0.90999532508277625</v>
      </c>
      <c r="D80">
        <v>0.95199700600564896</v>
      </c>
      <c r="E80">
        <v>0.99327855137233767</v>
      </c>
      <c r="F80">
        <v>0.74347882955791167</v>
      </c>
      <c r="G80">
        <v>0.62229973338782196</v>
      </c>
    </row>
    <row r="81" spans="1:7" x14ac:dyDescent="0.25">
      <c r="A81" t="s">
        <v>2</v>
      </c>
      <c r="C81">
        <v>1.3847264023378549</v>
      </c>
      <c r="D81">
        <v>1.0530622306550801</v>
      </c>
      <c r="E81">
        <v>1.1171765452089799</v>
      </c>
      <c r="F81">
        <v>0.57295027407958299</v>
      </c>
      <c r="G81">
        <v>0.62615987930332528</v>
      </c>
    </row>
    <row r="82" spans="1:7" x14ac:dyDescent="0.25">
      <c r="A82" t="s">
        <v>2</v>
      </c>
      <c r="C82">
        <v>0.92662587815174513</v>
      </c>
      <c r="D82">
        <v>0.9071484956028697</v>
      </c>
      <c r="E82">
        <v>1.00987968404691</v>
      </c>
      <c r="F82">
        <v>0.73403870202502575</v>
      </c>
      <c r="G82">
        <v>0.70471442346957314</v>
      </c>
    </row>
    <row r="83" spans="1:7" x14ac:dyDescent="0.25">
      <c r="A83" t="s">
        <v>2</v>
      </c>
      <c r="C83">
        <v>0.87384264082002916</v>
      </c>
      <c r="D83">
        <v>0.76471589378656835</v>
      </c>
      <c r="E83">
        <v>0.52674689612882752</v>
      </c>
      <c r="F83">
        <v>1</v>
      </c>
      <c r="G83">
        <v>1</v>
      </c>
    </row>
    <row r="84" spans="1:7" x14ac:dyDescent="0.25">
      <c r="A84" t="s">
        <v>2</v>
      </c>
      <c r="C84">
        <v>0.85446335189239186</v>
      </c>
      <c r="D84">
        <v>0.77533567956165006</v>
      </c>
      <c r="E84">
        <v>0.79136594523820636</v>
      </c>
      <c r="F84">
        <v>1</v>
      </c>
      <c r="G84">
        <v>1</v>
      </c>
    </row>
    <row r="85" spans="1:7" x14ac:dyDescent="0.25">
      <c r="A85" t="s">
        <v>2</v>
      </c>
      <c r="C85">
        <v>0.52174414372407163</v>
      </c>
      <c r="E85">
        <v>0.8684367236481092</v>
      </c>
      <c r="F85">
        <v>1</v>
      </c>
      <c r="G85">
        <v>1</v>
      </c>
    </row>
  </sheetData>
  <sortState ref="A2:P85">
    <sortCondition ref="B1:B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opLeftCell="O1" zoomScale="85" zoomScaleNormal="85" workbookViewId="0">
      <selection activeCell="AU1" sqref="AU1:BC49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9" width="14" bestFit="1" customWidth="1"/>
    <col min="10" max="12" width="14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3" max="34" width="10.8554687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5" x14ac:dyDescent="0.25">
      <c r="B1" s="1" t="s">
        <v>1</v>
      </c>
      <c r="C1" s="9" t="s">
        <v>102</v>
      </c>
      <c r="D1" s="1" t="s">
        <v>66</v>
      </c>
      <c r="E1" s="1" t="s">
        <v>67</v>
      </c>
      <c r="F1" s="1" t="s">
        <v>68</v>
      </c>
      <c r="G1" s="1" t="s">
        <v>69</v>
      </c>
      <c r="N1" s="1" t="s">
        <v>1</v>
      </c>
      <c r="O1" s="9" t="s">
        <v>102</v>
      </c>
      <c r="P1" s="1" t="s">
        <v>66</v>
      </c>
      <c r="Q1" s="1" t="s">
        <v>67</v>
      </c>
      <c r="R1" s="1" t="s">
        <v>68</v>
      </c>
      <c r="S1" s="1" t="s">
        <v>69</v>
      </c>
      <c r="Y1" s="1" t="s">
        <v>1</v>
      </c>
      <c r="Z1" s="9" t="s">
        <v>102</v>
      </c>
      <c r="AA1" s="1" t="s">
        <v>66</v>
      </c>
      <c r="AB1" s="1" t="s">
        <v>67</v>
      </c>
      <c r="AC1" s="1" t="s">
        <v>68</v>
      </c>
      <c r="AD1" s="1" t="s">
        <v>69</v>
      </c>
      <c r="AJ1" s="1" t="s">
        <v>1</v>
      </c>
      <c r="AK1" s="9" t="s">
        <v>102</v>
      </c>
      <c r="AL1" s="1" t="s">
        <v>66</v>
      </c>
      <c r="AM1" s="1" t="s">
        <v>67</v>
      </c>
      <c r="AN1" s="1" t="s">
        <v>68</v>
      </c>
      <c r="AO1" s="1" t="s">
        <v>69</v>
      </c>
      <c r="AU1" s="7"/>
      <c r="AV1" s="25"/>
      <c r="AW1" s="25"/>
      <c r="AX1" s="25"/>
      <c r="AY1" s="25"/>
      <c r="AZ1" s="25"/>
      <c r="BA1" s="25"/>
      <c r="BB1" s="7"/>
      <c r="BC1" s="7"/>
    </row>
    <row r="2" spans="1:55" x14ac:dyDescent="0.25">
      <c r="A2" s="38" t="s">
        <v>94</v>
      </c>
      <c r="B2" s="5" t="s">
        <v>5</v>
      </c>
      <c r="C2" s="5">
        <v>2.914746877314046E-7</v>
      </c>
      <c r="D2" s="5" t="s">
        <v>75</v>
      </c>
      <c r="E2" s="5" t="s">
        <v>79</v>
      </c>
      <c r="F2" s="5" t="s">
        <v>80</v>
      </c>
      <c r="G2" s="5" t="s">
        <v>77</v>
      </c>
      <c r="M2" s="38" t="s">
        <v>95</v>
      </c>
      <c r="N2" s="5" t="s">
        <v>5</v>
      </c>
      <c r="O2" s="5">
        <v>3.2175774578966401E-4</v>
      </c>
      <c r="P2" s="5" t="s">
        <v>75</v>
      </c>
      <c r="Q2" s="5" t="s">
        <v>79</v>
      </c>
      <c r="R2" s="5" t="s">
        <v>80</v>
      </c>
      <c r="S2" s="5" t="s">
        <v>77</v>
      </c>
      <c r="X2" s="38" t="s">
        <v>96</v>
      </c>
      <c r="Y2" s="5" t="s">
        <v>5</v>
      </c>
      <c r="Z2" s="5">
        <v>4.8105712352408602E-5</v>
      </c>
      <c r="AA2" s="5" t="s">
        <v>75</v>
      </c>
      <c r="AB2" s="5" t="s">
        <v>79</v>
      </c>
      <c r="AC2" s="5" t="s">
        <v>80</v>
      </c>
      <c r="AD2" s="5" t="s">
        <v>77</v>
      </c>
      <c r="AI2" s="38" t="s">
        <v>97</v>
      </c>
      <c r="AJ2" s="5" t="s">
        <v>5</v>
      </c>
      <c r="AK2" s="5">
        <v>3.9101721484270102E-3</v>
      </c>
      <c r="AL2" s="5" t="s">
        <v>75</v>
      </c>
      <c r="AM2" s="5" t="s">
        <v>79</v>
      </c>
      <c r="AN2" s="5" t="s">
        <v>80</v>
      </c>
      <c r="AO2" s="5" t="s">
        <v>77</v>
      </c>
      <c r="AU2" s="7"/>
      <c r="AV2" s="13"/>
      <c r="AW2" s="13"/>
      <c r="AX2" s="13"/>
      <c r="AY2" s="13"/>
      <c r="AZ2" s="13"/>
      <c r="BA2" s="13"/>
      <c r="BB2" s="7"/>
      <c r="BC2" s="7"/>
    </row>
    <row r="3" spans="1:55" x14ac:dyDescent="0.25">
      <c r="A3" s="38"/>
      <c r="B3" s="5" t="s">
        <v>6</v>
      </c>
      <c r="C3" s="5">
        <v>8.076790073186555E-6</v>
      </c>
      <c r="D3" s="5" t="s">
        <v>75</v>
      </c>
      <c r="E3" s="5" t="s">
        <v>79</v>
      </c>
      <c r="F3" s="5" t="s">
        <v>81</v>
      </c>
      <c r="G3" s="5" t="s">
        <v>77</v>
      </c>
      <c r="M3" s="38"/>
      <c r="N3" s="5" t="s">
        <v>6</v>
      </c>
      <c r="O3" s="5">
        <v>1.396942403711966E-3</v>
      </c>
      <c r="P3" s="5" t="s">
        <v>75</v>
      </c>
      <c r="Q3" s="5" t="s">
        <v>79</v>
      </c>
      <c r="R3" s="5" t="s">
        <v>81</v>
      </c>
      <c r="S3" s="5" t="s">
        <v>77</v>
      </c>
      <c r="X3" s="38"/>
      <c r="Y3" s="5" t="s">
        <v>6</v>
      </c>
      <c r="Z3" s="5">
        <v>1.446927081855899E-5</v>
      </c>
      <c r="AA3" s="5" t="s">
        <v>75</v>
      </c>
      <c r="AB3" s="5" t="s">
        <v>79</v>
      </c>
      <c r="AC3" s="5" t="s">
        <v>81</v>
      </c>
      <c r="AD3" s="5" t="s">
        <v>77</v>
      </c>
      <c r="AI3" s="38"/>
      <c r="AJ3" s="5" t="s">
        <v>6</v>
      </c>
      <c r="AK3" s="5">
        <v>5.961219944411603E-4</v>
      </c>
      <c r="AL3" s="5" t="s">
        <v>75</v>
      </c>
      <c r="AM3" s="5" t="s">
        <v>79</v>
      </c>
      <c r="AN3" s="5" t="s">
        <v>81</v>
      </c>
      <c r="AO3" s="5" t="s">
        <v>77</v>
      </c>
      <c r="AU3" s="7"/>
      <c r="AV3" s="13"/>
      <c r="AW3" s="13"/>
      <c r="AX3" s="13"/>
      <c r="AY3" s="13"/>
      <c r="AZ3" s="13"/>
      <c r="BA3" s="13"/>
      <c r="BB3" s="7"/>
      <c r="BC3" s="7"/>
    </row>
    <row r="4" spans="1:55" x14ac:dyDescent="0.25">
      <c r="A4" s="38"/>
      <c r="B4" s="5" t="s">
        <v>13</v>
      </c>
      <c r="C4" s="5">
        <v>1.333915965227369E-5</v>
      </c>
      <c r="D4" s="5" t="s">
        <v>75</v>
      </c>
      <c r="E4" s="5" t="s">
        <v>79</v>
      </c>
      <c r="F4" s="5" t="s">
        <v>80</v>
      </c>
      <c r="G4" s="5" t="s">
        <v>77</v>
      </c>
      <c r="M4" s="38"/>
      <c r="N4" s="5" t="s">
        <v>13</v>
      </c>
      <c r="O4" s="5">
        <v>2.18566870944984E-3</v>
      </c>
      <c r="P4" s="5" t="s">
        <v>75</v>
      </c>
      <c r="Q4" s="5" t="s">
        <v>79</v>
      </c>
      <c r="R4" s="5" t="s">
        <v>80</v>
      </c>
      <c r="S4" s="5" t="s">
        <v>77</v>
      </c>
      <c r="X4" s="38"/>
      <c r="Y4" s="5" t="s">
        <v>13</v>
      </c>
      <c r="Z4" s="5">
        <v>1.094717722961498E-4</v>
      </c>
      <c r="AA4" s="5" t="s">
        <v>75</v>
      </c>
      <c r="AB4" s="5" t="s">
        <v>79</v>
      </c>
      <c r="AC4" s="5" t="s">
        <v>80</v>
      </c>
      <c r="AD4" s="5" t="s">
        <v>77</v>
      </c>
      <c r="AI4" s="38"/>
      <c r="AJ4" s="5" t="s">
        <v>13</v>
      </c>
      <c r="AK4" s="5">
        <v>6.2619473411492377E-3</v>
      </c>
      <c r="AL4" s="5" t="s">
        <v>75</v>
      </c>
      <c r="AM4" s="5" t="s">
        <v>79</v>
      </c>
      <c r="AN4" s="5" t="s">
        <v>80</v>
      </c>
      <c r="AO4" s="5" t="s">
        <v>77</v>
      </c>
      <c r="AU4" s="7"/>
      <c r="AV4" s="13"/>
      <c r="AW4" s="13"/>
      <c r="AX4" s="13"/>
      <c r="AY4" s="13"/>
      <c r="AZ4" s="13"/>
      <c r="BA4" s="13"/>
      <c r="BB4" s="7"/>
      <c r="BC4" s="7"/>
    </row>
    <row r="5" spans="1:55" x14ac:dyDescent="0.25">
      <c r="A5" s="38"/>
      <c r="B5" s="5" t="s">
        <v>21</v>
      </c>
      <c r="C5" s="5">
        <v>4.5777094944099463E-6</v>
      </c>
      <c r="D5" s="5" t="s">
        <v>82</v>
      </c>
      <c r="E5" s="5" t="s">
        <v>79</v>
      </c>
      <c r="F5" s="5" t="s">
        <v>80</v>
      </c>
      <c r="G5" s="5" t="s">
        <v>77</v>
      </c>
      <c r="M5" s="38"/>
      <c r="N5" s="5" t="s">
        <v>21</v>
      </c>
      <c r="O5" s="5">
        <v>1.459440106123232E-6</v>
      </c>
      <c r="P5" s="5" t="s">
        <v>82</v>
      </c>
      <c r="Q5" s="5" t="s">
        <v>79</v>
      </c>
      <c r="R5" s="5" t="s">
        <v>80</v>
      </c>
      <c r="S5" s="5" t="s">
        <v>77</v>
      </c>
      <c r="X5" s="38"/>
      <c r="Y5" s="5" t="s">
        <v>21</v>
      </c>
      <c r="Z5" s="5">
        <v>5.7620254403819761E-5</v>
      </c>
      <c r="AA5" s="5" t="s">
        <v>82</v>
      </c>
      <c r="AB5" s="5" t="s">
        <v>79</v>
      </c>
      <c r="AC5" s="5" t="s">
        <v>80</v>
      </c>
      <c r="AD5" s="5" t="s">
        <v>77</v>
      </c>
      <c r="AI5" s="38"/>
      <c r="AJ5" s="5" t="s">
        <v>21</v>
      </c>
      <c r="AK5" s="5">
        <v>4.4486911388366451E-4</v>
      </c>
      <c r="AL5" s="5" t="s">
        <v>82</v>
      </c>
      <c r="AM5" s="5" t="s">
        <v>79</v>
      </c>
      <c r="AN5" s="5" t="s">
        <v>80</v>
      </c>
      <c r="AO5" s="5" t="s">
        <v>77</v>
      </c>
      <c r="AU5" s="7"/>
      <c r="AV5" s="13"/>
      <c r="AW5" s="13"/>
      <c r="AX5" s="13"/>
      <c r="AY5" s="13"/>
      <c r="AZ5" s="13"/>
      <c r="BA5" s="13"/>
      <c r="BB5" s="7"/>
      <c r="BC5" s="7"/>
    </row>
    <row r="6" spans="1:55" x14ac:dyDescent="0.25">
      <c r="A6" s="38"/>
      <c r="B6" s="5" t="s">
        <v>30</v>
      </c>
      <c r="C6" s="5">
        <v>8.2878542555306056E-6</v>
      </c>
      <c r="D6" s="5" t="s">
        <v>82</v>
      </c>
      <c r="E6" s="5" t="s">
        <v>79</v>
      </c>
      <c r="F6" s="5" t="s">
        <v>80</v>
      </c>
      <c r="G6" s="5" t="s">
        <v>77</v>
      </c>
      <c r="M6" s="38"/>
      <c r="N6" s="5" t="s">
        <v>30</v>
      </c>
      <c r="O6" s="5">
        <v>1.5718719195871129E-3</v>
      </c>
      <c r="P6" s="5" t="s">
        <v>82</v>
      </c>
      <c r="Q6" s="5" t="s">
        <v>79</v>
      </c>
      <c r="R6" s="5" t="s">
        <v>80</v>
      </c>
      <c r="S6" s="5" t="s">
        <v>77</v>
      </c>
      <c r="X6" s="38"/>
      <c r="Y6" s="5" t="s">
        <v>30</v>
      </c>
      <c r="Z6" s="5">
        <v>5.4047850680770671E-5</v>
      </c>
      <c r="AA6" s="5" t="s">
        <v>82</v>
      </c>
      <c r="AB6" s="5" t="s">
        <v>79</v>
      </c>
      <c r="AC6" s="5" t="s">
        <v>80</v>
      </c>
      <c r="AD6" s="5" t="s">
        <v>77</v>
      </c>
      <c r="AI6" s="38"/>
      <c r="AJ6" s="5" t="s">
        <v>30</v>
      </c>
      <c r="AK6" s="5">
        <v>5.1540091230471473E-3</v>
      </c>
      <c r="AL6" s="5" t="s">
        <v>82</v>
      </c>
      <c r="AM6" s="5" t="s">
        <v>79</v>
      </c>
      <c r="AN6" s="5" t="s">
        <v>80</v>
      </c>
      <c r="AO6" s="5" t="s">
        <v>77</v>
      </c>
      <c r="AU6" s="7"/>
      <c r="AV6" s="13"/>
      <c r="AW6" s="13"/>
      <c r="AX6" s="13"/>
      <c r="AY6" s="13"/>
      <c r="AZ6" s="13"/>
      <c r="BA6" s="13"/>
      <c r="BB6" s="7"/>
      <c r="BC6" s="7"/>
    </row>
    <row r="7" spans="1:55" x14ac:dyDescent="0.25">
      <c r="A7" s="38"/>
      <c r="B7" s="5" t="s">
        <v>14</v>
      </c>
      <c r="C7" s="5">
        <v>2.6536234086399629E-5</v>
      </c>
      <c r="D7" s="5" t="s">
        <v>75</v>
      </c>
      <c r="E7" s="5" t="s">
        <v>79</v>
      </c>
      <c r="F7" s="5" t="s">
        <v>81</v>
      </c>
      <c r="G7" s="5" t="s">
        <v>77</v>
      </c>
      <c r="M7" s="38"/>
      <c r="N7" s="5" t="s">
        <v>14</v>
      </c>
      <c r="O7" s="5">
        <v>1.287257316022015E-3</v>
      </c>
      <c r="P7" s="5" t="s">
        <v>75</v>
      </c>
      <c r="Q7" s="5" t="s">
        <v>79</v>
      </c>
      <c r="R7" s="5" t="s">
        <v>81</v>
      </c>
      <c r="S7" s="5" t="s">
        <v>77</v>
      </c>
      <c r="X7" s="38"/>
      <c r="Y7" s="5" t="s">
        <v>14</v>
      </c>
      <c r="Z7" s="5">
        <v>4.9736188984331337E-5</v>
      </c>
      <c r="AA7" s="5" t="s">
        <v>75</v>
      </c>
      <c r="AB7" s="5" t="s">
        <v>79</v>
      </c>
      <c r="AC7" s="5" t="s">
        <v>81</v>
      </c>
      <c r="AD7" s="5" t="s">
        <v>77</v>
      </c>
      <c r="AI7" s="38"/>
      <c r="AJ7" s="5" t="s">
        <v>14</v>
      </c>
      <c r="AK7" s="5">
        <v>3.1119612842194101E-3</v>
      </c>
      <c r="AL7" s="5" t="s">
        <v>75</v>
      </c>
      <c r="AM7" s="5" t="s">
        <v>79</v>
      </c>
      <c r="AN7" s="5" t="s">
        <v>81</v>
      </c>
      <c r="AO7" s="5" t="s">
        <v>77</v>
      </c>
      <c r="AU7" s="7"/>
      <c r="AV7" s="13"/>
      <c r="AW7" s="13"/>
      <c r="AX7" s="13"/>
      <c r="AY7" s="13"/>
      <c r="AZ7" s="13"/>
      <c r="BA7" s="13"/>
      <c r="BB7" s="7"/>
      <c r="BC7" s="7"/>
    </row>
    <row r="8" spans="1:55" x14ac:dyDescent="0.25">
      <c r="A8" s="38"/>
      <c r="B8" s="5" t="s">
        <v>22</v>
      </c>
      <c r="C8" s="5">
        <v>4.6995566354643657E-5</v>
      </c>
      <c r="D8" s="5" t="s">
        <v>82</v>
      </c>
      <c r="E8" s="5" t="s">
        <v>79</v>
      </c>
      <c r="F8" s="5" t="s">
        <v>81</v>
      </c>
      <c r="G8" s="5" t="s">
        <v>77</v>
      </c>
      <c r="M8" s="38"/>
      <c r="N8" s="5" t="s">
        <v>22</v>
      </c>
      <c r="O8" s="5">
        <v>4.9611184647754217E-4</v>
      </c>
      <c r="P8" s="5" t="s">
        <v>82</v>
      </c>
      <c r="Q8" s="5" t="s">
        <v>79</v>
      </c>
      <c r="R8" s="5" t="s">
        <v>81</v>
      </c>
      <c r="S8" s="5" t="s">
        <v>77</v>
      </c>
      <c r="X8" s="38"/>
      <c r="Y8" s="5" t="s">
        <v>22</v>
      </c>
      <c r="Z8" s="5">
        <v>3.6509963893157537E-5</v>
      </c>
      <c r="AA8" s="5" t="s">
        <v>82</v>
      </c>
      <c r="AB8" s="5" t="s">
        <v>79</v>
      </c>
      <c r="AC8" s="5" t="s">
        <v>81</v>
      </c>
      <c r="AD8" s="5" t="s">
        <v>77</v>
      </c>
      <c r="AI8" s="38"/>
      <c r="AJ8" s="5" t="s">
        <v>22</v>
      </c>
      <c r="AK8" s="5">
        <v>1.972027124860983E-3</v>
      </c>
      <c r="AL8" s="5" t="s">
        <v>82</v>
      </c>
      <c r="AM8" s="5" t="s">
        <v>79</v>
      </c>
      <c r="AN8" s="5" t="s">
        <v>81</v>
      </c>
      <c r="AO8" s="5" t="s">
        <v>77</v>
      </c>
      <c r="AU8" s="7"/>
      <c r="AV8" s="13"/>
      <c r="AW8" s="13"/>
      <c r="AX8" s="13"/>
      <c r="AY8" s="13"/>
      <c r="AZ8" s="13"/>
      <c r="BA8" s="13"/>
      <c r="BB8" s="7"/>
      <c r="BC8" s="7"/>
    </row>
    <row r="9" spans="1:55" x14ac:dyDescent="0.25">
      <c r="A9" s="38"/>
      <c r="B9" s="5" t="s">
        <v>31</v>
      </c>
      <c r="C9" s="5">
        <v>4.4212252176711182E-6</v>
      </c>
      <c r="D9" s="5" t="s">
        <v>82</v>
      </c>
      <c r="E9" s="5" t="s">
        <v>79</v>
      </c>
      <c r="F9" s="5" t="s">
        <v>81</v>
      </c>
      <c r="G9" s="5" t="s">
        <v>77</v>
      </c>
      <c r="M9" s="38"/>
      <c r="N9" s="5" t="s">
        <v>31</v>
      </c>
      <c r="O9" s="5">
        <v>4.2758161144249739E-4</v>
      </c>
      <c r="P9" s="5" t="s">
        <v>82</v>
      </c>
      <c r="Q9" s="5" t="s">
        <v>79</v>
      </c>
      <c r="R9" s="5" t="s">
        <v>81</v>
      </c>
      <c r="S9" s="5" t="s">
        <v>77</v>
      </c>
      <c r="X9" s="38"/>
      <c r="Y9" s="5" t="s">
        <v>31</v>
      </c>
      <c r="Z9" s="5">
        <v>1.6478715847702039E-5</v>
      </c>
      <c r="AA9" s="5" t="s">
        <v>82</v>
      </c>
      <c r="AB9" s="5" t="s">
        <v>79</v>
      </c>
      <c r="AC9" s="5" t="s">
        <v>81</v>
      </c>
      <c r="AD9" s="5" t="s">
        <v>77</v>
      </c>
      <c r="AI9" s="38"/>
      <c r="AJ9" s="5" t="s">
        <v>31</v>
      </c>
      <c r="AK9" s="5">
        <v>2.203072506759966E-3</v>
      </c>
      <c r="AL9" s="5" t="s">
        <v>82</v>
      </c>
      <c r="AM9" s="5" t="s">
        <v>79</v>
      </c>
      <c r="AN9" s="5" t="s">
        <v>81</v>
      </c>
      <c r="AO9" s="5" t="s">
        <v>77</v>
      </c>
      <c r="AU9" s="7"/>
      <c r="AV9" s="13"/>
      <c r="AW9" s="13"/>
      <c r="AX9" s="13"/>
      <c r="AY9" s="13"/>
      <c r="AZ9" s="13"/>
      <c r="BA9" s="13"/>
      <c r="BB9" s="7"/>
      <c r="BC9" s="7"/>
    </row>
    <row r="10" spans="1:55" x14ac:dyDescent="0.25">
      <c r="A10" s="38"/>
      <c r="B10" s="5" t="s">
        <v>39</v>
      </c>
      <c r="C10" s="5">
        <v>1.7838774066397661E-5</v>
      </c>
      <c r="D10" s="5" t="s">
        <v>75</v>
      </c>
      <c r="E10" s="5" t="s">
        <v>92</v>
      </c>
      <c r="F10" s="5" t="s">
        <v>81</v>
      </c>
      <c r="G10" s="5" t="s">
        <v>77</v>
      </c>
      <c r="M10" s="38"/>
      <c r="N10" s="5" t="s">
        <v>39</v>
      </c>
      <c r="O10" s="5">
        <v>1.396942403711966E-3</v>
      </c>
      <c r="P10" s="5" t="s">
        <v>75</v>
      </c>
      <c r="Q10" s="5" t="s">
        <v>92</v>
      </c>
      <c r="R10" s="5" t="s">
        <v>81</v>
      </c>
      <c r="S10" s="5" t="s">
        <v>77</v>
      </c>
      <c r="X10" s="38"/>
      <c r="Y10" s="5" t="s">
        <v>39</v>
      </c>
      <c r="Z10" s="5">
        <v>4.1683389329657211E-5</v>
      </c>
      <c r="AA10" s="5" t="s">
        <v>75</v>
      </c>
      <c r="AB10" s="5" t="s">
        <v>92</v>
      </c>
      <c r="AC10" s="5" t="s">
        <v>81</v>
      </c>
      <c r="AD10" s="5" t="s">
        <v>77</v>
      </c>
      <c r="AI10" s="38"/>
      <c r="AJ10" s="5" t="s">
        <v>39</v>
      </c>
      <c r="AK10" s="5">
        <v>5.5111341716632708E-4</v>
      </c>
      <c r="AL10" s="5" t="s">
        <v>75</v>
      </c>
      <c r="AM10" s="5" t="s">
        <v>92</v>
      </c>
      <c r="AN10" s="5" t="s">
        <v>81</v>
      </c>
      <c r="AO10" s="5" t="s">
        <v>77</v>
      </c>
      <c r="AU10" s="7"/>
      <c r="AV10" s="13"/>
      <c r="AW10" s="13"/>
      <c r="AX10" s="13"/>
      <c r="AY10" s="13"/>
      <c r="AZ10" s="13"/>
      <c r="BA10" s="13"/>
      <c r="BB10" s="7"/>
      <c r="BC10" s="7"/>
    </row>
    <row r="11" spans="1:55" x14ac:dyDescent="0.25">
      <c r="A11" s="38"/>
      <c r="B11" s="5" t="s">
        <v>53</v>
      </c>
      <c r="C11" s="5">
        <v>6.3254434081002684E-5</v>
      </c>
      <c r="D11" s="5" t="s">
        <v>82</v>
      </c>
      <c r="E11" s="5" t="s">
        <v>92</v>
      </c>
      <c r="F11" s="5" t="s">
        <v>81</v>
      </c>
      <c r="G11" s="5" t="s">
        <v>77</v>
      </c>
      <c r="M11" s="38"/>
      <c r="N11" s="5" t="s">
        <v>53</v>
      </c>
      <c r="O11" s="5">
        <v>3.878694215420875E-3</v>
      </c>
      <c r="P11" s="5" t="s">
        <v>82</v>
      </c>
      <c r="Q11" s="5" t="s">
        <v>92</v>
      </c>
      <c r="R11" s="5" t="s">
        <v>81</v>
      </c>
      <c r="S11" s="5" t="s">
        <v>77</v>
      </c>
      <c r="X11" s="38"/>
      <c r="Y11" s="5" t="s">
        <v>53</v>
      </c>
      <c r="Z11" s="5">
        <v>1.052379284477139E-4</v>
      </c>
      <c r="AA11" s="5" t="s">
        <v>82</v>
      </c>
      <c r="AB11" s="5" t="s">
        <v>92</v>
      </c>
      <c r="AC11" s="5" t="s">
        <v>81</v>
      </c>
      <c r="AD11" s="5" t="s">
        <v>77</v>
      </c>
      <c r="AI11" s="38"/>
      <c r="AJ11" s="5" t="s">
        <v>53</v>
      </c>
      <c r="AK11" s="5">
        <v>3.1533514818913272E-3</v>
      </c>
      <c r="AL11" s="5" t="s">
        <v>82</v>
      </c>
      <c r="AM11" s="5" t="s">
        <v>92</v>
      </c>
      <c r="AN11" s="5" t="s">
        <v>81</v>
      </c>
      <c r="AO11" s="5" t="s">
        <v>77</v>
      </c>
      <c r="AU11" s="7"/>
      <c r="AV11" s="13"/>
      <c r="AW11" s="13"/>
      <c r="AX11" s="13"/>
      <c r="AY11" s="13"/>
      <c r="AZ11" s="13"/>
      <c r="BA11" s="13"/>
      <c r="BB11" s="7"/>
      <c r="BC11" s="7"/>
    </row>
    <row r="12" spans="1:55" x14ac:dyDescent="0.25">
      <c r="A12" s="38"/>
      <c r="B12" s="5" t="s">
        <v>38</v>
      </c>
      <c r="C12" s="5">
        <v>1.044113721513341E-4</v>
      </c>
      <c r="D12" s="5" t="s">
        <v>75</v>
      </c>
      <c r="E12" s="5" t="s">
        <v>92</v>
      </c>
      <c r="F12" s="5" t="s">
        <v>80</v>
      </c>
      <c r="G12" s="5" t="s">
        <v>77</v>
      </c>
      <c r="M12" s="38"/>
      <c r="N12" s="5" t="s">
        <v>38</v>
      </c>
      <c r="O12" s="5">
        <v>5.2067504085887293E-3</v>
      </c>
      <c r="P12" s="5" t="s">
        <v>75</v>
      </c>
      <c r="Q12" s="5" t="s">
        <v>92</v>
      </c>
      <c r="R12" s="5" t="s">
        <v>80</v>
      </c>
      <c r="S12" s="5" t="s">
        <v>77</v>
      </c>
      <c r="X12" s="38"/>
      <c r="Y12" s="5" t="s">
        <v>38</v>
      </c>
      <c r="Z12" s="5">
        <v>3.1781187927042322E-4</v>
      </c>
      <c r="AA12" s="5" t="s">
        <v>75</v>
      </c>
      <c r="AB12" s="5" t="s">
        <v>92</v>
      </c>
      <c r="AC12" s="5" t="s">
        <v>80</v>
      </c>
      <c r="AD12" s="5" t="s">
        <v>77</v>
      </c>
      <c r="AI12" s="38"/>
      <c r="AJ12" s="5" t="s">
        <v>38</v>
      </c>
      <c r="AK12" s="5">
        <v>3.4768129790226491E-3</v>
      </c>
      <c r="AL12" s="5" t="s">
        <v>75</v>
      </c>
      <c r="AM12" s="5" t="s">
        <v>92</v>
      </c>
      <c r="AN12" s="5" t="s">
        <v>80</v>
      </c>
      <c r="AO12" s="5" t="s">
        <v>77</v>
      </c>
      <c r="AU12" s="7"/>
      <c r="AV12" s="13"/>
      <c r="AW12" s="13"/>
      <c r="AX12" s="13"/>
      <c r="AY12" s="13"/>
      <c r="AZ12" s="13"/>
      <c r="BA12" s="13"/>
      <c r="BB12" s="7"/>
      <c r="BC12" s="7"/>
    </row>
    <row r="13" spans="1:55" x14ac:dyDescent="0.25">
      <c r="A13" s="38"/>
      <c r="B13" s="5" t="s">
        <v>45</v>
      </c>
      <c r="C13" s="5">
        <v>1.2823798466702061E-5</v>
      </c>
      <c r="D13" s="5" t="s">
        <v>75</v>
      </c>
      <c r="E13" s="5" t="s">
        <v>92</v>
      </c>
      <c r="F13" s="5" t="s">
        <v>80</v>
      </c>
      <c r="G13" s="5" t="s">
        <v>77</v>
      </c>
      <c r="M13" s="38"/>
      <c r="N13" s="5" t="s">
        <v>45</v>
      </c>
      <c r="O13" s="5">
        <v>3.7112073748186859E-3</v>
      </c>
      <c r="P13" s="5" t="s">
        <v>75</v>
      </c>
      <c r="Q13" s="5" t="s">
        <v>92</v>
      </c>
      <c r="R13" s="5" t="s">
        <v>80</v>
      </c>
      <c r="S13" s="5" t="s">
        <v>77</v>
      </c>
      <c r="X13" s="38"/>
      <c r="Y13" s="5" t="s">
        <v>45</v>
      </c>
      <c r="Z13" s="5">
        <v>1.078652873577944E-4</v>
      </c>
      <c r="AA13" s="5" t="s">
        <v>75</v>
      </c>
      <c r="AB13" s="5" t="s">
        <v>92</v>
      </c>
      <c r="AC13" s="5" t="s">
        <v>80</v>
      </c>
      <c r="AD13" s="5" t="s">
        <v>77</v>
      </c>
      <c r="AI13" s="38"/>
      <c r="AJ13" s="5" t="s">
        <v>45</v>
      </c>
      <c r="AK13" s="5">
        <v>3.0290510449419621E-3</v>
      </c>
      <c r="AL13" s="5" t="s">
        <v>75</v>
      </c>
      <c r="AM13" s="5" t="s">
        <v>92</v>
      </c>
      <c r="AN13" s="5" t="s">
        <v>80</v>
      </c>
      <c r="AO13" s="5" t="s">
        <v>77</v>
      </c>
      <c r="AU13" s="7"/>
      <c r="AV13" s="13"/>
      <c r="AW13" s="13"/>
      <c r="AX13" s="13"/>
      <c r="AY13" s="13"/>
      <c r="AZ13" s="13"/>
      <c r="BA13" s="13"/>
      <c r="BB13" s="7"/>
      <c r="BC13" s="7"/>
    </row>
    <row r="14" spans="1:55" x14ac:dyDescent="0.25">
      <c r="A14" s="38"/>
      <c r="B14" s="5" t="s">
        <v>52</v>
      </c>
      <c r="C14" s="5">
        <v>1.065615075990532E-5</v>
      </c>
      <c r="D14" s="5" t="s">
        <v>82</v>
      </c>
      <c r="E14" s="5" t="s">
        <v>92</v>
      </c>
      <c r="F14" s="5" t="s">
        <v>80</v>
      </c>
      <c r="G14" s="5" t="s">
        <v>77</v>
      </c>
      <c r="M14" s="38"/>
      <c r="N14" s="5" t="s">
        <v>52</v>
      </c>
      <c r="O14" s="5">
        <v>6.2738391366694143E-3</v>
      </c>
      <c r="P14" s="5" t="s">
        <v>82</v>
      </c>
      <c r="Q14" s="5" t="s">
        <v>92</v>
      </c>
      <c r="R14" s="5" t="s">
        <v>80</v>
      </c>
      <c r="S14" s="5" t="s">
        <v>77</v>
      </c>
      <c r="X14" s="38"/>
      <c r="Y14" s="5" t="s">
        <v>52</v>
      </c>
      <c r="Z14" s="5">
        <v>1.946790132744527E-4</v>
      </c>
      <c r="AA14" s="5" t="s">
        <v>82</v>
      </c>
      <c r="AB14" s="5" t="s">
        <v>92</v>
      </c>
      <c r="AC14" s="5" t="s">
        <v>80</v>
      </c>
      <c r="AD14" s="5" t="s">
        <v>77</v>
      </c>
      <c r="AI14" s="38"/>
      <c r="AJ14" s="5" t="s">
        <v>52</v>
      </c>
      <c r="AK14" s="5">
        <v>5.1066858392047124E-3</v>
      </c>
      <c r="AL14" s="5" t="s">
        <v>82</v>
      </c>
      <c r="AM14" s="5" t="s">
        <v>92</v>
      </c>
      <c r="AN14" s="5" t="s">
        <v>80</v>
      </c>
      <c r="AO14" s="5" t="s">
        <v>77</v>
      </c>
      <c r="AU14" s="7"/>
      <c r="AV14" s="13"/>
      <c r="AW14" s="13"/>
      <c r="AX14" s="13"/>
      <c r="AY14" s="13"/>
      <c r="AZ14" s="13"/>
      <c r="BA14" s="13"/>
      <c r="BB14" s="7"/>
      <c r="BC14" s="7"/>
    </row>
    <row r="15" spans="1:55" x14ac:dyDescent="0.25">
      <c r="A15" s="38"/>
      <c r="B15" s="5" t="s">
        <v>59</v>
      </c>
      <c r="C15" s="5">
        <v>2.515095379833198E-5</v>
      </c>
      <c r="D15" s="5" t="s">
        <v>82</v>
      </c>
      <c r="E15" s="5" t="s">
        <v>92</v>
      </c>
      <c r="F15" s="5" t="s">
        <v>80</v>
      </c>
      <c r="G15" s="5" t="s">
        <v>77</v>
      </c>
      <c r="M15" s="38"/>
      <c r="N15" s="5" t="s">
        <v>59</v>
      </c>
      <c r="O15" s="5">
        <v>68.067947035084103</v>
      </c>
      <c r="P15" s="5" t="s">
        <v>82</v>
      </c>
      <c r="Q15" s="5" t="s">
        <v>92</v>
      </c>
      <c r="R15" s="5" t="s">
        <v>80</v>
      </c>
      <c r="S15" s="5" t="s">
        <v>77</v>
      </c>
      <c r="X15" s="38"/>
      <c r="Y15" s="5" t="s">
        <v>59</v>
      </c>
      <c r="Z15" s="5">
        <v>2.164639092718275E-4</v>
      </c>
      <c r="AA15" s="5" t="s">
        <v>82</v>
      </c>
      <c r="AB15" s="5" t="s">
        <v>92</v>
      </c>
      <c r="AC15" s="5" t="s">
        <v>80</v>
      </c>
      <c r="AD15" s="5" t="s">
        <v>77</v>
      </c>
      <c r="AI15" s="38"/>
      <c r="AJ15" s="5" t="s">
        <v>59</v>
      </c>
      <c r="AK15" s="5">
        <v>5.7731095333394744E-3</v>
      </c>
      <c r="AL15" s="5" t="s">
        <v>82</v>
      </c>
      <c r="AM15" s="5" t="s">
        <v>92</v>
      </c>
      <c r="AN15" s="5" t="s">
        <v>80</v>
      </c>
      <c r="AO15" s="5" t="s">
        <v>77</v>
      </c>
      <c r="AU15" s="7"/>
      <c r="AV15" s="13"/>
      <c r="AW15" s="13"/>
      <c r="AX15" s="13"/>
      <c r="AY15" s="13"/>
      <c r="AZ15" s="13"/>
      <c r="BA15" s="13"/>
      <c r="BB15" s="7"/>
      <c r="BC15" s="7"/>
    </row>
    <row r="16" spans="1:55" x14ac:dyDescent="0.25">
      <c r="A16" s="38"/>
      <c r="B16" s="5" t="s">
        <v>46</v>
      </c>
      <c r="C16" s="5">
        <v>2.1254321240411212E-5</v>
      </c>
      <c r="D16" s="5" t="s">
        <v>75</v>
      </c>
      <c r="E16" s="5" t="s">
        <v>92</v>
      </c>
      <c r="F16" s="5" t="s">
        <v>81</v>
      </c>
      <c r="G16" s="5" t="s">
        <v>77</v>
      </c>
      <c r="M16" s="38"/>
      <c r="N16" s="5" t="s">
        <v>46</v>
      </c>
      <c r="O16" s="5">
        <v>5.7366503000460881E-3</v>
      </c>
      <c r="P16" s="5" t="s">
        <v>75</v>
      </c>
      <c r="Q16" s="5" t="s">
        <v>92</v>
      </c>
      <c r="R16" s="5" t="s">
        <v>81</v>
      </c>
      <c r="S16" s="5" t="s">
        <v>77</v>
      </c>
      <c r="X16" s="38"/>
      <c r="Y16" s="5" t="s">
        <v>46</v>
      </c>
      <c r="Z16" s="5">
        <v>1.491280026748734E-4</v>
      </c>
      <c r="AA16" s="5" t="s">
        <v>75</v>
      </c>
      <c r="AB16" s="5" t="s">
        <v>92</v>
      </c>
      <c r="AC16" s="5" t="s">
        <v>81</v>
      </c>
      <c r="AD16" s="5" t="s">
        <v>77</v>
      </c>
      <c r="AI16" s="38"/>
      <c r="AJ16" s="5" t="s">
        <v>46</v>
      </c>
      <c r="AK16" s="5">
        <v>6.8451312322977053E-3</v>
      </c>
      <c r="AL16" s="5" t="s">
        <v>75</v>
      </c>
      <c r="AM16" s="5" t="s">
        <v>92</v>
      </c>
      <c r="AN16" s="5" t="s">
        <v>81</v>
      </c>
      <c r="AO16" s="5" t="s">
        <v>77</v>
      </c>
      <c r="AU16" s="7"/>
      <c r="AV16" s="13"/>
      <c r="AW16" s="13"/>
      <c r="AX16" s="13"/>
      <c r="AY16" s="13"/>
      <c r="AZ16" s="13"/>
      <c r="BA16" s="13"/>
      <c r="BB16" s="7"/>
      <c r="BC16" s="7"/>
    </row>
    <row r="17" spans="1:55" x14ac:dyDescent="0.25">
      <c r="A17" s="38"/>
      <c r="B17" s="5" t="s">
        <v>60</v>
      </c>
      <c r="C17" s="5">
        <v>4.885636120851953E-5</v>
      </c>
      <c r="D17" s="5" t="s">
        <v>82</v>
      </c>
      <c r="E17" s="5" t="s">
        <v>92</v>
      </c>
      <c r="F17" s="5" t="s">
        <v>81</v>
      </c>
      <c r="G17" s="5" t="s">
        <v>77</v>
      </c>
      <c r="M17" s="38"/>
      <c r="N17" s="5" t="s">
        <v>60</v>
      </c>
      <c r="O17" s="5">
        <v>1.8947111171138569E-3</v>
      </c>
      <c r="P17" s="5" t="s">
        <v>82</v>
      </c>
      <c r="Q17" s="5" t="s">
        <v>92</v>
      </c>
      <c r="R17" s="5" t="s">
        <v>81</v>
      </c>
      <c r="S17" s="5" t="s">
        <v>77</v>
      </c>
      <c r="X17" s="38"/>
      <c r="Y17" s="5" t="s">
        <v>60</v>
      </c>
      <c r="Z17" s="5">
        <v>1.975854269245618E-4</v>
      </c>
      <c r="AA17" s="5" t="s">
        <v>82</v>
      </c>
      <c r="AB17" s="5" t="s">
        <v>92</v>
      </c>
      <c r="AC17" s="5" t="s">
        <v>81</v>
      </c>
      <c r="AD17" s="5" t="s">
        <v>77</v>
      </c>
      <c r="AI17" s="38"/>
      <c r="AJ17" s="5" t="s">
        <v>60</v>
      </c>
      <c r="AK17" s="5">
        <v>5.5420050862495544E-3</v>
      </c>
      <c r="AL17" s="5" t="s">
        <v>82</v>
      </c>
      <c r="AM17" s="5" t="s">
        <v>92</v>
      </c>
      <c r="AN17" s="5" t="s">
        <v>81</v>
      </c>
      <c r="AO17" s="5" t="s">
        <v>77</v>
      </c>
      <c r="AU17" s="7"/>
      <c r="AV17" s="13"/>
      <c r="AW17" s="13"/>
      <c r="AX17" s="13"/>
      <c r="AY17" s="13"/>
      <c r="AZ17" s="13"/>
      <c r="BA17" s="13"/>
      <c r="BB17" s="7"/>
      <c r="BC17" s="7"/>
    </row>
    <row r="18" spans="1:55" x14ac:dyDescent="0.25">
      <c r="A18" s="38"/>
      <c r="B18" s="6" t="s">
        <v>7</v>
      </c>
      <c r="C18" s="6">
        <v>1.4808023486576221E-5</v>
      </c>
      <c r="D18" s="6" t="s">
        <v>75</v>
      </c>
      <c r="E18" s="6" t="s">
        <v>79</v>
      </c>
      <c r="F18" s="6" t="s">
        <v>80</v>
      </c>
      <c r="G18" s="6" t="s">
        <v>82</v>
      </c>
      <c r="M18" s="38"/>
      <c r="N18" s="6" t="s">
        <v>7</v>
      </c>
      <c r="O18" s="6">
        <v>1.6690104077043181E-3</v>
      </c>
      <c r="P18" s="6" t="s">
        <v>75</v>
      </c>
      <c r="Q18" s="6" t="s">
        <v>79</v>
      </c>
      <c r="R18" s="6" t="s">
        <v>80</v>
      </c>
      <c r="S18" s="6" t="s">
        <v>82</v>
      </c>
      <c r="X18" s="38"/>
      <c r="Y18" s="6" t="s">
        <v>7</v>
      </c>
      <c r="Z18" s="6">
        <v>1.019882405989034E-4</v>
      </c>
      <c r="AA18" s="6" t="s">
        <v>75</v>
      </c>
      <c r="AB18" s="6" t="s">
        <v>79</v>
      </c>
      <c r="AC18" s="6" t="s">
        <v>80</v>
      </c>
      <c r="AD18" s="6" t="s">
        <v>82</v>
      </c>
      <c r="AI18" s="38"/>
      <c r="AJ18" s="6" t="s">
        <v>7</v>
      </c>
      <c r="AK18" s="6">
        <v>8.4619761083195993E-3</v>
      </c>
      <c r="AL18" s="6" t="s">
        <v>75</v>
      </c>
      <c r="AM18" s="6" t="s">
        <v>79</v>
      </c>
      <c r="AN18" s="6" t="s">
        <v>80</v>
      </c>
      <c r="AO18" s="6" t="s">
        <v>82</v>
      </c>
      <c r="AU18" s="7"/>
      <c r="AV18" s="13"/>
      <c r="AW18" s="13"/>
      <c r="AX18" s="13"/>
      <c r="AY18" s="13"/>
      <c r="AZ18" s="13"/>
      <c r="BA18" s="13"/>
      <c r="BB18" s="7"/>
      <c r="BC18" s="7"/>
    </row>
    <row r="19" spans="1:55" x14ac:dyDescent="0.25">
      <c r="A19" s="38"/>
      <c r="B19" s="6" t="s">
        <v>15</v>
      </c>
      <c r="C19" s="6">
        <v>1.1972406633622831E-5</v>
      </c>
      <c r="D19" s="6" t="s">
        <v>75</v>
      </c>
      <c r="E19" s="6" t="s">
        <v>79</v>
      </c>
      <c r="F19" s="6" t="s">
        <v>80</v>
      </c>
      <c r="G19" s="6" t="s">
        <v>82</v>
      </c>
      <c r="M19" s="38"/>
      <c r="N19" s="6" t="s">
        <v>15</v>
      </c>
      <c r="O19" s="6">
        <v>4.213302919706995E-4</v>
      </c>
      <c r="P19" s="6" t="s">
        <v>75</v>
      </c>
      <c r="Q19" s="6" t="s">
        <v>79</v>
      </c>
      <c r="R19" s="6" t="s">
        <v>80</v>
      </c>
      <c r="S19" s="6" t="s">
        <v>82</v>
      </c>
      <c r="X19" s="38"/>
      <c r="Y19" s="6" t="s">
        <v>15</v>
      </c>
      <c r="Z19" s="6">
        <v>5.925524354363288E-5</v>
      </c>
      <c r="AA19" s="6" t="s">
        <v>75</v>
      </c>
      <c r="AB19" s="6" t="s">
        <v>79</v>
      </c>
      <c r="AC19" s="6" t="s">
        <v>80</v>
      </c>
      <c r="AD19" s="6" t="s">
        <v>82</v>
      </c>
      <c r="AI19" s="38"/>
      <c r="AJ19" s="6" t="s">
        <v>15</v>
      </c>
      <c r="AK19" s="6">
        <v>1.662022504502107E-3</v>
      </c>
      <c r="AL19" s="6" t="s">
        <v>75</v>
      </c>
      <c r="AM19" s="6" t="s">
        <v>79</v>
      </c>
      <c r="AN19" s="6" t="s">
        <v>80</v>
      </c>
      <c r="AO19" s="6" t="s">
        <v>82</v>
      </c>
      <c r="AU19" s="7"/>
      <c r="AV19" s="13"/>
      <c r="AW19" s="13"/>
      <c r="AX19" s="13"/>
      <c r="AY19" s="13"/>
      <c r="AZ19" s="13"/>
      <c r="BA19" s="13"/>
      <c r="BB19" s="7"/>
      <c r="BC19" s="7"/>
    </row>
    <row r="20" spans="1:55" x14ac:dyDescent="0.25">
      <c r="A20" s="38"/>
      <c r="B20" s="6" t="s">
        <v>23</v>
      </c>
      <c r="C20" s="6">
        <v>1.6298157860445011E-5</v>
      </c>
      <c r="D20" s="6" t="s">
        <v>82</v>
      </c>
      <c r="E20" s="6" t="s">
        <v>79</v>
      </c>
      <c r="F20" s="6" t="s">
        <v>80</v>
      </c>
      <c r="G20" s="6" t="s">
        <v>82</v>
      </c>
      <c r="M20" s="38"/>
      <c r="N20" s="6" t="s">
        <v>23</v>
      </c>
      <c r="O20" s="6">
        <v>1.406773349143261E-3</v>
      </c>
      <c r="P20" s="6" t="s">
        <v>82</v>
      </c>
      <c r="Q20" s="6" t="s">
        <v>79</v>
      </c>
      <c r="R20" s="6" t="s">
        <v>80</v>
      </c>
      <c r="S20" s="6" t="s">
        <v>82</v>
      </c>
      <c r="X20" s="38"/>
      <c r="Y20" s="6" t="s">
        <v>23</v>
      </c>
      <c r="Z20" s="6">
        <v>6.002954235617175E-5</v>
      </c>
      <c r="AA20" s="6" t="s">
        <v>82</v>
      </c>
      <c r="AB20" s="6" t="s">
        <v>79</v>
      </c>
      <c r="AC20" s="6" t="s">
        <v>80</v>
      </c>
      <c r="AD20" s="6" t="s">
        <v>82</v>
      </c>
      <c r="AI20" s="38"/>
      <c r="AJ20" s="6" t="s">
        <v>23</v>
      </c>
      <c r="AK20" s="6">
        <v>3.1783171412004549E-3</v>
      </c>
      <c r="AL20" s="6" t="s">
        <v>82</v>
      </c>
      <c r="AM20" s="6" t="s">
        <v>79</v>
      </c>
      <c r="AN20" s="6" t="s">
        <v>80</v>
      </c>
      <c r="AO20" s="6" t="s">
        <v>82</v>
      </c>
      <c r="AU20" s="7"/>
      <c r="AV20" s="13"/>
      <c r="AW20" s="13"/>
      <c r="AX20" s="13"/>
      <c r="AY20" s="13"/>
      <c r="AZ20" s="13"/>
      <c r="BA20" s="13"/>
      <c r="BB20" s="7"/>
      <c r="BC20" s="7"/>
    </row>
    <row r="21" spans="1:55" x14ac:dyDescent="0.25">
      <c r="A21" s="38"/>
      <c r="B21" s="6" t="s">
        <v>32</v>
      </c>
      <c r="C21" s="6">
        <v>1.3855988732077379E-5</v>
      </c>
      <c r="D21" s="6" t="s">
        <v>82</v>
      </c>
      <c r="E21" s="6" t="s">
        <v>79</v>
      </c>
      <c r="F21" s="6" t="s">
        <v>80</v>
      </c>
      <c r="G21" s="6" t="s">
        <v>82</v>
      </c>
      <c r="M21" s="38"/>
      <c r="N21" s="6" t="s">
        <v>32</v>
      </c>
      <c r="O21" s="6">
        <v>1.0435240349989409E-3</v>
      </c>
      <c r="P21" s="6" t="s">
        <v>82</v>
      </c>
      <c r="Q21" s="6" t="s">
        <v>79</v>
      </c>
      <c r="R21" s="6" t="s">
        <v>80</v>
      </c>
      <c r="S21" s="6" t="s">
        <v>82</v>
      </c>
      <c r="X21" s="38"/>
      <c r="Y21" s="6" t="s">
        <v>32</v>
      </c>
      <c r="Z21" s="6">
        <v>8.6972557928878479E-5</v>
      </c>
      <c r="AA21" s="6" t="s">
        <v>82</v>
      </c>
      <c r="AB21" s="6" t="s">
        <v>79</v>
      </c>
      <c r="AC21" s="6" t="s">
        <v>80</v>
      </c>
      <c r="AD21" s="6" t="s">
        <v>82</v>
      </c>
      <c r="AI21" s="38"/>
      <c r="AJ21" s="6" t="s">
        <v>32</v>
      </c>
      <c r="AK21" s="6">
        <v>8.306363779772098E-4</v>
      </c>
      <c r="AL21" s="6" t="s">
        <v>82</v>
      </c>
      <c r="AM21" s="6" t="s">
        <v>79</v>
      </c>
      <c r="AN21" s="6" t="s">
        <v>80</v>
      </c>
      <c r="AO21" s="6" t="s">
        <v>82</v>
      </c>
      <c r="AU21" s="7"/>
      <c r="AV21" s="13"/>
      <c r="AW21" s="13"/>
      <c r="AX21" s="13"/>
      <c r="AY21" s="13"/>
      <c r="AZ21" s="13"/>
      <c r="BA21" s="13"/>
      <c r="BB21" s="7"/>
      <c r="BC21" s="7"/>
    </row>
    <row r="22" spans="1:55" x14ac:dyDescent="0.25">
      <c r="A22" s="38"/>
      <c r="B22" s="6" t="s">
        <v>9</v>
      </c>
      <c r="C22" s="6">
        <v>6.7058860469936434E-6</v>
      </c>
      <c r="D22" s="6" t="s">
        <v>75</v>
      </c>
      <c r="E22" s="6" t="s">
        <v>79</v>
      </c>
      <c r="F22" s="6" t="s">
        <v>81</v>
      </c>
      <c r="G22" s="6" t="s">
        <v>82</v>
      </c>
      <c r="M22" s="38"/>
      <c r="N22" s="6" t="s">
        <v>9</v>
      </c>
      <c r="O22" s="6">
        <v>6.5895705524438811E-4</v>
      </c>
      <c r="P22" s="6" t="s">
        <v>75</v>
      </c>
      <c r="Q22" s="6" t="s">
        <v>79</v>
      </c>
      <c r="R22" s="6" t="s">
        <v>81</v>
      </c>
      <c r="S22" s="6" t="s">
        <v>82</v>
      </c>
      <c r="X22" s="38"/>
      <c r="Y22" s="6" t="s">
        <v>9</v>
      </c>
      <c r="Z22" s="6">
        <v>3.5043082522561717E-5</v>
      </c>
      <c r="AA22" s="6" t="s">
        <v>75</v>
      </c>
      <c r="AB22" s="6" t="s">
        <v>79</v>
      </c>
      <c r="AC22" s="6" t="s">
        <v>81</v>
      </c>
      <c r="AD22" s="6" t="s">
        <v>82</v>
      </c>
      <c r="AI22" s="38"/>
      <c r="AJ22" s="6" t="s">
        <v>9</v>
      </c>
      <c r="AK22" s="6">
        <v>2.3156724788798411E-3</v>
      </c>
      <c r="AL22" s="6" t="s">
        <v>75</v>
      </c>
      <c r="AM22" s="6" t="s">
        <v>79</v>
      </c>
      <c r="AN22" s="6" t="s">
        <v>81</v>
      </c>
      <c r="AO22" s="6" t="s">
        <v>82</v>
      </c>
      <c r="AU22" s="7"/>
      <c r="AV22" s="13"/>
      <c r="AW22" s="13"/>
      <c r="AX22" s="13"/>
      <c r="AY22" s="13"/>
      <c r="AZ22" s="13"/>
      <c r="BA22" s="13"/>
      <c r="BB22" s="7"/>
      <c r="BC22" s="7"/>
    </row>
    <row r="23" spans="1:55" x14ac:dyDescent="0.25">
      <c r="A23" s="38"/>
      <c r="B23" s="6" t="s">
        <v>17</v>
      </c>
      <c r="C23" s="6">
        <v>9.3236186299186865E-6</v>
      </c>
      <c r="D23" s="6" t="s">
        <v>75</v>
      </c>
      <c r="E23" s="6" t="s">
        <v>79</v>
      </c>
      <c r="F23" s="6" t="s">
        <v>81</v>
      </c>
      <c r="G23" s="6" t="s">
        <v>82</v>
      </c>
      <c r="M23" s="38"/>
      <c r="N23" s="6" t="s">
        <v>17</v>
      </c>
      <c r="O23" s="6">
        <v>1.751744513712873E-3</v>
      </c>
      <c r="P23" s="6" t="s">
        <v>75</v>
      </c>
      <c r="Q23" s="6" t="s">
        <v>79</v>
      </c>
      <c r="R23" s="6" t="s">
        <v>81</v>
      </c>
      <c r="S23" s="6" t="s">
        <v>82</v>
      </c>
      <c r="X23" s="38"/>
      <c r="Y23" s="6" t="s">
        <v>17</v>
      </c>
      <c r="Z23" s="6">
        <v>1.033635452504539E-4</v>
      </c>
      <c r="AA23" s="6" t="s">
        <v>75</v>
      </c>
      <c r="AB23" s="6" t="s">
        <v>79</v>
      </c>
      <c r="AC23" s="6" t="s">
        <v>81</v>
      </c>
      <c r="AD23" s="6" t="s">
        <v>82</v>
      </c>
      <c r="AI23" s="38"/>
      <c r="AJ23" s="6" t="s">
        <v>17</v>
      </c>
      <c r="AK23" s="6">
        <v>1.1797813329637689E-3</v>
      </c>
      <c r="AL23" s="6" t="s">
        <v>75</v>
      </c>
      <c r="AM23" s="6" t="s">
        <v>79</v>
      </c>
      <c r="AN23" s="6" t="s">
        <v>81</v>
      </c>
      <c r="AO23" s="6" t="s">
        <v>82</v>
      </c>
      <c r="AU23" s="7"/>
      <c r="AV23" s="13"/>
      <c r="AW23" s="13"/>
      <c r="AX23" s="13"/>
      <c r="AY23" s="13"/>
      <c r="AZ23" s="13"/>
      <c r="BA23" s="13"/>
      <c r="BB23" s="7"/>
      <c r="BC23" s="7"/>
    </row>
    <row r="24" spans="1:55" x14ac:dyDescent="0.25">
      <c r="A24" s="38"/>
      <c r="B24" s="6" t="s">
        <v>25</v>
      </c>
      <c r="C24" s="6">
        <v>1.854482530968126E-6</v>
      </c>
      <c r="D24" s="6" t="s">
        <v>82</v>
      </c>
      <c r="E24" s="6" t="s">
        <v>79</v>
      </c>
      <c r="F24" s="6" t="s">
        <v>81</v>
      </c>
      <c r="G24" s="6" t="s">
        <v>82</v>
      </c>
      <c r="M24" s="38"/>
      <c r="N24" s="6" t="s">
        <v>25</v>
      </c>
      <c r="O24" s="6">
        <v>2.6553860280225191E-4</v>
      </c>
      <c r="P24" s="6" t="s">
        <v>82</v>
      </c>
      <c r="Q24" s="6" t="s">
        <v>79</v>
      </c>
      <c r="R24" s="6" t="s">
        <v>81</v>
      </c>
      <c r="S24" s="6" t="s">
        <v>82</v>
      </c>
      <c r="X24" s="38"/>
      <c r="Y24" s="6" t="s">
        <v>25</v>
      </c>
      <c r="Z24" s="6">
        <v>2.3205527995291201E-5</v>
      </c>
      <c r="AA24" s="6" t="s">
        <v>82</v>
      </c>
      <c r="AB24" s="6" t="s">
        <v>79</v>
      </c>
      <c r="AC24" s="6" t="s">
        <v>81</v>
      </c>
      <c r="AD24" s="6" t="s">
        <v>82</v>
      </c>
      <c r="AI24" s="38"/>
      <c r="AJ24" s="6" t="s">
        <v>25</v>
      </c>
      <c r="AK24" s="6">
        <v>6.2216829213268381E-7</v>
      </c>
      <c r="AL24" s="6" t="s">
        <v>82</v>
      </c>
      <c r="AM24" s="6" t="s">
        <v>79</v>
      </c>
      <c r="AN24" s="6" t="s">
        <v>81</v>
      </c>
      <c r="AO24" s="6" t="s">
        <v>82</v>
      </c>
      <c r="AU24" s="7"/>
      <c r="AV24" s="13"/>
      <c r="AW24" s="13"/>
      <c r="AX24" s="13"/>
      <c r="AY24" s="13"/>
      <c r="AZ24" s="13"/>
      <c r="BA24" s="13"/>
      <c r="BB24" s="7"/>
      <c r="BC24" s="7"/>
    </row>
    <row r="25" spans="1:55" x14ac:dyDescent="0.25">
      <c r="A25" s="38"/>
      <c r="B25" s="6" t="s">
        <v>34</v>
      </c>
      <c r="C25" s="6">
        <v>1.220415410017127E-5</v>
      </c>
      <c r="D25" s="6" t="s">
        <v>82</v>
      </c>
      <c r="E25" s="6" t="s">
        <v>79</v>
      </c>
      <c r="F25" s="6" t="s">
        <v>81</v>
      </c>
      <c r="G25" s="6" t="s">
        <v>82</v>
      </c>
      <c r="M25" s="38"/>
      <c r="N25" s="6" t="s">
        <v>34</v>
      </c>
      <c r="O25" s="6">
        <v>3.3546401115403099E-4</v>
      </c>
      <c r="P25" s="6" t="s">
        <v>82</v>
      </c>
      <c r="Q25" s="6" t="s">
        <v>79</v>
      </c>
      <c r="R25" s="6" t="s">
        <v>81</v>
      </c>
      <c r="S25" s="6" t="s">
        <v>82</v>
      </c>
      <c r="X25" s="38"/>
      <c r="Y25" s="6" t="s">
        <v>34</v>
      </c>
      <c r="Z25" s="6">
        <v>4.0332643695223378E-5</v>
      </c>
      <c r="AA25" s="6" t="s">
        <v>82</v>
      </c>
      <c r="AB25" s="6" t="s">
        <v>79</v>
      </c>
      <c r="AC25" s="6" t="s">
        <v>81</v>
      </c>
      <c r="AD25" s="6" t="s">
        <v>82</v>
      </c>
      <c r="AI25" s="38"/>
      <c r="AJ25" s="6" t="s">
        <v>34</v>
      </c>
      <c r="AK25" s="6">
        <v>2.4790024671169628E-3</v>
      </c>
      <c r="AL25" s="6" t="s">
        <v>82</v>
      </c>
      <c r="AM25" s="6" t="s">
        <v>79</v>
      </c>
      <c r="AN25" s="6" t="s">
        <v>81</v>
      </c>
      <c r="AO25" s="6" t="s">
        <v>82</v>
      </c>
      <c r="AU25" s="7"/>
      <c r="AV25" s="13"/>
      <c r="AW25" s="13"/>
      <c r="AX25" s="13"/>
      <c r="AY25" s="13"/>
      <c r="AZ25" s="13"/>
      <c r="BA25" s="13"/>
      <c r="BB25" s="7"/>
      <c r="BC25" s="7"/>
    </row>
    <row r="26" spans="1:55" x14ac:dyDescent="0.25">
      <c r="A26" s="38"/>
      <c r="B26" s="6" t="s">
        <v>63</v>
      </c>
      <c r="C26" s="6">
        <v>6.9611932953615351E-6</v>
      </c>
      <c r="D26" s="6" t="s">
        <v>82</v>
      </c>
      <c r="E26" s="6" t="s">
        <v>92</v>
      </c>
      <c r="F26" s="6" t="s">
        <v>81</v>
      </c>
      <c r="G26" s="6" t="s">
        <v>82</v>
      </c>
      <c r="M26" s="38"/>
      <c r="N26" s="6" t="s">
        <v>63</v>
      </c>
      <c r="O26" s="6">
        <v>1.9188674182115349E-3</v>
      </c>
      <c r="P26" s="6" t="s">
        <v>82</v>
      </c>
      <c r="Q26" s="6" t="s">
        <v>92</v>
      </c>
      <c r="R26" s="6" t="s">
        <v>81</v>
      </c>
      <c r="S26" s="6" t="s">
        <v>82</v>
      </c>
      <c r="X26" s="38"/>
      <c r="Y26" s="6" t="s">
        <v>63</v>
      </c>
      <c r="Z26" s="6">
        <v>4.250408883391307E-5</v>
      </c>
      <c r="AA26" s="6" t="s">
        <v>82</v>
      </c>
      <c r="AB26" s="6" t="s">
        <v>92</v>
      </c>
      <c r="AC26" s="6" t="s">
        <v>81</v>
      </c>
      <c r="AD26" s="6" t="s">
        <v>82</v>
      </c>
      <c r="AI26" s="38"/>
      <c r="AJ26" s="6" t="s">
        <v>63</v>
      </c>
      <c r="AK26" s="6">
        <v>8.8454249050674491E-3</v>
      </c>
      <c r="AL26" s="6" t="s">
        <v>82</v>
      </c>
      <c r="AM26" s="6" t="s">
        <v>92</v>
      </c>
      <c r="AN26" s="6" t="s">
        <v>81</v>
      </c>
      <c r="AO26" s="6" t="s">
        <v>82</v>
      </c>
      <c r="AU26" s="7"/>
      <c r="AV26" s="13"/>
      <c r="AW26" s="13"/>
      <c r="AX26" s="13"/>
      <c r="AY26" s="13"/>
      <c r="AZ26" s="13"/>
      <c r="BA26" s="13"/>
      <c r="BB26" s="7"/>
      <c r="BC26" s="7"/>
    </row>
    <row r="27" spans="1:55" x14ac:dyDescent="0.25">
      <c r="A27" s="38"/>
      <c r="B27" s="6" t="s">
        <v>40</v>
      </c>
      <c r="C27" s="6">
        <v>3.0952839166858998E-5</v>
      </c>
      <c r="D27" s="6" t="s">
        <v>75</v>
      </c>
      <c r="E27" s="6" t="s">
        <v>92</v>
      </c>
      <c r="F27" s="6" t="s">
        <v>80</v>
      </c>
      <c r="G27" s="6" t="s">
        <v>82</v>
      </c>
      <c r="M27" s="38"/>
      <c r="N27" s="6" t="s">
        <v>40</v>
      </c>
      <c r="O27" s="6">
        <v>1.0094133247266161E-2</v>
      </c>
      <c r="P27" s="6" t="s">
        <v>75</v>
      </c>
      <c r="Q27" s="6" t="s">
        <v>92</v>
      </c>
      <c r="R27" s="6" t="s">
        <v>80</v>
      </c>
      <c r="S27" s="6" t="s">
        <v>82</v>
      </c>
      <c r="X27" s="38"/>
      <c r="Y27" s="6" t="s">
        <v>40</v>
      </c>
      <c r="Z27" s="6">
        <v>3.654608842154912E-4</v>
      </c>
      <c r="AA27" s="6" t="s">
        <v>75</v>
      </c>
      <c r="AB27" s="6" t="s">
        <v>92</v>
      </c>
      <c r="AC27" s="6" t="s">
        <v>80</v>
      </c>
      <c r="AD27" s="6" t="s">
        <v>82</v>
      </c>
      <c r="AI27" s="38"/>
      <c r="AJ27" s="6" t="s">
        <v>40</v>
      </c>
      <c r="AK27" s="6">
        <v>9.3935398318068398E-3</v>
      </c>
      <c r="AL27" s="6" t="s">
        <v>75</v>
      </c>
      <c r="AM27" s="6" t="s">
        <v>92</v>
      </c>
      <c r="AN27" s="6" t="s">
        <v>80</v>
      </c>
      <c r="AO27" s="6" t="s">
        <v>82</v>
      </c>
      <c r="AU27" s="7"/>
      <c r="AV27" s="13"/>
      <c r="AW27" s="13"/>
      <c r="AX27" s="13"/>
      <c r="AY27" s="13"/>
      <c r="AZ27" s="13"/>
      <c r="BA27" s="13"/>
      <c r="BB27" s="7"/>
      <c r="BC27" s="7"/>
    </row>
    <row r="28" spans="1:55" x14ac:dyDescent="0.25">
      <c r="A28" s="38"/>
      <c r="B28" s="6" t="s">
        <v>47</v>
      </c>
      <c r="C28" s="6">
        <v>2.4570431685375221E-5</v>
      </c>
      <c r="D28" s="6" t="s">
        <v>75</v>
      </c>
      <c r="E28" s="6" t="s">
        <v>92</v>
      </c>
      <c r="F28" s="6" t="s">
        <v>80</v>
      </c>
      <c r="G28" s="6" t="s">
        <v>82</v>
      </c>
      <c r="M28" s="38"/>
      <c r="N28" s="6" t="s">
        <v>47</v>
      </c>
      <c r="O28" s="6">
        <v>8.7929996399542781E-3</v>
      </c>
      <c r="P28" s="6" t="s">
        <v>75</v>
      </c>
      <c r="Q28" s="6" t="s">
        <v>92</v>
      </c>
      <c r="R28" s="6" t="s">
        <v>80</v>
      </c>
      <c r="S28" s="6" t="s">
        <v>82</v>
      </c>
      <c r="X28" s="38"/>
      <c r="Y28" s="6" t="s">
        <v>47</v>
      </c>
      <c r="Z28" s="6">
        <v>4.3057461740300608E-4</v>
      </c>
      <c r="AA28" s="6" t="s">
        <v>75</v>
      </c>
      <c r="AB28" s="6" t="s">
        <v>92</v>
      </c>
      <c r="AC28" s="6" t="s">
        <v>80</v>
      </c>
      <c r="AD28" s="6" t="s">
        <v>82</v>
      </c>
      <c r="AI28" s="38"/>
      <c r="AJ28" s="6" t="s">
        <v>47</v>
      </c>
      <c r="AK28" s="6">
        <v>5.919946889225665E-3</v>
      </c>
      <c r="AL28" s="6" t="s">
        <v>75</v>
      </c>
      <c r="AM28" s="6" t="s">
        <v>92</v>
      </c>
      <c r="AN28" s="6" t="s">
        <v>80</v>
      </c>
      <c r="AO28" s="6" t="s">
        <v>82</v>
      </c>
      <c r="AU28" s="7"/>
      <c r="AV28" s="13"/>
      <c r="AW28" s="13"/>
      <c r="AX28" s="13"/>
      <c r="AY28" s="13"/>
      <c r="AZ28" s="13"/>
      <c r="BA28" s="13"/>
      <c r="BB28" s="7"/>
      <c r="BC28" s="7"/>
    </row>
    <row r="29" spans="1:55" x14ac:dyDescent="0.25">
      <c r="A29" s="38"/>
      <c r="B29" s="6" t="s">
        <v>54</v>
      </c>
      <c r="C29" s="6">
        <v>1.10556822981481E-5</v>
      </c>
      <c r="D29" s="6" t="s">
        <v>82</v>
      </c>
      <c r="E29" s="6" t="s">
        <v>92</v>
      </c>
      <c r="F29" s="6" t="s">
        <v>80</v>
      </c>
      <c r="G29" s="6" t="s">
        <v>82</v>
      </c>
      <c r="M29" s="38"/>
      <c r="N29" s="6" t="s">
        <v>54</v>
      </c>
      <c r="O29" s="6">
        <v>4.3059834438728102E-3</v>
      </c>
      <c r="P29" s="6" t="s">
        <v>82</v>
      </c>
      <c r="Q29" s="6" t="s">
        <v>92</v>
      </c>
      <c r="R29" s="6" t="s">
        <v>80</v>
      </c>
      <c r="S29" s="6" t="s">
        <v>82</v>
      </c>
      <c r="X29" s="38"/>
      <c r="Y29" s="6" t="s">
        <v>54</v>
      </c>
      <c r="Z29" s="6">
        <v>2.176575967971283E-4</v>
      </c>
      <c r="AA29" s="6" t="s">
        <v>82</v>
      </c>
      <c r="AB29" s="6" t="s">
        <v>92</v>
      </c>
      <c r="AC29" s="6" t="s">
        <v>80</v>
      </c>
      <c r="AD29" s="6" t="s">
        <v>82</v>
      </c>
      <c r="AI29" s="38"/>
      <c r="AJ29" s="6" t="s">
        <v>54</v>
      </c>
      <c r="AK29" s="6">
        <v>2.38202495592967E-3</v>
      </c>
      <c r="AL29" s="6" t="s">
        <v>82</v>
      </c>
      <c r="AM29" s="6" t="s">
        <v>92</v>
      </c>
      <c r="AN29" s="6" t="s">
        <v>80</v>
      </c>
      <c r="AO29" s="6" t="s">
        <v>82</v>
      </c>
      <c r="AU29" s="7"/>
      <c r="AV29" s="13"/>
      <c r="AW29" s="13"/>
      <c r="AX29" s="13"/>
      <c r="AY29" s="13"/>
      <c r="AZ29" s="13"/>
      <c r="BA29" s="13"/>
      <c r="BB29" s="7"/>
      <c r="BC29" s="7"/>
    </row>
    <row r="30" spans="1:55" x14ac:dyDescent="0.25">
      <c r="A30" s="38"/>
      <c r="B30" s="6" t="s">
        <v>61</v>
      </c>
      <c r="C30" s="6">
        <v>2.8503197949935291E-5</v>
      </c>
      <c r="D30" s="6" t="s">
        <v>82</v>
      </c>
      <c r="E30" s="6" t="s">
        <v>92</v>
      </c>
      <c r="F30" s="6" t="s">
        <v>80</v>
      </c>
      <c r="G30" s="6" t="s">
        <v>82</v>
      </c>
      <c r="M30" s="38"/>
      <c r="N30" s="6" t="s">
        <v>61</v>
      </c>
      <c r="O30" s="6">
        <v>1.506196237810618E-2</v>
      </c>
      <c r="P30" s="6" t="s">
        <v>82</v>
      </c>
      <c r="Q30" s="6" t="s">
        <v>92</v>
      </c>
      <c r="R30" s="6" t="s">
        <v>80</v>
      </c>
      <c r="S30" s="6" t="s">
        <v>82</v>
      </c>
      <c r="X30" s="38"/>
      <c r="Y30" s="6" t="s">
        <v>61</v>
      </c>
      <c r="Z30" s="6">
        <v>3.0417742010807841E-4</v>
      </c>
      <c r="AA30" s="6" t="s">
        <v>82</v>
      </c>
      <c r="AB30" s="6" t="s">
        <v>92</v>
      </c>
      <c r="AC30" s="6" t="s">
        <v>80</v>
      </c>
      <c r="AD30" s="6" t="s">
        <v>82</v>
      </c>
      <c r="AI30" s="38"/>
      <c r="AJ30" s="6" t="s">
        <v>61</v>
      </c>
      <c r="AK30" s="6">
        <v>5.8916863636036708E-3</v>
      </c>
      <c r="AL30" s="6" t="s">
        <v>82</v>
      </c>
      <c r="AM30" s="6" t="s">
        <v>92</v>
      </c>
      <c r="AN30" s="6" t="s">
        <v>80</v>
      </c>
      <c r="AO30" s="6" t="s">
        <v>82</v>
      </c>
      <c r="AU30" s="7"/>
      <c r="AV30" s="13"/>
      <c r="AW30" s="13"/>
      <c r="AX30" s="13"/>
      <c r="AY30" s="13"/>
      <c r="AZ30" s="13"/>
      <c r="BA30" s="13"/>
      <c r="BB30" s="7"/>
      <c r="BC30" s="7"/>
    </row>
    <row r="31" spans="1:55" x14ac:dyDescent="0.25">
      <c r="A31" s="38"/>
      <c r="B31" s="6" t="s">
        <v>42</v>
      </c>
      <c r="C31" s="6">
        <v>2.132106839724096E-5</v>
      </c>
      <c r="D31" s="6" t="s">
        <v>75</v>
      </c>
      <c r="E31" s="6" t="s">
        <v>92</v>
      </c>
      <c r="F31" s="6" t="s">
        <v>81</v>
      </c>
      <c r="G31" s="6" t="s">
        <v>82</v>
      </c>
      <c r="M31" s="38"/>
      <c r="N31" s="6" t="s">
        <v>42</v>
      </c>
      <c r="O31" s="6">
        <v>4.8332902525715657E-3</v>
      </c>
      <c r="P31" s="6" t="s">
        <v>75</v>
      </c>
      <c r="Q31" s="6" t="s">
        <v>92</v>
      </c>
      <c r="R31" s="6" t="s">
        <v>81</v>
      </c>
      <c r="S31" s="6" t="s">
        <v>82</v>
      </c>
      <c r="X31" s="38"/>
      <c r="Y31" s="6" t="s">
        <v>42</v>
      </c>
      <c r="Z31" s="6">
        <v>1.034323515725286E-4</v>
      </c>
      <c r="AA31" s="6" t="s">
        <v>75</v>
      </c>
      <c r="AB31" s="6" t="s">
        <v>92</v>
      </c>
      <c r="AC31" s="6" t="s">
        <v>81</v>
      </c>
      <c r="AD31" s="6" t="s">
        <v>82</v>
      </c>
      <c r="AI31" s="38"/>
      <c r="AJ31" s="6" t="s">
        <v>42</v>
      </c>
      <c r="AK31" s="6">
        <v>3.651483767653483E-3</v>
      </c>
      <c r="AL31" s="6" t="s">
        <v>75</v>
      </c>
      <c r="AM31" s="6" t="s">
        <v>92</v>
      </c>
      <c r="AN31" s="6" t="s">
        <v>81</v>
      </c>
      <c r="AO31" s="6" t="s">
        <v>82</v>
      </c>
      <c r="AU31" s="7"/>
      <c r="AV31" s="13"/>
      <c r="AW31" s="13"/>
      <c r="AX31" s="13"/>
      <c r="AY31" s="13"/>
      <c r="AZ31" s="13"/>
      <c r="BA31" s="13"/>
      <c r="BB31" s="7"/>
      <c r="BC31" s="7"/>
    </row>
    <row r="32" spans="1:55" x14ac:dyDescent="0.25">
      <c r="A32" s="38"/>
      <c r="B32" s="6" t="s">
        <v>49</v>
      </c>
      <c r="C32" s="6">
        <v>2.1803934345785311E-7</v>
      </c>
      <c r="D32" s="6" t="s">
        <v>75</v>
      </c>
      <c r="E32" s="6" t="s">
        <v>92</v>
      </c>
      <c r="F32" s="6" t="s">
        <v>81</v>
      </c>
      <c r="G32" s="6" t="s">
        <v>82</v>
      </c>
      <c r="M32" s="38"/>
      <c r="N32" s="6" t="s">
        <v>49</v>
      </c>
      <c r="O32" s="6">
        <v>1.8636621116335109E-3</v>
      </c>
      <c r="P32" s="6" t="s">
        <v>75</v>
      </c>
      <c r="Q32" s="6" t="s">
        <v>92</v>
      </c>
      <c r="R32" s="6" t="s">
        <v>81</v>
      </c>
      <c r="S32" s="6" t="s">
        <v>82</v>
      </c>
      <c r="X32" s="38"/>
      <c r="Y32" s="6" t="s">
        <v>49</v>
      </c>
      <c r="Z32" s="6">
        <v>5.5460706582332988E-5</v>
      </c>
      <c r="AA32" s="6" t="s">
        <v>75</v>
      </c>
      <c r="AB32" s="6" t="s">
        <v>92</v>
      </c>
      <c r="AC32" s="6" t="s">
        <v>81</v>
      </c>
      <c r="AD32" s="6" t="s">
        <v>82</v>
      </c>
      <c r="AI32" s="38"/>
      <c r="AJ32" s="6" t="s">
        <v>49</v>
      </c>
      <c r="AK32" s="6">
        <v>1.3837699036195719E-3</v>
      </c>
      <c r="AL32" s="6" t="s">
        <v>75</v>
      </c>
      <c r="AM32" s="6" t="s">
        <v>92</v>
      </c>
      <c r="AN32" s="6" t="s">
        <v>81</v>
      </c>
      <c r="AO32" s="6" t="s">
        <v>82</v>
      </c>
      <c r="AU32" s="7"/>
      <c r="AV32" s="13"/>
      <c r="AW32" s="13"/>
      <c r="AX32" s="13"/>
      <c r="AY32" s="13"/>
      <c r="AZ32" s="13"/>
      <c r="BA32" s="13"/>
      <c r="BB32" s="7"/>
      <c r="BC32" s="7"/>
    </row>
    <row r="33" spans="1:55" x14ac:dyDescent="0.25">
      <c r="A33" s="38"/>
      <c r="B33" s="6" t="s">
        <v>56</v>
      </c>
      <c r="C33" s="6">
        <v>6.7047666823052086E-6</v>
      </c>
      <c r="D33" s="6" t="s">
        <v>82</v>
      </c>
      <c r="E33" s="6" t="s">
        <v>92</v>
      </c>
      <c r="F33" s="6" t="s">
        <v>81</v>
      </c>
      <c r="G33" s="6" t="s">
        <v>82</v>
      </c>
      <c r="M33" s="38"/>
      <c r="N33" s="6" t="s">
        <v>56</v>
      </c>
      <c r="O33" s="6">
        <v>5.2769694693135831E-3</v>
      </c>
      <c r="P33" s="6" t="s">
        <v>82</v>
      </c>
      <c r="Q33" s="6" t="s">
        <v>92</v>
      </c>
      <c r="R33" s="6" t="s">
        <v>81</v>
      </c>
      <c r="S33" s="6" t="s">
        <v>82</v>
      </c>
      <c r="X33" s="38"/>
      <c r="Y33" s="6" t="s">
        <v>56</v>
      </c>
      <c r="Z33" s="6">
        <v>1.6772977164225791E-4</v>
      </c>
      <c r="AA33" s="6" t="s">
        <v>82</v>
      </c>
      <c r="AB33" s="6" t="s">
        <v>92</v>
      </c>
      <c r="AC33" s="6" t="s">
        <v>81</v>
      </c>
      <c r="AD33" s="6" t="s">
        <v>82</v>
      </c>
      <c r="AI33" s="38"/>
      <c r="AJ33" s="6" t="s">
        <v>56</v>
      </c>
      <c r="AK33" s="6">
        <v>1.2186568843587881E-3</v>
      </c>
      <c r="AL33" s="6" t="s">
        <v>82</v>
      </c>
      <c r="AM33" s="6" t="s">
        <v>92</v>
      </c>
      <c r="AN33" s="6" t="s">
        <v>81</v>
      </c>
      <c r="AO33" s="6" t="s">
        <v>82</v>
      </c>
      <c r="AU33" s="7"/>
      <c r="AV33" s="13"/>
      <c r="AW33" s="13"/>
      <c r="AX33" s="13"/>
      <c r="AY33" s="13"/>
      <c r="AZ33" s="13"/>
      <c r="BA33" s="13"/>
      <c r="BB33" s="7"/>
      <c r="BC33" s="7"/>
    </row>
    <row r="34" spans="1:55" x14ac:dyDescent="0.25">
      <c r="A34" s="38"/>
      <c r="B34" s="4" t="s">
        <v>12</v>
      </c>
      <c r="C34" s="4">
        <v>1.798139651332335E-6</v>
      </c>
      <c r="D34" s="4" t="s">
        <v>75</v>
      </c>
      <c r="E34" s="4" t="s">
        <v>74</v>
      </c>
      <c r="F34" s="4" t="s">
        <v>85</v>
      </c>
      <c r="G34" s="4" t="s">
        <v>99</v>
      </c>
      <c r="M34" s="38"/>
      <c r="N34" s="4" t="s">
        <v>12</v>
      </c>
      <c r="O34" s="4">
        <v>2.541375033871322E-4</v>
      </c>
      <c r="P34" s="4" t="s">
        <v>75</v>
      </c>
      <c r="Q34" s="4" t="s">
        <v>74</v>
      </c>
      <c r="R34" s="4" t="s">
        <v>85</v>
      </c>
      <c r="S34" s="4" t="s">
        <v>99</v>
      </c>
      <c r="X34" s="38"/>
      <c r="Y34" s="4" t="s">
        <v>12</v>
      </c>
      <c r="Z34" s="4">
        <v>2.20018253772965E-5</v>
      </c>
      <c r="AA34" s="4" t="s">
        <v>75</v>
      </c>
      <c r="AB34" s="4" t="s">
        <v>74</v>
      </c>
      <c r="AC34" s="4" t="s">
        <v>85</v>
      </c>
      <c r="AD34" s="4" t="s">
        <v>99</v>
      </c>
      <c r="AI34" s="38"/>
      <c r="AJ34" s="4" t="s">
        <v>12</v>
      </c>
      <c r="AK34" s="4">
        <v>2.5118738920389881E-5</v>
      </c>
      <c r="AL34" s="4" t="s">
        <v>75</v>
      </c>
      <c r="AM34" s="4" t="s">
        <v>74</v>
      </c>
      <c r="AN34" s="4" t="s">
        <v>85</v>
      </c>
      <c r="AO34" s="4" t="s">
        <v>99</v>
      </c>
      <c r="AU34" s="7"/>
      <c r="AV34" s="13"/>
      <c r="AW34" s="13"/>
      <c r="AX34" s="13"/>
      <c r="AY34" s="13"/>
      <c r="AZ34" s="13"/>
      <c r="BA34" s="13"/>
      <c r="BB34" s="7"/>
      <c r="BC34" s="7"/>
    </row>
    <row r="35" spans="1:55" x14ac:dyDescent="0.25">
      <c r="A35" s="38"/>
      <c r="B35" s="4" t="s">
        <v>20</v>
      </c>
      <c r="C35" s="4">
        <v>1.3647953363669521E-6</v>
      </c>
      <c r="D35" s="4" t="s">
        <v>75</v>
      </c>
      <c r="E35" s="4" t="s">
        <v>74</v>
      </c>
      <c r="F35" s="4" t="s">
        <v>81</v>
      </c>
      <c r="G35" s="4" t="s">
        <v>99</v>
      </c>
      <c r="M35" s="38"/>
      <c r="N35" s="4" t="s">
        <v>20</v>
      </c>
      <c r="O35" s="4">
        <v>1.154315641557386E-4</v>
      </c>
      <c r="P35" s="4" t="s">
        <v>75</v>
      </c>
      <c r="Q35" s="4" t="s">
        <v>74</v>
      </c>
      <c r="R35" s="4" t="s">
        <v>81</v>
      </c>
      <c r="S35" s="4" t="s">
        <v>99</v>
      </c>
      <c r="X35" s="38"/>
      <c r="Y35" s="4" t="s">
        <v>20</v>
      </c>
      <c r="Z35" s="4">
        <v>8.982728954473218E-6</v>
      </c>
      <c r="AA35" s="4" t="s">
        <v>75</v>
      </c>
      <c r="AB35" s="4" t="s">
        <v>74</v>
      </c>
      <c r="AC35" s="4" t="s">
        <v>81</v>
      </c>
      <c r="AD35" s="4" t="s">
        <v>99</v>
      </c>
      <c r="AI35" s="38"/>
      <c r="AJ35" s="4" t="s">
        <v>20</v>
      </c>
      <c r="AK35" s="4">
        <v>1.152339494142592E-5</v>
      </c>
      <c r="AL35" s="4" t="s">
        <v>75</v>
      </c>
      <c r="AM35" s="4" t="s">
        <v>74</v>
      </c>
      <c r="AN35" s="4" t="s">
        <v>81</v>
      </c>
      <c r="AO35" s="4" t="s">
        <v>99</v>
      </c>
      <c r="AU35" s="7"/>
      <c r="AV35" s="13"/>
      <c r="AW35" s="13"/>
      <c r="AX35" s="13"/>
      <c r="AY35" s="13"/>
      <c r="AZ35" s="13"/>
      <c r="BA35" s="13"/>
      <c r="BB35" s="7"/>
      <c r="BC35" s="7"/>
    </row>
    <row r="36" spans="1:55" x14ac:dyDescent="0.25">
      <c r="A36" s="38"/>
      <c r="B36" s="4" t="s">
        <v>19</v>
      </c>
      <c r="C36" s="4">
        <v>9.6374061776717032E-6</v>
      </c>
      <c r="D36" s="4" t="s">
        <v>75</v>
      </c>
      <c r="E36" s="4" t="s">
        <v>74</v>
      </c>
      <c r="F36" s="4" t="s">
        <v>85</v>
      </c>
      <c r="G36" s="4" t="s">
        <v>99</v>
      </c>
      <c r="M36" s="38"/>
      <c r="N36" s="4" t="s">
        <v>19</v>
      </c>
      <c r="O36" s="4">
        <v>4.4288252318897258E-4</v>
      </c>
      <c r="P36" s="4" t="s">
        <v>75</v>
      </c>
      <c r="Q36" s="4" t="s">
        <v>74</v>
      </c>
      <c r="R36" s="4" t="s">
        <v>85</v>
      </c>
      <c r="S36" s="4" t="s">
        <v>99</v>
      </c>
      <c r="X36" s="38"/>
      <c r="Y36" s="4" t="s">
        <v>19</v>
      </c>
      <c r="Z36" s="4">
        <v>7.9640560528790297E-5</v>
      </c>
      <c r="AA36" s="4" t="s">
        <v>75</v>
      </c>
      <c r="AB36" s="4" t="s">
        <v>74</v>
      </c>
      <c r="AC36" s="4" t="s">
        <v>85</v>
      </c>
      <c r="AD36" s="4" t="s">
        <v>99</v>
      </c>
      <c r="AI36" s="38"/>
      <c r="AJ36" s="4" t="s">
        <v>19</v>
      </c>
      <c r="AK36" s="4">
        <v>5.8061992293211058E-5</v>
      </c>
      <c r="AL36" s="4" t="s">
        <v>75</v>
      </c>
      <c r="AM36" s="4" t="s">
        <v>74</v>
      </c>
      <c r="AN36" s="4" t="s">
        <v>85</v>
      </c>
      <c r="AO36" s="4" t="s">
        <v>99</v>
      </c>
      <c r="AU36" s="7"/>
      <c r="AV36" s="13"/>
      <c r="AW36" s="13"/>
      <c r="AX36" s="13"/>
      <c r="AY36" s="13"/>
      <c r="AZ36" s="13"/>
      <c r="BA36" s="13"/>
      <c r="BB36" s="7"/>
      <c r="BC36" s="7"/>
    </row>
    <row r="37" spans="1:55" x14ac:dyDescent="0.25">
      <c r="A37" s="38"/>
      <c r="B37" s="4" t="s">
        <v>11</v>
      </c>
      <c r="C37" s="4">
        <v>1.5712401042312159E-8</v>
      </c>
      <c r="D37" s="4" t="s">
        <v>82</v>
      </c>
      <c r="E37" s="4" t="s">
        <v>74</v>
      </c>
      <c r="F37" s="4" t="s">
        <v>85</v>
      </c>
      <c r="G37" s="4" t="s">
        <v>99</v>
      </c>
      <c r="J37" s="7"/>
      <c r="K37" s="7"/>
      <c r="M37" s="38"/>
      <c r="N37" s="4" t="s">
        <v>11</v>
      </c>
      <c r="O37" s="4">
        <v>1.062483142689816E-5</v>
      </c>
      <c r="P37" s="4" t="s">
        <v>82</v>
      </c>
      <c r="Q37" s="4" t="s">
        <v>74</v>
      </c>
      <c r="R37" s="4" t="s">
        <v>85</v>
      </c>
      <c r="S37" s="4" t="s">
        <v>99</v>
      </c>
      <c r="X37" s="38"/>
      <c r="Y37" s="4" t="s">
        <v>11</v>
      </c>
      <c r="Z37" s="4">
        <v>6.2291405721955414E-6</v>
      </c>
      <c r="AA37" s="4" t="s">
        <v>82</v>
      </c>
      <c r="AB37" s="4" t="s">
        <v>74</v>
      </c>
      <c r="AC37" s="4" t="s">
        <v>85</v>
      </c>
      <c r="AD37" s="4" t="s">
        <v>99</v>
      </c>
      <c r="AI37" s="38"/>
      <c r="AJ37" s="4" t="s">
        <v>11</v>
      </c>
      <c r="AK37" s="4">
        <v>2.9969918086816241E-6</v>
      </c>
      <c r="AL37" s="4" t="s">
        <v>82</v>
      </c>
      <c r="AM37" s="4" t="s">
        <v>74</v>
      </c>
      <c r="AN37" s="4" t="s">
        <v>85</v>
      </c>
      <c r="AO37" s="4" t="s">
        <v>99</v>
      </c>
      <c r="AU37" s="7"/>
      <c r="AV37" s="13"/>
      <c r="AW37" s="13"/>
      <c r="AX37" s="13"/>
      <c r="AY37" s="13"/>
      <c r="AZ37" s="13"/>
      <c r="BA37" s="13"/>
      <c r="BB37" s="7"/>
      <c r="BC37" s="7"/>
    </row>
    <row r="38" spans="1:55" x14ac:dyDescent="0.25">
      <c r="A38" s="38"/>
      <c r="B38" s="4" t="s">
        <v>4</v>
      </c>
      <c r="C38" s="4">
        <v>3.1988548244076269E-3</v>
      </c>
      <c r="D38" s="4" t="s">
        <v>75</v>
      </c>
      <c r="E38" s="4" t="s">
        <v>74</v>
      </c>
      <c r="F38" s="4" t="s">
        <v>76</v>
      </c>
      <c r="G38" s="4" t="s">
        <v>99</v>
      </c>
      <c r="J38" s="7"/>
      <c r="K38" s="7"/>
      <c r="M38" s="38"/>
      <c r="N38" s="4" t="s">
        <v>4</v>
      </c>
      <c r="O38" s="4">
        <v>2.3579041808060379E-4</v>
      </c>
      <c r="P38" s="4" t="s">
        <v>75</v>
      </c>
      <c r="Q38" s="4" t="s">
        <v>74</v>
      </c>
      <c r="R38" s="4" t="s">
        <v>76</v>
      </c>
      <c r="S38" s="4" t="s">
        <v>99</v>
      </c>
      <c r="X38" s="38"/>
      <c r="Y38" s="4" t="s">
        <v>4</v>
      </c>
      <c r="Z38" s="4">
        <v>5.7627165595918917E-6</v>
      </c>
      <c r="AA38" s="4" t="s">
        <v>75</v>
      </c>
      <c r="AB38" s="4" t="s">
        <v>74</v>
      </c>
      <c r="AC38" s="4" t="s">
        <v>76</v>
      </c>
      <c r="AD38" s="4" t="s">
        <v>99</v>
      </c>
      <c r="AI38" s="38"/>
      <c r="AJ38" s="4" t="s">
        <v>4</v>
      </c>
      <c r="AK38" s="4">
        <v>1.2734252054586901E-5</v>
      </c>
      <c r="AL38" s="4" t="s">
        <v>75</v>
      </c>
      <c r="AM38" s="4" t="s">
        <v>74</v>
      </c>
      <c r="AN38" s="4" t="s">
        <v>76</v>
      </c>
      <c r="AO38" s="4" t="s">
        <v>99</v>
      </c>
      <c r="AU38" s="7"/>
      <c r="AV38" s="13"/>
      <c r="AW38" s="13"/>
      <c r="AX38" s="13"/>
      <c r="AY38" s="13"/>
      <c r="AZ38" s="13"/>
      <c r="BA38" s="13"/>
      <c r="BB38" s="7"/>
      <c r="BC38" s="7"/>
    </row>
    <row r="39" spans="1:55" x14ac:dyDescent="0.25">
      <c r="A39" s="38"/>
      <c r="B39" s="4" t="s">
        <v>29</v>
      </c>
      <c r="C39" s="4">
        <v>1.410043168543627E-6</v>
      </c>
      <c r="D39" s="4" t="s">
        <v>75</v>
      </c>
      <c r="E39" s="4" t="s">
        <v>74</v>
      </c>
      <c r="F39" s="4" t="s">
        <v>85</v>
      </c>
      <c r="G39" s="4" t="s">
        <v>99</v>
      </c>
      <c r="J39" s="7"/>
      <c r="K39" s="7"/>
      <c r="M39" s="38"/>
      <c r="N39" s="4" t="s">
        <v>29</v>
      </c>
      <c r="O39" s="4">
        <v>2.8610837658423551E-4</v>
      </c>
      <c r="P39" s="4" t="s">
        <v>75</v>
      </c>
      <c r="Q39" s="4" t="s">
        <v>74</v>
      </c>
      <c r="R39" s="4" t="s">
        <v>85</v>
      </c>
      <c r="S39" s="4" t="s">
        <v>99</v>
      </c>
      <c r="X39" s="38"/>
      <c r="Y39" s="4" t="s">
        <v>29</v>
      </c>
      <c r="Z39" s="4">
        <v>1.8544942860986711E-5</v>
      </c>
      <c r="AA39" s="4" t="s">
        <v>75</v>
      </c>
      <c r="AB39" s="4" t="s">
        <v>74</v>
      </c>
      <c r="AC39" s="4" t="s">
        <v>85</v>
      </c>
      <c r="AD39" s="4" t="s">
        <v>99</v>
      </c>
      <c r="AI39" s="38"/>
      <c r="AJ39" s="4" t="s">
        <v>29</v>
      </c>
      <c r="AK39" s="4">
        <v>3.3444872439581503E-5</v>
      </c>
      <c r="AL39" s="4" t="s">
        <v>75</v>
      </c>
      <c r="AM39" s="4" t="s">
        <v>74</v>
      </c>
      <c r="AN39" s="4" t="s">
        <v>85</v>
      </c>
      <c r="AO39" s="4" t="s">
        <v>99</v>
      </c>
      <c r="AU39" s="7"/>
      <c r="AV39" s="13"/>
      <c r="AW39" s="13"/>
      <c r="AX39" s="13"/>
      <c r="AY39" s="13"/>
      <c r="AZ39" s="13"/>
      <c r="BA39" s="13"/>
      <c r="BB39" s="7"/>
      <c r="BC39" s="7"/>
    </row>
    <row r="40" spans="1:55" x14ac:dyDescent="0.25">
      <c r="A40" s="38"/>
      <c r="B40" s="4" t="s">
        <v>37</v>
      </c>
      <c r="C40" s="4">
        <v>3.2552374049755451E-6</v>
      </c>
      <c r="D40" s="4" t="s">
        <v>75</v>
      </c>
      <c r="E40" s="4" t="s">
        <v>74</v>
      </c>
      <c r="F40" s="4" t="s">
        <v>85</v>
      </c>
      <c r="G40" s="4" t="s">
        <v>99</v>
      </c>
      <c r="J40" s="7"/>
      <c r="K40" s="7"/>
      <c r="M40" s="38"/>
      <c r="N40" s="4" t="s">
        <v>37</v>
      </c>
      <c r="O40" s="4">
        <v>3.0533851747395111E-4</v>
      </c>
      <c r="P40" s="4" t="s">
        <v>75</v>
      </c>
      <c r="Q40" s="4" t="s">
        <v>74</v>
      </c>
      <c r="R40" s="4" t="s">
        <v>85</v>
      </c>
      <c r="S40" s="4" t="s">
        <v>99</v>
      </c>
      <c r="X40" s="38"/>
      <c r="Y40" s="4" t="s">
        <v>37</v>
      </c>
      <c r="Z40" s="4">
        <v>2.0973166943226831E-5</v>
      </c>
      <c r="AA40" s="4" t="s">
        <v>75</v>
      </c>
      <c r="AB40" s="4" t="s">
        <v>74</v>
      </c>
      <c r="AC40" s="4" t="s">
        <v>85</v>
      </c>
      <c r="AD40" s="4" t="s">
        <v>99</v>
      </c>
      <c r="AI40" s="38"/>
      <c r="AJ40" s="4" t="s">
        <v>37</v>
      </c>
      <c r="AK40" s="4">
        <v>5.4894227265682178E-5</v>
      </c>
      <c r="AL40" s="4" t="s">
        <v>75</v>
      </c>
      <c r="AM40" s="4" t="s">
        <v>74</v>
      </c>
      <c r="AN40" s="4" t="s">
        <v>85</v>
      </c>
      <c r="AO40" s="4" t="s">
        <v>99</v>
      </c>
      <c r="AU40" s="7"/>
      <c r="AV40" s="13"/>
      <c r="AW40" s="13"/>
      <c r="AX40" s="13"/>
      <c r="AY40" s="13"/>
      <c r="AZ40" s="13"/>
      <c r="BA40" s="13"/>
      <c r="BB40" s="7"/>
      <c r="BC40" s="7"/>
    </row>
    <row r="41" spans="1:55" x14ac:dyDescent="0.25">
      <c r="J41" s="7"/>
      <c r="K41" s="7"/>
      <c r="V41" s="7"/>
      <c r="W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1:55" x14ac:dyDescent="0.25">
      <c r="J42" s="7"/>
      <c r="K42" s="7"/>
      <c r="V42" s="7"/>
      <c r="W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x14ac:dyDescent="0.25"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 x14ac:dyDescent="0.25">
      <c r="B44" s="39" t="s">
        <v>77</v>
      </c>
      <c r="C44" s="39"/>
      <c r="D44" s="39"/>
      <c r="E44" s="39"/>
      <c r="F44" s="40" t="s">
        <v>82</v>
      </c>
      <c r="G44" s="40"/>
      <c r="H44" s="40"/>
      <c r="I44" s="40"/>
      <c r="J44" s="45" t="s">
        <v>99</v>
      </c>
      <c r="K44" s="45"/>
      <c r="L44" s="18"/>
      <c r="N44" s="39" t="s">
        <v>77</v>
      </c>
      <c r="O44" s="39"/>
      <c r="P44" s="39"/>
      <c r="Q44" s="39"/>
      <c r="R44" s="40" t="s">
        <v>82</v>
      </c>
      <c r="S44" s="40"/>
      <c r="T44" s="40"/>
      <c r="U44" s="40"/>
      <c r="V44" s="18"/>
      <c r="W44" s="18"/>
      <c r="Y44" s="39" t="s">
        <v>77</v>
      </c>
      <c r="Z44" s="39"/>
      <c r="AA44" s="39"/>
      <c r="AB44" s="39"/>
      <c r="AC44" s="40" t="s">
        <v>82</v>
      </c>
      <c r="AD44" s="40"/>
      <c r="AE44" s="40"/>
      <c r="AF44" s="40"/>
      <c r="AG44" s="18"/>
      <c r="AH44" s="18"/>
      <c r="AJ44" s="39" t="s">
        <v>77</v>
      </c>
      <c r="AK44" s="39"/>
      <c r="AL44" s="39"/>
      <c r="AM44" s="39"/>
      <c r="AN44" s="40" t="s">
        <v>82</v>
      </c>
      <c r="AO44" s="40"/>
      <c r="AP44" s="40"/>
      <c r="AQ44" s="40"/>
      <c r="AU44" s="7"/>
      <c r="AV44" s="7"/>
      <c r="AW44" s="7"/>
      <c r="AX44" s="7"/>
      <c r="AY44" s="7"/>
      <c r="AZ44" s="7"/>
      <c r="BA44" s="7"/>
      <c r="BB44" s="7"/>
      <c r="BC44" s="7"/>
    </row>
    <row r="45" spans="1:55" x14ac:dyDescent="0.25">
      <c r="A45" s="1" t="s">
        <v>94</v>
      </c>
      <c r="B45" s="41" t="s">
        <v>100</v>
      </c>
      <c r="C45" s="41"/>
      <c r="D45" s="41" t="s">
        <v>81</v>
      </c>
      <c r="E45" s="41"/>
      <c r="F45" s="40" t="s">
        <v>100</v>
      </c>
      <c r="G45" s="40"/>
      <c r="H45" s="40" t="s">
        <v>81</v>
      </c>
      <c r="I45" s="40"/>
      <c r="J45" s="8"/>
      <c r="K45" s="8"/>
      <c r="L45" s="18"/>
      <c r="M45" s="1" t="s">
        <v>95</v>
      </c>
      <c r="N45" s="41" t="s">
        <v>100</v>
      </c>
      <c r="O45" s="41"/>
      <c r="P45" s="41" t="s">
        <v>81</v>
      </c>
      <c r="Q45" s="41"/>
      <c r="R45" s="40" t="s">
        <v>100</v>
      </c>
      <c r="S45" s="40"/>
      <c r="T45" s="40" t="s">
        <v>81</v>
      </c>
      <c r="U45" s="40"/>
      <c r="V45" s="18"/>
      <c r="W45" s="18"/>
      <c r="X45" s="1" t="s">
        <v>96</v>
      </c>
      <c r="Y45" s="41" t="s">
        <v>100</v>
      </c>
      <c r="Z45" s="41"/>
      <c r="AA45" s="41" t="s">
        <v>81</v>
      </c>
      <c r="AB45" s="41"/>
      <c r="AC45" s="40" t="s">
        <v>100</v>
      </c>
      <c r="AD45" s="40"/>
      <c r="AE45" s="40" t="s">
        <v>81</v>
      </c>
      <c r="AF45" s="40"/>
      <c r="AG45" s="18"/>
      <c r="AH45" s="18"/>
      <c r="AI45" s="1" t="s">
        <v>97</v>
      </c>
      <c r="AJ45" s="41" t="s">
        <v>100</v>
      </c>
      <c r="AK45" s="41"/>
      <c r="AL45" s="41" t="s">
        <v>81</v>
      </c>
      <c r="AM45" s="41"/>
      <c r="AN45" s="40" t="s">
        <v>100</v>
      </c>
      <c r="AO45" s="40"/>
      <c r="AP45" s="40" t="s">
        <v>81</v>
      </c>
      <c r="AQ45" s="40"/>
      <c r="AU45" s="7"/>
      <c r="AV45" s="7"/>
      <c r="AW45" s="7"/>
      <c r="AX45" s="7"/>
      <c r="AY45" s="7"/>
      <c r="AZ45" s="7"/>
      <c r="BA45" s="7"/>
      <c r="BB45" s="7"/>
      <c r="BC45" s="7"/>
    </row>
    <row r="46" spans="1:55" x14ac:dyDescent="0.25">
      <c r="B46" s="16" t="s">
        <v>75</v>
      </c>
      <c r="C46" s="16" t="s">
        <v>82</v>
      </c>
      <c r="D46" s="16" t="s">
        <v>75</v>
      </c>
      <c r="E46" s="16" t="s">
        <v>82</v>
      </c>
      <c r="F46" s="17" t="s">
        <v>75</v>
      </c>
      <c r="G46" s="17" t="s">
        <v>82</v>
      </c>
      <c r="H46" s="17" t="s">
        <v>75</v>
      </c>
      <c r="I46" s="17" t="s">
        <v>82</v>
      </c>
      <c r="J46" s="19" t="s">
        <v>75</v>
      </c>
      <c r="K46" s="19" t="s">
        <v>82</v>
      </c>
      <c r="L46" s="14"/>
      <c r="N46" s="16" t="s">
        <v>75</v>
      </c>
      <c r="O46" s="16" t="s">
        <v>82</v>
      </c>
      <c r="P46" s="16" t="s">
        <v>75</v>
      </c>
      <c r="Q46" s="16" t="s">
        <v>82</v>
      </c>
      <c r="R46" s="17" t="s">
        <v>75</v>
      </c>
      <c r="S46" s="17" t="s">
        <v>82</v>
      </c>
      <c r="T46" s="17" t="s">
        <v>75</v>
      </c>
      <c r="U46" s="17" t="s">
        <v>82</v>
      </c>
      <c r="V46" s="14"/>
      <c r="W46" s="14"/>
      <c r="Y46" s="16" t="s">
        <v>75</v>
      </c>
      <c r="Z46" s="16" t="s">
        <v>82</v>
      </c>
      <c r="AA46" s="16" t="s">
        <v>75</v>
      </c>
      <c r="AB46" s="16" t="s">
        <v>82</v>
      </c>
      <c r="AC46" s="17" t="s">
        <v>75</v>
      </c>
      <c r="AD46" s="17" t="s">
        <v>82</v>
      </c>
      <c r="AE46" s="17" t="s">
        <v>75</v>
      </c>
      <c r="AF46" s="17" t="s">
        <v>82</v>
      </c>
      <c r="AG46" s="14"/>
      <c r="AH46" s="14"/>
      <c r="AJ46" s="16" t="s">
        <v>75</v>
      </c>
      <c r="AK46" s="16" t="s">
        <v>82</v>
      </c>
      <c r="AL46" s="16" t="s">
        <v>75</v>
      </c>
      <c r="AM46" s="16" t="s">
        <v>82</v>
      </c>
      <c r="AN46" s="17" t="s">
        <v>75</v>
      </c>
      <c r="AO46" s="17" t="s">
        <v>82</v>
      </c>
      <c r="AP46" s="17" t="s">
        <v>75</v>
      </c>
      <c r="AQ46" s="17" t="s">
        <v>82</v>
      </c>
      <c r="AU46" s="7"/>
      <c r="AV46" s="7"/>
      <c r="AW46" s="7"/>
      <c r="AX46" s="7"/>
      <c r="AY46" s="7"/>
      <c r="AZ46" s="7"/>
      <c r="BA46" s="7"/>
      <c r="BB46" s="7"/>
      <c r="BC46" s="7"/>
    </row>
    <row r="47" spans="1:55" x14ac:dyDescent="0.25">
      <c r="A47" s="9" t="s">
        <v>79</v>
      </c>
      <c r="B47">
        <f>AVERAGE(C2,C4)</f>
        <v>6.815317170002547E-6</v>
      </c>
      <c r="C47">
        <f>AVERAGE(C5:C6)</f>
        <v>6.432781874970276E-6</v>
      </c>
      <c r="D47">
        <f>AVERAGE(C3,C7)</f>
        <v>1.7306512079793093E-5</v>
      </c>
      <c r="E47">
        <f>AVERAGE(C8:C9)</f>
        <v>2.5708395786157386E-5</v>
      </c>
      <c r="F47">
        <f>AVERAGE(C18:C19)</f>
        <v>1.3390215060099526E-5</v>
      </c>
      <c r="G47">
        <f>AVERAGE(C20:C21)</f>
        <v>1.5077073296261196E-5</v>
      </c>
      <c r="H47">
        <f>AVERAGE(C22:C23)</f>
        <v>8.014752338456165E-6</v>
      </c>
      <c r="I47">
        <f>AVERAGE(C24:C25)</f>
        <v>7.0293183155696977E-6</v>
      </c>
      <c r="J47" s="46">
        <v>7.0293183155696975E-5</v>
      </c>
      <c r="K47" s="46">
        <v>7.0293183155696975E-5</v>
      </c>
      <c r="L47" s="7"/>
      <c r="M47" s="9" t="s">
        <v>79</v>
      </c>
      <c r="N47">
        <f>AVERAGE(O2,O4)</f>
        <v>1.2537132276197521E-3</v>
      </c>
      <c r="O47">
        <f>AVERAGE(O5:O6)</f>
        <v>7.8666567984661811E-4</v>
      </c>
      <c r="P47">
        <f>AVERAGE(O3,O7)</f>
        <v>1.3420998598669904E-3</v>
      </c>
      <c r="Q47">
        <f>AVERAGE(O8:O9)</f>
        <v>4.6184672896001976E-4</v>
      </c>
      <c r="R47">
        <f>AVERAGE(O18:O19)</f>
        <v>1.0451703498375088E-3</v>
      </c>
      <c r="S47">
        <f>AVERAGE(O20:O21)</f>
        <v>1.2251486920711011E-3</v>
      </c>
      <c r="T47">
        <f>AVERAGE(O22:O23)</f>
        <v>1.2053507844786305E-3</v>
      </c>
      <c r="U47">
        <f>AVERAGE(O24:O25)</f>
        <v>3.0050130697814148E-4</v>
      </c>
      <c r="V47" s="7"/>
      <c r="W47" s="7"/>
      <c r="X47" s="9" t="s">
        <v>79</v>
      </c>
      <c r="Y47">
        <f>AVERAGE(Z2,Z4)</f>
        <v>7.87887423242792E-5</v>
      </c>
      <c r="Z47">
        <f>AVERAGE(Z5:Z6)</f>
        <v>5.5834052542295216E-5</v>
      </c>
      <c r="AA47">
        <f>AVERAGE(Z3,Z7)</f>
        <v>3.2102729901445164E-5</v>
      </c>
      <c r="AB47">
        <f>AVERAGE(Z8:Z9)</f>
        <v>2.6494339870429788E-5</v>
      </c>
      <c r="AC47">
        <f>AVERAGE(Z18:Z19)</f>
        <v>8.0621742071268135E-5</v>
      </c>
      <c r="AD47">
        <f>AVERAGE(Z20:Z21)</f>
        <v>7.3501050142525114E-5</v>
      </c>
      <c r="AE47">
        <f>AVERAGE(Z22:Z23)</f>
        <v>6.9203313886507804E-5</v>
      </c>
      <c r="AF47">
        <f>AVERAGE(Z24:Z25)</f>
        <v>3.1769085845257288E-5</v>
      </c>
      <c r="AI47" s="9" t="s">
        <v>79</v>
      </c>
      <c r="AJ47">
        <f>AVERAGE(AK2,AK4)</f>
        <v>5.0860597447881239E-3</v>
      </c>
      <c r="AK47">
        <f>AVERAGE(AK5:AK6)</f>
        <v>2.7994391184654058E-3</v>
      </c>
      <c r="AL47">
        <f>AVERAGE(AK3,AK7)</f>
        <v>1.8540416393302852E-3</v>
      </c>
      <c r="AM47">
        <f>AVERAGE(AK8:AK9)</f>
        <v>2.0875498158104745E-3</v>
      </c>
      <c r="AN47">
        <f>AVERAGE(AK18:AK19)</f>
        <v>5.0619993064108535E-3</v>
      </c>
      <c r="AO47">
        <f>AVERAGE(AK20:AK21)</f>
        <v>2.0044767595888322E-3</v>
      </c>
      <c r="AP47">
        <f>AVERAGE(AK22:AK23)</f>
        <v>1.747726905921805E-3</v>
      </c>
      <c r="AQ47">
        <f>AVERAGE(AK24:AK25)</f>
        <v>1.2398123177045479E-3</v>
      </c>
      <c r="AU47" s="7"/>
      <c r="AV47" s="7"/>
      <c r="AW47" s="7"/>
      <c r="AX47" s="7"/>
      <c r="AY47" s="7"/>
      <c r="AZ47" s="7"/>
      <c r="BA47" s="7"/>
      <c r="BB47" s="7"/>
      <c r="BC47" s="7"/>
    </row>
    <row r="48" spans="1:55" x14ac:dyDescent="0.25">
      <c r="A48" s="9" t="s">
        <v>92</v>
      </c>
      <c r="B48">
        <f>AVERAGE(C12:C13)</f>
        <v>5.8617585309018075E-5</v>
      </c>
      <c r="C48">
        <f>AVERAGE(C14:C15)</f>
        <v>1.7903552279118652E-5</v>
      </c>
      <c r="D48">
        <f>AVERAGE(C10,C16)</f>
        <v>1.9546547653404436E-5</v>
      </c>
      <c r="E48">
        <f>AVERAGE(C11,C17)</f>
        <v>5.6055397644761104E-5</v>
      </c>
      <c r="F48">
        <f>AVERAGE(C27:C28)</f>
        <v>2.776163542611711E-5</v>
      </c>
      <c r="G48">
        <f>AVERAGE(C29:C30)</f>
        <v>1.9779440124041695E-5</v>
      </c>
      <c r="H48">
        <f>AVERAGE(C31:C32)</f>
        <v>1.0769553870349407E-5</v>
      </c>
      <c r="I48">
        <f>AVERAGE(C33,C26)</f>
        <v>6.8329799888333723E-6</v>
      </c>
      <c r="J48" s="46"/>
      <c r="K48" s="46"/>
      <c r="L48" s="7"/>
      <c r="M48" s="9" t="s">
        <v>92</v>
      </c>
      <c r="N48">
        <f>AVERAGE(O12:O13)</f>
        <v>4.458978891703708E-3</v>
      </c>
      <c r="O48">
        <f>AVERAGE(O14:O15)</f>
        <v>34.037110437110385</v>
      </c>
      <c r="P48">
        <f>AVERAGE(O10,O16)</f>
        <v>3.5667963518790269E-3</v>
      </c>
      <c r="Q48">
        <f>AVERAGE(O11,O17)</f>
        <v>2.886702666267366E-3</v>
      </c>
      <c r="R48">
        <f>AVERAGE(O26:O28)</f>
        <v>6.9353334351439913E-3</v>
      </c>
      <c r="S48">
        <f>AVERAGE(O29:O30)</f>
        <v>9.6839729109894947E-3</v>
      </c>
      <c r="T48">
        <f>AVERAGE(O31:O32)</f>
        <v>3.3484761821025383E-3</v>
      </c>
      <c r="U48" t="e">
        <f>AVERAGE(O33,#REF!)</f>
        <v>#REF!</v>
      </c>
      <c r="V48" s="7"/>
      <c r="W48" s="7"/>
      <c r="X48" s="9" t="s">
        <v>92</v>
      </c>
      <c r="Y48">
        <f>AVERAGE(Z12:Z13)</f>
        <v>2.1283858331410882E-4</v>
      </c>
      <c r="Z48">
        <f>AVERAGE(Z14:Z15)</f>
        <v>2.0557146127314011E-4</v>
      </c>
      <c r="AA48">
        <f>AVERAGE(Z10,Z16)</f>
        <v>9.5405696002265301E-5</v>
      </c>
      <c r="AB48">
        <f>AVERAGE(Z11,Z17)</f>
        <v>1.5141167768613784E-4</v>
      </c>
      <c r="AC48">
        <f>AVERAGE(Z27:Z28)</f>
        <v>3.9801775080924862E-4</v>
      </c>
      <c r="AD48">
        <f>AVERAGE(Z29:Z30)</f>
        <v>2.6091750845260337E-4</v>
      </c>
      <c r="AE48">
        <f>AVERAGE(Z31:Z32)</f>
        <v>7.944652907743079E-5</v>
      </c>
      <c r="AF48">
        <f>AVERAGE(Z33,Z26)</f>
        <v>1.051169302380855E-4</v>
      </c>
      <c r="AI48" s="9" t="s">
        <v>92</v>
      </c>
      <c r="AJ48">
        <f>AVERAGE(AK12:AK13)</f>
        <v>3.2529320119823058E-3</v>
      </c>
      <c r="AK48">
        <f>AVERAGE(AK14:AK15)</f>
        <v>5.4398976862720938E-3</v>
      </c>
      <c r="AL48">
        <f>AVERAGE(AK10,AK16)</f>
        <v>3.6981223247320163E-3</v>
      </c>
      <c r="AM48">
        <f>AVERAGE(AK11,AK17)</f>
        <v>4.3476782840704406E-3</v>
      </c>
      <c r="AN48">
        <f>AVERAGE(AK27:AK28)</f>
        <v>7.6567433605162528E-3</v>
      </c>
      <c r="AO48">
        <f>AVERAGE(AK29:AK30)</f>
        <v>4.1368556597666702E-3</v>
      </c>
      <c r="AP48">
        <f>AVERAGE(AK31:AK32)</f>
        <v>2.5176268356365272E-3</v>
      </c>
      <c r="AQ48">
        <f>AVERAGE(AK33,AK26)</f>
        <v>5.0320408947131185E-3</v>
      </c>
      <c r="AU48" s="7"/>
      <c r="AV48" s="7"/>
      <c r="AW48" s="7"/>
      <c r="AX48" s="7"/>
      <c r="AY48" s="7"/>
      <c r="AZ48" s="7"/>
      <c r="BA48" s="7"/>
      <c r="BB48" s="7"/>
      <c r="BC48" s="7"/>
    </row>
    <row r="49" spans="1:55" x14ac:dyDescent="0.25">
      <c r="A49" s="9" t="s">
        <v>99</v>
      </c>
      <c r="J49" s="7"/>
      <c r="K49" s="7"/>
      <c r="M49" t="s">
        <v>99</v>
      </c>
      <c r="V49" s="7"/>
      <c r="W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 x14ac:dyDescent="0.25">
      <c r="J50" s="7"/>
      <c r="K50" s="7"/>
      <c r="V50" s="7"/>
      <c r="W50" s="7"/>
    </row>
    <row r="51" spans="1:55" x14ac:dyDescent="0.25">
      <c r="B51" s="9" t="s">
        <v>101</v>
      </c>
      <c r="J51" s="7"/>
      <c r="K51" s="7"/>
    </row>
    <row r="52" spans="1:55" x14ac:dyDescent="0.25">
      <c r="J52" s="7"/>
      <c r="K52" s="7"/>
    </row>
    <row r="76" spans="2:13" x14ac:dyDescent="0.25">
      <c r="L76" s="44" t="s">
        <v>99</v>
      </c>
      <c r="M76" s="44"/>
    </row>
    <row r="77" spans="2:13" x14ac:dyDescent="0.25">
      <c r="L77" s="10" t="s">
        <v>75</v>
      </c>
      <c r="M77" s="10" t="s">
        <v>82</v>
      </c>
    </row>
    <row r="78" spans="2:13" x14ac:dyDescent="0.25">
      <c r="M78" s="7"/>
    </row>
    <row r="79" spans="2:13" x14ac:dyDescent="0.25">
      <c r="C79" s="44" t="s">
        <v>94</v>
      </c>
      <c r="D79" s="44"/>
      <c r="E79" s="44"/>
      <c r="F79" s="43" t="s">
        <v>95</v>
      </c>
      <c r="G79" s="43"/>
      <c r="H79" s="44" t="s">
        <v>96</v>
      </c>
      <c r="I79" s="44"/>
      <c r="J79" s="43" t="s">
        <v>97</v>
      </c>
      <c r="K79" s="43"/>
    </row>
    <row r="80" spans="2:13" x14ac:dyDescent="0.25">
      <c r="B80" s="12" t="s">
        <v>81</v>
      </c>
      <c r="C80" s="10" t="s">
        <v>75</v>
      </c>
      <c r="D80" s="44" t="s">
        <v>82</v>
      </c>
      <c r="E80" s="44"/>
      <c r="F80" s="11" t="s">
        <v>75</v>
      </c>
      <c r="G80" s="11" t="s">
        <v>82</v>
      </c>
      <c r="H80" s="10" t="s">
        <v>75</v>
      </c>
      <c r="I80" s="10" t="s">
        <v>82</v>
      </c>
      <c r="J80" s="11" t="s">
        <v>75</v>
      </c>
      <c r="K80" s="11" t="s">
        <v>82</v>
      </c>
    </row>
    <row r="81" spans="2:13" x14ac:dyDescent="0.25">
      <c r="B81" s="9" t="s">
        <v>79</v>
      </c>
      <c r="C81">
        <f>AVERAGE(C3,C7,C22:C23)</f>
        <v>1.2660632209124628E-5</v>
      </c>
      <c r="D81" s="42">
        <f>AVERAGE(C8:C9,C24:C25)</f>
        <v>1.6368857050863543E-5</v>
      </c>
      <c r="E81" s="42"/>
      <c r="F81">
        <f>AVERAGE(O3,O7,O22:O23)</f>
        <v>1.2737253221728104E-3</v>
      </c>
      <c r="G81">
        <f>AVERAGE(O8:O9,O24:O25)</f>
        <v>3.8117401796908062E-4</v>
      </c>
      <c r="H81">
        <f>AVERAGE(Z3,Z7,Z22:Z23)</f>
        <v>5.0653021893976484E-5</v>
      </c>
      <c r="I81">
        <f>AVERAGE(Z8:Z9,Z24:Z25)</f>
        <v>2.9131712857843538E-5</v>
      </c>
      <c r="J81">
        <f>AVERAGE(AK3,AK7,AK22:AK23)</f>
        <v>1.800884272626045E-3</v>
      </c>
      <c r="K81">
        <f>AVERAGE(AK8:AK9,AK24:AK25)</f>
        <v>1.6636810667575112E-3</v>
      </c>
    </row>
    <row r="82" spans="2:13" x14ac:dyDescent="0.25">
      <c r="B82" s="9" t="s">
        <v>92</v>
      </c>
      <c r="C82">
        <f>AVERAGE(C10,C16,C31:C32)</f>
        <v>1.5158050761876922E-5</v>
      </c>
      <c r="D82" s="42">
        <f>AVERAGE(C11,C17,C33,C26)</f>
        <v>3.1444188816797239E-5</v>
      </c>
      <c r="E82" s="42"/>
      <c r="F82">
        <f>AVERAGE(O10,O16,O31:O32)</f>
        <v>3.4576362669907828E-3</v>
      </c>
      <c r="G82" t="e">
        <f>AVERAGE(O11,O17,O33,#REF!)</f>
        <v>#REF!</v>
      </c>
      <c r="H82">
        <f>AVERAGE(Z16,Z10,Z31:Z32)</f>
        <v>8.7426112539848046E-5</v>
      </c>
      <c r="I82">
        <f>AVERAGE(Z11,Z17,Z26,Z33)</f>
        <v>1.2826430396211167E-4</v>
      </c>
      <c r="J82">
        <f>AVERAGE(AK10,AK16,AK31:AK32)</f>
        <v>3.1078745801842718E-3</v>
      </c>
      <c r="K82">
        <f>AVERAGE(AK11,AK17,AK26,AK33)</f>
        <v>4.6898595893917804E-3</v>
      </c>
    </row>
    <row r="83" spans="2:13" x14ac:dyDescent="0.25">
      <c r="B83" s="9" t="s">
        <v>99</v>
      </c>
      <c r="C83">
        <f>AVERAGE(C34,C35,C36,C38,C39,C40)</f>
        <v>5.3605340769108617E-4</v>
      </c>
      <c r="D83" s="42">
        <f>AVERAGE(C37)</f>
        <v>1.5712401042312159E-8</v>
      </c>
      <c r="E83" s="42"/>
      <c r="F83">
        <f>AVERAGE(O34:O36,O38:O40)</f>
        <v>2.7328148381177228E-4</v>
      </c>
      <c r="G83">
        <f>AVERAGE(O37)</f>
        <v>1.062483142689816E-5</v>
      </c>
      <c r="H83">
        <f>AVERAGE(Z34:Z36,Z38:Z40)</f>
        <v>2.598432353739424E-5</v>
      </c>
      <c r="I83">
        <f>AVERAGE(Z37)</f>
        <v>6.2291405721955414E-6</v>
      </c>
      <c r="J83">
        <f>AVERAGE(AK34:AK36,AK38:AK40)</f>
        <v>3.2629579652479575E-5</v>
      </c>
      <c r="K83">
        <f>AVERAGE(AK37)</f>
        <v>2.9969918086816241E-6</v>
      </c>
      <c r="M83" s="7"/>
    </row>
  </sheetData>
  <mergeCells count="40">
    <mergeCell ref="D83:E83"/>
    <mergeCell ref="J79:K79"/>
    <mergeCell ref="L76:M76"/>
    <mergeCell ref="J44:K44"/>
    <mergeCell ref="J47:J48"/>
    <mergeCell ref="K47:K48"/>
    <mergeCell ref="C79:E79"/>
    <mergeCell ref="D80:E80"/>
    <mergeCell ref="D82:E82"/>
    <mergeCell ref="D81:E81"/>
    <mergeCell ref="H79:I79"/>
    <mergeCell ref="F79:G79"/>
    <mergeCell ref="AJ44:AM44"/>
    <mergeCell ref="AN44:AQ44"/>
    <mergeCell ref="AJ45:AK45"/>
    <mergeCell ref="AL45:AM45"/>
    <mergeCell ref="AN45:AO45"/>
    <mergeCell ref="AP45:AQ45"/>
    <mergeCell ref="R45:S45"/>
    <mergeCell ref="T45:U45"/>
    <mergeCell ref="Y44:AB44"/>
    <mergeCell ref="AC44:AF44"/>
    <mergeCell ref="Y45:Z45"/>
    <mergeCell ref="AA45:AB45"/>
    <mergeCell ref="AC45:AD45"/>
    <mergeCell ref="AE45:AF45"/>
    <mergeCell ref="N45:O45"/>
    <mergeCell ref="P45:Q45"/>
    <mergeCell ref="B45:C45"/>
    <mergeCell ref="D45:E45"/>
    <mergeCell ref="F45:G45"/>
    <mergeCell ref="H45:I45"/>
    <mergeCell ref="A2:A40"/>
    <mergeCell ref="M2:M40"/>
    <mergeCell ref="X2:X40"/>
    <mergeCell ref="AI2:AI40"/>
    <mergeCell ref="N44:Q44"/>
    <mergeCell ref="R44:U44"/>
    <mergeCell ref="B44:E44"/>
    <mergeCell ref="F44:I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opLeftCell="L1" zoomScale="85" zoomScaleNormal="85" workbookViewId="0">
      <selection activeCell="AI18" sqref="AI18"/>
    </sheetView>
  </sheetViews>
  <sheetFormatPr baseColWidth="10" defaultRowHeight="15" x14ac:dyDescent="0.25"/>
  <cols>
    <col min="3" max="3" width="11.85546875" bestFit="1" customWidth="1"/>
    <col min="4" max="4" width="4" bestFit="1" customWidth="1"/>
    <col min="5" max="5" width="8.140625" bestFit="1" customWidth="1"/>
    <col min="6" max="6" width="6.85546875" bestFit="1" customWidth="1"/>
    <col min="7" max="8" width="4.140625" bestFit="1" customWidth="1"/>
    <col min="10" max="12" width="14.28515625" bestFit="1" customWidth="1"/>
    <col min="15" max="15" width="11.85546875" bestFit="1" customWidth="1"/>
    <col min="16" max="16" width="4" bestFit="1" customWidth="1"/>
    <col min="17" max="17" width="8.140625" bestFit="1" customWidth="1"/>
    <col min="18" max="18" width="6.85546875" bestFit="1" customWidth="1"/>
    <col min="19" max="20" width="4.140625" bestFit="1" customWidth="1"/>
    <col min="27" max="27" width="11.85546875" bestFit="1" customWidth="1"/>
    <col min="28" max="28" width="4" bestFit="1" customWidth="1"/>
    <col min="29" max="29" width="8.140625" bestFit="1" customWidth="1"/>
    <col min="30" max="30" width="6.85546875" bestFit="1" customWidth="1"/>
    <col min="31" max="32" width="4.140625" bestFit="1" customWidth="1"/>
    <col min="40" max="40" width="4" bestFit="1" customWidth="1"/>
    <col min="41" max="41" width="8.140625" bestFit="1" customWidth="1"/>
    <col min="42" max="42" width="6.85546875" bestFit="1" customWidth="1"/>
    <col min="43" max="44" width="4.140625" bestFit="1" customWidth="1"/>
  </cols>
  <sheetData>
    <row r="1" spans="1:45" x14ac:dyDescent="0.25">
      <c r="B1" s="1" t="s">
        <v>1</v>
      </c>
      <c r="C1" s="9" t="s">
        <v>102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N1" s="1" t="s">
        <v>1</v>
      </c>
      <c r="O1" s="9" t="s">
        <v>102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Z1" s="1" t="s">
        <v>1</v>
      </c>
      <c r="AA1" s="9" t="s">
        <v>102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L1" s="1" t="s">
        <v>1</v>
      </c>
      <c r="AM1" s="9" t="s">
        <v>102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</row>
    <row r="2" spans="1:45" x14ac:dyDescent="0.25">
      <c r="A2" s="38" t="s">
        <v>94</v>
      </c>
      <c r="B2" s="3" t="s">
        <v>43</v>
      </c>
      <c r="C2" s="3">
        <v>1.4664801163341371E-6</v>
      </c>
      <c r="D2" s="3" t="s">
        <v>81</v>
      </c>
      <c r="E2" s="3" t="s">
        <v>84</v>
      </c>
      <c r="F2" s="3" t="s">
        <v>89</v>
      </c>
      <c r="G2" s="3">
        <v>0</v>
      </c>
      <c r="H2" s="3">
        <v>1</v>
      </c>
      <c r="I2" s="3" t="s">
        <v>72</v>
      </c>
      <c r="M2" s="38" t="s">
        <v>95</v>
      </c>
      <c r="N2" s="3" t="s">
        <v>43</v>
      </c>
      <c r="O2" s="3">
        <v>2.7154368844199521E-3</v>
      </c>
      <c r="P2" s="3" t="s">
        <v>81</v>
      </c>
      <c r="Q2" s="3" t="s">
        <v>84</v>
      </c>
      <c r="R2" s="3" t="s">
        <v>89</v>
      </c>
      <c r="S2" s="3">
        <v>0</v>
      </c>
      <c r="T2" s="3">
        <v>1</v>
      </c>
      <c r="U2" s="3" t="s">
        <v>72</v>
      </c>
      <c r="Y2" s="38" t="s">
        <v>96</v>
      </c>
      <c r="Z2" s="3" t="s">
        <v>43</v>
      </c>
      <c r="AA2" s="3">
        <v>1.7996374765734269E-5</v>
      </c>
      <c r="AB2" s="3" t="s">
        <v>81</v>
      </c>
      <c r="AC2" s="3" t="s">
        <v>84</v>
      </c>
      <c r="AD2" s="3" t="s">
        <v>89</v>
      </c>
      <c r="AE2" s="3">
        <v>0</v>
      </c>
      <c r="AF2" s="3">
        <v>1</v>
      </c>
      <c r="AG2" s="3" t="s">
        <v>72</v>
      </c>
      <c r="AK2" s="38" t="s">
        <v>97</v>
      </c>
      <c r="AL2" s="3" t="s">
        <v>43</v>
      </c>
      <c r="AM2" s="3">
        <v>2.0714479474510269E-2</v>
      </c>
      <c r="AN2" s="3" t="s">
        <v>81</v>
      </c>
      <c r="AO2" s="3" t="s">
        <v>84</v>
      </c>
      <c r="AP2" s="3" t="s">
        <v>89</v>
      </c>
      <c r="AQ2" s="3">
        <v>0</v>
      </c>
      <c r="AR2" s="3">
        <v>1</v>
      </c>
      <c r="AS2" s="3" t="s">
        <v>72</v>
      </c>
    </row>
    <row r="3" spans="1:45" x14ac:dyDescent="0.25">
      <c r="A3" s="38"/>
      <c r="B3" s="3" t="s">
        <v>57</v>
      </c>
      <c r="C3" s="3">
        <v>7.7709825100875209E-3</v>
      </c>
      <c r="D3" s="3" t="s">
        <v>81</v>
      </c>
      <c r="E3" s="3" t="s">
        <v>84</v>
      </c>
      <c r="F3" s="3" t="s">
        <v>89</v>
      </c>
      <c r="G3" s="3">
        <v>1</v>
      </c>
      <c r="H3" s="3">
        <v>0</v>
      </c>
      <c r="I3" s="3" t="s">
        <v>93</v>
      </c>
      <c r="M3" s="38"/>
      <c r="N3" s="3" t="s">
        <v>57</v>
      </c>
      <c r="O3" s="3">
        <v>3.1966097853505788E-3</v>
      </c>
      <c r="P3" s="3" t="s">
        <v>81</v>
      </c>
      <c r="Q3" s="3" t="s">
        <v>84</v>
      </c>
      <c r="R3" s="3" t="s">
        <v>89</v>
      </c>
      <c r="S3" s="3">
        <v>1</v>
      </c>
      <c r="T3" s="3">
        <v>0</v>
      </c>
      <c r="U3" s="3" t="s">
        <v>93</v>
      </c>
      <c r="Y3" s="38"/>
      <c r="Z3" s="3" t="s">
        <v>57</v>
      </c>
      <c r="AA3" s="3">
        <v>2.4874811411327999E-5</v>
      </c>
      <c r="AB3" s="3" t="s">
        <v>81</v>
      </c>
      <c r="AC3" s="3" t="s">
        <v>84</v>
      </c>
      <c r="AD3" s="3" t="s">
        <v>89</v>
      </c>
      <c r="AE3" s="3">
        <v>1</v>
      </c>
      <c r="AF3" s="3">
        <v>0</v>
      </c>
      <c r="AG3" s="3" t="s">
        <v>93</v>
      </c>
      <c r="AK3" s="38"/>
      <c r="AL3" s="3" t="s">
        <v>57</v>
      </c>
      <c r="AM3" s="3">
        <v>3.8413695932757237E-2</v>
      </c>
      <c r="AN3" s="3" t="s">
        <v>81</v>
      </c>
      <c r="AO3" s="3" t="s">
        <v>84</v>
      </c>
      <c r="AP3" s="3" t="s">
        <v>89</v>
      </c>
      <c r="AQ3" s="3">
        <v>1</v>
      </c>
      <c r="AR3" s="3">
        <v>0</v>
      </c>
      <c r="AS3" s="3" t="s">
        <v>93</v>
      </c>
    </row>
    <row r="4" spans="1:45" x14ac:dyDescent="0.25">
      <c r="A4" s="38"/>
      <c r="B4" s="3" t="s">
        <v>18</v>
      </c>
      <c r="C4" s="3">
        <v>9.0210492172297643E-6</v>
      </c>
      <c r="D4" s="3" t="s">
        <v>81</v>
      </c>
      <c r="E4" s="3" t="s">
        <v>84</v>
      </c>
      <c r="F4" s="3" t="s">
        <v>74</v>
      </c>
      <c r="G4" s="3">
        <v>0</v>
      </c>
      <c r="H4" s="3">
        <v>0</v>
      </c>
      <c r="I4" s="3" t="s">
        <v>74</v>
      </c>
      <c r="M4" s="38"/>
      <c r="N4" s="3" t="s">
        <v>18</v>
      </c>
      <c r="O4" s="3">
        <v>1.610215626793687E-3</v>
      </c>
      <c r="P4" s="3" t="s">
        <v>81</v>
      </c>
      <c r="Q4" s="3" t="s">
        <v>84</v>
      </c>
      <c r="R4" s="3" t="s">
        <v>74</v>
      </c>
      <c r="S4" s="3">
        <v>0</v>
      </c>
      <c r="T4" s="3">
        <v>0</v>
      </c>
      <c r="U4" s="3" t="s">
        <v>74</v>
      </c>
      <c r="Y4" s="38"/>
      <c r="Z4" s="3" t="s">
        <v>18</v>
      </c>
      <c r="AA4" s="3">
        <v>4.4915836188247997E-5</v>
      </c>
      <c r="AB4" s="3" t="s">
        <v>81</v>
      </c>
      <c r="AC4" s="3" t="s">
        <v>84</v>
      </c>
      <c r="AD4" s="3" t="s">
        <v>74</v>
      </c>
      <c r="AE4" s="3">
        <v>0</v>
      </c>
      <c r="AF4" s="3">
        <v>0</v>
      </c>
      <c r="AG4" s="3" t="s">
        <v>74</v>
      </c>
      <c r="AK4" s="38"/>
      <c r="AL4" s="3" t="s">
        <v>18</v>
      </c>
      <c r="AM4" s="3">
        <v>2.2108453926208131E-4</v>
      </c>
      <c r="AN4" s="3" t="s">
        <v>81</v>
      </c>
      <c r="AO4" s="3" t="s">
        <v>84</v>
      </c>
      <c r="AP4" s="3" t="s">
        <v>74</v>
      </c>
      <c r="AQ4" s="3">
        <v>0</v>
      </c>
      <c r="AR4" s="3">
        <v>0</v>
      </c>
      <c r="AS4" s="3" t="s">
        <v>74</v>
      </c>
    </row>
    <row r="5" spans="1:45" x14ac:dyDescent="0.25">
      <c r="A5" s="38"/>
      <c r="B5" s="3" t="s">
        <v>35</v>
      </c>
      <c r="C5" s="3">
        <v>4.8225840561016668E-6</v>
      </c>
      <c r="D5" s="3" t="s">
        <v>81</v>
      </c>
      <c r="E5" s="3" t="s">
        <v>84</v>
      </c>
      <c r="F5" s="3" t="s">
        <v>89</v>
      </c>
      <c r="G5" s="3">
        <v>1</v>
      </c>
      <c r="H5" s="3">
        <v>0</v>
      </c>
      <c r="I5" s="3" t="s">
        <v>71</v>
      </c>
      <c r="M5" s="38"/>
      <c r="N5" s="3" t="s">
        <v>35</v>
      </c>
      <c r="O5" s="3">
        <v>1.7620410467104769E-4</v>
      </c>
      <c r="P5" s="3" t="s">
        <v>81</v>
      </c>
      <c r="Q5" s="3" t="s">
        <v>84</v>
      </c>
      <c r="R5" s="3" t="s">
        <v>89</v>
      </c>
      <c r="S5" s="3">
        <v>1</v>
      </c>
      <c r="T5" s="3">
        <v>0</v>
      </c>
      <c r="U5" s="3" t="s">
        <v>71</v>
      </c>
      <c r="Y5" s="38"/>
      <c r="Z5" s="3" t="s">
        <v>35</v>
      </c>
      <c r="AA5" s="3">
        <v>1.5357161697809761E-3</v>
      </c>
      <c r="AB5" s="3" t="s">
        <v>81</v>
      </c>
      <c r="AC5" s="3" t="s">
        <v>84</v>
      </c>
      <c r="AD5" s="3" t="s">
        <v>89</v>
      </c>
      <c r="AE5" s="3">
        <v>1</v>
      </c>
      <c r="AF5" s="3">
        <v>0</v>
      </c>
      <c r="AG5" s="3" t="s">
        <v>71</v>
      </c>
      <c r="AK5" s="38"/>
      <c r="AL5" s="3" t="s">
        <v>35</v>
      </c>
      <c r="AM5" s="3">
        <v>7.7653280723356257E-4</v>
      </c>
      <c r="AN5" s="3" t="s">
        <v>81</v>
      </c>
      <c r="AO5" s="3" t="s">
        <v>84</v>
      </c>
      <c r="AP5" s="3" t="s">
        <v>89</v>
      </c>
      <c r="AQ5" s="3">
        <v>1</v>
      </c>
      <c r="AR5" s="3">
        <v>0</v>
      </c>
      <c r="AS5" s="3" t="s">
        <v>71</v>
      </c>
    </row>
    <row r="6" spans="1:45" x14ac:dyDescent="0.25">
      <c r="A6" s="38"/>
      <c r="B6" s="3" t="s">
        <v>50</v>
      </c>
      <c r="C6" s="3">
        <v>6.2145833995138748E-6</v>
      </c>
      <c r="D6" s="3" t="s">
        <v>81</v>
      </c>
      <c r="E6" s="3" t="s">
        <v>84</v>
      </c>
      <c r="F6" s="3" t="s">
        <v>89</v>
      </c>
      <c r="G6" s="3">
        <v>0</v>
      </c>
      <c r="H6" s="3">
        <v>1</v>
      </c>
      <c r="I6" s="3" t="s">
        <v>72</v>
      </c>
      <c r="M6" s="38"/>
      <c r="N6" s="3" t="s">
        <v>50</v>
      </c>
      <c r="O6" s="3">
        <v>2.2974839415196278E-3</v>
      </c>
      <c r="P6" s="3" t="s">
        <v>81</v>
      </c>
      <c r="Q6" s="3" t="s">
        <v>84</v>
      </c>
      <c r="R6" s="3" t="s">
        <v>89</v>
      </c>
      <c r="S6" s="3">
        <v>0</v>
      </c>
      <c r="T6" s="3">
        <v>1</v>
      </c>
      <c r="U6" s="3" t="s">
        <v>72</v>
      </c>
      <c r="Y6" s="38"/>
      <c r="Z6" s="3" t="s">
        <v>50</v>
      </c>
      <c r="AA6" s="3">
        <v>4.4465246998057607E-4</v>
      </c>
      <c r="AB6" s="3" t="s">
        <v>81</v>
      </c>
      <c r="AC6" s="3" t="s">
        <v>84</v>
      </c>
      <c r="AD6" s="3" t="s">
        <v>89</v>
      </c>
      <c r="AE6" s="3">
        <v>0</v>
      </c>
      <c r="AF6" s="3">
        <v>1</v>
      </c>
      <c r="AG6" s="3" t="s">
        <v>72</v>
      </c>
      <c r="AK6" s="38"/>
      <c r="AL6" s="3" t="s">
        <v>50</v>
      </c>
      <c r="AM6" s="3">
        <v>1.151749748072821E-3</v>
      </c>
      <c r="AN6" s="3" t="s">
        <v>81</v>
      </c>
      <c r="AO6" s="3" t="s">
        <v>84</v>
      </c>
      <c r="AP6" s="3" t="s">
        <v>89</v>
      </c>
      <c r="AQ6" s="3">
        <v>0</v>
      </c>
      <c r="AR6" s="3">
        <v>1</v>
      </c>
      <c r="AS6" s="3" t="s">
        <v>72</v>
      </c>
    </row>
    <row r="7" spans="1:45" x14ac:dyDescent="0.25">
      <c r="A7" s="38"/>
      <c r="B7" s="3" t="s">
        <v>64</v>
      </c>
      <c r="C7" s="3">
        <v>1.0090725802804391E-2</v>
      </c>
      <c r="D7" s="3" t="s">
        <v>81</v>
      </c>
      <c r="E7" s="3" t="s">
        <v>84</v>
      </c>
      <c r="F7" s="3" t="s">
        <v>89</v>
      </c>
      <c r="G7" s="3">
        <v>1</v>
      </c>
      <c r="H7" s="3">
        <v>1</v>
      </c>
      <c r="I7" s="3" t="s">
        <v>93</v>
      </c>
      <c r="M7" s="38"/>
      <c r="N7" s="3" t="s">
        <v>64</v>
      </c>
      <c r="O7" s="3">
        <v>5.8957007518205978E-8</v>
      </c>
      <c r="P7" s="3" t="s">
        <v>81</v>
      </c>
      <c r="Q7" s="3" t="s">
        <v>84</v>
      </c>
      <c r="R7" s="3" t="s">
        <v>89</v>
      </c>
      <c r="S7" s="3">
        <v>1</v>
      </c>
      <c r="T7" s="3">
        <v>1</v>
      </c>
      <c r="U7" s="3" t="s">
        <v>93</v>
      </c>
      <c r="Y7" s="38"/>
      <c r="Z7" s="3" t="s">
        <v>64</v>
      </c>
      <c r="AA7" s="3">
        <v>2.5687933890880742E-5</v>
      </c>
      <c r="AB7" s="3" t="s">
        <v>81</v>
      </c>
      <c r="AC7" s="3" t="s">
        <v>84</v>
      </c>
      <c r="AD7" s="3" t="s">
        <v>89</v>
      </c>
      <c r="AE7" s="3">
        <v>1</v>
      </c>
      <c r="AF7" s="3">
        <v>1</v>
      </c>
      <c r="AG7" s="3" t="s">
        <v>93</v>
      </c>
      <c r="AK7" s="38"/>
      <c r="AL7" s="3" t="s">
        <v>64</v>
      </c>
      <c r="AM7" s="3">
        <v>3.318506947993116E-3</v>
      </c>
      <c r="AN7" s="3" t="s">
        <v>81</v>
      </c>
      <c r="AO7" s="3" t="s">
        <v>84</v>
      </c>
      <c r="AP7" s="3" t="s">
        <v>89</v>
      </c>
      <c r="AQ7" s="3">
        <v>1</v>
      </c>
      <c r="AR7" s="3">
        <v>1</v>
      </c>
      <c r="AS7" s="3" t="s">
        <v>93</v>
      </c>
    </row>
    <row r="8" spans="1:45" x14ac:dyDescent="0.25">
      <c r="A8" s="38"/>
      <c r="B8" s="3" t="s">
        <v>44</v>
      </c>
      <c r="C8" s="3">
        <v>2.7303377325622372E-6</v>
      </c>
      <c r="D8" s="3" t="s">
        <v>85</v>
      </c>
      <c r="E8" s="3" t="s">
        <v>84</v>
      </c>
      <c r="F8" s="3" t="s">
        <v>74</v>
      </c>
      <c r="G8" s="3">
        <v>0</v>
      </c>
      <c r="H8" s="3">
        <v>0</v>
      </c>
      <c r="I8" s="3" t="s">
        <v>74</v>
      </c>
      <c r="M8" s="38"/>
      <c r="N8" s="3" t="s">
        <v>44</v>
      </c>
      <c r="O8" s="3">
        <v>3.4473294981507901E-4</v>
      </c>
      <c r="P8" s="3" t="s">
        <v>85</v>
      </c>
      <c r="Q8" s="3" t="s">
        <v>84</v>
      </c>
      <c r="R8" s="3" t="s">
        <v>74</v>
      </c>
      <c r="S8" s="3">
        <v>0</v>
      </c>
      <c r="T8" s="3">
        <v>0</v>
      </c>
      <c r="U8" s="3" t="s">
        <v>74</v>
      </c>
      <c r="Y8" s="38"/>
      <c r="Z8" s="3" t="s">
        <v>44</v>
      </c>
      <c r="AA8" s="3">
        <v>2.1502123432425121E-5</v>
      </c>
      <c r="AB8" s="3" t="s">
        <v>85</v>
      </c>
      <c r="AC8" s="3" t="s">
        <v>84</v>
      </c>
      <c r="AD8" s="3" t="s">
        <v>74</v>
      </c>
      <c r="AE8" s="3">
        <v>0</v>
      </c>
      <c r="AF8" s="3">
        <v>0</v>
      </c>
      <c r="AG8" s="3" t="s">
        <v>74</v>
      </c>
      <c r="AK8" s="38"/>
      <c r="AL8" s="3" t="s">
        <v>44</v>
      </c>
      <c r="AM8" s="3">
        <v>6.4627593048618626E-5</v>
      </c>
      <c r="AN8" s="3" t="s">
        <v>85</v>
      </c>
      <c r="AO8" s="3" t="s">
        <v>84</v>
      </c>
      <c r="AP8" s="3" t="s">
        <v>74</v>
      </c>
      <c r="AQ8" s="3">
        <v>0</v>
      </c>
      <c r="AR8" s="3">
        <v>0</v>
      </c>
      <c r="AS8" s="3" t="s">
        <v>74</v>
      </c>
    </row>
    <row r="9" spans="1:45" x14ac:dyDescent="0.25">
      <c r="A9" s="38"/>
      <c r="B9" s="3" t="s">
        <v>10</v>
      </c>
      <c r="C9" s="3">
        <v>1.028533171855328E-5</v>
      </c>
      <c r="D9" s="3" t="s">
        <v>81</v>
      </c>
      <c r="E9" s="3" t="s">
        <v>84</v>
      </c>
      <c r="F9" s="3" t="s">
        <v>74</v>
      </c>
      <c r="G9" s="3">
        <v>0</v>
      </c>
      <c r="H9" s="3">
        <v>0</v>
      </c>
      <c r="I9" s="3" t="s">
        <v>74</v>
      </c>
      <c r="M9" s="38"/>
      <c r="N9" s="3" t="s">
        <v>10</v>
      </c>
      <c r="O9" s="3">
        <v>2.1957255894560152E-3</v>
      </c>
      <c r="P9" s="3" t="s">
        <v>81</v>
      </c>
      <c r="Q9" s="3" t="s">
        <v>84</v>
      </c>
      <c r="R9" s="3" t="s">
        <v>74</v>
      </c>
      <c r="S9" s="3">
        <v>0</v>
      </c>
      <c r="T9" s="3">
        <v>0</v>
      </c>
      <c r="U9" s="3" t="s">
        <v>74</v>
      </c>
      <c r="Y9" s="38"/>
      <c r="Z9" s="3" t="s">
        <v>10</v>
      </c>
      <c r="AA9" s="3">
        <v>3.1926263137244251E-6</v>
      </c>
      <c r="AB9" s="3" t="s">
        <v>81</v>
      </c>
      <c r="AC9" s="3" t="s">
        <v>84</v>
      </c>
      <c r="AD9" s="3" t="s">
        <v>74</v>
      </c>
      <c r="AE9" s="3">
        <v>0</v>
      </c>
      <c r="AF9" s="3">
        <v>0</v>
      </c>
      <c r="AG9" s="3" t="s">
        <v>74</v>
      </c>
      <c r="AK9" s="38"/>
      <c r="AL9" s="3" t="s">
        <v>10</v>
      </c>
      <c r="AM9" s="3">
        <v>2.0868493092622109E-3</v>
      </c>
      <c r="AN9" s="3" t="s">
        <v>81</v>
      </c>
      <c r="AO9" s="3" t="s">
        <v>84</v>
      </c>
      <c r="AP9" s="3" t="s">
        <v>74</v>
      </c>
      <c r="AQ9" s="3">
        <v>0</v>
      </c>
      <c r="AR9" s="3">
        <v>0</v>
      </c>
      <c r="AS9" s="3" t="s">
        <v>74</v>
      </c>
    </row>
    <row r="10" spans="1:45" x14ac:dyDescent="0.25">
      <c r="A10" s="38"/>
      <c r="B10" s="3" t="s">
        <v>26</v>
      </c>
      <c r="C10" s="3">
        <v>1.405720332567768E-7</v>
      </c>
      <c r="D10" s="3" t="s">
        <v>81</v>
      </c>
      <c r="E10" s="3" t="s">
        <v>84</v>
      </c>
      <c r="F10" s="3" t="s">
        <v>89</v>
      </c>
      <c r="G10" s="3">
        <v>1</v>
      </c>
      <c r="H10" s="3">
        <v>0</v>
      </c>
      <c r="I10" s="3" t="s">
        <v>71</v>
      </c>
      <c r="M10" s="38"/>
      <c r="N10" s="3" t="s">
        <v>26</v>
      </c>
      <c r="O10" s="3">
        <v>4.3581321601947809E-4</v>
      </c>
      <c r="P10" s="3" t="s">
        <v>81</v>
      </c>
      <c r="Q10" s="3" t="s">
        <v>84</v>
      </c>
      <c r="R10" s="3" t="s">
        <v>89</v>
      </c>
      <c r="S10" s="3">
        <v>1</v>
      </c>
      <c r="T10" s="3">
        <v>0</v>
      </c>
      <c r="U10" s="3" t="s">
        <v>71</v>
      </c>
      <c r="Y10" s="38"/>
      <c r="Z10" s="3" t="s">
        <v>26</v>
      </c>
      <c r="AA10" s="3">
        <v>1.8387483183043751E-4</v>
      </c>
      <c r="AB10" s="3" t="s">
        <v>81</v>
      </c>
      <c r="AC10" s="3" t="s">
        <v>84</v>
      </c>
      <c r="AD10" s="3" t="s">
        <v>89</v>
      </c>
      <c r="AE10" s="3">
        <v>1</v>
      </c>
      <c r="AF10" s="3">
        <v>0</v>
      </c>
      <c r="AG10" s="3" t="s">
        <v>71</v>
      </c>
      <c r="AK10" s="38"/>
      <c r="AL10" s="3" t="s">
        <v>26</v>
      </c>
      <c r="AM10" s="3">
        <v>6.0507919033069802E-3</v>
      </c>
      <c r="AN10" s="3" t="s">
        <v>81</v>
      </c>
      <c r="AO10" s="3" t="s">
        <v>84</v>
      </c>
      <c r="AP10" s="3" t="s">
        <v>89</v>
      </c>
      <c r="AQ10" s="3">
        <v>1</v>
      </c>
      <c r="AR10" s="3">
        <v>0</v>
      </c>
      <c r="AS10" s="3" t="s">
        <v>71</v>
      </c>
    </row>
    <row r="11" spans="1:45" x14ac:dyDescent="0.25">
      <c r="A11" s="38"/>
      <c r="B11" s="6" t="s">
        <v>8</v>
      </c>
      <c r="C11" s="6">
        <v>1.8355461867920791E-5</v>
      </c>
      <c r="D11" s="6" t="s">
        <v>81</v>
      </c>
      <c r="E11" s="6" t="s">
        <v>83</v>
      </c>
      <c r="F11" s="6" t="s">
        <v>74</v>
      </c>
      <c r="G11" s="6">
        <v>0</v>
      </c>
      <c r="H11" s="6">
        <v>0</v>
      </c>
      <c r="I11" s="6" t="s">
        <v>74</v>
      </c>
      <c r="M11" s="38"/>
      <c r="N11" s="6" t="s">
        <v>8</v>
      </c>
      <c r="O11" s="6">
        <v>6.4748507430084723E-3</v>
      </c>
      <c r="P11" s="6" t="s">
        <v>81</v>
      </c>
      <c r="Q11" s="6" t="s">
        <v>83</v>
      </c>
      <c r="R11" s="6" t="s">
        <v>74</v>
      </c>
      <c r="S11" s="6">
        <v>0</v>
      </c>
      <c r="T11" s="6">
        <v>0</v>
      </c>
      <c r="U11" s="6" t="s">
        <v>74</v>
      </c>
      <c r="Y11" s="38"/>
      <c r="Z11" s="6" t="s">
        <v>8</v>
      </c>
      <c r="AA11" s="6">
        <v>7.6593611129920734E-5</v>
      </c>
      <c r="AB11" s="6" t="s">
        <v>81</v>
      </c>
      <c r="AC11" s="6" t="s">
        <v>83</v>
      </c>
      <c r="AD11" s="6" t="s">
        <v>74</v>
      </c>
      <c r="AE11" s="6">
        <v>0</v>
      </c>
      <c r="AF11" s="6">
        <v>0</v>
      </c>
      <c r="AG11" s="6" t="s">
        <v>74</v>
      </c>
      <c r="AK11" s="38"/>
      <c r="AL11" s="6" t="s">
        <v>8</v>
      </c>
      <c r="AM11" s="6">
        <v>1.311705087328034E-2</v>
      </c>
      <c r="AN11" s="6" t="s">
        <v>81</v>
      </c>
      <c r="AO11" s="6" t="s">
        <v>83</v>
      </c>
      <c r="AP11" s="6" t="s">
        <v>74</v>
      </c>
      <c r="AQ11" s="6">
        <v>0</v>
      </c>
      <c r="AR11" s="6">
        <v>0</v>
      </c>
      <c r="AS11" s="6" t="s">
        <v>74</v>
      </c>
    </row>
    <row r="12" spans="1:45" x14ac:dyDescent="0.25">
      <c r="A12" s="38"/>
      <c r="B12" s="6" t="s">
        <v>24</v>
      </c>
      <c r="C12" s="6">
        <v>3.3026485884975129E-5</v>
      </c>
      <c r="D12" s="6" t="s">
        <v>81</v>
      </c>
      <c r="E12" s="6" t="s">
        <v>83</v>
      </c>
      <c r="F12" s="6" t="s">
        <v>88</v>
      </c>
      <c r="G12" s="6">
        <v>1</v>
      </c>
      <c r="H12" s="6">
        <v>0</v>
      </c>
      <c r="I12" s="6" t="s">
        <v>71</v>
      </c>
      <c r="M12" s="38"/>
      <c r="N12" s="6" t="s">
        <v>24</v>
      </c>
      <c r="O12" s="6">
        <v>6.5196989307730524E-3</v>
      </c>
      <c r="P12" s="6" t="s">
        <v>81</v>
      </c>
      <c r="Q12" s="6" t="s">
        <v>83</v>
      </c>
      <c r="R12" s="6" t="s">
        <v>88</v>
      </c>
      <c r="S12" s="6">
        <v>1</v>
      </c>
      <c r="T12" s="6">
        <v>0</v>
      </c>
      <c r="U12" s="6" t="s">
        <v>71</v>
      </c>
      <c r="Y12" s="38"/>
      <c r="Z12" s="6" t="s">
        <v>24</v>
      </c>
      <c r="AA12" s="6">
        <v>3.035546283890142E-4</v>
      </c>
      <c r="AB12" s="6" t="s">
        <v>81</v>
      </c>
      <c r="AC12" s="6" t="s">
        <v>83</v>
      </c>
      <c r="AD12" s="6" t="s">
        <v>88</v>
      </c>
      <c r="AE12" s="6">
        <v>1</v>
      </c>
      <c r="AF12" s="6">
        <v>0</v>
      </c>
      <c r="AG12" s="6" t="s">
        <v>71</v>
      </c>
      <c r="AK12" s="38"/>
      <c r="AL12" s="6" t="s">
        <v>24</v>
      </c>
      <c r="AM12" s="6">
        <v>3.7733661339868149E-2</v>
      </c>
      <c r="AN12" s="6" t="s">
        <v>81</v>
      </c>
      <c r="AO12" s="6" t="s">
        <v>83</v>
      </c>
      <c r="AP12" s="6" t="s">
        <v>88</v>
      </c>
      <c r="AQ12" s="6">
        <v>1</v>
      </c>
      <c r="AR12" s="6">
        <v>0</v>
      </c>
      <c r="AS12" s="6" t="s">
        <v>71</v>
      </c>
    </row>
    <row r="13" spans="1:45" x14ac:dyDescent="0.25">
      <c r="A13" s="38"/>
      <c r="B13" s="6" t="s">
        <v>41</v>
      </c>
      <c r="C13" s="6">
        <v>1.105623408763169E-5</v>
      </c>
      <c r="D13" s="6" t="s">
        <v>81</v>
      </c>
      <c r="E13" s="6" t="s">
        <v>83</v>
      </c>
      <c r="F13" s="6" t="s">
        <v>88</v>
      </c>
      <c r="G13" s="6">
        <v>0</v>
      </c>
      <c r="H13" s="6">
        <v>1</v>
      </c>
      <c r="I13" s="6" t="s">
        <v>72</v>
      </c>
      <c r="M13" s="38"/>
      <c r="N13" s="6" t="s">
        <v>41</v>
      </c>
      <c r="O13" s="6">
        <v>1.627605824042463E-3</v>
      </c>
      <c r="P13" s="6" t="s">
        <v>81</v>
      </c>
      <c r="Q13" s="6" t="s">
        <v>83</v>
      </c>
      <c r="R13" s="6" t="s">
        <v>88</v>
      </c>
      <c r="S13" s="6">
        <v>0</v>
      </c>
      <c r="T13" s="6">
        <v>1</v>
      </c>
      <c r="U13" s="6" t="s">
        <v>72</v>
      </c>
      <c r="Y13" s="38"/>
      <c r="Z13" s="6" t="s">
        <v>41</v>
      </c>
      <c r="AA13" s="6">
        <v>8.3882704506446664E-5</v>
      </c>
      <c r="AB13" s="6" t="s">
        <v>81</v>
      </c>
      <c r="AC13" s="6" t="s">
        <v>83</v>
      </c>
      <c r="AD13" s="6" t="s">
        <v>88</v>
      </c>
      <c r="AE13" s="6">
        <v>0</v>
      </c>
      <c r="AF13" s="6">
        <v>1</v>
      </c>
      <c r="AG13" s="6" t="s">
        <v>72</v>
      </c>
      <c r="AK13" s="38"/>
      <c r="AL13" s="6" t="s">
        <v>41</v>
      </c>
      <c r="AM13" s="6">
        <v>6.3960596120346061E-3</v>
      </c>
      <c r="AN13" s="6" t="s">
        <v>81</v>
      </c>
      <c r="AO13" s="6" t="s">
        <v>83</v>
      </c>
      <c r="AP13" s="6" t="s">
        <v>88</v>
      </c>
      <c r="AQ13" s="6">
        <v>0</v>
      </c>
      <c r="AR13" s="6">
        <v>1</v>
      </c>
      <c r="AS13" s="6" t="s">
        <v>72</v>
      </c>
    </row>
    <row r="14" spans="1:45" x14ac:dyDescent="0.25">
      <c r="A14" s="38"/>
      <c r="B14" s="6" t="s">
        <v>55</v>
      </c>
      <c r="C14" s="6">
        <v>5.6869180768699147E-4</v>
      </c>
      <c r="D14" s="6" t="s">
        <v>81</v>
      </c>
      <c r="E14" s="6" t="s">
        <v>83</v>
      </c>
      <c r="F14" s="6" t="s">
        <v>88</v>
      </c>
      <c r="G14" s="6">
        <v>1</v>
      </c>
      <c r="H14" s="6">
        <v>1</v>
      </c>
      <c r="I14" s="6" t="s">
        <v>93</v>
      </c>
      <c r="M14" s="38"/>
      <c r="N14" s="6" t="s">
        <v>55</v>
      </c>
      <c r="O14" s="6">
        <v>5.5422919802492953E-3</v>
      </c>
      <c r="P14" s="6" t="s">
        <v>81</v>
      </c>
      <c r="Q14" s="6" t="s">
        <v>83</v>
      </c>
      <c r="R14" s="6" t="s">
        <v>88</v>
      </c>
      <c r="S14" s="6">
        <v>1</v>
      </c>
      <c r="T14" s="6">
        <v>1</v>
      </c>
      <c r="U14" s="6" t="s">
        <v>93</v>
      </c>
      <c r="Y14" s="38"/>
      <c r="Z14" s="6" t="s">
        <v>55</v>
      </c>
      <c r="AA14" s="6">
        <v>3.3001468888694451E-4</v>
      </c>
      <c r="AB14" s="6" t="s">
        <v>81</v>
      </c>
      <c r="AC14" s="6" t="s">
        <v>83</v>
      </c>
      <c r="AD14" s="6" t="s">
        <v>88</v>
      </c>
      <c r="AE14" s="6">
        <v>1</v>
      </c>
      <c r="AF14" s="6">
        <v>1</v>
      </c>
      <c r="AG14" s="6" t="s">
        <v>93</v>
      </c>
      <c r="AK14" s="38"/>
      <c r="AL14" s="6" t="s">
        <v>55</v>
      </c>
      <c r="AM14" s="6">
        <v>4.5038414268315667E-2</v>
      </c>
      <c r="AN14" s="6" t="s">
        <v>81</v>
      </c>
      <c r="AO14" s="6" t="s">
        <v>83</v>
      </c>
      <c r="AP14" s="6" t="s">
        <v>88</v>
      </c>
      <c r="AQ14" s="6">
        <v>1</v>
      </c>
      <c r="AR14" s="6">
        <v>1</v>
      </c>
      <c r="AS14" s="6" t="s">
        <v>93</v>
      </c>
    </row>
    <row r="15" spans="1:45" x14ac:dyDescent="0.25">
      <c r="A15" s="38"/>
      <c r="B15" s="6" t="s">
        <v>16</v>
      </c>
      <c r="C15" s="6">
        <v>1.3980747004740361E-5</v>
      </c>
      <c r="D15" s="6" t="s">
        <v>81</v>
      </c>
      <c r="E15" s="6" t="s">
        <v>83</v>
      </c>
      <c r="F15" s="6" t="s">
        <v>74</v>
      </c>
      <c r="G15" s="6">
        <v>0</v>
      </c>
      <c r="H15" s="6">
        <v>0</v>
      </c>
      <c r="I15" s="6" t="s">
        <v>74</v>
      </c>
      <c r="M15" s="38"/>
      <c r="N15" s="6" t="s">
        <v>16</v>
      </c>
      <c r="O15" s="6">
        <v>1.0184497139777871E-2</v>
      </c>
      <c r="P15" s="6" t="s">
        <v>81</v>
      </c>
      <c r="Q15" s="6" t="s">
        <v>83</v>
      </c>
      <c r="R15" s="6" t="s">
        <v>74</v>
      </c>
      <c r="S15" s="6">
        <v>0</v>
      </c>
      <c r="T15" s="6">
        <v>0</v>
      </c>
      <c r="U15" s="6" t="s">
        <v>74</v>
      </c>
      <c r="Y15" s="38"/>
      <c r="Z15" s="6" t="s">
        <v>16</v>
      </c>
      <c r="AA15" s="6">
        <v>6.7365869971683387E-5</v>
      </c>
      <c r="AB15" s="6" t="s">
        <v>81</v>
      </c>
      <c r="AC15" s="6" t="s">
        <v>83</v>
      </c>
      <c r="AD15" s="6" t="s">
        <v>74</v>
      </c>
      <c r="AE15" s="6">
        <v>0</v>
      </c>
      <c r="AF15" s="6">
        <v>0</v>
      </c>
      <c r="AG15" s="6" t="s">
        <v>74</v>
      </c>
      <c r="AK15" s="38"/>
      <c r="AL15" s="6" t="s">
        <v>16</v>
      </c>
      <c r="AM15" s="6">
        <v>1.663913227764726E-2</v>
      </c>
      <c r="AN15" s="6" t="s">
        <v>81</v>
      </c>
      <c r="AO15" s="6" t="s">
        <v>83</v>
      </c>
      <c r="AP15" s="6" t="s">
        <v>74</v>
      </c>
      <c r="AQ15" s="6">
        <v>0</v>
      </c>
      <c r="AR15" s="6">
        <v>0</v>
      </c>
      <c r="AS15" s="6" t="s">
        <v>74</v>
      </c>
    </row>
    <row r="16" spans="1:45" x14ac:dyDescent="0.25">
      <c r="A16" s="38"/>
      <c r="B16" s="6" t="s">
        <v>33</v>
      </c>
      <c r="C16" s="6">
        <v>5.2508796648583933E-5</v>
      </c>
      <c r="D16" s="6" t="s">
        <v>81</v>
      </c>
      <c r="E16" s="6" t="s">
        <v>83</v>
      </c>
      <c r="F16" s="6" t="s">
        <v>88</v>
      </c>
      <c r="G16" s="6">
        <v>1</v>
      </c>
      <c r="H16" s="6">
        <v>0</v>
      </c>
      <c r="I16" s="6" t="s">
        <v>71</v>
      </c>
      <c r="M16" s="38"/>
      <c r="N16" s="6" t="s">
        <v>33</v>
      </c>
      <c r="O16" s="6">
        <v>1.358188810506874E-2</v>
      </c>
      <c r="P16" s="6" t="s">
        <v>81</v>
      </c>
      <c r="Q16" s="6" t="s">
        <v>83</v>
      </c>
      <c r="R16" s="6" t="s">
        <v>88</v>
      </c>
      <c r="S16" s="6">
        <v>1</v>
      </c>
      <c r="T16" s="6">
        <v>0</v>
      </c>
      <c r="U16" s="6" t="s">
        <v>71</v>
      </c>
      <c r="Y16" s="38"/>
      <c r="Z16" s="6" t="s">
        <v>33</v>
      </c>
      <c r="AA16" s="6">
        <v>4.8743866703812068E-4</v>
      </c>
      <c r="AB16" s="6" t="s">
        <v>81</v>
      </c>
      <c r="AC16" s="6" t="s">
        <v>83</v>
      </c>
      <c r="AD16" s="6" t="s">
        <v>88</v>
      </c>
      <c r="AE16" s="6">
        <v>1</v>
      </c>
      <c r="AF16" s="6">
        <v>0</v>
      </c>
      <c r="AG16" s="6" t="s">
        <v>71</v>
      </c>
      <c r="AK16" s="38"/>
      <c r="AL16" s="6" t="s">
        <v>33</v>
      </c>
      <c r="AM16" s="6">
        <v>7.6823091095435864E-2</v>
      </c>
      <c r="AN16" s="6" t="s">
        <v>81</v>
      </c>
      <c r="AO16" s="6" t="s">
        <v>83</v>
      </c>
      <c r="AP16" s="6" t="s">
        <v>88</v>
      </c>
      <c r="AQ16" s="6">
        <v>1</v>
      </c>
      <c r="AR16" s="6">
        <v>0</v>
      </c>
      <c r="AS16" s="6" t="s">
        <v>71</v>
      </c>
    </row>
    <row r="17" spans="1:45" x14ac:dyDescent="0.25">
      <c r="A17" s="38"/>
      <c r="B17" s="6" t="s">
        <v>48</v>
      </c>
      <c r="C17" s="6">
        <v>1.748306792241342E-5</v>
      </c>
      <c r="D17" s="6" t="s">
        <v>81</v>
      </c>
      <c r="E17" s="6" t="s">
        <v>83</v>
      </c>
      <c r="F17" s="6" t="s">
        <v>88</v>
      </c>
      <c r="G17" s="6">
        <v>0</v>
      </c>
      <c r="H17" s="6">
        <v>1</v>
      </c>
      <c r="I17" s="6" t="s">
        <v>72</v>
      </c>
      <c r="M17" s="38"/>
      <c r="N17" s="6" t="s">
        <v>48</v>
      </c>
      <c r="O17" s="6">
        <v>2.994930798768869E-3</v>
      </c>
      <c r="P17" s="6" t="s">
        <v>81</v>
      </c>
      <c r="Q17" s="6" t="s">
        <v>83</v>
      </c>
      <c r="R17" s="6" t="s">
        <v>88</v>
      </c>
      <c r="S17" s="6">
        <v>0</v>
      </c>
      <c r="T17" s="6">
        <v>1</v>
      </c>
      <c r="U17" s="6" t="s">
        <v>72</v>
      </c>
      <c r="Y17" s="38"/>
      <c r="Z17" s="6" t="s">
        <v>48</v>
      </c>
      <c r="AA17" s="6">
        <v>1.28449759636101E-4</v>
      </c>
      <c r="AB17" s="6" t="s">
        <v>81</v>
      </c>
      <c r="AC17" s="6" t="s">
        <v>83</v>
      </c>
      <c r="AD17" s="6" t="s">
        <v>88</v>
      </c>
      <c r="AE17" s="6">
        <v>0</v>
      </c>
      <c r="AF17" s="6">
        <v>1</v>
      </c>
      <c r="AG17" s="6" t="s">
        <v>72</v>
      </c>
      <c r="AK17" s="38"/>
      <c r="AL17" s="6" t="s">
        <v>48</v>
      </c>
      <c r="AM17" s="6">
        <v>1.1850522937951359E-2</v>
      </c>
      <c r="AN17" s="6" t="s">
        <v>81</v>
      </c>
      <c r="AO17" s="6" t="s">
        <v>83</v>
      </c>
      <c r="AP17" s="6" t="s">
        <v>88</v>
      </c>
      <c r="AQ17" s="6">
        <v>0</v>
      </c>
      <c r="AR17" s="6">
        <v>1</v>
      </c>
      <c r="AS17" s="6" t="s">
        <v>72</v>
      </c>
    </row>
    <row r="18" spans="1:45" x14ac:dyDescent="0.25">
      <c r="A18" s="38"/>
      <c r="B18" s="6" t="s">
        <v>62</v>
      </c>
      <c r="C18" s="6">
        <v>9.289725286389356E-4</v>
      </c>
      <c r="D18" s="6" t="s">
        <v>81</v>
      </c>
      <c r="E18" s="6" t="s">
        <v>83</v>
      </c>
      <c r="F18" s="6" t="s">
        <v>88</v>
      </c>
      <c r="G18" s="6">
        <v>1</v>
      </c>
      <c r="H18" s="6">
        <v>1</v>
      </c>
      <c r="I18" s="6" t="s">
        <v>93</v>
      </c>
      <c r="M18" s="38"/>
      <c r="N18" s="6" t="s">
        <v>62</v>
      </c>
      <c r="O18" s="6">
        <v>7.4551037206660412E-2</v>
      </c>
      <c r="P18" s="6" t="s">
        <v>81</v>
      </c>
      <c r="Q18" s="6" t="s">
        <v>83</v>
      </c>
      <c r="R18" s="6" t="s">
        <v>88</v>
      </c>
      <c r="S18" s="6">
        <v>1</v>
      </c>
      <c r="T18" s="6">
        <v>1</v>
      </c>
      <c r="U18" s="6" t="s">
        <v>93</v>
      </c>
      <c r="Y18" s="38"/>
      <c r="Z18" s="6" t="s">
        <v>62</v>
      </c>
      <c r="AA18" s="6">
        <v>7.8497656015043683E-4</v>
      </c>
      <c r="AB18" s="6" t="s">
        <v>81</v>
      </c>
      <c r="AC18" s="6" t="s">
        <v>83</v>
      </c>
      <c r="AD18" s="6" t="s">
        <v>88</v>
      </c>
      <c r="AE18" s="6">
        <v>1</v>
      </c>
      <c r="AF18" s="6">
        <v>1</v>
      </c>
      <c r="AG18" s="6" t="s">
        <v>93</v>
      </c>
      <c r="AK18" s="38"/>
      <c r="AL18" s="6" t="s">
        <v>62</v>
      </c>
      <c r="AM18" s="6">
        <v>6.5893710421948096E-2</v>
      </c>
      <c r="AN18" s="6" t="s">
        <v>81</v>
      </c>
      <c r="AO18" s="6" t="s">
        <v>83</v>
      </c>
      <c r="AP18" s="6" t="s">
        <v>88</v>
      </c>
      <c r="AQ18" s="6">
        <v>1</v>
      </c>
      <c r="AR18" s="6">
        <v>1</v>
      </c>
      <c r="AS18" s="6" t="s">
        <v>93</v>
      </c>
    </row>
    <row r="19" spans="1:45" x14ac:dyDescent="0.25">
      <c r="A19" s="38"/>
      <c r="B19" s="6" t="s">
        <v>51</v>
      </c>
      <c r="C19" s="6">
        <v>2.8841007136215091E-6</v>
      </c>
      <c r="D19" s="6" t="s">
        <v>85</v>
      </c>
      <c r="E19" s="6" t="s">
        <v>83</v>
      </c>
      <c r="F19" s="6" t="s">
        <v>74</v>
      </c>
      <c r="G19" s="6">
        <v>0</v>
      </c>
      <c r="H19" s="6">
        <v>0</v>
      </c>
      <c r="I19" s="6" t="s">
        <v>74</v>
      </c>
      <c r="M19" s="38"/>
      <c r="N19" s="6" t="s">
        <v>51</v>
      </c>
      <c r="O19" s="6">
        <v>3.1873418948728907E-4</v>
      </c>
      <c r="P19" s="6" t="s">
        <v>85</v>
      </c>
      <c r="Q19" s="6" t="s">
        <v>83</v>
      </c>
      <c r="R19" s="6" t="s">
        <v>74</v>
      </c>
      <c r="S19" s="6">
        <v>0</v>
      </c>
      <c r="T19" s="6">
        <v>0</v>
      </c>
      <c r="U19" s="6" t="s">
        <v>74</v>
      </c>
      <c r="Y19" s="38"/>
      <c r="Z19" s="6" t="s">
        <v>51</v>
      </c>
      <c r="AA19" s="6">
        <v>2.6385389301851619E-5</v>
      </c>
      <c r="AB19" s="6" t="s">
        <v>85</v>
      </c>
      <c r="AC19" s="6" t="s">
        <v>83</v>
      </c>
      <c r="AD19" s="6" t="s">
        <v>74</v>
      </c>
      <c r="AE19" s="6">
        <v>0</v>
      </c>
      <c r="AF19" s="6">
        <v>0</v>
      </c>
      <c r="AG19" s="6" t="s">
        <v>74</v>
      </c>
      <c r="AK19" s="38"/>
      <c r="AL19" s="6" t="s">
        <v>51</v>
      </c>
      <c r="AM19" s="6">
        <v>7.1848949163427401E-5</v>
      </c>
      <c r="AN19" s="6" t="s">
        <v>85</v>
      </c>
      <c r="AO19" s="6" t="s">
        <v>83</v>
      </c>
      <c r="AP19" s="6" t="s">
        <v>74</v>
      </c>
      <c r="AQ19" s="6">
        <v>0</v>
      </c>
      <c r="AR19" s="6">
        <v>0</v>
      </c>
      <c r="AS19" s="6" t="s">
        <v>74</v>
      </c>
    </row>
    <row r="20" spans="1:45" x14ac:dyDescent="0.25">
      <c r="A20" s="38"/>
      <c r="B20" s="4" t="s">
        <v>12</v>
      </c>
      <c r="C20" s="4">
        <v>1.798139651332335E-6</v>
      </c>
      <c r="D20" s="4" t="s">
        <v>85</v>
      </c>
      <c r="E20" s="4" t="s">
        <v>99</v>
      </c>
      <c r="F20" s="4">
        <v>0</v>
      </c>
      <c r="G20" s="4">
        <v>0</v>
      </c>
      <c r="H20" s="4">
        <v>0</v>
      </c>
      <c r="I20" s="4">
        <v>0</v>
      </c>
      <c r="M20" s="38"/>
      <c r="N20" s="4" t="s">
        <v>12</v>
      </c>
      <c r="O20" s="4">
        <v>2.541375033871322E-4</v>
      </c>
      <c r="P20" s="4" t="s">
        <v>85</v>
      </c>
      <c r="Q20" s="4" t="s">
        <v>99</v>
      </c>
      <c r="R20" s="4">
        <v>0</v>
      </c>
      <c r="S20" s="4">
        <v>0</v>
      </c>
      <c r="T20" s="4">
        <v>0</v>
      </c>
      <c r="U20" s="4">
        <v>0</v>
      </c>
      <c r="Y20" s="38"/>
      <c r="Z20" s="4" t="s">
        <v>12</v>
      </c>
      <c r="AA20" s="4">
        <v>2.20018253772965E-5</v>
      </c>
      <c r="AB20" s="4" t="s">
        <v>85</v>
      </c>
      <c r="AC20" s="4" t="s">
        <v>99</v>
      </c>
      <c r="AD20" s="4">
        <v>0</v>
      </c>
      <c r="AE20" s="4">
        <v>0</v>
      </c>
      <c r="AF20" s="4">
        <v>0</v>
      </c>
      <c r="AG20" s="4">
        <v>0</v>
      </c>
      <c r="AK20" s="38"/>
      <c r="AL20" s="4" t="s">
        <v>12</v>
      </c>
      <c r="AM20" s="4">
        <v>2.5118738920389881E-5</v>
      </c>
      <c r="AN20" s="4" t="s">
        <v>85</v>
      </c>
      <c r="AO20" s="4" t="s">
        <v>99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38"/>
      <c r="B21" s="4" t="s">
        <v>20</v>
      </c>
      <c r="C21" s="4">
        <v>1.3647953363669521E-6</v>
      </c>
      <c r="D21" s="4" t="s">
        <v>81</v>
      </c>
      <c r="E21" s="4" t="s">
        <v>99</v>
      </c>
      <c r="F21" s="4">
        <v>0</v>
      </c>
      <c r="G21" s="4">
        <v>0</v>
      </c>
      <c r="H21" s="4">
        <v>0</v>
      </c>
      <c r="I21" s="4">
        <v>0</v>
      </c>
      <c r="M21" s="38"/>
      <c r="N21" s="4" t="s">
        <v>20</v>
      </c>
      <c r="O21" s="4">
        <v>1.154315641557386E-4</v>
      </c>
      <c r="P21" s="4" t="s">
        <v>81</v>
      </c>
      <c r="Q21" s="4" t="s">
        <v>99</v>
      </c>
      <c r="R21" s="4">
        <v>0</v>
      </c>
      <c r="S21" s="4">
        <v>0</v>
      </c>
      <c r="T21" s="4">
        <v>0</v>
      </c>
      <c r="U21" s="4">
        <v>0</v>
      </c>
      <c r="Y21" s="38"/>
      <c r="Z21" s="4" t="s">
        <v>20</v>
      </c>
      <c r="AA21" s="4">
        <v>8.982728954473218E-6</v>
      </c>
      <c r="AB21" s="4" t="s">
        <v>81</v>
      </c>
      <c r="AC21" s="4" t="s">
        <v>99</v>
      </c>
      <c r="AD21" s="4">
        <v>0</v>
      </c>
      <c r="AE21" s="4">
        <v>0</v>
      </c>
      <c r="AF21" s="4">
        <v>0</v>
      </c>
      <c r="AG21" s="4">
        <v>0</v>
      </c>
      <c r="AK21" s="38"/>
      <c r="AL21" s="4" t="s">
        <v>20</v>
      </c>
      <c r="AM21" s="4">
        <v>1.152339494142592E-5</v>
      </c>
      <c r="AN21" s="4" t="s">
        <v>81</v>
      </c>
      <c r="AO21" s="4" t="s">
        <v>99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38"/>
      <c r="B22" s="4" t="s">
        <v>19</v>
      </c>
      <c r="C22" s="4">
        <v>9.6374061776717032E-6</v>
      </c>
      <c r="D22" s="4" t="s">
        <v>85</v>
      </c>
      <c r="E22" s="4" t="s">
        <v>99</v>
      </c>
      <c r="F22" s="4">
        <v>0</v>
      </c>
      <c r="G22" s="4">
        <v>0</v>
      </c>
      <c r="H22" s="4">
        <v>0</v>
      </c>
      <c r="I22" s="4">
        <v>0</v>
      </c>
      <c r="M22" s="38"/>
      <c r="N22" s="4" t="s">
        <v>19</v>
      </c>
      <c r="O22" s="4">
        <v>4.4288252318897258E-4</v>
      </c>
      <c r="P22" s="4" t="s">
        <v>85</v>
      </c>
      <c r="Q22" s="4" t="s">
        <v>99</v>
      </c>
      <c r="R22" s="4">
        <v>0</v>
      </c>
      <c r="S22" s="4">
        <v>0</v>
      </c>
      <c r="T22" s="4">
        <v>0</v>
      </c>
      <c r="U22" s="4">
        <v>0</v>
      </c>
      <c r="Y22" s="38"/>
      <c r="Z22" s="4" t="s">
        <v>19</v>
      </c>
      <c r="AA22" s="4">
        <v>7.9640560528790297E-5</v>
      </c>
      <c r="AB22" s="4" t="s">
        <v>85</v>
      </c>
      <c r="AC22" s="4" t="s">
        <v>99</v>
      </c>
      <c r="AD22" s="4">
        <v>0</v>
      </c>
      <c r="AE22" s="4">
        <v>0</v>
      </c>
      <c r="AF22" s="4">
        <v>0</v>
      </c>
      <c r="AG22" s="4">
        <v>0</v>
      </c>
      <c r="AK22" s="38"/>
      <c r="AL22" s="4" t="s">
        <v>19</v>
      </c>
      <c r="AM22" s="4">
        <v>5.8061992293211058E-5</v>
      </c>
      <c r="AN22" s="4" t="s">
        <v>85</v>
      </c>
      <c r="AO22" s="4" t="s">
        <v>99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38"/>
      <c r="B23" s="4" t="s">
        <v>11</v>
      </c>
      <c r="C23" s="4">
        <v>1.5712401042312159E-8</v>
      </c>
      <c r="D23" s="4" t="s">
        <v>85</v>
      </c>
      <c r="E23" s="4" t="s">
        <v>99</v>
      </c>
      <c r="F23" s="4">
        <v>0</v>
      </c>
      <c r="G23" s="4">
        <v>0</v>
      </c>
      <c r="H23" s="4">
        <v>0</v>
      </c>
      <c r="I23" s="4">
        <v>0</v>
      </c>
      <c r="M23" s="38"/>
      <c r="N23" s="4" t="s">
        <v>11</v>
      </c>
      <c r="O23" s="4">
        <v>1.062483142689816E-5</v>
      </c>
      <c r="P23" s="4" t="s">
        <v>85</v>
      </c>
      <c r="Q23" s="4" t="s">
        <v>99</v>
      </c>
      <c r="R23" s="4">
        <v>0</v>
      </c>
      <c r="S23" s="4">
        <v>0</v>
      </c>
      <c r="T23" s="4">
        <v>0</v>
      </c>
      <c r="U23" s="4">
        <v>0</v>
      </c>
      <c r="Y23" s="38"/>
      <c r="Z23" s="4" t="s">
        <v>11</v>
      </c>
      <c r="AA23" s="4">
        <v>6.2291405721955414E-6</v>
      </c>
      <c r="AB23" s="4" t="s">
        <v>85</v>
      </c>
      <c r="AC23" s="4" t="s">
        <v>99</v>
      </c>
      <c r="AD23" s="4">
        <v>0</v>
      </c>
      <c r="AE23" s="4">
        <v>0</v>
      </c>
      <c r="AF23" s="4">
        <v>0</v>
      </c>
      <c r="AG23" s="4">
        <v>0</v>
      </c>
      <c r="AK23" s="38"/>
      <c r="AL23" s="4" t="s">
        <v>11</v>
      </c>
      <c r="AM23" s="4">
        <v>2.9969918086816241E-6</v>
      </c>
      <c r="AN23" s="4" t="s">
        <v>85</v>
      </c>
      <c r="AO23" s="4" t="s">
        <v>99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38"/>
      <c r="B24" s="4" t="s">
        <v>4</v>
      </c>
      <c r="C24" s="4">
        <v>3.1988548244076269E-3</v>
      </c>
      <c r="D24" s="4" t="s">
        <v>76</v>
      </c>
      <c r="E24" s="4" t="s">
        <v>99</v>
      </c>
      <c r="F24" s="4">
        <v>0</v>
      </c>
      <c r="G24" s="4">
        <v>0</v>
      </c>
      <c r="H24" s="4">
        <v>0</v>
      </c>
      <c r="I24" s="4">
        <v>0</v>
      </c>
      <c r="M24" s="38"/>
      <c r="N24" s="4" t="s">
        <v>4</v>
      </c>
      <c r="O24" s="4">
        <v>2.3579041808060379E-4</v>
      </c>
      <c r="P24" s="4" t="s">
        <v>76</v>
      </c>
      <c r="Q24" s="4" t="s">
        <v>99</v>
      </c>
      <c r="R24" s="4">
        <v>0</v>
      </c>
      <c r="S24" s="4">
        <v>0</v>
      </c>
      <c r="T24" s="4">
        <v>0</v>
      </c>
      <c r="U24" s="4">
        <v>0</v>
      </c>
      <c r="Y24" s="38"/>
      <c r="Z24" s="4" t="s">
        <v>4</v>
      </c>
      <c r="AA24" s="4">
        <v>5.7627165595918917E-6</v>
      </c>
      <c r="AB24" s="4" t="s">
        <v>76</v>
      </c>
      <c r="AC24" s="4" t="s">
        <v>99</v>
      </c>
      <c r="AD24" s="4">
        <v>0</v>
      </c>
      <c r="AE24" s="4">
        <v>0</v>
      </c>
      <c r="AF24" s="4">
        <v>0</v>
      </c>
      <c r="AG24" s="4">
        <v>0</v>
      </c>
      <c r="AK24" s="38"/>
      <c r="AL24" s="4" t="s">
        <v>4</v>
      </c>
      <c r="AM24" s="4">
        <v>1.2734252054586901E-5</v>
      </c>
      <c r="AN24" s="4" t="s">
        <v>76</v>
      </c>
      <c r="AO24" s="4" t="s">
        <v>99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38"/>
      <c r="B25" s="4" t="s">
        <v>29</v>
      </c>
      <c r="C25" s="4">
        <v>1.410043168543627E-6</v>
      </c>
      <c r="D25" s="4" t="s">
        <v>85</v>
      </c>
      <c r="E25" s="4" t="s">
        <v>99</v>
      </c>
      <c r="F25" s="4">
        <v>0</v>
      </c>
      <c r="G25" s="4">
        <v>0</v>
      </c>
      <c r="H25" s="4">
        <v>0</v>
      </c>
      <c r="I25" s="4">
        <v>0</v>
      </c>
      <c r="M25" s="38"/>
      <c r="N25" s="4" t="s">
        <v>29</v>
      </c>
      <c r="O25" s="4">
        <v>2.8610837658423551E-4</v>
      </c>
      <c r="P25" s="4" t="s">
        <v>85</v>
      </c>
      <c r="Q25" s="4" t="s">
        <v>99</v>
      </c>
      <c r="R25" s="4">
        <v>0</v>
      </c>
      <c r="S25" s="4">
        <v>0</v>
      </c>
      <c r="T25" s="4">
        <v>0</v>
      </c>
      <c r="U25" s="4">
        <v>0</v>
      </c>
      <c r="Y25" s="38"/>
      <c r="Z25" s="4" t="s">
        <v>29</v>
      </c>
      <c r="AA25" s="4">
        <v>1.8544942860986711E-5</v>
      </c>
      <c r="AB25" s="4" t="s">
        <v>85</v>
      </c>
      <c r="AC25" s="4" t="s">
        <v>99</v>
      </c>
      <c r="AD25" s="4">
        <v>0</v>
      </c>
      <c r="AE25" s="4">
        <v>0</v>
      </c>
      <c r="AF25" s="4">
        <v>0</v>
      </c>
      <c r="AG25" s="4">
        <v>0</v>
      </c>
      <c r="AK25" s="38"/>
      <c r="AL25" s="4" t="s">
        <v>29</v>
      </c>
      <c r="AM25" s="4">
        <v>3.3444872439581503E-5</v>
      </c>
      <c r="AN25" s="4" t="s">
        <v>85</v>
      </c>
      <c r="AO25" s="4" t="s">
        <v>99</v>
      </c>
      <c r="AP25" s="4">
        <v>0</v>
      </c>
      <c r="AQ25" s="4">
        <v>0</v>
      </c>
      <c r="AR25" s="4">
        <v>0</v>
      </c>
      <c r="AS25" s="4">
        <v>0</v>
      </c>
    </row>
    <row r="26" spans="1:45" x14ac:dyDescent="0.25">
      <c r="A26" s="38"/>
      <c r="B26" s="4" t="s">
        <v>37</v>
      </c>
      <c r="C26" s="4">
        <v>3.2552374049755451E-6</v>
      </c>
      <c r="D26" s="4" t="s">
        <v>85</v>
      </c>
      <c r="E26" s="4" t="s">
        <v>91</v>
      </c>
      <c r="F26" s="4">
        <v>0</v>
      </c>
      <c r="G26" s="4">
        <v>0</v>
      </c>
      <c r="H26" s="4">
        <v>0</v>
      </c>
      <c r="I26" s="4">
        <v>0</v>
      </c>
      <c r="M26" s="38"/>
      <c r="N26" s="4" t="s">
        <v>37</v>
      </c>
      <c r="O26" s="4">
        <v>3.0533851747395111E-4</v>
      </c>
      <c r="P26" s="4" t="s">
        <v>85</v>
      </c>
      <c r="Q26" s="4" t="s">
        <v>91</v>
      </c>
      <c r="R26" s="4">
        <v>0</v>
      </c>
      <c r="S26" s="4">
        <v>0</v>
      </c>
      <c r="T26" s="4">
        <v>0</v>
      </c>
      <c r="U26" s="4">
        <v>0</v>
      </c>
      <c r="Y26" s="38"/>
      <c r="Z26" s="4" t="s">
        <v>37</v>
      </c>
      <c r="AA26" s="4">
        <v>2.0973166943226831E-5</v>
      </c>
      <c r="AB26" s="4" t="s">
        <v>85</v>
      </c>
      <c r="AC26" s="4" t="s">
        <v>91</v>
      </c>
      <c r="AD26" s="4">
        <v>0</v>
      </c>
      <c r="AE26" s="4">
        <v>0</v>
      </c>
      <c r="AF26" s="4">
        <v>0</v>
      </c>
      <c r="AG26" s="4">
        <v>0</v>
      </c>
      <c r="AK26" s="38"/>
      <c r="AL26" s="4" t="s">
        <v>37</v>
      </c>
      <c r="AM26" s="4">
        <v>5.4894227265682178E-5</v>
      </c>
      <c r="AN26" s="4" t="s">
        <v>85</v>
      </c>
      <c r="AO26" s="4" t="s">
        <v>91</v>
      </c>
      <c r="AP26" s="4">
        <v>0</v>
      </c>
      <c r="AQ26" s="4">
        <v>0</v>
      </c>
      <c r="AR26" s="4">
        <v>0</v>
      </c>
      <c r="AS26" s="4">
        <v>0</v>
      </c>
    </row>
    <row r="33" spans="9:25" x14ac:dyDescent="0.25">
      <c r="J33" s="44" t="s">
        <v>94</v>
      </c>
      <c r="K33" s="44"/>
      <c r="L33" s="44"/>
      <c r="M33" s="44"/>
      <c r="N33" s="47" t="s">
        <v>95</v>
      </c>
      <c r="O33" s="47"/>
      <c r="P33" s="47"/>
      <c r="Q33" s="47"/>
      <c r="R33" s="44" t="s">
        <v>96</v>
      </c>
      <c r="S33" s="44"/>
      <c r="T33" s="44"/>
      <c r="U33" s="44"/>
      <c r="V33" s="47" t="s">
        <v>97</v>
      </c>
      <c r="W33" s="47"/>
      <c r="X33" s="47"/>
      <c r="Y33" s="47"/>
    </row>
    <row r="34" spans="9:25" x14ac:dyDescent="0.25">
      <c r="I34" s="9"/>
      <c r="J34" s="10">
        <v>0</v>
      </c>
      <c r="K34" s="10" t="s">
        <v>71</v>
      </c>
      <c r="L34" s="10" t="s">
        <v>72</v>
      </c>
      <c r="M34" s="10" t="s">
        <v>93</v>
      </c>
      <c r="N34" s="15">
        <v>0</v>
      </c>
      <c r="O34" s="15" t="s">
        <v>71</v>
      </c>
      <c r="P34" s="15" t="s">
        <v>72</v>
      </c>
      <c r="Q34" s="15" t="s">
        <v>93</v>
      </c>
      <c r="R34" s="10">
        <v>0</v>
      </c>
      <c r="S34" s="10" t="s">
        <v>71</v>
      </c>
      <c r="T34" s="10" t="s">
        <v>72</v>
      </c>
      <c r="U34" s="10" t="s">
        <v>93</v>
      </c>
      <c r="V34" s="15">
        <v>0</v>
      </c>
      <c r="W34" s="15" t="s">
        <v>71</v>
      </c>
      <c r="X34" s="15" t="s">
        <v>72</v>
      </c>
      <c r="Y34" s="15" t="s">
        <v>93</v>
      </c>
    </row>
    <row r="35" spans="9:25" x14ac:dyDescent="0.25">
      <c r="I35" s="16" t="s">
        <v>84</v>
      </c>
      <c r="J35">
        <f>AVERAGE(C4,C8:C9)</f>
        <v>7.3455728894484275E-6</v>
      </c>
      <c r="K35">
        <f>AVERAGE(C5,C10)</f>
        <v>2.4815780446792218E-6</v>
      </c>
      <c r="L35">
        <f>AVERAGE(C2,C6)</f>
        <v>3.840531757924006E-6</v>
      </c>
      <c r="M35">
        <f>AVERAGE(C3,C7)</f>
        <v>8.9308541564459554E-3</v>
      </c>
      <c r="N35">
        <f>AVERAGE(O4,O8:O9)</f>
        <v>1.3835580553549272E-3</v>
      </c>
      <c r="O35">
        <f>AVERAGE(O5,O10)</f>
        <v>3.0600866034526287E-4</v>
      </c>
      <c r="P35">
        <f>AVERAGE(O2,O6)</f>
        <v>2.5064604129697897E-3</v>
      </c>
      <c r="Q35">
        <f>AVERAGE(O3,O7)</f>
        <v>1.5983343711790485E-3</v>
      </c>
      <c r="R35">
        <f>AVERAGE(AA4,AA8:AA9)</f>
        <v>2.3203528644799178E-5</v>
      </c>
      <c r="S35">
        <f>AVERAGE(AA5,AA10)</f>
        <v>8.597955008057068E-4</v>
      </c>
      <c r="T35">
        <f>AVERAGE(AA2,AA6)</f>
        <v>2.3132442237315518E-4</v>
      </c>
      <c r="U35">
        <f>AVERAGE(AA3,AA7)</f>
        <v>2.5281372651104369E-5</v>
      </c>
      <c r="V35">
        <f>AVERAGE(AM4,AM8:AM9)</f>
        <v>7.9085381385763688E-4</v>
      </c>
      <c r="W35">
        <f>AVERAGE(AM5,AM10)</f>
        <v>3.4136623552702716E-3</v>
      </c>
      <c r="X35">
        <f>AVERAGE(AM2,AM6)</f>
        <v>1.0933114611291544E-2</v>
      </c>
      <c r="Y35">
        <f>AVERAGE(AM3,AM7)</f>
        <v>2.0866101440375175E-2</v>
      </c>
    </row>
    <row r="36" spans="9:25" x14ac:dyDescent="0.25">
      <c r="I36" s="17" t="s">
        <v>83</v>
      </c>
      <c r="J36">
        <f>AVERAGE(C11,C15,C19)</f>
        <v>1.1740103195427551E-5</v>
      </c>
      <c r="K36">
        <f>AVERAGE(C12,C16)</f>
        <v>4.2767641266779531E-5</v>
      </c>
      <c r="L36">
        <f>AVERAGE(C13,C17)</f>
        <v>1.4269651005022556E-5</v>
      </c>
      <c r="M36">
        <f>AVERAGE(C14,C18)</f>
        <v>7.4883216816296354E-4</v>
      </c>
      <c r="N36">
        <f>AVERAGE(O11,O15,O19)</f>
        <v>5.6593606907578767E-3</v>
      </c>
      <c r="O36">
        <f>AVERAGE(O12,O16)</f>
        <v>1.0050793517920896E-2</v>
      </c>
      <c r="P36">
        <f>AVERAGE(O13,O17)</f>
        <v>2.311268311405666E-3</v>
      </c>
      <c r="Q36">
        <f>AVERAGE(O14,O18)</f>
        <v>4.004666459345485E-2</v>
      </c>
      <c r="R36">
        <f>AVERAGE(AA11,AA15,AA19)</f>
        <v>5.6781623467818582E-5</v>
      </c>
      <c r="S36">
        <f>AVERAGE(AA12,AA16)</f>
        <v>3.9549664771356742E-4</v>
      </c>
      <c r="T36">
        <f>AVERAGE(AA13,AA17)</f>
        <v>1.0616623207127383E-4</v>
      </c>
      <c r="U36">
        <f>AVERAGE(AA14,AA18)</f>
        <v>5.5749562451869064E-4</v>
      </c>
      <c r="V36">
        <f>AVERAGE(AM11,AM15,AM19)</f>
        <v>9.94267736669701E-3</v>
      </c>
      <c r="W36">
        <f>AVERAGE(AM12,AM16)</f>
        <v>5.7278376217652006E-2</v>
      </c>
      <c r="X36">
        <f>AVERAGE(AM13,AM17)</f>
        <v>9.1232912749929819E-3</v>
      </c>
      <c r="Y36">
        <f>AVERAGE(AM14,AM18)</f>
        <v>5.5466062345131878E-2</v>
      </c>
    </row>
    <row r="37" spans="9:25" x14ac:dyDescent="0.25">
      <c r="I37" s="19" t="s">
        <v>99</v>
      </c>
      <c r="J37">
        <f>AVERAGE(C20:C26)</f>
        <v>4.5947659407822276E-4</v>
      </c>
      <c r="N37">
        <f>AVERAGE(O20:O26)</f>
        <v>2.3575910489964742E-4</v>
      </c>
      <c r="R37">
        <f>AVERAGE(AA20:AA26)</f>
        <v>2.3162154542365856E-5</v>
      </c>
      <c r="V37">
        <f>AVERAGE(AM20:AM26)</f>
        <v>2.8396352817651295E-5</v>
      </c>
    </row>
  </sheetData>
  <mergeCells count="8">
    <mergeCell ref="A2:A26"/>
    <mergeCell ref="M2:M26"/>
    <mergeCell ref="Y2:Y26"/>
    <mergeCell ref="AK2:AK26"/>
    <mergeCell ref="J33:M33"/>
    <mergeCell ref="N33:Q33"/>
    <mergeCell ref="R33:U33"/>
    <mergeCell ref="V33:Y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topLeftCell="A24" zoomScale="70" zoomScaleNormal="70" workbookViewId="0">
      <selection activeCell="B64" sqref="B64"/>
    </sheetView>
  </sheetViews>
  <sheetFormatPr baseColWidth="10" defaultRowHeight="15" x14ac:dyDescent="0.25"/>
  <cols>
    <col min="1" max="1" width="15.5703125" customWidth="1"/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8" width="14" bestFit="1" customWidth="1"/>
    <col min="9" max="10" width="14" hidden="1" customWidth="1"/>
    <col min="11" max="11" width="14" customWidth="1"/>
    <col min="12" max="12" width="14" hidden="1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1" max="22" width="0" hidden="1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2" max="32" width="0" hidden="1" customWidth="1"/>
    <col min="33" max="33" width="0" style="7" hidden="1" customWidth="1"/>
    <col min="34" max="34" width="11.4257812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3" x14ac:dyDescent="0.25">
      <c r="B1" s="1" t="s">
        <v>1</v>
      </c>
      <c r="C1" s="9" t="s">
        <v>103</v>
      </c>
      <c r="D1" s="1" t="s">
        <v>66</v>
      </c>
      <c r="E1" s="1" t="s">
        <v>67</v>
      </c>
      <c r="F1" s="1" t="s">
        <v>68</v>
      </c>
      <c r="G1" s="1" t="s">
        <v>69</v>
      </c>
      <c r="N1" s="1" t="s">
        <v>1</v>
      </c>
      <c r="O1" s="9" t="s">
        <v>103</v>
      </c>
      <c r="P1" s="1" t="s">
        <v>66</v>
      </c>
      <c r="Q1" s="1" t="s">
        <v>67</v>
      </c>
      <c r="R1" s="1" t="s">
        <v>68</v>
      </c>
      <c r="S1" s="1" t="s">
        <v>69</v>
      </c>
      <c r="Y1" s="1" t="s">
        <v>1</v>
      </c>
      <c r="Z1" s="9" t="s">
        <v>103</v>
      </c>
      <c r="AA1" s="1" t="s">
        <v>66</v>
      </c>
      <c r="AB1" s="1" t="s">
        <v>67</v>
      </c>
      <c r="AC1" s="1" t="s">
        <v>68</v>
      </c>
      <c r="AD1" s="1" t="s">
        <v>69</v>
      </c>
      <c r="AJ1" s="1" t="s">
        <v>1</v>
      </c>
      <c r="AK1" s="9" t="s">
        <v>103</v>
      </c>
      <c r="AL1" s="1" t="s">
        <v>66</v>
      </c>
      <c r="AM1" s="1" t="s">
        <v>67</v>
      </c>
      <c r="AN1" s="1" t="s">
        <v>68</v>
      </c>
      <c r="AO1" s="1" t="s">
        <v>69</v>
      </c>
      <c r="AU1" s="7"/>
      <c r="AV1" s="25"/>
      <c r="AW1" s="25"/>
      <c r="AX1" s="25"/>
      <c r="AY1" s="25"/>
      <c r="AZ1" s="25"/>
      <c r="BA1" s="25"/>
    </row>
    <row r="2" spans="1:53" x14ac:dyDescent="0.25">
      <c r="A2" s="38" t="s">
        <v>94</v>
      </c>
      <c r="B2" s="5" t="s">
        <v>5</v>
      </c>
      <c r="C2" s="24">
        <v>-6.5353991543042396</v>
      </c>
      <c r="D2" s="5" t="s">
        <v>75</v>
      </c>
      <c r="E2" s="5" t="s">
        <v>79</v>
      </c>
      <c r="F2" s="5" t="s">
        <v>80</v>
      </c>
      <c r="G2" s="5" t="s">
        <v>77</v>
      </c>
      <c r="M2" s="38" t="s">
        <v>95</v>
      </c>
      <c r="N2" s="5" t="s">
        <v>5</v>
      </c>
      <c r="O2" s="5">
        <v>-3.4924709893708394</v>
      </c>
      <c r="P2" s="5" t="s">
        <v>75</v>
      </c>
      <c r="Q2" s="5" t="s">
        <v>79</v>
      </c>
      <c r="R2" s="5" t="s">
        <v>80</v>
      </c>
      <c r="S2" s="5" t="s">
        <v>77</v>
      </c>
      <c r="X2" s="38" t="s">
        <v>96</v>
      </c>
      <c r="Y2" s="5" t="s">
        <v>5</v>
      </c>
      <c r="Z2" s="5">
        <v>-4.3178033499083091</v>
      </c>
      <c r="AA2" s="5" t="s">
        <v>75</v>
      </c>
      <c r="AB2" s="5" t="s">
        <v>79</v>
      </c>
      <c r="AC2" s="5" t="s">
        <v>80</v>
      </c>
      <c r="AD2" s="5" t="s">
        <v>77</v>
      </c>
      <c r="AI2" s="38" t="s">
        <v>97</v>
      </c>
      <c r="AJ2" s="5" t="s">
        <v>5</v>
      </c>
      <c r="AK2" s="5">
        <v>-2.4078041220245572</v>
      </c>
      <c r="AL2" s="5" t="s">
        <v>75</v>
      </c>
      <c r="AM2" s="5" t="s">
        <v>79</v>
      </c>
      <c r="AN2" s="5" t="s">
        <v>80</v>
      </c>
      <c r="AO2" s="5" t="s">
        <v>77</v>
      </c>
      <c r="AU2" s="7"/>
      <c r="AV2" s="13"/>
      <c r="AW2" s="13"/>
      <c r="AX2" s="13"/>
      <c r="AY2" s="13"/>
      <c r="AZ2" s="13"/>
      <c r="BA2" s="13"/>
    </row>
    <row r="3" spans="1:53" x14ac:dyDescent="0.25">
      <c r="A3" s="38"/>
      <c r="B3" s="5" t="s">
        <v>6</v>
      </c>
      <c r="C3" s="5">
        <v>-5.0927612048791628</v>
      </c>
      <c r="D3" s="5" t="s">
        <v>75</v>
      </c>
      <c r="E3" s="5" t="s">
        <v>79</v>
      </c>
      <c r="F3" s="5" t="s">
        <v>81</v>
      </c>
      <c r="G3" s="5" t="s">
        <v>77</v>
      </c>
      <c r="M3" s="38"/>
      <c r="N3" s="5" t="s">
        <v>6</v>
      </c>
      <c r="O3" s="5">
        <v>-2.8548214995878407</v>
      </c>
      <c r="P3" s="5" t="s">
        <v>75</v>
      </c>
      <c r="Q3" s="5" t="s">
        <v>79</v>
      </c>
      <c r="R3" s="5" t="s">
        <v>81</v>
      </c>
      <c r="S3" s="5" t="s">
        <v>77</v>
      </c>
      <c r="X3" s="38"/>
      <c r="Y3" s="5" t="s">
        <v>6</v>
      </c>
      <c r="Z3" s="5">
        <v>-4.8395533546760943</v>
      </c>
      <c r="AA3" s="5" t="s">
        <v>75</v>
      </c>
      <c r="AB3" s="5" t="s">
        <v>79</v>
      </c>
      <c r="AC3" s="5" t="s">
        <v>81</v>
      </c>
      <c r="AD3" s="5" t="s">
        <v>77</v>
      </c>
      <c r="AI3" s="38"/>
      <c r="AJ3" s="5" t="s">
        <v>6</v>
      </c>
      <c r="AK3" s="5">
        <v>-3.2246648542010368</v>
      </c>
      <c r="AL3" s="5" t="s">
        <v>75</v>
      </c>
      <c r="AM3" s="5" t="s">
        <v>79</v>
      </c>
      <c r="AN3" s="5" t="s">
        <v>81</v>
      </c>
      <c r="AO3" s="5" t="s">
        <v>77</v>
      </c>
      <c r="AU3" s="7"/>
      <c r="AV3" s="13"/>
      <c r="AW3" s="13"/>
      <c r="AX3" s="13"/>
      <c r="AY3" s="13"/>
      <c r="AZ3" s="13"/>
      <c r="BA3" s="13"/>
    </row>
    <row r="4" spans="1:53" x14ac:dyDescent="0.25">
      <c r="A4" s="38"/>
      <c r="B4" s="5" t="s">
        <v>13</v>
      </c>
      <c r="C4" s="5">
        <v>-4.8748715294806466</v>
      </c>
      <c r="D4" s="5" t="s">
        <v>75</v>
      </c>
      <c r="E4" s="5" t="s">
        <v>79</v>
      </c>
      <c r="F4" s="5" t="s">
        <v>80</v>
      </c>
      <c r="G4" s="5" t="s">
        <v>77</v>
      </c>
      <c r="M4" s="38"/>
      <c r="N4" s="5" t="s">
        <v>13</v>
      </c>
      <c r="O4" s="5">
        <v>-2.6604156651499693</v>
      </c>
      <c r="P4" s="5" t="s">
        <v>75</v>
      </c>
      <c r="Q4" s="5" t="s">
        <v>79</v>
      </c>
      <c r="R4" s="5" t="s">
        <v>80</v>
      </c>
      <c r="S4" s="5" t="s">
        <v>77</v>
      </c>
      <c r="X4" s="38"/>
      <c r="Y4" s="5" t="s">
        <v>13</v>
      </c>
      <c r="Z4" s="5">
        <v>-3.9606978508367856</v>
      </c>
      <c r="AA4" s="5" t="s">
        <v>75</v>
      </c>
      <c r="AB4" s="5" t="s">
        <v>79</v>
      </c>
      <c r="AC4" s="5" t="s">
        <v>80</v>
      </c>
      <c r="AD4" s="5" t="s">
        <v>77</v>
      </c>
      <c r="AI4" s="38"/>
      <c r="AJ4" s="5" t="s">
        <v>13</v>
      </c>
      <c r="AK4" s="5">
        <v>-2.2032905888341574</v>
      </c>
      <c r="AL4" s="5" t="s">
        <v>75</v>
      </c>
      <c r="AM4" s="5" t="s">
        <v>79</v>
      </c>
      <c r="AN4" s="5" t="s">
        <v>80</v>
      </c>
      <c r="AO4" s="5" t="s">
        <v>77</v>
      </c>
      <c r="AU4" s="7"/>
      <c r="AV4" s="13"/>
      <c r="AW4" s="13"/>
      <c r="AX4" s="13"/>
      <c r="AY4" s="13"/>
      <c r="AZ4" s="13"/>
      <c r="BA4" s="13"/>
    </row>
    <row r="5" spans="1:53" x14ac:dyDescent="0.25">
      <c r="A5" s="38"/>
      <c r="B5" s="5" t="s">
        <v>21</v>
      </c>
      <c r="C5" s="5">
        <v>-5.339351771508114</v>
      </c>
      <c r="D5" s="5" t="s">
        <v>82</v>
      </c>
      <c r="E5" s="5" t="s">
        <v>79</v>
      </c>
      <c r="F5" s="5" t="s">
        <v>80</v>
      </c>
      <c r="G5" s="5" t="s">
        <v>77</v>
      </c>
      <c r="M5" s="38"/>
      <c r="N5" s="5" t="s">
        <v>21</v>
      </c>
      <c r="O5" s="5">
        <v>-5.8358137232959848</v>
      </c>
      <c r="P5" s="5" t="s">
        <v>82</v>
      </c>
      <c r="Q5" s="5" t="s">
        <v>79</v>
      </c>
      <c r="R5" s="5" t="s">
        <v>80</v>
      </c>
      <c r="S5" s="5" t="s">
        <v>77</v>
      </c>
      <c r="X5" s="38"/>
      <c r="Y5" s="5" t="s">
        <v>21</v>
      </c>
      <c r="Z5" s="5">
        <v>-4.2394248285628739</v>
      </c>
      <c r="AA5" s="5" t="s">
        <v>82</v>
      </c>
      <c r="AB5" s="5" t="s">
        <v>79</v>
      </c>
      <c r="AC5" s="5" t="s">
        <v>80</v>
      </c>
      <c r="AD5" s="5" t="s">
        <v>77</v>
      </c>
      <c r="AI5" s="38"/>
      <c r="AJ5" s="5" t="s">
        <v>21</v>
      </c>
      <c r="AK5" s="5">
        <v>-3.3517677451522014</v>
      </c>
      <c r="AL5" s="5" t="s">
        <v>82</v>
      </c>
      <c r="AM5" s="5" t="s">
        <v>79</v>
      </c>
      <c r="AN5" s="5" t="s">
        <v>80</v>
      </c>
      <c r="AO5" s="5" t="s">
        <v>77</v>
      </c>
      <c r="AU5" s="7"/>
      <c r="AV5" s="13"/>
      <c r="AW5" s="13"/>
      <c r="AX5" s="13"/>
      <c r="AY5" s="13"/>
      <c r="AZ5" s="13"/>
      <c r="BA5" s="13"/>
    </row>
    <row r="6" spans="1:53" x14ac:dyDescent="0.25">
      <c r="A6" s="38"/>
      <c r="B6" s="5" t="s">
        <v>30</v>
      </c>
      <c r="C6" s="5">
        <v>-5.0815578947339004</v>
      </c>
      <c r="D6" s="5" t="s">
        <v>82</v>
      </c>
      <c r="E6" s="5" t="s">
        <v>79</v>
      </c>
      <c r="F6" s="5" t="s">
        <v>80</v>
      </c>
      <c r="G6" s="5" t="s">
        <v>77</v>
      </c>
      <c r="M6" s="38"/>
      <c r="N6" s="5" t="s">
        <v>30</v>
      </c>
      <c r="O6" s="5">
        <v>-2.8035828443543194</v>
      </c>
      <c r="P6" s="5" t="s">
        <v>82</v>
      </c>
      <c r="Q6" s="5" t="s">
        <v>79</v>
      </c>
      <c r="R6" s="5" t="s">
        <v>80</v>
      </c>
      <c r="S6" s="5" t="s">
        <v>77</v>
      </c>
      <c r="X6" s="38"/>
      <c r="Y6" s="5" t="s">
        <v>30</v>
      </c>
      <c r="Z6" s="5">
        <v>-4.2672215719426951</v>
      </c>
      <c r="AA6" s="5" t="s">
        <v>82</v>
      </c>
      <c r="AB6" s="5" t="s">
        <v>79</v>
      </c>
      <c r="AC6" s="5" t="s">
        <v>80</v>
      </c>
      <c r="AD6" s="5" t="s">
        <v>77</v>
      </c>
      <c r="AI6" s="38"/>
      <c r="AJ6" s="5" t="s">
        <v>30</v>
      </c>
      <c r="AK6" s="5">
        <v>-2.287854817045198</v>
      </c>
      <c r="AL6" s="5" t="s">
        <v>82</v>
      </c>
      <c r="AM6" s="5" t="s">
        <v>79</v>
      </c>
      <c r="AN6" s="5" t="s">
        <v>80</v>
      </c>
      <c r="AO6" s="5" t="s">
        <v>77</v>
      </c>
      <c r="AU6" s="7"/>
      <c r="AV6" s="13"/>
      <c r="AW6" s="13"/>
      <c r="AX6" s="13"/>
      <c r="AY6" s="13"/>
      <c r="AZ6" s="13"/>
      <c r="BA6" s="13"/>
    </row>
    <row r="7" spans="1:53" x14ac:dyDescent="0.25">
      <c r="A7" s="38"/>
      <c r="B7" s="5" t="s">
        <v>14</v>
      </c>
      <c r="C7" s="5">
        <v>-4.5761607103918287</v>
      </c>
      <c r="D7" s="5" t="s">
        <v>75</v>
      </c>
      <c r="E7" s="5" t="s">
        <v>79</v>
      </c>
      <c r="F7" s="5" t="s">
        <v>81</v>
      </c>
      <c r="G7" s="5" t="s">
        <v>77</v>
      </c>
      <c r="M7" s="38"/>
      <c r="N7" s="5" t="s">
        <v>14</v>
      </c>
      <c r="O7" s="5">
        <v>-2.8903346312164304</v>
      </c>
      <c r="P7" s="5" t="s">
        <v>75</v>
      </c>
      <c r="Q7" s="5" t="s">
        <v>79</v>
      </c>
      <c r="R7" s="5" t="s">
        <v>81</v>
      </c>
      <c r="S7" s="5" t="s">
        <v>77</v>
      </c>
      <c r="X7" s="38"/>
      <c r="Y7" s="5" t="s">
        <v>14</v>
      </c>
      <c r="Z7" s="5">
        <v>-4.3033274954328808</v>
      </c>
      <c r="AA7" s="5" t="s">
        <v>75</v>
      </c>
      <c r="AB7" s="5" t="s">
        <v>79</v>
      </c>
      <c r="AC7" s="5" t="s">
        <v>81</v>
      </c>
      <c r="AD7" s="5" t="s">
        <v>77</v>
      </c>
      <c r="AI7" s="38"/>
      <c r="AJ7" s="5" t="s">
        <v>14</v>
      </c>
      <c r="AK7" s="5">
        <v>-2.5069658146882818</v>
      </c>
      <c r="AL7" s="5" t="s">
        <v>75</v>
      </c>
      <c r="AM7" s="5" t="s">
        <v>79</v>
      </c>
      <c r="AN7" s="5" t="s">
        <v>81</v>
      </c>
      <c r="AO7" s="5" t="s">
        <v>77</v>
      </c>
      <c r="AU7" s="7"/>
      <c r="AV7" s="13"/>
      <c r="AW7" s="13"/>
      <c r="AX7" s="13"/>
      <c r="AY7" s="13"/>
      <c r="AZ7" s="13"/>
      <c r="BA7" s="13"/>
    </row>
    <row r="8" spans="1:53" x14ac:dyDescent="0.25">
      <c r="A8" s="38"/>
      <c r="B8" s="5" t="s">
        <v>22</v>
      </c>
      <c r="C8" s="5">
        <v>-4.3279431122459426</v>
      </c>
      <c r="D8" s="5" t="s">
        <v>82</v>
      </c>
      <c r="E8" s="5" t="s">
        <v>79</v>
      </c>
      <c r="F8" s="5" t="s">
        <v>81</v>
      </c>
      <c r="G8" s="5" t="s">
        <v>77</v>
      </c>
      <c r="M8" s="38"/>
      <c r="N8" s="5" t="s">
        <v>22</v>
      </c>
      <c r="O8" s="5">
        <v>-3.304420402477219</v>
      </c>
      <c r="P8" s="5" t="s">
        <v>82</v>
      </c>
      <c r="Q8" s="5" t="s">
        <v>79</v>
      </c>
      <c r="R8" s="5" t="s">
        <v>81</v>
      </c>
      <c r="S8" s="5" t="s">
        <v>77</v>
      </c>
      <c r="X8" s="38"/>
      <c r="Y8" s="5" t="s">
        <v>22</v>
      </c>
      <c r="Z8" s="5">
        <v>-4.4375885965493191</v>
      </c>
      <c r="AA8" s="5" t="s">
        <v>82</v>
      </c>
      <c r="AB8" s="5" t="s">
        <v>79</v>
      </c>
      <c r="AC8" s="5" t="s">
        <v>81</v>
      </c>
      <c r="AD8" s="5" t="s">
        <v>77</v>
      </c>
      <c r="AI8" s="38"/>
      <c r="AJ8" s="5" t="s">
        <v>22</v>
      </c>
      <c r="AK8" s="5">
        <v>-2.7050871157150764</v>
      </c>
      <c r="AL8" s="5" t="s">
        <v>82</v>
      </c>
      <c r="AM8" s="5" t="s">
        <v>79</v>
      </c>
      <c r="AN8" s="5" t="s">
        <v>81</v>
      </c>
      <c r="AO8" s="5" t="s">
        <v>77</v>
      </c>
      <c r="AU8" s="7"/>
      <c r="AV8" s="13"/>
      <c r="AW8" s="13"/>
      <c r="AX8" s="13"/>
      <c r="AY8" s="13"/>
      <c r="AZ8" s="13"/>
      <c r="BA8" s="13"/>
    </row>
    <row r="9" spans="1:53" x14ac:dyDescent="0.25">
      <c r="A9" s="38"/>
      <c r="B9" s="5" t="s">
        <v>31</v>
      </c>
      <c r="C9" s="5">
        <v>-5.3544573615246831</v>
      </c>
      <c r="D9" s="5" t="s">
        <v>82</v>
      </c>
      <c r="E9" s="5" t="s">
        <v>79</v>
      </c>
      <c r="F9" s="5" t="s">
        <v>81</v>
      </c>
      <c r="G9" s="5" t="s">
        <v>77</v>
      </c>
      <c r="M9" s="38"/>
      <c r="N9" s="5" t="s">
        <v>31</v>
      </c>
      <c r="O9" s="5">
        <v>-3.368980980312593</v>
      </c>
      <c r="P9" s="5" t="s">
        <v>82</v>
      </c>
      <c r="Q9" s="5" t="s">
        <v>79</v>
      </c>
      <c r="R9" s="5" t="s">
        <v>81</v>
      </c>
      <c r="S9" s="5" t="s">
        <v>77</v>
      </c>
      <c r="X9" s="38"/>
      <c r="Y9" s="5" t="s">
        <v>31</v>
      </c>
      <c r="Z9" s="5">
        <v>-4.7830766349924572</v>
      </c>
      <c r="AA9" s="5" t="s">
        <v>82</v>
      </c>
      <c r="AB9" s="5" t="s">
        <v>79</v>
      </c>
      <c r="AC9" s="5" t="s">
        <v>81</v>
      </c>
      <c r="AD9" s="5" t="s">
        <v>77</v>
      </c>
      <c r="AI9" s="38"/>
      <c r="AJ9" s="5" t="s">
        <v>31</v>
      </c>
      <c r="AK9" s="5">
        <v>-2.6569712092643183</v>
      </c>
      <c r="AL9" s="5" t="s">
        <v>82</v>
      </c>
      <c r="AM9" s="5" t="s">
        <v>79</v>
      </c>
      <c r="AN9" s="5" t="s">
        <v>81</v>
      </c>
      <c r="AO9" s="5" t="s">
        <v>77</v>
      </c>
      <c r="AU9" s="7"/>
      <c r="AV9" s="13"/>
      <c r="AW9" s="13"/>
      <c r="AX9" s="13"/>
      <c r="AY9" s="13"/>
      <c r="AZ9" s="13"/>
      <c r="BA9" s="13"/>
    </row>
    <row r="10" spans="1:53" x14ac:dyDescent="0.25">
      <c r="A10" s="38"/>
      <c r="B10" s="5" t="s">
        <v>39</v>
      </c>
      <c r="C10" s="5">
        <v>-4.7486349949426803</v>
      </c>
      <c r="D10" s="5" t="s">
        <v>75</v>
      </c>
      <c r="E10" s="5" t="s">
        <v>92</v>
      </c>
      <c r="F10" s="5" t="s">
        <v>81</v>
      </c>
      <c r="G10" s="5" t="s">
        <v>77</v>
      </c>
      <c r="M10" s="38"/>
      <c r="N10" s="5" t="s">
        <v>39</v>
      </c>
      <c r="O10" s="5">
        <v>-2.8548214995878407</v>
      </c>
      <c r="P10" s="5" t="s">
        <v>75</v>
      </c>
      <c r="Q10" s="5" t="s">
        <v>92</v>
      </c>
      <c r="R10" s="5" t="s">
        <v>81</v>
      </c>
      <c r="S10" s="5" t="s">
        <v>77</v>
      </c>
      <c r="X10" s="38"/>
      <c r="Y10" s="5" t="s">
        <v>39</v>
      </c>
      <c r="Z10" s="5">
        <v>-4.380036975233434</v>
      </c>
      <c r="AA10" s="5" t="s">
        <v>75</v>
      </c>
      <c r="AB10" s="5" t="s">
        <v>92</v>
      </c>
      <c r="AC10" s="5" t="s">
        <v>81</v>
      </c>
      <c r="AD10" s="5" t="s">
        <v>77</v>
      </c>
      <c r="AI10" s="38"/>
      <c r="AJ10" s="5" t="s">
        <v>39</v>
      </c>
      <c r="AK10" s="5">
        <v>-3.2587590157022244</v>
      </c>
      <c r="AL10" s="5" t="s">
        <v>75</v>
      </c>
      <c r="AM10" s="5" t="s">
        <v>92</v>
      </c>
      <c r="AN10" s="5" t="s">
        <v>81</v>
      </c>
      <c r="AO10" s="5" t="s">
        <v>77</v>
      </c>
      <c r="AU10" s="7"/>
      <c r="AV10" s="13"/>
      <c r="AW10" s="13"/>
      <c r="AX10" s="13"/>
      <c r="AY10" s="13"/>
      <c r="AZ10" s="13"/>
      <c r="BA10" s="13"/>
    </row>
    <row r="11" spans="1:53" x14ac:dyDescent="0.25">
      <c r="A11" s="38"/>
      <c r="B11" s="5" t="s">
        <v>53</v>
      </c>
      <c r="C11" s="5">
        <v>-4.1989090254183052</v>
      </c>
      <c r="D11" s="5" t="s">
        <v>82</v>
      </c>
      <c r="E11" s="5" t="s">
        <v>92</v>
      </c>
      <c r="F11" s="5" t="s">
        <v>81</v>
      </c>
      <c r="G11" s="5" t="s">
        <v>77</v>
      </c>
      <c r="M11" s="38"/>
      <c r="N11" s="5" t="s">
        <v>53</v>
      </c>
      <c r="O11" s="5">
        <v>-2.411314457520342</v>
      </c>
      <c r="P11" s="5" t="s">
        <v>82</v>
      </c>
      <c r="Q11" s="5" t="s">
        <v>92</v>
      </c>
      <c r="R11" s="5" t="s">
        <v>81</v>
      </c>
      <c r="S11" s="5" t="s">
        <v>77</v>
      </c>
      <c r="X11" s="38"/>
      <c r="Y11" s="5" t="s">
        <v>53</v>
      </c>
      <c r="Z11" s="5">
        <v>-3.9778277093565881</v>
      </c>
      <c r="AA11" s="5" t="s">
        <v>82</v>
      </c>
      <c r="AB11" s="5" t="s">
        <v>92</v>
      </c>
      <c r="AC11" s="5" t="s">
        <v>81</v>
      </c>
      <c r="AD11" s="5" t="s">
        <v>77</v>
      </c>
      <c r="AI11" s="38"/>
      <c r="AJ11" s="5" t="s">
        <v>53</v>
      </c>
      <c r="AK11" s="5">
        <v>-2.5012276188054248</v>
      </c>
      <c r="AL11" s="5" t="s">
        <v>82</v>
      </c>
      <c r="AM11" s="5" t="s">
        <v>92</v>
      </c>
      <c r="AN11" s="5" t="s">
        <v>81</v>
      </c>
      <c r="AO11" s="5" t="s">
        <v>77</v>
      </c>
      <c r="AU11" s="7"/>
      <c r="AV11" s="13"/>
      <c r="AW11" s="13"/>
      <c r="AX11" s="13"/>
      <c r="AY11" s="13"/>
      <c r="AZ11" s="13"/>
      <c r="BA11" s="13"/>
    </row>
    <row r="12" spans="1:53" x14ac:dyDescent="0.25">
      <c r="A12" s="38"/>
      <c r="B12" s="5" t="s">
        <v>38</v>
      </c>
      <c r="C12" s="5">
        <v>-3.9812521967973633</v>
      </c>
      <c r="D12" s="5" t="s">
        <v>75</v>
      </c>
      <c r="E12" s="5" t="s">
        <v>92</v>
      </c>
      <c r="F12" s="5" t="s">
        <v>80</v>
      </c>
      <c r="G12" s="5" t="s">
        <v>77</v>
      </c>
      <c r="M12" s="38"/>
      <c r="N12" s="5" t="s">
        <v>38</v>
      </c>
      <c r="O12" s="5">
        <v>-2.2834332402176529</v>
      </c>
      <c r="P12" s="5" t="s">
        <v>75</v>
      </c>
      <c r="Q12" s="5" t="s">
        <v>92</v>
      </c>
      <c r="R12" s="5" t="s">
        <v>80</v>
      </c>
      <c r="S12" s="5" t="s">
        <v>77</v>
      </c>
      <c r="X12" s="38"/>
      <c r="Y12" s="5" t="s">
        <v>38</v>
      </c>
      <c r="Z12" s="5">
        <v>-3.4978298736321842</v>
      </c>
      <c r="AA12" s="5" t="s">
        <v>75</v>
      </c>
      <c r="AB12" s="5" t="s">
        <v>92</v>
      </c>
      <c r="AC12" s="5" t="s">
        <v>80</v>
      </c>
      <c r="AD12" s="5" t="s">
        <v>77</v>
      </c>
      <c r="AI12" s="38"/>
      <c r="AJ12" s="5" t="s">
        <v>38</v>
      </c>
      <c r="AK12" s="5">
        <v>-2.458818669789256</v>
      </c>
      <c r="AL12" s="5" t="s">
        <v>75</v>
      </c>
      <c r="AM12" s="5" t="s">
        <v>92</v>
      </c>
      <c r="AN12" s="5" t="s">
        <v>80</v>
      </c>
      <c r="AO12" s="5" t="s">
        <v>77</v>
      </c>
      <c r="AU12" s="7"/>
      <c r="AV12" s="13"/>
      <c r="AW12" s="13"/>
      <c r="AX12" s="13"/>
      <c r="AY12" s="13"/>
      <c r="AZ12" s="13"/>
      <c r="BA12" s="13"/>
    </row>
    <row r="13" spans="1:53" x14ac:dyDescent="0.25">
      <c r="A13" s="38"/>
      <c r="B13" s="5" t="s">
        <v>45</v>
      </c>
      <c r="C13" s="5">
        <v>-4.8919833157854589</v>
      </c>
      <c r="D13" s="5" t="s">
        <v>75</v>
      </c>
      <c r="E13" s="5" t="s">
        <v>92</v>
      </c>
      <c r="F13" s="5" t="s">
        <v>80</v>
      </c>
      <c r="G13" s="5" t="s">
        <v>77</v>
      </c>
      <c r="M13" s="38"/>
      <c r="N13" s="5" t="s">
        <v>45</v>
      </c>
      <c r="O13" s="5">
        <v>-2.4304847774692822</v>
      </c>
      <c r="P13" s="5" t="s">
        <v>75</v>
      </c>
      <c r="Q13" s="5" t="s">
        <v>92</v>
      </c>
      <c r="R13" s="5" t="s">
        <v>80</v>
      </c>
      <c r="S13" s="5" t="s">
        <v>77</v>
      </c>
      <c r="X13" s="38"/>
      <c r="Y13" s="5" t="s">
        <v>45</v>
      </c>
      <c r="Z13" s="5">
        <v>-3.9671182952101636</v>
      </c>
      <c r="AA13" s="5" t="s">
        <v>75</v>
      </c>
      <c r="AB13" s="5" t="s">
        <v>92</v>
      </c>
      <c r="AC13" s="5" t="s">
        <v>80</v>
      </c>
      <c r="AD13" s="5" t="s">
        <v>77</v>
      </c>
      <c r="AI13" s="38"/>
      <c r="AJ13" s="5" t="s">
        <v>45</v>
      </c>
      <c r="AK13" s="5">
        <v>-2.5186934079646575</v>
      </c>
      <c r="AL13" s="5" t="s">
        <v>75</v>
      </c>
      <c r="AM13" s="5" t="s">
        <v>92</v>
      </c>
      <c r="AN13" s="5" t="s">
        <v>80</v>
      </c>
      <c r="AO13" s="5" t="s">
        <v>77</v>
      </c>
      <c r="AU13" s="7"/>
      <c r="AV13" s="13"/>
      <c r="AW13" s="13"/>
      <c r="AX13" s="13"/>
      <c r="AY13" s="13"/>
      <c r="AZ13" s="13"/>
      <c r="BA13" s="13"/>
    </row>
    <row r="14" spans="1:53" x14ac:dyDescent="0.25">
      <c r="A14" s="38"/>
      <c r="B14" s="5" t="s">
        <v>52</v>
      </c>
      <c r="C14" s="5">
        <v>-4.9723996438671101</v>
      </c>
      <c r="D14" s="5" t="s">
        <v>82</v>
      </c>
      <c r="E14" s="5" t="s">
        <v>92</v>
      </c>
      <c r="F14" s="5" t="s">
        <v>80</v>
      </c>
      <c r="G14" s="5" t="s">
        <v>77</v>
      </c>
      <c r="M14" s="38"/>
      <c r="N14" s="5" t="s">
        <v>52</v>
      </c>
      <c r="O14" s="5">
        <v>-2.2024666209510646</v>
      </c>
      <c r="P14" s="5" t="s">
        <v>82</v>
      </c>
      <c r="Q14" s="5" t="s">
        <v>92</v>
      </c>
      <c r="R14" s="5" t="s">
        <v>80</v>
      </c>
      <c r="S14" s="5" t="s">
        <v>77</v>
      </c>
      <c r="X14" s="38"/>
      <c r="Y14" s="5" t="s">
        <v>52</v>
      </c>
      <c r="Z14" s="5">
        <v>-3.7106808636333102</v>
      </c>
      <c r="AA14" s="5" t="s">
        <v>82</v>
      </c>
      <c r="AB14" s="5" t="s">
        <v>92</v>
      </c>
      <c r="AC14" s="5" t="s">
        <v>80</v>
      </c>
      <c r="AD14" s="5" t="s">
        <v>77</v>
      </c>
      <c r="AI14" s="38"/>
      <c r="AJ14" s="5" t="s">
        <v>52</v>
      </c>
      <c r="AK14" s="5">
        <v>-2.2918608589050917</v>
      </c>
      <c r="AL14" s="5" t="s">
        <v>82</v>
      </c>
      <c r="AM14" s="5" t="s">
        <v>92</v>
      </c>
      <c r="AN14" s="5" t="s">
        <v>80</v>
      </c>
      <c r="AO14" s="5" t="s">
        <v>77</v>
      </c>
      <c r="AU14" s="7"/>
      <c r="AV14" s="13"/>
      <c r="AW14" s="13"/>
      <c r="AX14" s="13"/>
      <c r="AY14" s="13"/>
      <c r="AZ14" s="13"/>
      <c r="BA14" s="13"/>
    </row>
    <row r="15" spans="1:53" x14ac:dyDescent="0.25">
      <c r="A15" s="38"/>
      <c r="B15" s="5" t="s">
        <v>59</v>
      </c>
      <c r="C15" s="5">
        <v>-4.5994455405683743</v>
      </c>
      <c r="D15" s="5" t="s">
        <v>82</v>
      </c>
      <c r="E15" s="5" t="s">
        <v>92</v>
      </c>
      <c r="F15" s="5" t="s">
        <v>80</v>
      </c>
      <c r="G15" s="5" t="s">
        <v>77</v>
      </c>
      <c r="M15" s="38"/>
      <c r="N15" s="5" t="s">
        <v>59</v>
      </c>
      <c r="O15" s="5">
        <v>1.8329426522531982</v>
      </c>
      <c r="P15" s="5" t="s">
        <v>82</v>
      </c>
      <c r="Q15" s="5" t="s">
        <v>92</v>
      </c>
      <c r="R15" s="5" t="s">
        <v>80</v>
      </c>
      <c r="S15" s="5" t="s">
        <v>77</v>
      </c>
      <c r="X15" s="38"/>
      <c r="Y15" s="5" t="s">
        <v>59</v>
      </c>
      <c r="Z15" s="5">
        <v>-3.6646145025931705</v>
      </c>
      <c r="AA15" s="5" t="s">
        <v>82</v>
      </c>
      <c r="AB15" s="5" t="s">
        <v>92</v>
      </c>
      <c r="AC15" s="5" t="s">
        <v>80</v>
      </c>
      <c r="AD15" s="5" t="s">
        <v>77</v>
      </c>
      <c r="AI15" s="38"/>
      <c r="AJ15" s="5" t="s">
        <v>59</v>
      </c>
      <c r="AK15" s="5">
        <v>-2.2385902025440427</v>
      </c>
      <c r="AL15" s="5" t="s">
        <v>82</v>
      </c>
      <c r="AM15" s="5" t="s">
        <v>92</v>
      </c>
      <c r="AN15" s="5" t="s">
        <v>80</v>
      </c>
      <c r="AO15" s="5" t="s">
        <v>77</v>
      </c>
      <c r="AU15" s="7"/>
      <c r="AV15" s="13"/>
      <c r="AW15" s="13"/>
      <c r="AX15" s="13"/>
      <c r="AY15" s="13"/>
      <c r="AZ15" s="13"/>
      <c r="BA15" s="13"/>
    </row>
    <row r="16" spans="1:53" x14ac:dyDescent="0.25">
      <c r="A16" s="38"/>
      <c r="B16" s="5" t="s">
        <v>46</v>
      </c>
      <c r="C16" s="5">
        <v>-4.6725527597277141</v>
      </c>
      <c r="D16" s="5" t="s">
        <v>75</v>
      </c>
      <c r="E16" s="5" t="s">
        <v>92</v>
      </c>
      <c r="F16" s="5" t="s">
        <v>81</v>
      </c>
      <c r="G16" s="5" t="s">
        <v>77</v>
      </c>
      <c r="M16" s="38"/>
      <c r="N16" s="5" t="s">
        <v>46</v>
      </c>
      <c r="O16" s="5">
        <v>-2.2413416234292569</v>
      </c>
      <c r="P16" s="5" t="s">
        <v>75</v>
      </c>
      <c r="Q16" s="5" t="s">
        <v>92</v>
      </c>
      <c r="R16" s="5" t="s">
        <v>81</v>
      </c>
      <c r="S16" s="5" t="s">
        <v>77</v>
      </c>
      <c r="X16" s="38"/>
      <c r="Y16" s="5" t="s">
        <v>46</v>
      </c>
      <c r="Z16" s="5">
        <v>-3.826440798765022</v>
      </c>
      <c r="AA16" s="5" t="s">
        <v>75</v>
      </c>
      <c r="AB16" s="5" t="s">
        <v>92</v>
      </c>
      <c r="AC16" s="5" t="s">
        <v>81</v>
      </c>
      <c r="AD16" s="5" t="s">
        <v>77</v>
      </c>
      <c r="AI16" s="38"/>
      <c r="AJ16" s="5" t="s">
        <v>46</v>
      </c>
      <c r="AK16" s="5">
        <v>-2.1646182213186824</v>
      </c>
      <c r="AL16" s="5" t="s">
        <v>75</v>
      </c>
      <c r="AM16" s="5" t="s">
        <v>92</v>
      </c>
      <c r="AN16" s="5" t="s">
        <v>81</v>
      </c>
      <c r="AO16" s="5" t="s">
        <v>77</v>
      </c>
      <c r="AU16" s="7"/>
      <c r="AV16" s="13"/>
      <c r="AW16" s="13"/>
      <c r="AX16" s="13"/>
      <c r="AY16" s="13"/>
      <c r="AZ16" s="13"/>
      <c r="BA16" s="13"/>
    </row>
    <row r="17" spans="1:53" x14ac:dyDescent="0.25">
      <c r="A17" s="38"/>
      <c r="B17" s="5" t="s">
        <v>60</v>
      </c>
      <c r="C17" s="5">
        <v>-4.3110788821417358</v>
      </c>
      <c r="D17" s="5" t="s">
        <v>82</v>
      </c>
      <c r="E17" s="5" t="s">
        <v>92</v>
      </c>
      <c r="F17" s="5" t="s">
        <v>81</v>
      </c>
      <c r="G17" s="5" t="s">
        <v>77</v>
      </c>
      <c r="M17" s="38"/>
      <c r="N17" s="5" t="s">
        <v>60</v>
      </c>
      <c r="O17" s="5">
        <v>-2.7224569966759726</v>
      </c>
      <c r="P17" s="5" t="s">
        <v>82</v>
      </c>
      <c r="Q17" s="5" t="s">
        <v>92</v>
      </c>
      <c r="R17" s="5" t="s">
        <v>81</v>
      </c>
      <c r="S17" s="5" t="s">
        <v>77</v>
      </c>
      <c r="X17" s="38"/>
      <c r="Y17" s="5" t="s">
        <v>60</v>
      </c>
      <c r="Z17" s="5">
        <v>-3.7042450903133806</v>
      </c>
      <c r="AA17" s="5" t="s">
        <v>82</v>
      </c>
      <c r="AB17" s="5" t="s">
        <v>92</v>
      </c>
      <c r="AC17" s="5" t="s">
        <v>81</v>
      </c>
      <c r="AD17" s="5" t="s">
        <v>77</v>
      </c>
      <c r="AI17" s="38"/>
      <c r="AJ17" s="5" t="s">
        <v>60</v>
      </c>
      <c r="AK17" s="5">
        <v>-2.2563330799740142</v>
      </c>
      <c r="AL17" s="5" t="s">
        <v>82</v>
      </c>
      <c r="AM17" s="5" t="s">
        <v>92</v>
      </c>
      <c r="AN17" s="5" t="s">
        <v>81</v>
      </c>
      <c r="AO17" s="5" t="s">
        <v>77</v>
      </c>
      <c r="AU17" s="7"/>
      <c r="AV17" s="13"/>
      <c r="AW17" s="13"/>
      <c r="AX17" s="13"/>
      <c r="AY17" s="13"/>
      <c r="AZ17" s="13"/>
      <c r="BA17" s="13"/>
    </row>
    <row r="18" spans="1:53" x14ac:dyDescent="0.25">
      <c r="A18" s="38"/>
      <c r="B18" s="6" t="s">
        <v>7</v>
      </c>
      <c r="C18" s="6">
        <v>-4.8295029054327347</v>
      </c>
      <c r="D18" s="6" t="s">
        <v>75</v>
      </c>
      <c r="E18" s="6" t="s">
        <v>79</v>
      </c>
      <c r="F18" s="6" t="s">
        <v>80</v>
      </c>
      <c r="G18" s="6" t="s">
        <v>82</v>
      </c>
      <c r="M18" s="38"/>
      <c r="N18" s="6" t="s">
        <v>7</v>
      </c>
      <c r="O18" s="6">
        <v>-2.7775409551155636</v>
      </c>
      <c r="P18" s="6" t="s">
        <v>75</v>
      </c>
      <c r="Q18" s="6" t="s">
        <v>79</v>
      </c>
      <c r="R18" s="6" t="s">
        <v>80</v>
      </c>
      <c r="S18" s="6" t="s">
        <v>82</v>
      </c>
      <c r="X18" s="38"/>
      <c r="Y18" s="6" t="s">
        <v>7</v>
      </c>
      <c r="Z18" s="6">
        <v>-3.9914499001735764</v>
      </c>
      <c r="AA18" s="6" t="s">
        <v>75</v>
      </c>
      <c r="AB18" s="6" t="s">
        <v>79</v>
      </c>
      <c r="AC18" s="6" t="s">
        <v>80</v>
      </c>
      <c r="AD18" s="6" t="s">
        <v>82</v>
      </c>
      <c r="AI18" s="38"/>
      <c r="AJ18" s="6" t="s">
        <v>7</v>
      </c>
      <c r="AK18" s="6">
        <v>-2.0725282051970675</v>
      </c>
      <c r="AL18" s="6" t="s">
        <v>75</v>
      </c>
      <c r="AM18" s="6" t="s">
        <v>79</v>
      </c>
      <c r="AN18" s="6" t="s">
        <v>80</v>
      </c>
      <c r="AO18" s="6" t="s">
        <v>82</v>
      </c>
      <c r="AU18" s="7"/>
      <c r="AV18" s="13"/>
      <c r="AW18" s="13"/>
      <c r="AX18" s="13"/>
      <c r="AY18" s="13"/>
      <c r="AZ18" s="13"/>
      <c r="BA18" s="13"/>
    </row>
    <row r="19" spans="1:53" x14ac:dyDescent="0.25">
      <c r="A19" s="38"/>
      <c r="B19" s="6" t="s">
        <v>15</v>
      </c>
      <c r="C19" s="6">
        <v>-4.9218185411018514</v>
      </c>
      <c r="D19" s="6" t="s">
        <v>75</v>
      </c>
      <c r="E19" s="6" t="s">
        <v>79</v>
      </c>
      <c r="F19" s="6" t="s">
        <v>80</v>
      </c>
      <c r="G19" s="6" t="s">
        <v>82</v>
      </c>
      <c r="M19" s="38"/>
      <c r="N19" s="6" t="s">
        <v>15</v>
      </c>
      <c r="O19" s="6">
        <v>-3.3753773157063103</v>
      </c>
      <c r="P19" s="6" t="s">
        <v>75</v>
      </c>
      <c r="Q19" s="6" t="s">
        <v>79</v>
      </c>
      <c r="R19" s="6" t="s">
        <v>80</v>
      </c>
      <c r="S19" s="6" t="s">
        <v>82</v>
      </c>
      <c r="X19" s="38"/>
      <c r="Y19" s="6" t="s">
        <v>15</v>
      </c>
      <c r="Z19" s="6">
        <v>-4.2272732125532189</v>
      </c>
      <c r="AA19" s="6" t="s">
        <v>75</v>
      </c>
      <c r="AB19" s="6" t="s">
        <v>79</v>
      </c>
      <c r="AC19" s="6" t="s">
        <v>80</v>
      </c>
      <c r="AD19" s="6" t="s">
        <v>82</v>
      </c>
      <c r="AI19" s="38"/>
      <c r="AJ19" s="6" t="s">
        <v>15</v>
      </c>
      <c r="AK19" s="6">
        <v>-2.7793630999773509</v>
      </c>
      <c r="AL19" s="6" t="s">
        <v>75</v>
      </c>
      <c r="AM19" s="6" t="s">
        <v>79</v>
      </c>
      <c r="AN19" s="6" t="s">
        <v>80</v>
      </c>
      <c r="AO19" s="6" t="s">
        <v>82</v>
      </c>
      <c r="AU19" s="7"/>
      <c r="AV19" s="13"/>
      <c r="AW19" s="13"/>
      <c r="AX19" s="13"/>
      <c r="AY19" s="13"/>
      <c r="AZ19" s="13"/>
      <c r="BA19" s="13"/>
    </row>
    <row r="20" spans="1:53" x14ac:dyDescent="0.25">
      <c r="A20" s="38"/>
      <c r="B20" s="6" t="s">
        <v>23</v>
      </c>
      <c r="C20" s="6">
        <v>-4.7878614800288437</v>
      </c>
      <c r="D20" s="6" t="s">
        <v>82</v>
      </c>
      <c r="E20" s="6" t="s">
        <v>79</v>
      </c>
      <c r="F20" s="6" t="s">
        <v>80</v>
      </c>
      <c r="G20" s="6" t="s">
        <v>82</v>
      </c>
      <c r="M20" s="38"/>
      <c r="N20" s="6" t="s">
        <v>23</v>
      </c>
      <c r="O20" s="6">
        <v>-2.8517758678427656</v>
      </c>
      <c r="P20" s="6" t="s">
        <v>82</v>
      </c>
      <c r="Q20" s="6" t="s">
        <v>79</v>
      </c>
      <c r="R20" s="6" t="s">
        <v>80</v>
      </c>
      <c r="S20" s="6" t="s">
        <v>82</v>
      </c>
      <c r="X20" s="38"/>
      <c r="Y20" s="6" t="s">
        <v>23</v>
      </c>
      <c r="Z20" s="6">
        <v>-4.2216349675377938</v>
      </c>
      <c r="AA20" s="6" t="s">
        <v>82</v>
      </c>
      <c r="AB20" s="6" t="s">
        <v>79</v>
      </c>
      <c r="AC20" s="6" t="s">
        <v>80</v>
      </c>
      <c r="AD20" s="6" t="s">
        <v>82</v>
      </c>
      <c r="AI20" s="38"/>
      <c r="AJ20" s="6" t="s">
        <v>23</v>
      </c>
      <c r="AK20" s="6">
        <v>-2.4978027698720497</v>
      </c>
      <c r="AL20" s="6" t="s">
        <v>82</v>
      </c>
      <c r="AM20" s="6" t="s">
        <v>79</v>
      </c>
      <c r="AN20" s="6" t="s">
        <v>80</v>
      </c>
      <c r="AO20" s="6" t="s">
        <v>82</v>
      </c>
      <c r="AU20" s="7"/>
      <c r="AV20" s="13"/>
      <c r="AW20" s="13"/>
      <c r="AX20" s="13"/>
      <c r="AY20" s="13"/>
      <c r="AZ20" s="13"/>
      <c r="BA20" s="13"/>
    </row>
    <row r="21" spans="1:53" x14ac:dyDescent="0.25">
      <c r="A21" s="38"/>
      <c r="B21" s="6" t="s">
        <v>32</v>
      </c>
      <c r="C21" s="6">
        <v>-4.8583624785021478</v>
      </c>
      <c r="D21" s="6" t="s">
        <v>82</v>
      </c>
      <c r="E21" s="6" t="s">
        <v>79</v>
      </c>
      <c r="F21" s="6" t="s">
        <v>80</v>
      </c>
      <c r="G21" s="6" t="s">
        <v>82</v>
      </c>
      <c r="M21" s="38"/>
      <c r="N21" s="6" t="s">
        <v>32</v>
      </c>
      <c r="O21" s="6">
        <v>-2.9814975435825217</v>
      </c>
      <c r="P21" s="6" t="s">
        <v>82</v>
      </c>
      <c r="Q21" s="6" t="s">
        <v>79</v>
      </c>
      <c r="R21" s="6" t="s">
        <v>80</v>
      </c>
      <c r="S21" s="6" t="s">
        <v>82</v>
      </c>
      <c r="X21" s="38"/>
      <c r="Y21" s="6" t="s">
        <v>32</v>
      </c>
      <c r="Z21" s="6">
        <v>-4.0606177568074751</v>
      </c>
      <c r="AA21" s="6" t="s">
        <v>82</v>
      </c>
      <c r="AB21" s="6" t="s">
        <v>79</v>
      </c>
      <c r="AC21" s="6" t="s">
        <v>80</v>
      </c>
      <c r="AD21" s="6" t="s">
        <v>82</v>
      </c>
      <c r="AI21" s="38"/>
      <c r="AJ21" s="6" t="s">
        <v>32</v>
      </c>
      <c r="AK21" s="6">
        <v>-3.0805890527484086</v>
      </c>
      <c r="AL21" s="6" t="s">
        <v>82</v>
      </c>
      <c r="AM21" s="6" t="s">
        <v>79</v>
      </c>
      <c r="AN21" s="6" t="s">
        <v>80</v>
      </c>
      <c r="AO21" s="6" t="s">
        <v>82</v>
      </c>
      <c r="AU21" s="7"/>
      <c r="AV21" s="13"/>
      <c r="AW21" s="13"/>
      <c r="AX21" s="13"/>
      <c r="AY21" s="13"/>
      <c r="AZ21" s="13"/>
      <c r="BA21" s="13"/>
    </row>
    <row r="22" spans="1:53" x14ac:dyDescent="0.25">
      <c r="A22" s="38"/>
      <c r="B22" s="6" t="s">
        <v>9</v>
      </c>
      <c r="C22" s="6">
        <v>-5.1735438308031636</v>
      </c>
      <c r="D22" s="6" t="s">
        <v>75</v>
      </c>
      <c r="E22" s="6" t="s">
        <v>79</v>
      </c>
      <c r="F22" s="6" t="s">
        <v>81</v>
      </c>
      <c r="G22" s="6" t="s">
        <v>82</v>
      </c>
      <c r="M22" s="38"/>
      <c r="N22" s="6" t="s">
        <v>9</v>
      </c>
      <c r="O22" s="6">
        <v>-3.1811428878007022</v>
      </c>
      <c r="P22" s="6" t="s">
        <v>75</v>
      </c>
      <c r="Q22" s="6" t="s">
        <v>79</v>
      </c>
      <c r="R22" s="6" t="s">
        <v>81</v>
      </c>
      <c r="S22" s="6" t="s">
        <v>82</v>
      </c>
      <c r="X22" s="38"/>
      <c r="Y22" s="6" t="s">
        <v>9</v>
      </c>
      <c r="Z22" s="6">
        <v>-4.4553976986324493</v>
      </c>
      <c r="AA22" s="6" t="s">
        <v>75</v>
      </c>
      <c r="AB22" s="6" t="s">
        <v>79</v>
      </c>
      <c r="AC22" s="6" t="s">
        <v>81</v>
      </c>
      <c r="AD22" s="6" t="s">
        <v>82</v>
      </c>
      <c r="AI22" s="38"/>
      <c r="AJ22" s="6" t="s">
        <v>9</v>
      </c>
      <c r="AK22" s="6">
        <v>-2.6353228657881855</v>
      </c>
      <c r="AL22" s="6" t="s">
        <v>75</v>
      </c>
      <c r="AM22" s="6" t="s">
        <v>79</v>
      </c>
      <c r="AN22" s="6" t="s">
        <v>81</v>
      </c>
      <c r="AO22" s="6" t="s">
        <v>82</v>
      </c>
      <c r="AU22" s="7"/>
      <c r="AV22" s="13"/>
      <c r="AW22" s="13"/>
      <c r="AX22" s="13"/>
      <c r="AY22" s="13"/>
      <c r="AZ22" s="13"/>
      <c r="BA22" s="13"/>
    </row>
    <row r="23" spans="1:53" x14ac:dyDescent="0.25">
      <c r="A23" s="38"/>
      <c r="B23" s="6" t="s">
        <v>17</v>
      </c>
      <c r="C23" s="6">
        <v>-5.0304154990198873</v>
      </c>
      <c r="D23" s="6" t="s">
        <v>75</v>
      </c>
      <c r="E23" s="6" t="s">
        <v>79</v>
      </c>
      <c r="F23" s="6" t="s">
        <v>81</v>
      </c>
      <c r="G23" s="6" t="s">
        <v>82</v>
      </c>
      <c r="M23" s="38"/>
      <c r="N23" s="6" t="s">
        <v>17</v>
      </c>
      <c r="O23" s="6">
        <v>-2.7565292339987693</v>
      </c>
      <c r="P23" s="6" t="s">
        <v>75</v>
      </c>
      <c r="Q23" s="6" t="s">
        <v>79</v>
      </c>
      <c r="R23" s="6" t="s">
        <v>81</v>
      </c>
      <c r="S23" s="6" t="s">
        <v>82</v>
      </c>
      <c r="X23" s="38"/>
      <c r="Y23" s="6" t="s">
        <v>17</v>
      </c>
      <c r="Z23" s="6">
        <v>-3.9856326032934173</v>
      </c>
      <c r="AA23" s="6" t="s">
        <v>75</v>
      </c>
      <c r="AB23" s="6" t="s">
        <v>79</v>
      </c>
      <c r="AC23" s="6" t="s">
        <v>81</v>
      </c>
      <c r="AD23" s="6" t="s">
        <v>82</v>
      </c>
      <c r="AI23" s="38"/>
      <c r="AJ23" s="6" t="s">
        <v>17</v>
      </c>
      <c r="AK23" s="6">
        <v>-2.9281984797171039</v>
      </c>
      <c r="AL23" s="6" t="s">
        <v>75</v>
      </c>
      <c r="AM23" s="6" t="s">
        <v>79</v>
      </c>
      <c r="AN23" s="6" t="s">
        <v>81</v>
      </c>
      <c r="AO23" s="6" t="s">
        <v>82</v>
      </c>
      <c r="AU23" s="7"/>
      <c r="AV23" s="13"/>
      <c r="AW23" s="13"/>
      <c r="AX23" s="13"/>
      <c r="AY23" s="13"/>
      <c r="AZ23" s="13"/>
      <c r="BA23" s="13"/>
    </row>
    <row r="24" spans="1:53" x14ac:dyDescent="0.25">
      <c r="A24" s="38"/>
      <c r="B24" s="6" t="s">
        <v>25</v>
      </c>
      <c r="C24" s="6">
        <v>-5.7317772533247915</v>
      </c>
      <c r="D24" s="6" t="s">
        <v>82</v>
      </c>
      <c r="E24" s="6" t="s">
        <v>79</v>
      </c>
      <c r="F24" s="6" t="s">
        <v>81</v>
      </c>
      <c r="G24" s="6" t="s">
        <v>82</v>
      </c>
      <c r="M24" s="38"/>
      <c r="N24" s="6" t="s">
        <v>25</v>
      </c>
      <c r="O24" s="6">
        <v>-3.5758723342234306</v>
      </c>
      <c r="P24" s="6" t="s">
        <v>82</v>
      </c>
      <c r="Q24" s="6" t="s">
        <v>79</v>
      </c>
      <c r="R24" s="6" t="s">
        <v>81</v>
      </c>
      <c r="S24" s="6" t="s">
        <v>82</v>
      </c>
      <c r="X24" s="38"/>
      <c r="Y24" s="6" t="s">
        <v>25</v>
      </c>
      <c r="Z24" s="6">
        <v>-4.6344085456318194</v>
      </c>
      <c r="AA24" s="6" t="s">
        <v>82</v>
      </c>
      <c r="AB24" s="6" t="s">
        <v>79</v>
      </c>
      <c r="AC24" s="6" t="s">
        <v>81</v>
      </c>
      <c r="AD24" s="6" t="s">
        <v>82</v>
      </c>
      <c r="AI24" s="38"/>
      <c r="AJ24" s="6" t="s">
        <v>25</v>
      </c>
      <c r="AK24" s="6">
        <v>-6.206092125825676</v>
      </c>
      <c r="AL24" s="6" t="s">
        <v>82</v>
      </c>
      <c r="AM24" s="6" t="s">
        <v>79</v>
      </c>
      <c r="AN24" s="6" t="s">
        <v>81</v>
      </c>
      <c r="AO24" s="6" t="s">
        <v>82</v>
      </c>
      <c r="AU24" s="7"/>
      <c r="AV24" s="13"/>
      <c r="AW24" s="13"/>
      <c r="AX24" s="13"/>
      <c r="AY24" s="13"/>
      <c r="AZ24" s="13"/>
      <c r="BA24" s="13"/>
    </row>
    <row r="25" spans="1:53" x14ac:dyDescent="0.25">
      <c r="A25" s="38"/>
      <c r="B25" s="6" t="s">
        <v>34</v>
      </c>
      <c r="C25" s="6">
        <v>-4.913492317218461</v>
      </c>
      <c r="D25" s="6" t="s">
        <v>82</v>
      </c>
      <c r="E25" s="6" t="s">
        <v>79</v>
      </c>
      <c r="F25" s="6" t="s">
        <v>81</v>
      </c>
      <c r="G25" s="6" t="s">
        <v>82</v>
      </c>
      <c r="M25" s="38"/>
      <c r="N25" s="6" t="s">
        <v>34</v>
      </c>
      <c r="O25" s="6">
        <v>-3.4743540644534714</v>
      </c>
      <c r="P25" s="6" t="s">
        <v>82</v>
      </c>
      <c r="Q25" s="6" t="s">
        <v>79</v>
      </c>
      <c r="R25" s="6" t="s">
        <v>81</v>
      </c>
      <c r="S25" s="6" t="s">
        <v>82</v>
      </c>
      <c r="X25" s="38"/>
      <c r="Y25" s="6" t="s">
        <v>34</v>
      </c>
      <c r="Z25" s="6">
        <v>-4.3943433102359286</v>
      </c>
      <c r="AA25" s="6" t="s">
        <v>82</v>
      </c>
      <c r="AB25" s="6" t="s">
        <v>79</v>
      </c>
      <c r="AC25" s="6" t="s">
        <v>81</v>
      </c>
      <c r="AD25" s="6" t="s">
        <v>82</v>
      </c>
      <c r="AI25" s="38"/>
      <c r="AJ25" s="6" t="s">
        <v>34</v>
      </c>
      <c r="AK25" s="6">
        <v>-2.6057230410196937</v>
      </c>
      <c r="AL25" s="6" t="s">
        <v>82</v>
      </c>
      <c r="AM25" s="6" t="s">
        <v>79</v>
      </c>
      <c r="AN25" s="6" t="s">
        <v>81</v>
      </c>
      <c r="AO25" s="6" t="s">
        <v>82</v>
      </c>
      <c r="AU25" s="7"/>
      <c r="AV25" s="13"/>
      <c r="AW25" s="13"/>
      <c r="AX25" s="13"/>
      <c r="AY25" s="13"/>
      <c r="AZ25" s="13"/>
      <c r="BA25" s="13"/>
    </row>
    <row r="26" spans="1:53" x14ac:dyDescent="0.25">
      <c r="A26" s="38"/>
      <c r="B26" s="6" t="s">
        <v>63</v>
      </c>
      <c r="C26" s="6">
        <v>-5.157316306773132</v>
      </c>
      <c r="D26" s="6" t="s">
        <v>82</v>
      </c>
      <c r="E26" s="6" t="s">
        <v>92</v>
      </c>
      <c r="F26" s="6" t="s">
        <v>81</v>
      </c>
      <c r="G26" s="6" t="s">
        <v>82</v>
      </c>
      <c r="M26" s="38"/>
      <c r="N26" s="6" t="s">
        <v>63</v>
      </c>
      <c r="O26" s="6">
        <v>-2.7169550312719695</v>
      </c>
      <c r="P26" s="6" t="s">
        <v>82</v>
      </c>
      <c r="Q26" s="6" t="s">
        <v>92</v>
      </c>
      <c r="R26" s="6" t="s">
        <v>81</v>
      </c>
      <c r="S26" s="6" t="s">
        <v>82</v>
      </c>
      <c r="X26" s="38"/>
      <c r="Y26" s="6" t="s">
        <v>63</v>
      </c>
      <c r="Z26" s="6">
        <v>-4.371569289418149</v>
      </c>
      <c r="AA26" s="6" t="s">
        <v>82</v>
      </c>
      <c r="AB26" s="6" t="s">
        <v>92</v>
      </c>
      <c r="AC26" s="6" t="s">
        <v>81</v>
      </c>
      <c r="AD26" s="6" t="s">
        <v>82</v>
      </c>
      <c r="AI26" s="38"/>
      <c r="AJ26" s="6" t="s">
        <v>63</v>
      </c>
      <c r="AK26" s="6">
        <v>-2.0532813001772254</v>
      </c>
      <c r="AL26" s="6" t="s">
        <v>82</v>
      </c>
      <c r="AM26" s="6" t="s">
        <v>92</v>
      </c>
      <c r="AN26" s="6" t="s">
        <v>81</v>
      </c>
      <c r="AO26" s="6" t="s">
        <v>82</v>
      </c>
      <c r="AU26" s="7"/>
      <c r="AV26" s="13"/>
      <c r="AW26" s="13"/>
      <c r="AX26" s="13"/>
      <c r="AY26" s="13"/>
      <c r="AZ26" s="13"/>
      <c r="BA26" s="13"/>
    </row>
    <row r="27" spans="1:53" x14ac:dyDescent="0.25">
      <c r="A27" s="38"/>
      <c r="B27" s="6" t="s">
        <v>40</v>
      </c>
      <c r="C27" s="6">
        <v>-4.5092995089072581</v>
      </c>
      <c r="D27" s="6" t="s">
        <v>75</v>
      </c>
      <c r="E27" s="6" t="s">
        <v>92</v>
      </c>
      <c r="F27" s="6" t="s">
        <v>80</v>
      </c>
      <c r="G27" s="6" t="s">
        <v>82</v>
      </c>
      <c r="M27" s="38"/>
      <c r="N27" s="6" t="s">
        <v>40</v>
      </c>
      <c r="O27" s="6">
        <v>-1.9959309666748042</v>
      </c>
      <c r="P27" s="6" t="s">
        <v>75</v>
      </c>
      <c r="Q27" s="6" t="s">
        <v>92</v>
      </c>
      <c r="R27" s="6" t="s">
        <v>80</v>
      </c>
      <c r="S27" s="6" t="s">
        <v>82</v>
      </c>
      <c r="X27" s="38"/>
      <c r="Y27" s="6" t="s">
        <v>40</v>
      </c>
      <c r="Z27" s="6">
        <v>-3.4371590993585075</v>
      </c>
      <c r="AA27" s="6" t="s">
        <v>75</v>
      </c>
      <c r="AB27" s="6" t="s">
        <v>92</v>
      </c>
      <c r="AC27" s="6" t="s">
        <v>80</v>
      </c>
      <c r="AD27" s="6" t="s">
        <v>82</v>
      </c>
      <c r="AI27" s="38"/>
      <c r="AJ27" s="6" t="s">
        <v>40</v>
      </c>
      <c r="AK27" s="6">
        <v>-2.0271707187325037</v>
      </c>
      <c r="AL27" s="6" t="s">
        <v>75</v>
      </c>
      <c r="AM27" s="6" t="s">
        <v>92</v>
      </c>
      <c r="AN27" s="6" t="s">
        <v>80</v>
      </c>
      <c r="AO27" s="6" t="s">
        <v>82</v>
      </c>
      <c r="AU27" s="7"/>
      <c r="AV27" s="13"/>
      <c r="AW27" s="13"/>
      <c r="AX27" s="13"/>
      <c r="AY27" s="13"/>
      <c r="AZ27" s="13"/>
      <c r="BA27" s="13"/>
    </row>
    <row r="28" spans="1:53" x14ac:dyDescent="0.25">
      <c r="A28" s="38"/>
      <c r="B28" s="6" t="s">
        <v>47</v>
      </c>
      <c r="C28" s="6">
        <v>-4.6095872132012605</v>
      </c>
      <c r="D28" s="6" t="s">
        <v>75</v>
      </c>
      <c r="E28" s="6" t="s">
        <v>92</v>
      </c>
      <c r="F28" s="6" t="s">
        <v>80</v>
      </c>
      <c r="G28" s="6" t="s">
        <v>82</v>
      </c>
      <c r="M28" s="38"/>
      <c r="N28" s="6" t="s">
        <v>47</v>
      </c>
      <c r="O28" s="6">
        <v>-2.0558629446248968</v>
      </c>
      <c r="P28" s="6" t="s">
        <v>75</v>
      </c>
      <c r="Q28" s="6" t="s">
        <v>92</v>
      </c>
      <c r="R28" s="6" t="s">
        <v>80</v>
      </c>
      <c r="S28" s="6" t="s">
        <v>82</v>
      </c>
      <c r="X28" s="38"/>
      <c r="Y28" s="6" t="s">
        <v>47</v>
      </c>
      <c r="Z28" s="6">
        <v>-3.3659515756428746</v>
      </c>
      <c r="AA28" s="6" t="s">
        <v>75</v>
      </c>
      <c r="AB28" s="6" t="s">
        <v>92</v>
      </c>
      <c r="AC28" s="6" t="s">
        <v>80</v>
      </c>
      <c r="AD28" s="6" t="s">
        <v>82</v>
      </c>
      <c r="AI28" s="38"/>
      <c r="AJ28" s="6" t="s">
        <v>47</v>
      </c>
      <c r="AK28" s="6">
        <v>-2.2276821895304062</v>
      </c>
      <c r="AL28" s="6" t="s">
        <v>75</v>
      </c>
      <c r="AM28" s="6" t="s">
        <v>92</v>
      </c>
      <c r="AN28" s="6" t="s">
        <v>80</v>
      </c>
      <c r="AO28" s="6" t="s">
        <v>82</v>
      </c>
      <c r="AU28" s="7"/>
      <c r="AV28" s="13"/>
      <c r="AW28" s="13"/>
      <c r="AX28" s="13"/>
      <c r="AY28" s="13"/>
      <c r="AZ28" s="13"/>
      <c r="BA28" s="13"/>
    </row>
    <row r="29" spans="1:53" x14ac:dyDescent="0.25">
      <c r="A29" s="38"/>
      <c r="B29" s="6" t="s">
        <v>54</v>
      </c>
      <c r="C29" s="6">
        <v>-4.9564144499032734</v>
      </c>
      <c r="D29" s="6" t="s">
        <v>82</v>
      </c>
      <c r="E29" s="6" t="s">
        <v>92</v>
      </c>
      <c r="F29" s="6" t="s">
        <v>80</v>
      </c>
      <c r="G29" s="6" t="s">
        <v>82</v>
      </c>
      <c r="M29" s="38"/>
      <c r="N29" s="6" t="s">
        <v>54</v>
      </c>
      <c r="O29" s="6">
        <v>-2.3659276443333637</v>
      </c>
      <c r="P29" s="6" t="s">
        <v>82</v>
      </c>
      <c r="Q29" s="6" t="s">
        <v>92</v>
      </c>
      <c r="R29" s="6" t="s">
        <v>80</v>
      </c>
      <c r="S29" s="6" t="s">
        <v>82</v>
      </c>
      <c r="X29" s="38"/>
      <c r="Y29" s="6" t="s">
        <v>54</v>
      </c>
      <c r="Z29" s="6">
        <v>-3.6622261702731977</v>
      </c>
      <c r="AA29" s="6" t="s">
        <v>82</v>
      </c>
      <c r="AB29" s="6" t="s">
        <v>92</v>
      </c>
      <c r="AC29" s="6" t="s">
        <v>80</v>
      </c>
      <c r="AD29" s="6" t="s">
        <v>82</v>
      </c>
      <c r="AI29" s="38"/>
      <c r="AJ29" s="6" t="s">
        <v>54</v>
      </c>
      <c r="AK29" s="6">
        <v>-2.6230536928256294</v>
      </c>
      <c r="AL29" s="6" t="s">
        <v>82</v>
      </c>
      <c r="AM29" s="6" t="s">
        <v>92</v>
      </c>
      <c r="AN29" s="6" t="s">
        <v>80</v>
      </c>
      <c r="AO29" s="6" t="s">
        <v>82</v>
      </c>
      <c r="AU29" s="7"/>
      <c r="AV29" s="13"/>
      <c r="AW29" s="13"/>
      <c r="AX29" s="13"/>
      <c r="AY29" s="13"/>
      <c r="AZ29" s="13"/>
      <c r="BA29" s="13"/>
    </row>
    <row r="30" spans="1:53" x14ac:dyDescent="0.25">
      <c r="A30" s="38"/>
      <c r="B30" s="6" t="s">
        <v>61</v>
      </c>
      <c r="C30" s="6">
        <v>-4.5451064110758601</v>
      </c>
      <c r="D30" s="6" t="s">
        <v>82</v>
      </c>
      <c r="E30" s="6" t="s">
        <v>92</v>
      </c>
      <c r="F30" s="6" t="s">
        <v>80</v>
      </c>
      <c r="G30" s="6" t="s">
        <v>82</v>
      </c>
      <c r="M30" s="38"/>
      <c r="N30" s="6" t="s">
        <v>61</v>
      </c>
      <c r="O30" s="6">
        <v>-1.8221184415176583</v>
      </c>
      <c r="P30" s="6" t="s">
        <v>82</v>
      </c>
      <c r="Q30" s="6" t="s">
        <v>92</v>
      </c>
      <c r="R30" s="6" t="s">
        <v>80</v>
      </c>
      <c r="S30" s="6" t="s">
        <v>82</v>
      </c>
      <c r="X30" s="38"/>
      <c r="Y30" s="6" t="s">
        <v>61</v>
      </c>
      <c r="Z30" s="6">
        <v>-3.5168730279109925</v>
      </c>
      <c r="AA30" s="6" t="s">
        <v>82</v>
      </c>
      <c r="AB30" s="6" t="s">
        <v>92</v>
      </c>
      <c r="AC30" s="6" t="s">
        <v>80</v>
      </c>
      <c r="AD30" s="6" t="s">
        <v>82</v>
      </c>
      <c r="AI30" s="38"/>
      <c r="AJ30" s="6" t="s">
        <v>61</v>
      </c>
      <c r="AK30" s="6">
        <v>-2.2297603803259585</v>
      </c>
      <c r="AL30" s="6" t="s">
        <v>82</v>
      </c>
      <c r="AM30" s="6" t="s">
        <v>92</v>
      </c>
      <c r="AN30" s="6" t="s">
        <v>80</v>
      </c>
      <c r="AO30" s="6" t="s">
        <v>82</v>
      </c>
      <c r="AU30" s="7"/>
      <c r="AV30" s="13"/>
      <c r="AW30" s="13"/>
      <c r="AX30" s="13"/>
      <c r="AY30" s="13"/>
      <c r="AZ30" s="13"/>
      <c r="BA30" s="13"/>
    </row>
    <row r="31" spans="1:53" x14ac:dyDescent="0.25">
      <c r="A31" s="38"/>
      <c r="B31" s="6" t="s">
        <v>42</v>
      </c>
      <c r="C31" s="6">
        <v>-4.6711910366341822</v>
      </c>
      <c r="D31" s="6" t="s">
        <v>75</v>
      </c>
      <c r="E31" s="6" t="s">
        <v>92</v>
      </c>
      <c r="F31" s="6" t="s">
        <v>81</v>
      </c>
      <c r="G31" s="6" t="s">
        <v>82</v>
      </c>
      <c r="M31" s="38"/>
      <c r="N31" s="6" t="s">
        <v>42</v>
      </c>
      <c r="O31" s="6">
        <v>-2.3157571234820313</v>
      </c>
      <c r="P31" s="6" t="s">
        <v>75</v>
      </c>
      <c r="Q31" s="6" t="s">
        <v>92</v>
      </c>
      <c r="R31" s="6" t="s">
        <v>81</v>
      </c>
      <c r="S31" s="6" t="s">
        <v>82</v>
      </c>
      <c r="X31" s="38"/>
      <c r="Y31" s="6" t="s">
        <v>42</v>
      </c>
      <c r="Z31" s="6">
        <v>-3.9853436013590566</v>
      </c>
      <c r="AA31" s="6" t="s">
        <v>75</v>
      </c>
      <c r="AB31" s="6" t="s">
        <v>92</v>
      </c>
      <c r="AC31" s="6" t="s">
        <v>81</v>
      </c>
      <c r="AD31" s="6" t="s">
        <v>82</v>
      </c>
      <c r="AI31" s="38"/>
      <c r="AJ31" s="6" t="s">
        <v>42</v>
      </c>
      <c r="AK31" s="6">
        <v>-2.4375306256357558</v>
      </c>
      <c r="AL31" s="6" t="s">
        <v>75</v>
      </c>
      <c r="AM31" s="6" t="s">
        <v>92</v>
      </c>
      <c r="AN31" s="6" t="s">
        <v>81</v>
      </c>
      <c r="AO31" s="6" t="s">
        <v>82</v>
      </c>
      <c r="AU31" s="7"/>
      <c r="AV31" s="13"/>
      <c r="AW31" s="13"/>
      <c r="AX31" s="13"/>
      <c r="AY31" s="13"/>
      <c r="AZ31" s="13"/>
      <c r="BA31" s="13"/>
    </row>
    <row r="32" spans="1:53" x14ac:dyDescent="0.25">
      <c r="A32" s="38"/>
      <c r="B32" s="6" t="s">
        <v>49</v>
      </c>
      <c r="C32" s="6">
        <v>-6.6614651343542146</v>
      </c>
      <c r="D32" s="6" t="s">
        <v>75</v>
      </c>
      <c r="E32" s="6" t="s">
        <v>92</v>
      </c>
      <c r="F32" s="6" t="s">
        <v>81</v>
      </c>
      <c r="G32" s="6" t="s">
        <v>82</v>
      </c>
      <c r="M32" s="38"/>
      <c r="N32" s="6" t="s">
        <v>49</v>
      </c>
      <c r="O32" s="6">
        <v>-2.7296328239320227</v>
      </c>
      <c r="P32" s="6" t="s">
        <v>75</v>
      </c>
      <c r="Q32" s="6" t="s">
        <v>92</v>
      </c>
      <c r="R32" s="6" t="s">
        <v>81</v>
      </c>
      <c r="S32" s="6" t="s">
        <v>82</v>
      </c>
      <c r="X32" s="38"/>
      <c r="Y32" s="6" t="s">
        <v>49</v>
      </c>
      <c r="Z32" s="6">
        <v>-4.2560146017099525</v>
      </c>
      <c r="AA32" s="6" t="s">
        <v>75</v>
      </c>
      <c r="AB32" s="6" t="s">
        <v>92</v>
      </c>
      <c r="AC32" s="6" t="s">
        <v>81</v>
      </c>
      <c r="AD32" s="6" t="s">
        <v>82</v>
      </c>
      <c r="AI32" s="38"/>
      <c r="AJ32" s="6" t="s">
        <v>49</v>
      </c>
      <c r="AK32" s="6">
        <v>-2.8589361193417782</v>
      </c>
      <c r="AL32" s="6" t="s">
        <v>75</v>
      </c>
      <c r="AM32" s="6" t="s">
        <v>92</v>
      </c>
      <c r="AN32" s="6" t="s">
        <v>81</v>
      </c>
      <c r="AO32" s="6" t="s">
        <v>82</v>
      </c>
      <c r="AU32" s="7"/>
      <c r="AV32" s="13"/>
      <c r="AW32" s="13"/>
      <c r="AX32" s="13"/>
      <c r="AY32" s="13"/>
      <c r="AZ32" s="13"/>
      <c r="BA32" s="13"/>
    </row>
    <row r="33" spans="1:53" x14ac:dyDescent="0.25">
      <c r="A33" s="38"/>
      <c r="B33" s="6" t="s">
        <v>56</v>
      </c>
      <c r="C33" s="6">
        <v>-5.1736163304671789</v>
      </c>
      <c r="D33" s="6" t="s">
        <v>82</v>
      </c>
      <c r="E33" s="6" t="s">
        <v>92</v>
      </c>
      <c r="F33" s="6" t="s">
        <v>81</v>
      </c>
      <c r="G33" s="6" t="s">
        <v>82</v>
      </c>
      <c r="M33" s="38"/>
      <c r="N33" s="6" t="s">
        <v>56</v>
      </c>
      <c r="O33" s="6">
        <v>-2.2776154184904898</v>
      </c>
      <c r="P33" s="6" t="s">
        <v>82</v>
      </c>
      <c r="Q33" s="6" t="s">
        <v>92</v>
      </c>
      <c r="R33" s="6" t="s">
        <v>81</v>
      </c>
      <c r="S33" s="6" t="s">
        <v>82</v>
      </c>
      <c r="X33" s="38"/>
      <c r="Y33" s="6" t="s">
        <v>56</v>
      </c>
      <c r="Z33" s="6">
        <v>-3.7753898442967784</v>
      </c>
      <c r="AA33" s="6" t="s">
        <v>82</v>
      </c>
      <c r="AB33" s="6" t="s">
        <v>92</v>
      </c>
      <c r="AC33" s="6" t="s">
        <v>81</v>
      </c>
      <c r="AD33" s="6" t="s">
        <v>82</v>
      </c>
      <c r="AI33" s="38"/>
      <c r="AJ33" s="6" t="s">
        <v>56</v>
      </c>
      <c r="AK33" s="6">
        <v>-2.9141185537788066</v>
      </c>
      <c r="AL33" s="6" t="s">
        <v>82</v>
      </c>
      <c r="AM33" s="6" t="s">
        <v>92</v>
      </c>
      <c r="AN33" s="6" t="s">
        <v>81</v>
      </c>
      <c r="AO33" s="6" t="s">
        <v>82</v>
      </c>
      <c r="AU33" s="7"/>
      <c r="AV33" s="13"/>
      <c r="AW33" s="13"/>
      <c r="AX33" s="13"/>
      <c r="AY33" s="13"/>
      <c r="AZ33" s="13"/>
      <c r="BA33" s="13"/>
    </row>
    <row r="34" spans="1:53" x14ac:dyDescent="0.25">
      <c r="A34" s="38"/>
      <c r="B34" s="4" t="s">
        <v>12</v>
      </c>
      <c r="C34" s="4">
        <v>-5.7451765820978959</v>
      </c>
      <c r="D34" s="4" t="s">
        <v>75</v>
      </c>
      <c r="E34" s="4" t="s">
        <v>74</v>
      </c>
      <c r="F34" s="4" t="s">
        <v>85</v>
      </c>
      <c r="G34" s="4" t="s">
        <v>99</v>
      </c>
      <c r="M34" s="38"/>
      <c r="N34" s="4" t="s">
        <v>12</v>
      </c>
      <c r="O34" s="4">
        <v>-3.5949312408440002</v>
      </c>
      <c r="P34" s="4" t="s">
        <v>75</v>
      </c>
      <c r="Q34" s="4" t="s">
        <v>74</v>
      </c>
      <c r="R34" s="4" t="s">
        <v>85</v>
      </c>
      <c r="S34" s="4" t="s">
        <v>99</v>
      </c>
      <c r="X34" s="38"/>
      <c r="Y34" s="4" t="s">
        <v>12</v>
      </c>
      <c r="Z34" s="4">
        <v>-4.6575412865231973</v>
      </c>
      <c r="AA34" s="4" t="s">
        <v>75</v>
      </c>
      <c r="AB34" s="4" t="s">
        <v>74</v>
      </c>
      <c r="AC34" s="4" t="s">
        <v>85</v>
      </c>
      <c r="AD34" s="4" t="s">
        <v>99</v>
      </c>
      <c r="AI34" s="38"/>
      <c r="AJ34" s="4" t="s">
        <v>12</v>
      </c>
      <c r="AK34" s="4">
        <v>-4.6000021680265508</v>
      </c>
      <c r="AL34" s="4" t="s">
        <v>75</v>
      </c>
      <c r="AM34" s="4" t="s">
        <v>74</v>
      </c>
      <c r="AN34" s="4" t="s">
        <v>85</v>
      </c>
      <c r="AO34" s="4" t="s">
        <v>99</v>
      </c>
      <c r="AU34" s="7"/>
      <c r="AV34" s="13"/>
      <c r="AW34" s="13"/>
      <c r="AX34" s="13"/>
      <c r="AY34" s="13"/>
      <c r="AZ34" s="13"/>
      <c r="BA34" s="13"/>
    </row>
    <row r="35" spans="1:53" x14ac:dyDescent="0.25">
      <c r="A35" s="38"/>
      <c r="B35" s="4" t="s">
        <v>20</v>
      </c>
      <c r="C35" s="4">
        <v>-5.8649324701987959</v>
      </c>
      <c r="D35" s="4" t="s">
        <v>75</v>
      </c>
      <c r="E35" s="4" t="s">
        <v>74</v>
      </c>
      <c r="F35" s="4" t="s">
        <v>81</v>
      </c>
      <c r="G35" s="4" t="s">
        <v>99</v>
      </c>
      <c r="M35" s="38"/>
      <c r="N35" s="4" t="s">
        <v>20</v>
      </c>
      <c r="O35" s="4">
        <v>-3.9376754193927392</v>
      </c>
      <c r="P35" s="4" t="s">
        <v>75</v>
      </c>
      <c r="Q35" s="4" t="s">
        <v>74</v>
      </c>
      <c r="R35" s="4" t="s">
        <v>81</v>
      </c>
      <c r="S35" s="4" t="s">
        <v>99</v>
      </c>
      <c r="X35" s="38"/>
      <c r="Y35" s="4" t="s">
        <v>20</v>
      </c>
      <c r="Z35" s="4">
        <v>-5.0465917045550279</v>
      </c>
      <c r="AA35" s="4" t="s">
        <v>75</v>
      </c>
      <c r="AB35" s="4" t="s">
        <v>74</v>
      </c>
      <c r="AC35" s="4" t="s">
        <v>81</v>
      </c>
      <c r="AD35" s="4" t="s">
        <v>99</v>
      </c>
      <c r="AI35" s="38"/>
      <c r="AJ35" s="4" t="s">
        <v>20</v>
      </c>
      <c r="AK35" s="4">
        <v>-4.938419553281121</v>
      </c>
      <c r="AL35" s="4" t="s">
        <v>75</v>
      </c>
      <c r="AM35" s="4" t="s">
        <v>74</v>
      </c>
      <c r="AN35" s="4" t="s">
        <v>81</v>
      </c>
      <c r="AO35" s="4" t="s">
        <v>99</v>
      </c>
      <c r="AU35" s="7"/>
      <c r="AV35" s="13"/>
      <c r="AW35" s="13"/>
      <c r="AX35" s="13"/>
      <c r="AY35" s="13"/>
      <c r="AZ35" s="13"/>
      <c r="BA35" s="13"/>
    </row>
    <row r="36" spans="1:53" x14ac:dyDescent="0.25">
      <c r="A36" s="38"/>
      <c r="B36" s="4" t="s">
        <v>19</v>
      </c>
      <c r="C36" s="4">
        <v>-5.0160398368753887</v>
      </c>
      <c r="D36" s="4" t="s">
        <v>75</v>
      </c>
      <c r="E36" s="4" t="s">
        <v>74</v>
      </c>
      <c r="F36" s="4" t="s">
        <v>85</v>
      </c>
      <c r="G36" s="4" t="s">
        <v>99</v>
      </c>
      <c r="M36" s="38"/>
      <c r="N36" s="4" t="s">
        <v>19</v>
      </c>
      <c r="O36" s="4">
        <v>-3.3537114572910971</v>
      </c>
      <c r="P36" s="4" t="s">
        <v>75</v>
      </c>
      <c r="Q36" s="4" t="s">
        <v>74</v>
      </c>
      <c r="R36" s="4" t="s">
        <v>85</v>
      </c>
      <c r="S36" s="4" t="s">
        <v>99</v>
      </c>
      <c r="X36" s="38"/>
      <c r="Y36" s="4" t="s">
        <v>19</v>
      </c>
      <c r="Z36" s="4">
        <v>-4.0988656919682862</v>
      </c>
      <c r="AA36" s="4" t="s">
        <v>75</v>
      </c>
      <c r="AB36" s="4" t="s">
        <v>74</v>
      </c>
      <c r="AC36" s="4" t="s">
        <v>85</v>
      </c>
      <c r="AD36" s="4" t="s">
        <v>99</v>
      </c>
      <c r="AI36" s="38"/>
      <c r="AJ36" s="4" t="s">
        <v>19</v>
      </c>
      <c r="AK36" s="4">
        <v>-4.2361080662118358</v>
      </c>
      <c r="AL36" s="4" t="s">
        <v>75</v>
      </c>
      <c r="AM36" s="4" t="s">
        <v>74</v>
      </c>
      <c r="AN36" s="4" t="s">
        <v>85</v>
      </c>
      <c r="AO36" s="4" t="s">
        <v>99</v>
      </c>
      <c r="AU36" s="7"/>
      <c r="AV36" s="13"/>
      <c r="AW36" s="13"/>
      <c r="AX36" s="13"/>
      <c r="AY36" s="13"/>
      <c r="AZ36" s="13"/>
      <c r="BA36" s="13"/>
    </row>
    <row r="37" spans="1:53" x14ac:dyDescent="0.25">
      <c r="A37" s="38"/>
      <c r="B37" s="4" t="s">
        <v>11</v>
      </c>
      <c r="C37" s="4">
        <v>-7.803757444511275</v>
      </c>
      <c r="D37" s="4" t="s">
        <v>82</v>
      </c>
      <c r="E37" s="4" t="s">
        <v>74</v>
      </c>
      <c r="F37" s="4" t="s">
        <v>85</v>
      </c>
      <c r="G37" s="4" t="s">
        <v>99</v>
      </c>
      <c r="J37" s="7"/>
      <c r="K37" s="7"/>
      <c r="M37" s="38"/>
      <c r="N37" s="4" t="s">
        <v>11</v>
      </c>
      <c r="O37" s="4">
        <v>-4.973677951719881</v>
      </c>
      <c r="P37" s="4" t="s">
        <v>82</v>
      </c>
      <c r="Q37" s="4" t="s">
        <v>74</v>
      </c>
      <c r="R37" s="4" t="s">
        <v>85</v>
      </c>
      <c r="S37" s="4" t="s">
        <v>99</v>
      </c>
      <c r="X37" s="38"/>
      <c r="Y37" s="4" t="s">
        <v>11</v>
      </c>
      <c r="Z37" s="4">
        <v>-5.2055718683488523</v>
      </c>
      <c r="AA37" s="4" t="s">
        <v>82</v>
      </c>
      <c r="AB37" s="4" t="s">
        <v>74</v>
      </c>
      <c r="AC37" s="4" t="s">
        <v>85</v>
      </c>
      <c r="AD37" s="4" t="s">
        <v>99</v>
      </c>
      <c r="AI37" s="38"/>
      <c r="AJ37" s="4" t="s">
        <v>11</v>
      </c>
      <c r="AK37" s="4">
        <v>-5.5233144440577693</v>
      </c>
      <c r="AL37" s="4" t="s">
        <v>82</v>
      </c>
      <c r="AM37" s="4" t="s">
        <v>74</v>
      </c>
      <c r="AN37" s="4" t="s">
        <v>85</v>
      </c>
      <c r="AO37" s="4" t="s">
        <v>99</v>
      </c>
      <c r="AU37" s="7"/>
      <c r="AV37" s="13"/>
      <c r="AW37" s="13"/>
      <c r="AX37" s="13"/>
      <c r="AY37" s="13"/>
      <c r="AZ37" s="13"/>
      <c r="BA37" s="13"/>
    </row>
    <row r="38" spans="1:53" x14ac:dyDescent="0.25">
      <c r="A38" s="38"/>
      <c r="B38" s="4" t="s">
        <v>4</v>
      </c>
      <c r="C38" s="4">
        <v>-2.4950054693217534</v>
      </c>
      <c r="D38" s="4" t="s">
        <v>75</v>
      </c>
      <c r="E38" s="4" t="s">
        <v>74</v>
      </c>
      <c r="F38" s="4" t="s">
        <v>76</v>
      </c>
      <c r="G38" s="4" t="s">
        <v>99</v>
      </c>
      <c r="J38" s="7"/>
      <c r="K38" s="7"/>
      <c r="M38" s="38"/>
      <c r="N38" s="4" t="s">
        <v>4</v>
      </c>
      <c r="O38" s="4">
        <v>-3.6274738474990826</v>
      </c>
      <c r="P38" s="4" t="s">
        <v>75</v>
      </c>
      <c r="Q38" s="4" t="s">
        <v>74</v>
      </c>
      <c r="R38" s="4" t="s">
        <v>76</v>
      </c>
      <c r="S38" s="4" t="s">
        <v>99</v>
      </c>
      <c r="X38" s="38"/>
      <c r="Y38" s="4" t="s">
        <v>4</v>
      </c>
      <c r="Z38" s="4">
        <v>-5.2393727407574273</v>
      </c>
      <c r="AA38" s="4" t="s">
        <v>75</v>
      </c>
      <c r="AB38" s="4" t="s">
        <v>74</v>
      </c>
      <c r="AC38" s="4" t="s">
        <v>76</v>
      </c>
      <c r="AD38" s="4" t="s">
        <v>99</v>
      </c>
      <c r="AI38" s="38"/>
      <c r="AJ38" s="4" t="s">
        <v>4</v>
      </c>
      <c r="AK38" s="4">
        <v>-4.8950265582076202</v>
      </c>
      <c r="AL38" s="4" t="s">
        <v>75</v>
      </c>
      <c r="AM38" s="4" t="s">
        <v>74</v>
      </c>
      <c r="AN38" s="4" t="s">
        <v>76</v>
      </c>
      <c r="AO38" s="4" t="s">
        <v>99</v>
      </c>
      <c r="AU38" s="7"/>
      <c r="AV38" s="13"/>
      <c r="AW38" s="13"/>
      <c r="AX38" s="13"/>
      <c r="AY38" s="13"/>
      <c r="AZ38" s="13"/>
      <c r="BA38" s="13"/>
    </row>
    <row r="39" spans="1:53" x14ac:dyDescent="0.25">
      <c r="A39" s="38"/>
      <c r="B39" s="4" t="s">
        <v>29</v>
      </c>
      <c r="C39" s="4">
        <v>-5.8507675911933417</v>
      </c>
      <c r="D39" s="4" t="s">
        <v>75</v>
      </c>
      <c r="E39" s="4" t="s">
        <v>74</v>
      </c>
      <c r="F39" s="4" t="s">
        <v>85</v>
      </c>
      <c r="G39" s="4" t="s">
        <v>99</v>
      </c>
      <c r="J39" s="7"/>
      <c r="K39" s="7"/>
      <c r="M39" s="38"/>
      <c r="N39" s="4" t="s">
        <v>29</v>
      </c>
      <c r="O39" s="4">
        <v>-3.5434694268817157</v>
      </c>
      <c r="P39" s="4" t="s">
        <v>75</v>
      </c>
      <c r="Q39" s="4" t="s">
        <v>74</v>
      </c>
      <c r="R39" s="4" t="s">
        <v>85</v>
      </c>
      <c r="S39" s="4" t="s">
        <v>99</v>
      </c>
      <c r="X39" s="38"/>
      <c r="Y39" s="4" t="s">
        <v>29</v>
      </c>
      <c r="Z39" s="4">
        <v>-4.7317745004424836</v>
      </c>
      <c r="AA39" s="4" t="s">
        <v>75</v>
      </c>
      <c r="AB39" s="4" t="s">
        <v>74</v>
      </c>
      <c r="AC39" s="4" t="s">
        <v>85</v>
      </c>
      <c r="AD39" s="4" t="s">
        <v>99</v>
      </c>
      <c r="AI39" s="38"/>
      <c r="AJ39" s="4" t="s">
        <v>29</v>
      </c>
      <c r="AK39" s="4">
        <v>-4.4756704561290936</v>
      </c>
      <c r="AL39" s="4" t="s">
        <v>75</v>
      </c>
      <c r="AM39" s="4" t="s">
        <v>74</v>
      </c>
      <c r="AN39" s="4" t="s">
        <v>85</v>
      </c>
      <c r="AO39" s="4" t="s">
        <v>99</v>
      </c>
      <c r="AU39" s="7"/>
      <c r="AV39" s="13"/>
      <c r="AW39" s="13"/>
      <c r="AX39" s="13"/>
      <c r="AY39" s="13"/>
      <c r="AZ39" s="13"/>
      <c r="BA39" s="13"/>
    </row>
    <row r="40" spans="1:53" x14ac:dyDescent="0.25">
      <c r="A40" s="38"/>
      <c r="B40" s="4" t="s">
        <v>37</v>
      </c>
      <c r="C40" s="4">
        <v>-5.4874173327759488</v>
      </c>
      <c r="D40" s="4" t="s">
        <v>75</v>
      </c>
      <c r="E40" s="4" t="s">
        <v>74</v>
      </c>
      <c r="F40" s="4" t="s">
        <v>85</v>
      </c>
      <c r="G40" s="4" t="s">
        <v>99</v>
      </c>
      <c r="J40" s="7"/>
      <c r="K40" s="7"/>
      <c r="M40" s="38"/>
      <c r="N40" s="4" t="s">
        <v>37</v>
      </c>
      <c r="O40" s="4">
        <v>-3.5152184073906199</v>
      </c>
      <c r="P40" s="4" t="s">
        <v>75</v>
      </c>
      <c r="Q40" s="4" t="s">
        <v>74</v>
      </c>
      <c r="R40" s="4" t="s">
        <v>85</v>
      </c>
      <c r="S40" s="4" t="s">
        <v>99</v>
      </c>
      <c r="X40" s="38"/>
      <c r="Y40" s="4" t="s">
        <v>37</v>
      </c>
      <c r="Z40" s="4">
        <v>-4.6783359862193858</v>
      </c>
      <c r="AA40" s="4" t="s">
        <v>75</v>
      </c>
      <c r="AB40" s="4" t="s">
        <v>74</v>
      </c>
      <c r="AC40" s="4" t="s">
        <v>85</v>
      </c>
      <c r="AD40" s="4" t="s">
        <v>99</v>
      </c>
      <c r="AI40" s="38"/>
      <c r="AJ40" s="4" t="s">
        <v>37</v>
      </c>
      <c r="AK40" s="4">
        <v>-4.260473324010345</v>
      </c>
      <c r="AL40" s="4" t="s">
        <v>75</v>
      </c>
      <c r="AM40" s="4" t="s">
        <v>74</v>
      </c>
      <c r="AN40" s="4" t="s">
        <v>85</v>
      </c>
      <c r="AO40" s="4" t="s">
        <v>99</v>
      </c>
      <c r="AU40" s="7"/>
      <c r="AV40" s="13"/>
      <c r="AW40" s="13"/>
      <c r="AX40" s="13"/>
      <c r="AY40" s="13"/>
      <c r="AZ40" s="13"/>
      <c r="BA40" s="13"/>
    </row>
    <row r="41" spans="1:53" x14ac:dyDescent="0.25">
      <c r="A41" s="38"/>
      <c r="B41" s="4" t="s">
        <v>44</v>
      </c>
      <c r="C41" s="4">
        <v>-5.5637836290339084</v>
      </c>
      <c r="D41" s="4" t="s">
        <v>75</v>
      </c>
      <c r="E41" s="4" t="s">
        <v>74</v>
      </c>
      <c r="F41" s="4" t="s">
        <v>85</v>
      </c>
      <c r="G41" s="4" t="s">
        <v>99</v>
      </c>
      <c r="J41" s="7"/>
      <c r="K41" s="7"/>
      <c r="M41" s="38"/>
      <c r="N41" s="4" t="s">
        <v>44</v>
      </c>
      <c r="O41" s="4">
        <v>-3.4625172044395414</v>
      </c>
      <c r="P41" s="4" t="s">
        <v>75</v>
      </c>
      <c r="Q41" s="4" t="s">
        <v>74</v>
      </c>
      <c r="R41" s="4" t="s">
        <v>85</v>
      </c>
      <c r="S41" s="4" t="s">
        <v>99</v>
      </c>
      <c r="V41" s="7"/>
      <c r="W41" s="7"/>
      <c r="X41" s="38"/>
      <c r="Y41" s="4" t="s">
        <v>44</v>
      </c>
      <c r="Z41" s="4">
        <v>-4.667518649412397</v>
      </c>
      <c r="AA41" s="4" t="s">
        <v>75</v>
      </c>
      <c r="AB41" s="4" t="s">
        <v>74</v>
      </c>
      <c r="AC41" s="4" t="s">
        <v>85</v>
      </c>
      <c r="AD41" s="4" t="s">
        <v>99</v>
      </c>
      <c r="AI41" s="38"/>
      <c r="AJ41" s="4" t="s">
        <v>44</v>
      </c>
      <c r="AK41" s="4">
        <v>-4.1895820183797969</v>
      </c>
      <c r="AL41" s="4" t="s">
        <v>75</v>
      </c>
      <c r="AM41" s="4" t="s">
        <v>74</v>
      </c>
      <c r="AN41" s="4" t="s">
        <v>85</v>
      </c>
      <c r="AO41" s="4" t="s">
        <v>99</v>
      </c>
      <c r="AU41" s="7"/>
      <c r="AV41" s="7"/>
      <c r="AW41" s="7"/>
      <c r="AX41" s="7"/>
      <c r="AY41" s="7"/>
      <c r="AZ41" s="7"/>
      <c r="BA41" s="7"/>
    </row>
    <row r="42" spans="1:53" x14ac:dyDescent="0.25">
      <c r="A42" s="38"/>
      <c r="B42" s="4" t="s">
        <v>51</v>
      </c>
      <c r="C42" s="4">
        <v>-5.5399895780003305</v>
      </c>
      <c r="D42" s="4" t="s">
        <v>75</v>
      </c>
      <c r="E42" s="4" t="s">
        <v>74</v>
      </c>
      <c r="F42" s="4" t="s">
        <v>85</v>
      </c>
      <c r="G42" s="4" t="s">
        <v>99</v>
      </c>
      <c r="J42" s="7"/>
      <c r="K42" s="7"/>
      <c r="M42" s="38"/>
      <c r="N42" s="4" t="s">
        <v>51</v>
      </c>
      <c r="O42" s="4">
        <v>-3.4965713487971248</v>
      </c>
      <c r="P42" s="4" t="s">
        <v>75</v>
      </c>
      <c r="Q42" s="4" t="s">
        <v>74</v>
      </c>
      <c r="R42" s="4" t="s">
        <v>85</v>
      </c>
      <c r="S42" s="4" t="s">
        <v>99</v>
      </c>
      <c r="V42" s="7"/>
      <c r="W42" s="7"/>
      <c r="X42" s="38"/>
      <c r="Y42" s="4" t="s">
        <v>51</v>
      </c>
      <c r="Z42" s="4">
        <v>-4.5786364936642814</v>
      </c>
      <c r="AA42" s="4" t="s">
        <v>75</v>
      </c>
      <c r="AB42" s="4" t="s">
        <v>74</v>
      </c>
      <c r="AC42" s="4" t="s">
        <v>85</v>
      </c>
      <c r="AD42" s="4" t="s">
        <v>99</v>
      </c>
      <c r="AI42" s="38"/>
      <c r="AJ42" s="4" t="s">
        <v>51</v>
      </c>
      <c r="AK42" s="4">
        <v>-4.1435795793162864</v>
      </c>
      <c r="AL42" s="4" t="s">
        <v>75</v>
      </c>
      <c r="AM42" s="4" t="s">
        <v>74</v>
      </c>
      <c r="AN42" s="4" t="s">
        <v>85</v>
      </c>
      <c r="AO42" s="4" t="s">
        <v>99</v>
      </c>
      <c r="AU42" s="7"/>
      <c r="AV42" s="7"/>
      <c r="AW42" s="7"/>
      <c r="AX42" s="7"/>
      <c r="AY42" s="7"/>
      <c r="AZ42" s="7"/>
      <c r="BA42" s="7"/>
    </row>
    <row r="43" spans="1:53" x14ac:dyDescent="0.25">
      <c r="B43" s="7"/>
      <c r="C43" s="7"/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</row>
    <row r="44" spans="1:53" x14ac:dyDescent="0.25">
      <c r="B44" s="7"/>
      <c r="C44" s="7"/>
      <c r="J44" s="7"/>
      <c r="K44" s="7"/>
      <c r="V44" s="7"/>
      <c r="W44" s="7"/>
      <c r="AU44" s="7"/>
      <c r="AV44" s="7"/>
      <c r="AW44" s="7"/>
      <c r="AX44" s="7"/>
      <c r="AY44" s="7"/>
      <c r="AZ44" s="7"/>
      <c r="BA44" s="7"/>
    </row>
    <row r="45" spans="1:53" hidden="1" x14ac:dyDescent="0.25">
      <c r="J45" s="7"/>
      <c r="K45" s="7"/>
      <c r="V45" s="7"/>
      <c r="W45" s="7"/>
      <c r="AU45" s="7"/>
      <c r="AV45" s="7"/>
      <c r="AW45" s="7"/>
      <c r="AX45" s="7"/>
      <c r="AY45" s="7"/>
      <c r="AZ45" s="7"/>
      <c r="BA45" s="7"/>
    </row>
    <row r="46" spans="1:53" hidden="1" x14ac:dyDescent="0.25">
      <c r="B46" s="39" t="s">
        <v>77</v>
      </c>
      <c r="C46" s="39"/>
      <c r="D46" s="39"/>
      <c r="E46" s="39"/>
      <c r="F46" s="40" t="s">
        <v>82</v>
      </c>
      <c r="G46" s="40"/>
      <c r="H46" s="40"/>
      <c r="I46" s="40"/>
      <c r="J46" s="45" t="s">
        <v>99</v>
      </c>
      <c r="K46" s="45"/>
      <c r="L46" s="23"/>
      <c r="N46" s="39" t="s">
        <v>77</v>
      </c>
      <c r="O46" s="39"/>
      <c r="P46" s="39"/>
      <c r="Q46" s="39"/>
      <c r="R46" s="40" t="s">
        <v>82</v>
      </c>
      <c r="S46" s="40"/>
      <c r="T46" s="40"/>
      <c r="U46" s="40"/>
      <c r="V46" s="23"/>
      <c r="W46" s="23"/>
      <c r="Y46" s="39" t="s">
        <v>77</v>
      </c>
      <c r="Z46" s="39"/>
      <c r="AA46" s="39"/>
      <c r="AB46" s="39"/>
      <c r="AC46" s="40" t="s">
        <v>82</v>
      </c>
      <c r="AD46" s="40"/>
      <c r="AE46" s="40"/>
      <c r="AF46" s="40"/>
      <c r="AG46" s="23"/>
      <c r="AH46" s="23"/>
      <c r="AJ46" s="39" t="s">
        <v>77</v>
      </c>
      <c r="AK46" s="39"/>
      <c r="AL46" s="39"/>
      <c r="AM46" s="39"/>
      <c r="AN46" s="40" t="s">
        <v>82</v>
      </c>
      <c r="AO46" s="40"/>
      <c r="AP46" s="40"/>
      <c r="AQ46" s="40"/>
    </row>
    <row r="47" spans="1:53" hidden="1" x14ac:dyDescent="0.25">
      <c r="A47" s="1" t="s">
        <v>94</v>
      </c>
      <c r="B47" s="41" t="s">
        <v>100</v>
      </c>
      <c r="C47" s="41"/>
      <c r="D47" s="41" t="s">
        <v>81</v>
      </c>
      <c r="E47" s="41"/>
      <c r="F47" s="40" t="s">
        <v>100</v>
      </c>
      <c r="G47" s="40"/>
      <c r="H47" s="40" t="s">
        <v>81</v>
      </c>
      <c r="I47" s="40"/>
      <c r="J47" s="22"/>
      <c r="K47" s="22"/>
      <c r="L47" s="23"/>
      <c r="M47" s="1" t="s">
        <v>95</v>
      </c>
      <c r="N47" s="41" t="s">
        <v>100</v>
      </c>
      <c r="O47" s="41"/>
      <c r="P47" s="41" t="s">
        <v>81</v>
      </c>
      <c r="Q47" s="41"/>
      <c r="R47" s="40" t="s">
        <v>100</v>
      </c>
      <c r="S47" s="40"/>
      <c r="T47" s="40" t="s">
        <v>81</v>
      </c>
      <c r="U47" s="40"/>
      <c r="V47" s="23"/>
      <c r="W47" s="23"/>
      <c r="X47" s="1" t="s">
        <v>96</v>
      </c>
      <c r="Y47" s="41" t="s">
        <v>100</v>
      </c>
      <c r="Z47" s="41"/>
      <c r="AA47" s="41" t="s">
        <v>81</v>
      </c>
      <c r="AB47" s="41"/>
      <c r="AC47" s="40" t="s">
        <v>100</v>
      </c>
      <c r="AD47" s="40"/>
      <c r="AE47" s="40" t="s">
        <v>81</v>
      </c>
      <c r="AF47" s="40"/>
      <c r="AG47" s="23"/>
      <c r="AH47" s="23"/>
      <c r="AI47" s="1" t="s">
        <v>97</v>
      </c>
      <c r="AJ47" s="41" t="s">
        <v>100</v>
      </c>
      <c r="AK47" s="41"/>
      <c r="AL47" s="41" t="s">
        <v>81</v>
      </c>
      <c r="AM47" s="41"/>
      <c r="AN47" s="40" t="s">
        <v>100</v>
      </c>
      <c r="AO47" s="40"/>
      <c r="AP47" s="40" t="s">
        <v>81</v>
      </c>
      <c r="AQ47" s="40"/>
    </row>
    <row r="48" spans="1:53" hidden="1" x14ac:dyDescent="0.25">
      <c r="B48" s="16" t="s">
        <v>75</v>
      </c>
      <c r="C48" s="16" t="s">
        <v>82</v>
      </c>
      <c r="D48" s="16" t="s">
        <v>75</v>
      </c>
      <c r="E48" s="16" t="s">
        <v>82</v>
      </c>
      <c r="F48" s="17" t="s">
        <v>75</v>
      </c>
      <c r="G48" s="17" t="s">
        <v>82</v>
      </c>
      <c r="H48" s="17" t="s">
        <v>75</v>
      </c>
      <c r="I48" s="17" t="s">
        <v>82</v>
      </c>
      <c r="J48" s="19" t="s">
        <v>75</v>
      </c>
      <c r="K48" s="19" t="s">
        <v>82</v>
      </c>
      <c r="L48" s="14"/>
      <c r="N48" s="16" t="s">
        <v>75</v>
      </c>
      <c r="O48" s="16" t="s">
        <v>82</v>
      </c>
      <c r="P48" s="16" t="s">
        <v>75</v>
      </c>
      <c r="Q48" s="16" t="s">
        <v>82</v>
      </c>
      <c r="R48" s="17" t="s">
        <v>75</v>
      </c>
      <c r="S48" s="17" t="s">
        <v>82</v>
      </c>
      <c r="T48" s="17" t="s">
        <v>75</v>
      </c>
      <c r="U48" s="17" t="s">
        <v>82</v>
      </c>
      <c r="V48" s="14"/>
      <c r="W48" s="14"/>
      <c r="Y48" s="16" t="s">
        <v>75</v>
      </c>
      <c r="Z48" s="16" t="s">
        <v>82</v>
      </c>
      <c r="AA48" s="16" t="s">
        <v>75</v>
      </c>
      <c r="AB48" s="16" t="s">
        <v>82</v>
      </c>
      <c r="AC48" s="17" t="s">
        <v>75</v>
      </c>
      <c r="AD48" s="17" t="s">
        <v>82</v>
      </c>
      <c r="AE48" s="17" t="s">
        <v>75</v>
      </c>
      <c r="AF48" s="17" t="s">
        <v>82</v>
      </c>
      <c r="AG48" s="14"/>
      <c r="AH48" s="14"/>
      <c r="AJ48" s="16" t="s">
        <v>75</v>
      </c>
      <c r="AK48" s="16" t="s">
        <v>82</v>
      </c>
      <c r="AL48" s="16" t="s">
        <v>75</v>
      </c>
      <c r="AM48" s="16" t="s">
        <v>82</v>
      </c>
      <c r="AN48" s="17" t="s">
        <v>75</v>
      </c>
      <c r="AO48" s="17" t="s">
        <v>82</v>
      </c>
      <c r="AP48" s="17" t="s">
        <v>75</v>
      </c>
      <c r="AQ48" s="17" t="s">
        <v>82</v>
      </c>
    </row>
    <row r="49" spans="1:43" hidden="1" x14ac:dyDescent="0.25">
      <c r="A49" s="9" t="s">
        <v>79</v>
      </c>
      <c r="B49" s="2">
        <f>AVERAGE(C2,C4)</f>
        <v>-5.7051353418924435</v>
      </c>
      <c r="C49">
        <f>AVERAGE(C5:C6)</f>
        <v>-5.2104548331210072</v>
      </c>
      <c r="D49">
        <f>AVERAGE(C3,C7)</f>
        <v>-4.8344609576354962</v>
      </c>
      <c r="E49">
        <f>AVERAGE(C8:C9)</f>
        <v>-4.8412002368853129</v>
      </c>
      <c r="F49">
        <f>AVERAGE(C18:C19)</f>
        <v>-4.8756607232672931</v>
      </c>
      <c r="G49">
        <f>AVERAGE(C20:C21)</f>
        <v>-4.8231119792654962</v>
      </c>
      <c r="H49">
        <f>AVERAGE(C22:C23)</f>
        <v>-5.101979664911525</v>
      </c>
      <c r="I49">
        <f>AVERAGE(C24:C25)</f>
        <v>-5.3226347852716263</v>
      </c>
      <c r="J49" s="46">
        <v>7.0293183155696975E-5</v>
      </c>
      <c r="K49" s="46">
        <v>7.0293183155696975E-5</v>
      </c>
      <c r="L49" s="7"/>
      <c r="M49" s="9" t="s">
        <v>79</v>
      </c>
      <c r="N49">
        <f>AVERAGE(O2,O4)</f>
        <v>-3.0764433272604044</v>
      </c>
      <c r="O49">
        <f>AVERAGE(O5:O6)</f>
        <v>-4.3196982838251525</v>
      </c>
      <c r="P49">
        <f>AVERAGE(O3,O7)</f>
        <v>-2.8725780654021356</v>
      </c>
      <c r="Q49">
        <f>AVERAGE(O8:O9)</f>
        <v>-3.3367006913949062</v>
      </c>
      <c r="R49">
        <f>AVERAGE(O18:O19)</f>
        <v>-3.076459135410937</v>
      </c>
      <c r="S49">
        <f>AVERAGE(O20:O21)</f>
        <v>-2.9166367057126434</v>
      </c>
      <c r="T49">
        <f>AVERAGE(O22:O23)</f>
        <v>-2.9688360608997355</v>
      </c>
      <c r="U49">
        <f>AVERAGE(O24:O25)</f>
        <v>-3.5251131993384508</v>
      </c>
      <c r="V49" s="7"/>
      <c r="W49" s="7"/>
      <c r="X49" s="9" t="s">
        <v>79</v>
      </c>
      <c r="Y49">
        <f>AVERAGE(Z2,Z4)</f>
        <v>-4.1392506003725469</v>
      </c>
      <c r="Z49">
        <f>AVERAGE(Z5:Z6)</f>
        <v>-4.253323200252785</v>
      </c>
      <c r="AA49">
        <f>AVERAGE(Z3,Z7)</f>
        <v>-4.5714404250544876</v>
      </c>
      <c r="AB49">
        <f>AVERAGE(Z8:Z9)</f>
        <v>-4.6103326157708882</v>
      </c>
      <c r="AC49">
        <f>AVERAGE(Z18:Z19)</f>
        <v>-4.1093615563633978</v>
      </c>
      <c r="AD49">
        <f>AVERAGE(Z20:Z21)</f>
        <v>-4.1411263621726349</v>
      </c>
      <c r="AE49">
        <f>AVERAGE(Z22:Z23)</f>
        <v>-4.2205151509629335</v>
      </c>
      <c r="AF49">
        <f>AVERAGE(Z24:Z25)</f>
        <v>-4.514375927933874</v>
      </c>
      <c r="AI49" s="9" t="s">
        <v>79</v>
      </c>
      <c r="AJ49">
        <f>AVERAGE(AK2,AK4)</f>
        <v>-2.3055473554293573</v>
      </c>
      <c r="AK49">
        <f>AVERAGE(AK5:AK6)</f>
        <v>-2.8198112810986995</v>
      </c>
      <c r="AL49">
        <f>AVERAGE(AK3,AK7)</f>
        <v>-2.8658153344446591</v>
      </c>
      <c r="AM49">
        <f>AVERAGE(AK8:AK9)</f>
        <v>-2.6810291624896974</v>
      </c>
      <c r="AN49">
        <f>AVERAGE(AK18:AK19)</f>
        <v>-2.4259456525872092</v>
      </c>
      <c r="AO49">
        <f>AVERAGE(AK20:AK21)</f>
        <v>-2.7891959113102294</v>
      </c>
      <c r="AP49">
        <f>AVERAGE(AK22:AK23)</f>
        <v>-2.7817606727526449</v>
      </c>
      <c r="AQ49">
        <f>AVERAGE(AK24:AK25)</f>
        <v>-4.4059075834226853</v>
      </c>
    </row>
    <row r="50" spans="1:43" hidden="1" x14ac:dyDescent="0.25">
      <c r="A50" s="9" t="s">
        <v>92</v>
      </c>
      <c r="B50">
        <f>AVERAGE(C12:C13)</f>
        <v>-4.4366177562914109</v>
      </c>
      <c r="C50">
        <f>AVERAGE(C14:C15)</f>
        <v>-4.7859225922177426</v>
      </c>
      <c r="D50">
        <f>AVERAGE(C10,C16)</f>
        <v>-4.7105938773351976</v>
      </c>
      <c r="E50">
        <f>AVERAGE(C11,C17)</f>
        <v>-4.254993953780021</v>
      </c>
      <c r="F50">
        <f>AVERAGE(C27:C28)</f>
        <v>-4.5594433610542593</v>
      </c>
      <c r="G50">
        <f>AVERAGE(C29:C30)</f>
        <v>-4.7507604304895672</v>
      </c>
      <c r="H50">
        <f>AVERAGE(C31:C32)</f>
        <v>-5.6663280854941984</v>
      </c>
      <c r="I50">
        <f>AVERAGE(C33,C26)</f>
        <v>-5.1654663186201555</v>
      </c>
      <c r="J50" s="46"/>
      <c r="K50" s="46"/>
      <c r="L50" s="7"/>
      <c r="M50" s="9" t="s">
        <v>92</v>
      </c>
      <c r="N50">
        <f>AVERAGE(O12:O13)</f>
        <v>-2.3569590088434675</v>
      </c>
      <c r="O50">
        <f>AVERAGE(O14:O15)</f>
        <v>-0.18476198434893321</v>
      </c>
      <c r="P50">
        <f>AVERAGE(O10,O16)</f>
        <v>-2.5480815615085488</v>
      </c>
      <c r="Q50">
        <f>AVERAGE(O11,O17)</f>
        <v>-2.5668857270981573</v>
      </c>
      <c r="R50">
        <f>AVERAGE(O26:O28)</f>
        <v>-2.2562496475238905</v>
      </c>
      <c r="S50">
        <f>AVERAGE(O29:O30)</f>
        <v>-2.0940230429255111</v>
      </c>
      <c r="T50">
        <f>AVERAGE(O31:O32)</f>
        <v>-2.522694973707027</v>
      </c>
      <c r="U50" t="e">
        <f>AVERAGE(O33,#REF!)</f>
        <v>#REF!</v>
      </c>
      <c r="V50" s="7"/>
      <c r="W50" s="7"/>
      <c r="X50" s="9" t="s">
        <v>92</v>
      </c>
      <c r="Y50">
        <f>AVERAGE(Z12:Z13)</f>
        <v>-3.7324740844211739</v>
      </c>
      <c r="Z50">
        <f>AVERAGE(Z14:Z15)</f>
        <v>-3.6876476831132403</v>
      </c>
      <c r="AA50">
        <f>AVERAGE(Z10,Z16)</f>
        <v>-4.103238886999228</v>
      </c>
      <c r="AB50">
        <f>AVERAGE(Z11,Z17)</f>
        <v>-3.8410363998349846</v>
      </c>
      <c r="AC50">
        <f>AVERAGE(Z27:Z28)</f>
        <v>-3.4015553375006911</v>
      </c>
      <c r="AD50">
        <f>AVERAGE(Z29:Z30)</f>
        <v>-3.5895495990920949</v>
      </c>
      <c r="AE50">
        <f>AVERAGE(Z31:Z32)</f>
        <v>-4.1206791015345043</v>
      </c>
      <c r="AF50">
        <f>AVERAGE(Z33,Z26)</f>
        <v>-4.0734795668574639</v>
      </c>
      <c r="AI50" s="9" t="s">
        <v>92</v>
      </c>
      <c r="AJ50">
        <f>AVERAGE(AK12:AK13)</f>
        <v>-2.4887560388769567</v>
      </c>
      <c r="AK50">
        <f>AVERAGE(AK14:AK15)</f>
        <v>-2.2652255307245674</v>
      </c>
      <c r="AL50">
        <f>AVERAGE(AK10,AK16)</f>
        <v>-2.7116886185104532</v>
      </c>
      <c r="AM50">
        <f>AVERAGE(AK11,AK17)</f>
        <v>-2.3787803493897197</v>
      </c>
      <c r="AN50">
        <f>AVERAGE(AK27:AK28)</f>
        <v>-2.1274264541314549</v>
      </c>
      <c r="AO50">
        <f>AVERAGE(AK29:AK30)</f>
        <v>-2.4264070365757942</v>
      </c>
      <c r="AP50">
        <f>AVERAGE(AK31:AK32)</f>
        <v>-2.6482333724887672</v>
      </c>
      <c r="AQ50">
        <f>AVERAGE(AK33,AK26)</f>
        <v>-2.4836999269780158</v>
      </c>
    </row>
    <row r="51" spans="1:43" hidden="1" x14ac:dyDescent="0.25">
      <c r="A51" s="9" t="s">
        <v>99</v>
      </c>
      <c r="J51" s="7"/>
      <c r="K51" s="7"/>
      <c r="M51" t="s">
        <v>99</v>
      </c>
      <c r="V51" s="7"/>
      <c r="W51" s="7"/>
    </row>
    <row r="52" spans="1:43" hidden="1" x14ac:dyDescent="0.25">
      <c r="J52" s="7"/>
      <c r="K52" s="7"/>
      <c r="V52" s="7"/>
      <c r="W52" s="7"/>
    </row>
    <row r="53" spans="1:43" hidden="1" x14ac:dyDescent="0.25">
      <c r="B53" s="9" t="s">
        <v>101</v>
      </c>
      <c r="J53" s="7"/>
      <c r="K53" s="7"/>
    </row>
    <row r="54" spans="1:43" x14ac:dyDescent="0.25">
      <c r="J54" s="7"/>
      <c r="K54" s="7"/>
    </row>
    <row r="56" spans="1:43" x14ac:dyDescent="0.25">
      <c r="A56" s="1" t="s">
        <v>94</v>
      </c>
      <c r="M56" s="1" t="s">
        <v>95</v>
      </c>
      <c r="X56" s="1" t="s">
        <v>96</v>
      </c>
      <c r="AI56" s="1" t="s">
        <v>97</v>
      </c>
    </row>
    <row r="57" spans="1:43" x14ac:dyDescent="0.25">
      <c r="B57" s="21" t="s">
        <v>77</v>
      </c>
      <c r="C57" s="20" t="s">
        <v>82</v>
      </c>
      <c r="D57" s="45" t="s">
        <v>104</v>
      </c>
      <c r="E57" s="45"/>
      <c r="F57" s="45"/>
      <c r="G57" s="22" t="s">
        <v>99</v>
      </c>
      <c r="H57" s="26"/>
      <c r="I57" s="26"/>
      <c r="J57" s="7"/>
      <c r="N57" s="21" t="s">
        <v>77</v>
      </c>
      <c r="O57" s="20" t="s">
        <v>82</v>
      </c>
      <c r="P57" s="45" t="s">
        <v>104</v>
      </c>
      <c r="Q57" s="45"/>
      <c r="R57" s="45"/>
      <c r="S57" s="22" t="s">
        <v>99</v>
      </c>
      <c r="Y57" s="21" t="s">
        <v>77</v>
      </c>
      <c r="Z57" s="20" t="s">
        <v>82</v>
      </c>
      <c r="AA57" s="45" t="s">
        <v>104</v>
      </c>
      <c r="AB57" s="45"/>
      <c r="AC57" s="45"/>
      <c r="AD57" s="22" t="s">
        <v>99</v>
      </c>
      <c r="AJ57" s="21" t="s">
        <v>77</v>
      </c>
      <c r="AK57" s="20" t="s">
        <v>82</v>
      </c>
      <c r="AL57" s="45" t="s">
        <v>104</v>
      </c>
      <c r="AM57" s="45"/>
      <c r="AN57" s="45"/>
      <c r="AO57" s="22" t="s">
        <v>99</v>
      </c>
    </row>
    <row r="58" spans="1:43" x14ac:dyDescent="0.25">
      <c r="A58" s="9" t="s">
        <v>79</v>
      </c>
      <c r="B58" s="30">
        <f>AVERAGE(C2:C9)</f>
        <v>-5.1478128423835638</v>
      </c>
      <c r="C58" s="30">
        <f>AVERAGE(C18:C25)</f>
        <v>-5.0308467881789856</v>
      </c>
      <c r="D58" s="48">
        <f>AVERAGE(C34:C36,C38:C42)</f>
        <v>-5.1953890611871705</v>
      </c>
      <c r="E58" s="48"/>
      <c r="F58" s="48"/>
      <c r="G58" s="48">
        <f>C37</f>
        <v>-7.803757444511275</v>
      </c>
      <c r="M58" s="9" t="s">
        <v>79</v>
      </c>
      <c r="N58" s="30">
        <f>AVERAGE(O2:O9)</f>
        <v>-3.4013550919706494</v>
      </c>
      <c r="O58" s="30">
        <f>AVERAGE(O18:O25)</f>
        <v>-3.1217612753404418</v>
      </c>
      <c r="P58" s="48">
        <f>AVERAGE(O34:O36,O38:O42)</f>
        <v>-3.5664460440669901</v>
      </c>
      <c r="Q58" s="48"/>
      <c r="R58" s="48"/>
      <c r="S58" s="48">
        <f>O37</f>
        <v>-4.973677951719881</v>
      </c>
      <c r="X58" s="9" t="s">
        <v>79</v>
      </c>
      <c r="Y58" s="30">
        <f>AVERAGE(Z2:Z9)</f>
        <v>-4.3935867103626771</v>
      </c>
      <c r="Z58" s="30">
        <f>AVERAGE(Z18:Z25)</f>
        <v>-4.2463447493582098</v>
      </c>
      <c r="AA58" s="48">
        <f>AVERAGE(Z34:Z36,Z38:Z42)</f>
        <v>-4.7123296316928114</v>
      </c>
      <c r="AB58" s="48"/>
      <c r="AC58" s="48"/>
      <c r="AD58" s="48">
        <f>Z37</f>
        <v>-5.2055718683488523</v>
      </c>
      <c r="AI58" s="9" t="s">
        <v>79</v>
      </c>
      <c r="AJ58" s="30">
        <f>AVERAGE(AK2:AK9)</f>
        <v>-2.6680507833656035</v>
      </c>
      <c r="AK58" s="30">
        <f>AVERAGE(AK18:AK25)</f>
        <v>-3.1007024550181921</v>
      </c>
      <c r="AL58" s="48">
        <f>AVERAGE(AK34:AK36,AK38:AK42)</f>
        <v>-4.4673577154453312</v>
      </c>
      <c r="AM58" s="48"/>
      <c r="AN58" s="48"/>
      <c r="AO58" s="48">
        <f>AK37</f>
        <v>-5.5233144440577693</v>
      </c>
    </row>
    <row r="59" spans="1:43" x14ac:dyDescent="0.25">
      <c r="A59" s="9"/>
      <c r="B59" s="29">
        <f>_xlfn.STDEV.S(C2:C9)</f>
        <v>0.66393575283700945</v>
      </c>
      <c r="C59" s="29">
        <f>_xlfn.STDEV.S(C18:C25)</f>
        <v>0.30860456335148595</v>
      </c>
      <c r="D59" s="48"/>
      <c r="E59" s="48"/>
      <c r="F59" s="48"/>
      <c r="G59" s="48"/>
      <c r="M59" s="9"/>
      <c r="N59" s="29">
        <f>_xlfn.STDEV.S(O2:O9)</f>
        <v>1.0289730750799375</v>
      </c>
      <c r="O59" s="29">
        <f>_xlfn.STDEV.S(O18:O25)</f>
        <v>0.32575931258484253</v>
      </c>
      <c r="P59" s="48"/>
      <c r="Q59" s="48"/>
      <c r="R59" s="48"/>
      <c r="S59" s="48"/>
      <c r="X59" s="9"/>
      <c r="Y59" s="29">
        <f>_xlfn.STDEV.S(Z2:Z9)</f>
        <v>0.2911900355259795</v>
      </c>
      <c r="Z59" s="29">
        <f>_xlfn.STDEV.S(Z18:Z25)</f>
        <v>0.23440235232932383</v>
      </c>
      <c r="AA59" s="48"/>
      <c r="AB59" s="48"/>
      <c r="AC59" s="48"/>
      <c r="AD59" s="48"/>
      <c r="AI59" s="9"/>
      <c r="AJ59" s="29">
        <f>_xlfn.STDEV.S(AK2:AK9)</f>
        <v>0.41969551167874825</v>
      </c>
      <c r="AK59" s="29">
        <f>_xlfn.STDEV.S(AK18:AK25)</f>
        <v>1.2905745818820475</v>
      </c>
      <c r="AL59" s="48"/>
      <c r="AM59" s="48"/>
      <c r="AN59" s="48"/>
      <c r="AO59" s="48"/>
    </row>
    <row r="60" spans="1:43" x14ac:dyDescent="0.25">
      <c r="A60" s="9" t="s">
        <v>92</v>
      </c>
      <c r="B60" s="30">
        <f>AVERAGE(C10:C17)</f>
        <v>-4.5470320449060928</v>
      </c>
      <c r="C60" s="30">
        <f>AVERAGE(C26:C33)</f>
        <v>-5.0354995489145447</v>
      </c>
      <c r="D60" s="49">
        <f>_xlfn.STDEV.S(C34:C36,C38:C42)</f>
        <v>1.124027070402561</v>
      </c>
      <c r="E60" s="49"/>
      <c r="F60" s="49"/>
      <c r="G60" s="48"/>
      <c r="M60" s="9" t="s">
        <v>92</v>
      </c>
      <c r="N60" s="30">
        <f>AVERAGE(O10:O17)</f>
        <v>-1.9141720704497767</v>
      </c>
      <c r="O60" s="30">
        <f>AVERAGE(O26:O33)</f>
        <v>-2.2849750492909044</v>
      </c>
      <c r="P60" s="49">
        <f>_xlfn.STDEV.S(O34:O36,O38:O42)</f>
        <v>0.17173023911468838</v>
      </c>
      <c r="Q60" s="49"/>
      <c r="R60" s="49"/>
      <c r="S60" s="48"/>
      <c r="X60" s="9" t="s">
        <v>92</v>
      </c>
      <c r="Y60" s="30">
        <f>AVERAGE(Z10:Z17)</f>
        <v>-3.8410992635921573</v>
      </c>
      <c r="Z60" s="30">
        <f>AVERAGE(Z26:Z33)</f>
        <v>-3.7963159012461887</v>
      </c>
      <c r="AA60" s="49">
        <f>_xlfn.STDEV.S(Z34:Z36,Z38:Z42)</f>
        <v>0.33599763826073009</v>
      </c>
      <c r="AB60" s="49"/>
      <c r="AC60" s="49"/>
      <c r="AD60" s="48"/>
      <c r="AI60" s="9" t="s">
        <v>92</v>
      </c>
      <c r="AJ60" s="30">
        <f>AVERAGE(AK10:AK17)</f>
        <v>-2.4611126343754242</v>
      </c>
      <c r="AK60" s="30">
        <f>AVERAGE(AK26:AK33)</f>
        <v>-2.421441697543508</v>
      </c>
      <c r="AL60" s="49">
        <f>_xlfn.STDEV.S(AK34:AK36,AK38:AK42)</f>
        <v>0.31639322676482262</v>
      </c>
      <c r="AM60" s="49"/>
      <c r="AN60" s="49"/>
      <c r="AO60" s="48"/>
    </row>
    <row r="61" spans="1:43" x14ac:dyDescent="0.25">
      <c r="A61" s="9"/>
      <c r="B61" s="29">
        <f>_xlfn.STDEV.S(C10:C17)</f>
        <v>0.349703081323328</v>
      </c>
      <c r="C61" s="29">
        <f>_xlfn.STDEV.S(C26:C33)</f>
        <v>0.70866353363588508</v>
      </c>
      <c r="E61" s="27"/>
      <c r="F61" s="27"/>
      <c r="M61" s="9"/>
      <c r="N61" s="29">
        <f>_xlfn.STDEV.S(O10:O17)</f>
        <v>1.5315375773476585</v>
      </c>
      <c r="O61" s="29">
        <f>_xlfn.STDEV.S(O26:O33)</f>
        <v>0.32561092949397491</v>
      </c>
      <c r="Q61" s="27"/>
      <c r="R61" s="27"/>
      <c r="X61" s="9"/>
      <c r="Y61" s="29">
        <f>_xlfn.STDEV.S(Z10:Z17)</f>
        <v>0.26991082140253186</v>
      </c>
      <c r="Z61" s="29">
        <f>_xlfn.STDEV.S(Z26:Z33)</f>
        <v>0.37581989675626459</v>
      </c>
      <c r="AB61" s="27"/>
      <c r="AC61" s="27"/>
      <c r="AI61" s="9"/>
      <c r="AJ61" s="29">
        <f>_xlfn.STDEV.S(AK10:AK17)</f>
        <v>0.34829703424005748</v>
      </c>
      <c r="AK61" s="29">
        <f>_xlfn.STDEV.S(AK26:AK33)</f>
        <v>0.34647495503396353</v>
      </c>
      <c r="AM61" s="27"/>
      <c r="AN61" s="27"/>
    </row>
    <row r="62" spans="1:43" x14ac:dyDescent="0.25">
      <c r="D62" s="27"/>
      <c r="E62" s="27"/>
      <c r="F62" s="27"/>
    </row>
    <row r="63" spans="1:43" x14ac:dyDescent="0.25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I63" s="7"/>
      <c r="AJ63" s="7"/>
      <c r="AK63" s="7"/>
      <c r="AL63" s="7"/>
      <c r="AM63" s="7"/>
      <c r="AN63" s="7"/>
      <c r="AO63" s="7"/>
      <c r="AP63" s="7"/>
    </row>
    <row r="64" spans="1:43" x14ac:dyDescent="0.25">
      <c r="B64" s="7"/>
      <c r="C64" s="7"/>
      <c r="D64" s="7"/>
      <c r="E64" s="7"/>
      <c r="F64" s="7"/>
      <c r="G64" s="7"/>
      <c r="K64" s="7"/>
      <c r="L64" s="7"/>
      <c r="M64" s="28"/>
      <c r="N64" s="7"/>
      <c r="O64" s="7"/>
      <c r="P64" s="7"/>
      <c r="Q64" s="7"/>
      <c r="R64" s="7"/>
      <c r="S64" s="7"/>
      <c r="T64" s="7"/>
      <c r="U64" s="7"/>
      <c r="V64" s="7"/>
      <c r="W64" s="7"/>
      <c r="X64" s="28"/>
      <c r="Y64" s="7"/>
      <c r="Z64" s="7"/>
      <c r="AA64" s="7"/>
      <c r="AB64" s="7"/>
      <c r="AC64" s="7"/>
      <c r="AD64" s="7"/>
      <c r="AE64" s="7"/>
      <c r="AF64" s="7"/>
      <c r="AI64" s="28"/>
      <c r="AJ64" s="7"/>
      <c r="AK64" s="7"/>
      <c r="AL64" s="7"/>
      <c r="AM64" s="7"/>
      <c r="AN64" s="7"/>
      <c r="AO64" s="7"/>
      <c r="AP64" s="7"/>
    </row>
    <row r="65" spans="1:42" x14ac:dyDescent="0.25">
      <c r="A65" s="7"/>
      <c r="B65" s="26"/>
      <c r="C65" s="26"/>
      <c r="D65" s="26"/>
      <c r="E65" s="26"/>
      <c r="F65" s="26"/>
      <c r="G65" s="23"/>
      <c r="K65" s="7"/>
      <c r="L65" s="7"/>
      <c r="M65" s="7"/>
      <c r="N65" s="26"/>
      <c r="O65" s="26"/>
      <c r="P65" s="26"/>
      <c r="Q65" s="26"/>
      <c r="R65" s="26"/>
      <c r="S65" s="23"/>
      <c r="T65" s="7"/>
      <c r="U65" s="7"/>
      <c r="V65" s="7"/>
      <c r="W65" s="7"/>
      <c r="X65" s="7"/>
      <c r="Y65" s="26"/>
      <c r="Z65" s="26"/>
      <c r="AA65" s="26"/>
      <c r="AB65" s="26"/>
      <c r="AC65" s="26"/>
      <c r="AD65" s="23"/>
      <c r="AE65" s="7"/>
      <c r="AF65" s="7"/>
      <c r="AI65" s="7"/>
      <c r="AJ65" s="26"/>
      <c r="AK65" s="26"/>
      <c r="AL65" s="26"/>
      <c r="AM65" s="26"/>
      <c r="AN65" s="26"/>
      <c r="AO65" s="23"/>
      <c r="AP65" s="7"/>
    </row>
    <row r="66" spans="1:42" x14ac:dyDescent="0.25">
      <c r="A66" s="14"/>
      <c r="B66" s="7"/>
      <c r="C66" s="7"/>
      <c r="D66" s="7"/>
      <c r="E66" s="7"/>
      <c r="F66" s="7"/>
      <c r="G66" s="26"/>
      <c r="K66" s="7"/>
      <c r="L66" s="7"/>
      <c r="M66" s="14"/>
      <c r="N66" s="31"/>
      <c r="O66" s="7"/>
      <c r="P66" s="26"/>
      <c r="Q66" s="26"/>
      <c r="R66" s="26"/>
      <c r="S66" s="26"/>
      <c r="T66" s="7"/>
      <c r="U66" s="7"/>
      <c r="V66" s="7"/>
      <c r="W66" s="7"/>
      <c r="X66" s="14"/>
      <c r="Y66" s="31"/>
      <c r="Z66" s="7"/>
      <c r="AA66" s="26"/>
      <c r="AB66" s="26"/>
      <c r="AC66" s="26"/>
      <c r="AD66" s="26"/>
      <c r="AE66" s="7"/>
      <c r="AF66" s="7"/>
      <c r="AI66" s="14"/>
      <c r="AJ66" s="31"/>
      <c r="AK66" s="7"/>
      <c r="AL66" s="26"/>
      <c r="AM66" s="26"/>
      <c r="AN66" s="26"/>
      <c r="AO66" s="26"/>
      <c r="AP66" s="7"/>
    </row>
    <row r="67" spans="1:42" x14ac:dyDescent="0.25">
      <c r="A67" s="14"/>
      <c r="B67" s="7"/>
      <c r="C67" s="7"/>
      <c r="D67" s="7"/>
      <c r="E67" s="7"/>
      <c r="F67" s="7"/>
      <c r="G67" s="26"/>
      <c r="K67" s="7"/>
      <c r="L67" s="7"/>
      <c r="M67" s="14"/>
      <c r="N67" s="7"/>
      <c r="O67" s="7"/>
      <c r="P67" s="26"/>
      <c r="Q67" s="26"/>
      <c r="R67" s="26"/>
      <c r="S67" s="26"/>
      <c r="T67" s="7"/>
      <c r="U67" s="7"/>
      <c r="V67" s="7"/>
      <c r="W67" s="7"/>
      <c r="X67" s="14"/>
      <c r="Y67" s="7"/>
      <c r="Z67" s="7"/>
      <c r="AA67" s="26"/>
      <c r="AB67" s="26"/>
      <c r="AC67" s="26"/>
      <c r="AD67" s="26"/>
      <c r="AE67" s="7"/>
      <c r="AF67" s="7"/>
      <c r="AI67" s="14"/>
      <c r="AJ67" s="7"/>
      <c r="AK67" s="7"/>
      <c r="AL67" s="26"/>
      <c r="AM67" s="26"/>
      <c r="AN67" s="26"/>
      <c r="AO67" s="26"/>
      <c r="AP67" s="7"/>
    </row>
    <row r="68" spans="1:42" x14ac:dyDescent="0.2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I68" s="7"/>
      <c r="AJ68" s="7"/>
      <c r="AK68" s="7"/>
      <c r="AL68" s="7"/>
      <c r="AM68" s="7"/>
      <c r="AN68" s="7"/>
      <c r="AO68" s="7"/>
      <c r="AP68" s="7"/>
    </row>
    <row r="79" spans="1:42" x14ac:dyDescent="0.25">
      <c r="L79" s="44" t="s">
        <v>99</v>
      </c>
      <c r="M79" s="44"/>
    </row>
    <row r="80" spans="1:42" x14ac:dyDescent="0.25">
      <c r="L80" s="10" t="s">
        <v>75</v>
      </c>
      <c r="M80" s="10" t="s">
        <v>82</v>
      </c>
    </row>
    <row r="81" spans="2:13" x14ac:dyDescent="0.25">
      <c r="M81" s="7"/>
    </row>
    <row r="82" spans="2:13" x14ac:dyDescent="0.25">
      <c r="C82" s="44" t="s">
        <v>94</v>
      </c>
      <c r="D82" s="44"/>
      <c r="E82" s="44"/>
      <c r="F82" s="43" t="s">
        <v>95</v>
      </c>
      <c r="G82" s="43"/>
      <c r="H82" s="44" t="s">
        <v>96</v>
      </c>
      <c r="I82" s="44"/>
      <c r="J82" s="43" t="s">
        <v>97</v>
      </c>
      <c r="K82" s="43"/>
    </row>
    <row r="83" spans="2:13" x14ac:dyDescent="0.25">
      <c r="B83" s="12" t="s">
        <v>81</v>
      </c>
      <c r="C83" s="10" t="s">
        <v>75</v>
      </c>
      <c r="D83" s="44" t="s">
        <v>82</v>
      </c>
      <c r="E83" s="44"/>
      <c r="F83" s="11" t="s">
        <v>75</v>
      </c>
      <c r="G83" s="11" t="s">
        <v>82</v>
      </c>
      <c r="H83" s="10" t="s">
        <v>75</v>
      </c>
      <c r="I83" s="10" t="s">
        <v>82</v>
      </c>
      <c r="J83" s="11" t="s">
        <v>75</v>
      </c>
      <c r="K83" s="11" t="s">
        <v>82</v>
      </c>
    </row>
    <row r="84" spans="2:13" x14ac:dyDescent="0.25">
      <c r="B84" s="9" t="s">
        <v>79</v>
      </c>
      <c r="C84">
        <f>AVERAGE(C3,C7,C22:C23)</f>
        <v>-4.9682203112735106</v>
      </c>
      <c r="D84" s="42">
        <f>AVERAGE(C8:C9,C24:C25)</f>
        <v>-5.0819175110784691</v>
      </c>
      <c r="E84" s="42"/>
      <c r="F84">
        <f>AVERAGE(O3,O7,O22:O23)</f>
        <v>-2.9207070631509358</v>
      </c>
      <c r="G84">
        <f>AVERAGE(O8:O9,O24:O25)</f>
        <v>-3.4309069453666785</v>
      </c>
      <c r="H84">
        <f>AVERAGE(Z3,Z7,Z22:Z23)</f>
        <v>-4.3959777880087101</v>
      </c>
      <c r="I84">
        <f>AVERAGE(Z8:Z9,Z24:Z25)</f>
        <v>-4.5623542718523815</v>
      </c>
      <c r="J84">
        <f>AVERAGE(AK3,AK7,AK22:AK23)</f>
        <v>-2.8237880035986516</v>
      </c>
      <c r="K84">
        <f>AVERAGE(AK8:AK9,AK24:AK25)</f>
        <v>-3.5434683729561911</v>
      </c>
    </row>
    <row r="85" spans="2:13" x14ac:dyDescent="0.25">
      <c r="B85" s="9" t="s">
        <v>92</v>
      </c>
      <c r="C85">
        <f>AVERAGE(C10,C16,C31:C32)</f>
        <v>-5.188460981414698</v>
      </c>
      <c r="D85" s="42">
        <f>AVERAGE(C11,C17,C33,C26)</f>
        <v>-4.7102301362000887</v>
      </c>
      <c r="E85" s="42"/>
      <c r="F85">
        <f>AVERAGE(O10,O16,O31:O32)</f>
        <v>-2.5353882676077877</v>
      </c>
      <c r="G85" t="e">
        <f>AVERAGE(O11,O17,O33,#REF!)</f>
        <v>#REF!</v>
      </c>
      <c r="H85">
        <f>AVERAGE(Z16,Z10,Z31:Z32)</f>
        <v>-4.1119589942668666</v>
      </c>
      <c r="I85">
        <f>AVERAGE(Z11,Z17,Z26,Z33)</f>
        <v>-3.9572579833462243</v>
      </c>
      <c r="J85">
        <f>AVERAGE(AK10,AK16,AK31:AK32)</f>
        <v>-2.6799609954996102</v>
      </c>
      <c r="K85">
        <f>AVERAGE(AK11,AK17,AK26,AK33)</f>
        <v>-2.4312401381838677</v>
      </c>
    </row>
    <row r="86" spans="2:13" x14ac:dyDescent="0.25">
      <c r="B86" s="9" t="s">
        <v>99</v>
      </c>
      <c r="C86">
        <f>AVERAGE(C34,C35,C36,C38,C39,C40)</f>
        <v>-5.0765565470771881</v>
      </c>
      <c r="D86" s="42">
        <f>AVERAGE(C37)</f>
        <v>-7.803757444511275</v>
      </c>
      <c r="E86" s="42"/>
      <c r="F86">
        <f>AVERAGE(O34:O36,O38:O40)</f>
        <v>-3.5954132998832087</v>
      </c>
      <c r="G86">
        <f>AVERAGE(O37)</f>
        <v>-4.973677951719881</v>
      </c>
      <c r="H86">
        <f>AVERAGE(Z34:Z36,Z38:Z40)</f>
        <v>-4.7420803184109674</v>
      </c>
      <c r="I86">
        <f>AVERAGE(Z37)</f>
        <v>-5.2055718683488523</v>
      </c>
      <c r="J86">
        <f>AVERAGE(AK34:AK36,AK38:AK40)</f>
        <v>-4.5676166876444277</v>
      </c>
      <c r="K86">
        <f>AVERAGE(AK37)</f>
        <v>-5.5233144440577693</v>
      </c>
      <c r="M86" s="7"/>
    </row>
  </sheetData>
  <mergeCells count="56">
    <mergeCell ref="AJ46:AM46"/>
    <mergeCell ref="AN46:AQ46"/>
    <mergeCell ref="B47:C47"/>
    <mergeCell ref="B46:E46"/>
    <mergeCell ref="F46:I46"/>
    <mergeCell ref="J46:K46"/>
    <mergeCell ref="N46:Q46"/>
    <mergeCell ref="R46:U46"/>
    <mergeCell ref="A2:A42"/>
    <mergeCell ref="AI2:AI42"/>
    <mergeCell ref="X2:X42"/>
    <mergeCell ref="M2:M42"/>
    <mergeCell ref="S58:S60"/>
    <mergeCell ref="AC46:AF46"/>
    <mergeCell ref="D60:F60"/>
    <mergeCell ref="P58:R59"/>
    <mergeCell ref="P60:R60"/>
    <mergeCell ref="AA58:AC59"/>
    <mergeCell ref="AA60:AC60"/>
    <mergeCell ref="AA57:AC57"/>
    <mergeCell ref="P57:R57"/>
    <mergeCell ref="D57:F57"/>
    <mergeCell ref="D58:F59"/>
    <mergeCell ref="D85:E85"/>
    <mergeCell ref="D86:E86"/>
    <mergeCell ref="C82:E82"/>
    <mergeCell ref="F82:G82"/>
    <mergeCell ref="H82:I82"/>
    <mergeCell ref="J82:K82"/>
    <mergeCell ref="D83:E83"/>
    <mergeCell ref="D84:E84"/>
    <mergeCell ref="AL47:AM47"/>
    <mergeCell ref="AN47:AO47"/>
    <mergeCell ref="D47:E47"/>
    <mergeCell ref="F47:G47"/>
    <mergeCell ref="H47:I47"/>
    <mergeCell ref="AL60:AN60"/>
    <mergeCell ref="G58:G60"/>
    <mergeCell ref="AL57:AN57"/>
    <mergeCell ref="AL58:AN59"/>
    <mergeCell ref="Y46:AB46"/>
    <mergeCell ref="AP47:AQ47"/>
    <mergeCell ref="J49:J50"/>
    <mergeCell ref="K49:K50"/>
    <mergeCell ref="L79:M79"/>
    <mergeCell ref="AD58:AD60"/>
    <mergeCell ref="AO58:AO60"/>
    <mergeCell ref="T47:U47"/>
    <mergeCell ref="Y47:Z47"/>
    <mergeCell ref="AA47:AB47"/>
    <mergeCell ref="AC47:AD47"/>
    <mergeCell ref="AE47:AF47"/>
    <mergeCell ref="AJ47:AK47"/>
    <mergeCell ref="N47:O47"/>
    <mergeCell ref="P47:Q47"/>
    <mergeCell ref="R47:S4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0"/>
  <sheetViews>
    <sheetView topLeftCell="A54" workbookViewId="0">
      <selection activeCell="C90" sqref="C90"/>
    </sheetView>
  </sheetViews>
  <sheetFormatPr baseColWidth="10" defaultRowHeight="15" x14ac:dyDescent="0.25"/>
  <cols>
    <col min="1" max="1" width="22.85546875" customWidth="1"/>
    <col min="2" max="8" width="17" customWidth="1"/>
    <col min="9" max="10" width="14" hidden="1" customWidth="1"/>
    <col min="11" max="11" width="17.28515625" customWidth="1"/>
    <col min="12" max="15" width="14" customWidth="1"/>
    <col min="16" max="16" width="21.85546875" customWidth="1"/>
    <col min="17" max="26" width="14.5703125" customWidth="1"/>
    <col min="27" max="27" width="12" customWidth="1"/>
    <col min="28" max="28" width="20.140625" customWidth="1"/>
    <col min="29" max="38" width="12" customWidth="1"/>
    <col min="39" max="39" width="11.42578125" customWidth="1"/>
    <col min="40" max="40" width="20.28515625" customWidth="1"/>
    <col min="41" max="41" width="10.140625" customWidth="1"/>
    <col min="42" max="43" width="10.140625" style="7" customWidth="1"/>
    <col min="44" max="50" width="10.140625" customWidth="1"/>
    <col min="58" max="58" width="13.7109375" bestFit="1" customWidth="1"/>
  </cols>
  <sheetData>
    <row r="1" spans="1:57" x14ac:dyDescent="0.25">
      <c r="B1" s="1" t="s">
        <v>1</v>
      </c>
      <c r="C1" s="9" t="s">
        <v>103</v>
      </c>
      <c r="D1" s="1" t="s">
        <v>66</v>
      </c>
      <c r="E1" s="1" t="s">
        <v>67</v>
      </c>
      <c r="F1" s="1" t="s">
        <v>68</v>
      </c>
      <c r="G1" s="1" t="s">
        <v>69</v>
      </c>
      <c r="P1" s="1" t="s">
        <v>1</v>
      </c>
      <c r="Q1" s="9" t="s">
        <v>103</v>
      </c>
      <c r="R1" s="1" t="s">
        <v>66</v>
      </c>
      <c r="S1" s="1" t="s">
        <v>67</v>
      </c>
      <c r="T1" s="1" t="s">
        <v>68</v>
      </c>
      <c r="U1" s="1" t="s">
        <v>69</v>
      </c>
      <c r="AB1" s="1" t="s">
        <v>1</v>
      </c>
      <c r="AC1" s="9" t="s">
        <v>103</v>
      </c>
      <c r="AD1" s="1" t="s">
        <v>66</v>
      </c>
      <c r="AE1" s="1" t="s">
        <v>67</v>
      </c>
      <c r="AF1" s="1" t="s">
        <v>68</v>
      </c>
      <c r="AG1" s="1" t="s">
        <v>69</v>
      </c>
      <c r="AJ1" s="7"/>
      <c r="AK1" s="7"/>
      <c r="AL1" s="7"/>
      <c r="AN1" s="1" t="s">
        <v>1</v>
      </c>
      <c r="AO1" s="9" t="s">
        <v>103</v>
      </c>
      <c r="AP1" s="1" t="s">
        <v>66</v>
      </c>
      <c r="AQ1" s="1" t="s">
        <v>67</v>
      </c>
      <c r="AR1" s="1" t="s">
        <v>68</v>
      </c>
      <c r="AS1" s="1" t="s">
        <v>69</v>
      </c>
      <c r="AY1" s="7"/>
      <c r="AZ1" s="25"/>
      <c r="BA1" s="25"/>
      <c r="BB1" s="25"/>
      <c r="BC1" s="25"/>
      <c r="BD1" s="25"/>
      <c r="BE1" s="25"/>
    </row>
    <row r="2" spans="1:57" x14ac:dyDescent="0.25">
      <c r="A2" s="38" t="s">
        <v>94</v>
      </c>
      <c r="B2" s="50" t="s">
        <v>11</v>
      </c>
      <c r="C2" s="50">
        <v>-7.803757444511275</v>
      </c>
      <c r="D2" s="50" t="s">
        <v>82</v>
      </c>
      <c r="E2" s="50" t="s">
        <v>74</v>
      </c>
      <c r="F2" s="50" t="s">
        <v>85</v>
      </c>
      <c r="G2" s="50" t="s">
        <v>99</v>
      </c>
      <c r="O2" s="38" t="s">
        <v>95</v>
      </c>
      <c r="P2" s="50" t="s">
        <v>11</v>
      </c>
      <c r="Q2" s="50">
        <v>-4.973677951719881</v>
      </c>
      <c r="R2" s="50" t="s">
        <v>82</v>
      </c>
      <c r="S2" s="50" t="s">
        <v>74</v>
      </c>
      <c r="T2" s="50" t="s">
        <v>85</v>
      </c>
      <c r="U2" s="50" t="s">
        <v>99</v>
      </c>
      <c r="AA2" s="38" t="s">
        <v>96</v>
      </c>
      <c r="AB2" s="50" t="s">
        <v>11</v>
      </c>
      <c r="AC2" s="50">
        <v>-5.2055718683488523</v>
      </c>
      <c r="AD2" s="50" t="s">
        <v>82</v>
      </c>
      <c r="AE2" s="50" t="s">
        <v>74</v>
      </c>
      <c r="AF2" s="50" t="s">
        <v>85</v>
      </c>
      <c r="AG2" s="50" t="s">
        <v>99</v>
      </c>
      <c r="AJ2" s="7"/>
      <c r="AK2" s="7"/>
      <c r="AL2" s="7"/>
      <c r="AM2" s="38" t="s">
        <v>97</v>
      </c>
      <c r="AN2" s="50" t="s">
        <v>11</v>
      </c>
      <c r="AO2" s="50">
        <v>-5.5233144440577693</v>
      </c>
      <c r="AP2" s="50" t="s">
        <v>82</v>
      </c>
      <c r="AQ2" s="50" t="s">
        <v>74</v>
      </c>
      <c r="AR2" s="50" t="s">
        <v>85</v>
      </c>
      <c r="AS2" s="50" t="s">
        <v>99</v>
      </c>
      <c r="AY2" s="7"/>
      <c r="AZ2" s="13"/>
      <c r="BA2" s="13"/>
      <c r="BB2" s="13"/>
      <c r="BC2" s="13"/>
      <c r="BD2" s="13"/>
      <c r="BE2" s="13"/>
    </row>
    <row r="3" spans="1:57" x14ac:dyDescent="0.25">
      <c r="A3" s="38"/>
      <c r="B3" s="4" t="s">
        <v>12</v>
      </c>
      <c r="C3" s="4">
        <v>-5.7451765820978959</v>
      </c>
      <c r="D3" s="4" t="s">
        <v>75</v>
      </c>
      <c r="E3" s="4" t="s">
        <v>74</v>
      </c>
      <c r="F3" s="4" t="s">
        <v>85</v>
      </c>
      <c r="G3" s="4" t="s">
        <v>99</v>
      </c>
      <c r="O3" s="38"/>
      <c r="P3" s="4" t="s">
        <v>12</v>
      </c>
      <c r="Q3" s="4">
        <v>-3.5949312408440002</v>
      </c>
      <c r="R3" s="4" t="s">
        <v>75</v>
      </c>
      <c r="S3" s="4" t="s">
        <v>74</v>
      </c>
      <c r="T3" s="4" t="s">
        <v>85</v>
      </c>
      <c r="U3" s="4" t="s">
        <v>99</v>
      </c>
      <c r="AA3" s="38"/>
      <c r="AB3" s="4" t="s">
        <v>12</v>
      </c>
      <c r="AC3" s="4">
        <v>-4.6575412865231973</v>
      </c>
      <c r="AD3" s="4" t="s">
        <v>75</v>
      </c>
      <c r="AE3" s="4" t="s">
        <v>74</v>
      </c>
      <c r="AF3" s="4" t="s">
        <v>85</v>
      </c>
      <c r="AG3" s="4" t="s">
        <v>99</v>
      </c>
      <c r="AJ3" s="7"/>
      <c r="AK3" s="7"/>
      <c r="AL3" s="7"/>
      <c r="AM3" s="38"/>
      <c r="AN3" s="4" t="s">
        <v>12</v>
      </c>
      <c r="AO3" s="4">
        <v>-4.6000021680265508</v>
      </c>
      <c r="AP3" s="4" t="s">
        <v>75</v>
      </c>
      <c r="AQ3" s="4" t="s">
        <v>74</v>
      </c>
      <c r="AR3" s="4" t="s">
        <v>85</v>
      </c>
      <c r="AS3" s="4" t="s">
        <v>99</v>
      </c>
      <c r="AY3" s="7"/>
      <c r="AZ3" s="13"/>
      <c r="BA3" s="13"/>
      <c r="BB3" s="13"/>
      <c r="BC3" s="13"/>
      <c r="BD3" s="13"/>
      <c r="BE3" s="13"/>
    </row>
    <row r="4" spans="1:57" x14ac:dyDescent="0.25">
      <c r="A4" s="38"/>
      <c r="B4" s="4" t="s">
        <v>19</v>
      </c>
      <c r="C4" s="4">
        <v>-5.0160398368753887</v>
      </c>
      <c r="D4" s="4" t="s">
        <v>75</v>
      </c>
      <c r="E4" s="4" t="s">
        <v>74</v>
      </c>
      <c r="F4" s="4" t="s">
        <v>85</v>
      </c>
      <c r="G4" s="4" t="s">
        <v>99</v>
      </c>
      <c r="O4" s="38"/>
      <c r="P4" s="4" t="s">
        <v>19</v>
      </c>
      <c r="Q4" s="4">
        <v>-3.3537114572910971</v>
      </c>
      <c r="R4" s="4" t="s">
        <v>75</v>
      </c>
      <c r="S4" s="4" t="s">
        <v>74</v>
      </c>
      <c r="T4" s="4" t="s">
        <v>85</v>
      </c>
      <c r="U4" s="4" t="s">
        <v>99</v>
      </c>
      <c r="AA4" s="38"/>
      <c r="AB4" s="4" t="s">
        <v>19</v>
      </c>
      <c r="AC4" s="4">
        <v>-4.0988656919682862</v>
      </c>
      <c r="AD4" s="4" t="s">
        <v>75</v>
      </c>
      <c r="AE4" s="4" t="s">
        <v>74</v>
      </c>
      <c r="AF4" s="4" t="s">
        <v>85</v>
      </c>
      <c r="AG4" s="4" t="s">
        <v>99</v>
      </c>
      <c r="AJ4" s="7"/>
      <c r="AK4" s="7"/>
      <c r="AL4" s="7"/>
      <c r="AM4" s="38"/>
      <c r="AN4" s="4" t="s">
        <v>19</v>
      </c>
      <c r="AO4" s="4">
        <v>-4.2361080662118358</v>
      </c>
      <c r="AP4" s="4" t="s">
        <v>75</v>
      </c>
      <c r="AQ4" s="4" t="s">
        <v>74</v>
      </c>
      <c r="AR4" s="4" t="s">
        <v>85</v>
      </c>
      <c r="AS4" s="4" t="s">
        <v>99</v>
      </c>
      <c r="AY4" s="7"/>
      <c r="AZ4" s="13"/>
      <c r="BA4" s="13"/>
      <c r="BB4" s="13"/>
      <c r="BC4" s="13"/>
      <c r="BD4" s="13"/>
      <c r="BE4" s="13"/>
    </row>
    <row r="5" spans="1:57" x14ac:dyDescent="0.25">
      <c r="A5" s="38"/>
      <c r="B5" s="4" t="s">
        <v>29</v>
      </c>
      <c r="C5" s="4">
        <v>-5.8507675911933417</v>
      </c>
      <c r="D5" s="4" t="s">
        <v>75</v>
      </c>
      <c r="E5" s="4" t="s">
        <v>74</v>
      </c>
      <c r="F5" s="4" t="s">
        <v>85</v>
      </c>
      <c r="G5" s="4" t="s">
        <v>99</v>
      </c>
      <c r="O5" s="38"/>
      <c r="P5" s="4" t="s">
        <v>29</v>
      </c>
      <c r="Q5" s="4">
        <v>-3.5434694268817157</v>
      </c>
      <c r="R5" s="4" t="s">
        <v>75</v>
      </c>
      <c r="S5" s="4" t="s">
        <v>74</v>
      </c>
      <c r="T5" s="4" t="s">
        <v>85</v>
      </c>
      <c r="U5" s="4" t="s">
        <v>99</v>
      </c>
      <c r="AA5" s="38"/>
      <c r="AB5" s="4" t="s">
        <v>29</v>
      </c>
      <c r="AC5" s="4">
        <v>-4.7317745004424836</v>
      </c>
      <c r="AD5" s="4" t="s">
        <v>75</v>
      </c>
      <c r="AE5" s="4" t="s">
        <v>74</v>
      </c>
      <c r="AF5" s="4" t="s">
        <v>85</v>
      </c>
      <c r="AG5" s="4" t="s">
        <v>99</v>
      </c>
      <c r="AJ5" s="7"/>
      <c r="AK5" s="7"/>
      <c r="AL5" s="7"/>
      <c r="AM5" s="38"/>
      <c r="AN5" s="4" t="s">
        <v>29</v>
      </c>
      <c r="AO5" s="4">
        <v>-4.4756704561290936</v>
      </c>
      <c r="AP5" s="4" t="s">
        <v>75</v>
      </c>
      <c r="AQ5" s="4" t="s">
        <v>74</v>
      </c>
      <c r="AR5" s="4" t="s">
        <v>85</v>
      </c>
      <c r="AS5" s="4" t="s">
        <v>99</v>
      </c>
      <c r="AY5" s="7"/>
      <c r="AZ5" s="13"/>
      <c r="BA5" s="13"/>
      <c r="BB5" s="13"/>
      <c r="BC5" s="13"/>
      <c r="BD5" s="13"/>
      <c r="BE5" s="13"/>
    </row>
    <row r="6" spans="1:57" x14ac:dyDescent="0.25">
      <c r="A6" s="38"/>
      <c r="B6" s="4" t="s">
        <v>37</v>
      </c>
      <c r="C6" s="4">
        <v>-5.4874173327759488</v>
      </c>
      <c r="D6" s="4" t="s">
        <v>75</v>
      </c>
      <c r="E6" s="4" t="s">
        <v>74</v>
      </c>
      <c r="F6" s="4" t="s">
        <v>85</v>
      </c>
      <c r="G6" s="4" t="s">
        <v>99</v>
      </c>
      <c r="O6" s="38"/>
      <c r="P6" s="4" t="s">
        <v>37</v>
      </c>
      <c r="Q6" s="4">
        <v>-3.5152184073906199</v>
      </c>
      <c r="R6" s="4" t="s">
        <v>75</v>
      </c>
      <c r="S6" s="4" t="s">
        <v>74</v>
      </c>
      <c r="T6" s="4" t="s">
        <v>85</v>
      </c>
      <c r="U6" s="4" t="s">
        <v>99</v>
      </c>
      <c r="AA6" s="38"/>
      <c r="AB6" s="4" t="s">
        <v>37</v>
      </c>
      <c r="AC6" s="4">
        <v>-4.6783359862193858</v>
      </c>
      <c r="AD6" s="4" t="s">
        <v>75</v>
      </c>
      <c r="AE6" s="4" t="s">
        <v>74</v>
      </c>
      <c r="AF6" s="4" t="s">
        <v>85</v>
      </c>
      <c r="AG6" s="4" t="s">
        <v>99</v>
      </c>
      <c r="AJ6" s="7"/>
      <c r="AK6" s="7"/>
      <c r="AL6" s="7"/>
      <c r="AM6" s="38"/>
      <c r="AN6" s="4" t="s">
        <v>37</v>
      </c>
      <c r="AO6" s="4">
        <v>-4.260473324010345</v>
      </c>
      <c r="AP6" s="4" t="s">
        <v>75</v>
      </c>
      <c r="AQ6" s="4" t="s">
        <v>74</v>
      </c>
      <c r="AR6" s="4" t="s">
        <v>85</v>
      </c>
      <c r="AS6" s="4" t="s">
        <v>99</v>
      </c>
      <c r="AY6" s="7"/>
      <c r="AZ6" s="13"/>
      <c r="BA6" s="13"/>
      <c r="BB6" s="13"/>
      <c r="BC6" s="13"/>
      <c r="BD6" s="13"/>
      <c r="BE6" s="13"/>
    </row>
    <row r="7" spans="1:57" x14ac:dyDescent="0.25">
      <c r="A7" s="38"/>
      <c r="B7" s="4" t="s">
        <v>44</v>
      </c>
      <c r="C7" s="4">
        <v>-5.5637836290339084</v>
      </c>
      <c r="D7" s="4" t="s">
        <v>75</v>
      </c>
      <c r="E7" s="4" t="s">
        <v>74</v>
      </c>
      <c r="F7" s="4" t="s">
        <v>85</v>
      </c>
      <c r="G7" s="4" t="s">
        <v>99</v>
      </c>
      <c r="O7" s="38"/>
      <c r="P7" s="4" t="s">
        <v>44</v>
      </c>
      <c r="Q7" s="4">
        <v>-3.4625172044395414</v>
      </c>
      <c r="R7" s="4" t="s">
        <v>75</v>
      </c>
      <c r="S7" s="4" t="s">
        <v>74</v>
      </c>
      <c r="T7" s="4" t="s">
        <v>85</v>
      </c>
      <c r="U7" s="4" t="s">
        <v>99</v>
      </c>
      <c r="AA7" s="38"/>
      <c r="AB7" s="4" t="s">
        <v>44</v>
      </c>
      <c r="AC7" s="4">
        <v>-4.667518649412397</v>
      </c>
      <c r="AD7" s="4" t="s">
        <v>75</v>
      </c>
      <c r="AE7" s="4" t="s">
        <v>74</v>
      </c>
      <c r="AF7" s="4" t="s">
        <v>85</v>
      </c>
      <c r="AG7" s="4" t="s">
        <v>99</v>
      </c>
      <c r="AJ7" s="7"/>
      <c r="AK7" s="7"/>
      <c r="AL7" s="7"/>
      <c r="AM7" s="38"/>
      <c r="AN7" s="4" t="s">
        <v>44</v>
      </c>
      <c r="AO7" s="4">
        <v>-4.1895820183797969</v>
      </c>
      <c r="AP7" s="4" t="s">
        <v>75</v>
      </c>
      <c r="AQ7" s="4" t="s">
        <v>74</v>
      </c>
      <c r="AR7" s="4" t="s">
        <v>85</v>
      </c>
      <c r="AS7" s="4" t="s">
        <v>99</v>
      </c>
      <c r="AY7" s="7"/>
      <c r="AZ7" s="13"/>
      <c r="BA7" s="13"/>
      <c r="BB7" s="13"/>
      <c r="BC7" s="13"/>
      <c r="BD7" s="13"/>
      <c r="BE7" s="13"/>
    </row>
    <row r="8" spans="1:57" x14ac:dyDescent="0.25">
      <c r="A8" s="38"/>
      <c r="B8" s="4" t="s">
        <v>51</v>
      </c>
      <c r="C8" s="4">
        <v>-5.5399895780003305</v>
      </c>
      <c r="D8" s="4" t="s">
        <v>75</v>
      </c>
      <c r="E8" s="4" t="s">
        <v>74</v>
      </c>
      <c r="F8" s="4" t="s">
        <v>85</v>
      </c>
      <c r="G8" s="4" t="s">
        <v>99</v>
      </c>
      <c r="O8" s="38"/>
      <c r="P8" s="4" t="s">
        <v>51</v>
      </c>
      <c r="Q8" s="4">
        <v>-3.4965713487971248</v>
      </c>
      <c r="R8" s="4" t="s">
        <v>75</v>
      </c>
      <c r="S8" s="4" t="s">
        <v>74</v>
      </c>
      <c r="T8" s="4" t="s">
        <v>85</v>
      </c>
      <c r="U8" s="4" t="s">
        <v>99</v>
      </c>
      <c r="AA8" s="38"/>
      <c r="AB8" s="4" t="s">
        <v>51</v>
      </c>
      <c r="AC8" s="4">
        <v>-4.5786364936642814</v>
      </c>
      <c r="AD8" s="4" t="s">
        <v>75</v>
      </c>
      <c r="AE8" s="4" t="s">
        <v>74</v>
      </c>
      <c r="AF8" s="4" t="s">
        <v>85</v>
      </c>
      <c r="AG8" s="4" t="s">
        <v>99</v>
      </c>
      <c r="AJ8" s="7"/>
      <c r="AK8" s="7"/>
      <c r="AL8" s="7"/>
      <c r="AM8" s="38"/>
      <c r="AN8" s="4" t="s">
        <v>51</v>
      </c>
      <c r="AO8" s="4">
        <v>-4.1435795793162864</v>
      </c>
      <c r="AP8" s="4" t="s">
        <v>75</v>
      </c>
      <c r="AQ8" s="4" t="s">
        <v>74</v>
      </c>
      <c r="AR8" s="4" t="s">
        <v>85</v>
      </c>
      <c r="AS8" s="4" t="s">
        <v>99</v>
      </c>
      <c r="AY8" s="7"/>
      <c r="AZ8" s="13"/>
      <c r="BA8" s="13"/>
      <c r="BB8" s="13"/>
      <c r="BC8" s="13"/>
      <c r="BD8" s="13"/>
      <c r="BE8" s="13"/>
    </row>
    <row r="9" spans="1:57" x14ac:dyDescent="0.25">
      <c r="A9" s="38"/>
      <c r="B9" s="5" t="s">
        <v>21</v>
      </c>
      <c r="C9" s="5">
        <v>-5.339351771508114</v>
      </c>
      <c r="D9" s="5" t="s">
        <v>82</v>
      </c>
      <c r="E9" s="5" t="s">
        <v>79</v>
      </c>
      <c r="F9" s="5" t="s">
        <v>80</v>
      </c>
      <c r="G9" s="5" t="s">
        <v>77</v>
      </c>
      <c r="O9" s="38"/>
      <c r="P9" s="5" t="s">
        <v>21</v>
      </c>
      <c r="Q9" s="5">
        <v>-5.8358137232959848</v>
      </c>
      <c r="R9" s="5" t="s">
        <v>82</v>
      </c>
      <c r="S9" s="5" t="s">
        <v>79</v>
      </c>
      <c r="T9" s="5" t="s">
        <v>80</v>
      </c>
      <c r="U9" s="5" t="s">
        <v>77</v>
      </c>
      <c r="AA9" s="38"/>
      <c r="AB9" s="5" t="s">
        <v>21</v>
      </c>
      <c r="AC9" s="5">
        <v>-4.2394248285628739</v>
      </c>
      <c r="AD9" s="5" t="s">
        <v>82</v>
      </c>
      <c r="AE9" s="5" t="s">
        <v>79</v>
      </c>
      <c r="AF9" s="5" t="s">
        <v>80</v>
      </c>
      <c r="AG9" s="5" t="s">
        <v>77</v>
      </c>
      <c r="AJ9" s="7"/>
      <c r="AK9" s="7"/>
      <c r="AL9" s="7"/>
      <c r="AM9" s="38"/>
      <c r="AN9" s="5" t="s">
        <v>21</v>
      </c>
      <c r="AO9" s="5">
        <v>-3.3517677451522014</v>
      </c>
      <c r="AP9" s="5" t="s">
        <v>82</v>
      </c>
      <c r="AQ9" s="5" t="s">
        <v>79</v>
      </c>
      <c r="AR9" s="5" t="s">
        <v>80</v>
      </c>
      <c r="AS9" s="5" t="s">
        <v>77</v>
      </c>
      <c r="AY9" s="7"/>
      <c r="AZ9" s="13"/>
      <c r="BA9" s="13"/>
      <c r="BB9" s="13"/>
      <c r="BC9" s="13"/>
      <c r="BD9" s="13"/>
      <c r="BE9" s="13"/>
    </row>
    <row r="10" spans="1:57" x14ac:dyDescent="0.25">
      <c r="A10" s="38"/>
      <c r="B10" s="5" t="s">
        <v>30</v>
      </c>
      <c r="C10" s="5">
        <v>-5.0815578947339004</v>
      </c>
      <c r="D10" s="5" t="s">
        <v>82</v>
      </c>
      <c r="E10" s="5" t="s">
        <v>79</v>
      </c>
      <c r="F10" s="5" t="s">
        <v>80</v>
      </c>
      <c r="G10" s="5" t="s">
        <v>77</v>
      </c>
      <c r="O10" s="38"/>
      <c r="P10" s="5" t="s">
        <v>30</v>
      </c>
      <c r="Q10" s="5">
        <v>-2.8035828443543194</v>
      </c>
      <c r="R10" s="5" t="s">
        <v>82</v>
      </c>
      <c r="S10" s="5" t="s">
        <v>79</v>
      </c>
      <c r="T10" s="5" t="s">
        <v>80</v>
      </c>
      <c r="U10" s="5" t="s">
        <v>77</v>
      </c>
      <c r="AA10" s="38"/>
      <c r="AB10" s="5" t="s">
        <v>30</v>
      </c>
      <c r="AC10" s="5">
        <v>-4.2672215719426951</v>
      </c>
      <c r="AD10" s="5" t="s">
        <v>82</v>
      </c>
      <c r="AE10" s="5" t="s">
        <v>79</v>
      </c>
      <c r="AF10" s="5" t="s">
        <v>80</v>
      </c>
      <c r="AG10" s="5" t="s">
        <v>77</v>
      </c>
      <c r="AJ10" s="7"/>
      <c r="AK10" s="7"/>
      <c r="AL10" s="7"/>
      <c r="AM10" s="38"/>
      <c r="AN10" s="5" t="s">
        <v>30</v>
      </c>
      <c r="AO10" s="5">
        <v>-2.287854817045198</v>
      </c>
      <c r="AP10" s="5" t="s">
        <v>82</v>
      </c>
      <c r="AQ10" s="5" t="s">
        <v>79</v>
      </c>
      <c r="AR10" s="5" t="s">
        <v>80</v>
      </c>
      <c r="AS10" s="5" t="s">
        <v>77</v>
      </c>
      <c r="AY10" s="7"/>
      <c r="AZ10" s="13"/>
      <c r="BA10" s="13"/>
      <c r="BB10" s="13"/>
      <c r="BC10" s="13"/>
      <c r="BD10" s="13"/>
      <c r="BE10" s="13"/>
    </row>
    <row r="11" spans="1:57" x14ac:dyDescent="0.25">
      <c r="A11" s="38"/>
      <c r="B11" s="6" t="s">
        <v>23</v>
      </c>
      <c r="C11" s="6">
        <v>-4.7878614800288437</v>
      </c>
      <c r="D11" s="6" t="s">
        <v>82</v>
      </c>
      <c r="E11" s="6" t="s">
        <v>79</v>
      </c>
      <c r="F11" s="6" t="s">
        <v>80</v>
      </c>
      <c r="G11" s="6" t="s">
        <v>82</v>
      </c>
      <c r="O11" s="38"/>
      <c r="P11" s="6" t="s">
        <v>23</v>
      </c>
      <c r="Q11" s="6">
        <v>-2.8517758678427656</v>
      </c>
      <c r="R11" s="6" t="s">
        <v>82</v>
      </c>
      <c r="S11" s="6" t="s">
        <v>79</v>
      </c>
      <c r="T11" s="6" t="s">
        <v>80</v>
      </c>
      <c r="U11" s="6" t="s">
        <v>82</v>
      </c>
      <c r="AA11" s="38"/>
      <c r="AB11" s="6" t="s">
        <v>23</v>
      </c>
      <c r="AC11" s="6">
        <v>-4.2216349675377938</v>
      </c>
      <c r="AD11" s="6" t="s">
        <v>82</v>
      </c>
      <c r="AE11" s="6" t="s">
        <v>79</v>
      </c>
      <c r="AF11" s="6" t="s">
        <v>80</v>
      </c>
      <c r="AG11" s="6" t="s">
        <v>82</v>
      </c>
      <c r="AJ11" s="7"/>
      <c r="AK11" s="7"/>
      <c r="AL11" s="7"/>
      <c r="AM11" s="38"/>
      <c r="AN11" s="6" t="s">
        <v>23</v>
      </c>
      <c r="AO11" s="6">
        <v>-2.4978027698720497</v>
      </c>
      <c r="AP11" s="6" t="s">
        <v>82</v>
      </c>
      <c r="AQ11" s="6" t="s">
        <v>79</v>
      </c>
      <c r="AR11" s="6" t="s">
        <v>80</v>
      </c>
      <c r="AS11" s="6" t="s">
        <v>82</v>
      </c>
      <c r="AY11" s="7"/>
      <c r="AZ11" s="13"/>
      <c r="BA11" s="13"/>
      <c r="BB11" s="13"/>
      <c r="BC11" s="13"/>
      <c r="BD11" s="13"/>
      <c r="BE11" s="13"/>
    </row>
    <row r="12" spans="1:57" x14ac:dyDescent="0.25">
      <c r="A12" s="38"/>
      <c r="B12" s="6" t="s">
        <v>32</v>
      </c>
      <c r="C12" s="6">
        <v>-4.8583624785021478</v>
      </c>
      <c r="D12" s="6" t="s">
        <v>82</v>
      </c>
      <c r="E12" s="6" t="s">
        <v>79</v>
      </c>
      <c r="F12" s="6" t="s">
        <v>80</v>
      </c>
      <c r="G12" s="6" t="s">
        <v>82</v>
      </c>
      <c r="O12" s="38"/>
      <c r="P12" s="6" t="s">
        <v>32</v>
      </c>
      <c r="Q12" s="6">
        <v>-2.9814975435825217</v>
      </c>
      <c r="R12" s="6" t="s">
        <v>82</v>
      </c>
      <c r="S12" s="6" t="s">
        <v>79</v>
      </c>
      <c r="T12" s="6" t="s">
        <v>80</v>
      </c>
      <c r="U12" s="6" t="s">
        <v>82</v>
      </c>
      <c r="AA12" s="38"/>
      <c r="AB12" s="6" t="s">
        <v>32</v>
      </c>
      <c r="AC12" s="6">
        <v>-4.0606177568074751</v>
      </c>
      <c r="AD12" s="6" t="s">
        <v>82</v>
      </c>
      <c r="AE12" s="6" t="s">
        <v>79</v>
      </c>
      <c r="AF12" s="6" t="s">
        <v>80</v>
      </c>
      <c r="AG12" s="6" t="s">
        <v>82</v>
      </c>
      <c r="AJ12" s="7"/>
      <c r="AK12" s="7"/>
      <c r="AL12" s="7"/>
      <c r="AM12" s="38"/>
      <c r="AN12" s="6" t="s">
        <v>32</v>
      </c>
      <c r="AO12" s="6">
        <v>-3.0805890527484086</v>
      </c>
      <c r="AP12" s="6" t="s">
        <v>82</v>
      </c>
      <c r="AQ12" s="6" t="s">
        <v>79</v>
      </c>
      <c r="AR12" s="6" t="s">
        <v>80</v>
      </c>
      <c r="AS12" s="6" t="s">
        <v>82</v>
      </c>
      <c r="AY12" s="7"/>
      <c r="AZ12" s="13"/>
      <c r="BA12" s="13"/>
      <c r="BB12" s="13"/>
      <c r="BC12" s="13"/>
      <c r="BD12" s="13"/>
      <c r="BE12" s="13"/>
    </row>
    <row r="13" spans="1:57" x14ac:dyDescent="0.25">
      <c r="A13" s="38"/>
      <c r="B13" s="5" t="s">
        <v>5</v>
      </c>
      <c r="C13" s="24">
        <v>-6.5353991543042396</v>
      </c>
      <c r="D13" s="5" t="s">
        <v>75</v>
      </c>
      <c r="E13" s="5" t="s">
        <v>79</v>
      </c>
      <c r="F13" s="5" t="s">
        <v>80</v>
      </c>
      <c r="G13" s="5" t="s">
        <v>77</v>
      </c>
      <c r="O13" s="38"/>
      <c r="P13" s="5" t="s">
        <v>5</v>
      </c>
      <c r="Q13" s="5">
        <v>-3.4924709893708394</v>
      </c>
      <c r="R13" s="5" t="s">
        <v>75</v>
      </c>
      <c r="S13" s="5" t="s">
        <v>79</v>
      </c>
      <c r="T13" s="5" t="s">
        <v>80</v>
      </c>
      <c r="U13" s="5" t="s">
        <v>77</v>
      </c>
      <c r="AA13" s="38"/>
      <c r="AB13" s="5" t="s">
        <v>5</v>
      </c>
      <c r="AC13" s="5">
        <v>-4.3178033499083091</v>
      </c>
      <c r="AD13" s="5" t="s">
        <v>75</v>
      </c>
      <c r="AE13" s="5" t="s">
        <v>79</v>
      </c>
      <c r="AF13" s="5" t="s">
        <v>80</v>
      </c>
      <c r="AG13" s="5" t="s">
        <v>77</v>
      </c>
      <c r="AJ13" s="7"/>
      <c r="AK13" s="7"/>
      <c r="AL13" s="7"/>
      <c r="AM13" s="38"/>
      <c r="AN13" s="5" t="s">
        <v>5</v>
      </c>
      <c r="AO13" s="5">
        <v>-2.4078041220245572</v>
      </c>
      <c r="AP13" s="5" t="s">
        <v>75</v>
      </c>
      <c r="AQ13" s="5" t="s">
        <v>79</v>
      </c>
      <c r="AR13" s="5" t="s">
        <v>80</v>
      </c>
      <c r="AS13" s="5" t="s">
        <v>77</v>
      </c>
      <c r="AY13" s="7"/>
      <c r="AZ13" s="13"/>
      <c r="BA13" s="13"/>
      <c r="BB13" s="13"/>
      <c r="BC13" s="13"/>
      <c r="BD13" s="13"/>
      <c r="BE13" s="13"/>
    </row>
    <row r="14" spans="1:57" x14ac:dyDescent="0.25">
      <c r="A14" s="38"/>
      <c r="B14" s="5" t="s">
        <v>13</v>
      </c>
      <c r="C14" s="5">
        <v>-4.8748715294806466</v>
      </c>
      <c r="D14" s="5" t="s">
        <v>75</v>
      </c>
      <c r="E14" s="5" t="s">
        <v>79</v>
      </c>
      <c r="F14" s="5" t="s">
        <v>80</v>
      </c>
      <c r="G14" s="5" t="s">
        <v>77</v>
      </c>
      <c r="O14" s="38"/>
      <c r="P14" s="5" t="s">
        <v>13</v>
      </c>
      <c r="Q14" s="5">
        <v>-2.6604156651499693</v>
      </c>
      <c r="R14" s="5" t="s">
        <v>75</v>
      </c>
      <c r="S14" s="5" t="s">
        <v>79</v>
      </c>
      <c r="T14" s="5" t="s">
        <v>80</v>
      </c>
      <c r="U14" s="5" t="s">
        <v>77</v>
      </c>
      <c r="AA14" s="38"/>
      <c r="AB14" s="5" t="s">
        <v>13</v>
      </c>
      <c r="AC14" s="5">
        <v>-3.9606978508367856</v>
      </c>
      <c r="AD14" s="5" t="s">
        <v>75</v>
      </c>
      <c r="AE14" s="5" t="s">
        <v>79</v>
      </c>
      <c r="AF14" s="5" t="s">
        <v>80</v>
      </c>
      <c r="AG14" s="5" t="s">
        <v>77</v>
      </c>
      <c r="AJ14" s="7"/>
      <c r="AK14" s="7"/>
      <c r="AL14" s="7"/>
      <c r="AM14" s="38"/>
      <c r="AN14" s="5" t="s">
        <v>13</v>
      </c>
      <c r="AO14" s="5">
        <v>-2.2032905888341574</v>
      </c>
      <c r="AP14" s="5" t="s">
        <v>75</v>
      </c>
      <c r="AQ14" s="5" t="s">
        <v>79</v>
      </c>
      <c r="AR14" s="5" t="s">
        <v>80</v>
      </c>
      <c r="AS14" s="5" t="s">
        <v>77</v>
      </c>
      <c r="AY14" s="7"/>
      <c r="AZ14" s="13"/>
      <c r="BA14" s="13"/>
      <c r="BB14" s="13"/>
      <c r="BC14" s="13"/>
      <c r="BD14" s="13"/>
      <c r="BE14" s="13"/>
    </row>
    <row r="15" spans="1:57" x14ac:dyDescent="0.25">
      <c r="A15" s="38"/>
      <c r="B15" s="6" t="s">
        <v>7</v>
      </c>
      <c r="C15" s="6">
        <v>-4.8295029054327347</v>
      </c>
      <c r="D15" s="6" t="s">
        <v>75</v>
      </c>
      <c r="E15" s="6" t="s">
        <v>79</v>
      </c>
      <c r="F15" s="6" t="s">
        <v>80</v>
      </c>
      <c r="G15" s="6" t="s">
        <v>82</v>
      </c>
      <c r="O15" s="38"/>
      <c r="P15" s="6" t="s">
        <v>7</v>
      </c>
      <c r="Q15" s="6">
        <v>-2.7775409551155636</v>
      </c>
      <c r="R15" s="6" t="s">
        <v>75</v>
      </c>
      <c r="S15" s="6" t="s">
        <v>79</v>
      </c>
      <c r="T15" s="6" t="s">
        <v>80</v>
      </c>
      <c r="U15" s="6" t="s">
        <v>82</v>
      </c>
      <c r="AA15" s="38"/>
      <c r="AB15" s="6" t="s">
        <v>7</v>
      </c>
      <c r="AC15" s="6">
        <v>-3.9914499001735764</v>
      </c>
      <c r="AD15" s="6" t="s">
        <v>75</v>
      </c>
      <c r="AE15" s="6" t="s">
        <v>79</v>
      </c>
      <c r="AF15" s="6" t="s">
        <v>80</v>
      </c>
      <c r="AG15" s="6" t="s">
        <v>82</v>
      </c>
      <c r="AJ15" s="7"/>
      <c r="AK15" s="7"/>
      <c r="AL15" s="7"/>
      <c r="AM15" s="38"/>
      <c r="AN15" s="6" t="s">
        <v>7</v>
      </c>
      <c r="AO15" s="6">
        <v>-2.0725282051970675</v>
      </c>
      <c r="AP15" s="6" t="s">
        <v>75</v>
      </c>
      <c r="AQ15" s="6" t="s">
        <v>79</v>
      </c>
      <c r="AR15" s="6" t="s">
        <v>80</v>
      </c>
      <c r="AS15" s="6" t="s">
        <v>82</v>
      </c>
      <c r="AY15" s="7"/>
      <c r="AZ15" s="13"/>
      <c r="BA15" s="13"/>
      <c r="BB15" s="13"/>
      <c r="BC15" s="13"/>
      <c r="BD15" s="13"/>
      <c r="BE15" s="13"/>
    </row>
    <row r="16" spans="1:57" x14ac:dyDescent="0.25">
      <c r="A16" s="38"/>
      <c r="B16" s="6" t="s">
        <v>15</v>
      </c>
      <c r="C16" s="6">
        <v>-4.9218185411018514</v>
      </c>
      <c r="D16" s="6" t="s">
        <v>75</v>
      </c>
      <c r="E16" s="6" t="s">
        <v>79</v>
      </c>
      <c r="F16" s="6" t="s">
        <v>80</v>
      </c>
      <c r="G16" s="6" t="s">
        <v>82</v>
      </c>
      <c r="O16" s="38"/>
      <c r="P16" s="6" t="s">
        <v>15</v>
      </c>
      <c r="Q16" s="6">
        <v>-3.3753773157063103</v>
      </c>
      <c r="R16" s="6" t="s">
        <v>75</v>
      </c>
      <c r="S16" s="6" t="s">
        <v>79</v>
      </c>
      <c r="T16" s="6" t="s">
        <v>80</v>
      </c>
      <c r="U16" s="6" t="s">
        <v>82</v>
      </c>
      <c r="AA16" s="38"/>
      <c r="AB16" s="6" t="s">
        <v>15</v>
      </c>
      <c r="AC16" s="6">
        <v>-4.2272732125532189</v>
      </c>
      <c r="AD16" s="6" t="s">
        <v>75</v>
      </c>
      <c r="AE16" s="6" t="s">
        <v>79</v>
      </c>
      <c r="AF16" s="6" t="s">
        <v>80</v>
      </c>
      <c r="AG16" s="6" t="s">
        <v>82</v>
      </c>
      <c r="AJ16" s="7"/>
      <c r="AK16" s="7"/>
      <c r="AL16" s="7"/>
      <c r="AM16" s="38"/>
      <c r="AN16" s="6" t="s">
        <v>15</v>
      </c>
      <c r="AO16" s="6">
        <v>-2.7793630999773509</v>
      </c>
      <c r="AP16" s="6" t="s">
        <v>75</v>
      </c>
      <c r="AQ16" s="6" t="s">
        <v>79</v>
      </c>
      <c r="AR16" s="6" t="s">
        <v>80</v>
      </c>
      <c r="AS16" s="6" t="s">
        <v>82</v>
      </c>
      <c r="AY16" s="7"/>
      <c r="AZ16" s="13"/>
      <c r="BA16" s="13"/>
      <c r="BB16" s="13"/>
      <c r="BC16" s="13"/>
      <c r="BD16" s="13"/>
      <c r="BE16" s="13"/>
    </row>
    <row r="17" spans="1:57" x14ac:dyDescent="0.25">
      <c r="A17" s="38"/>
      <c r="B17" s="5" t="s">
        <v>52</v>
      </c>
      <c r="C17" s="5">
        <v>-4.9723996438671101</v>
      </c>
      <c r="D17" s="5" t="s">
        <v>82</v>
      </c>
      <c r="E17" s="5" t="s">
        <v>92</v>
      </c>
      <c r="F17" s="5" t="s">
        <v>80</v>
      </c>
      <c r="G17" s="5" t="s">
        <v>77</v>
      </c>
      <c r="O17" s="38"/>
      <c r="P17" s="5" t="s">
        <v>52</v>
      </c>
      <c r="Q17" s="5">
        <v>-2.2024666209510646</v>
      </c>
      <c r="R17" s="5" t="s">
        <v>82</v>
      </c>
      <c r="S17" s="5" t="s">
        <v>92</v>
      </c>
      <c r="T17" s="5" t="s">
        <v>80</v>
      </c>
      <c r="U17" s="5" t="s">
        <v>77</v>
      </c>
      <c r="AA17" s="38"/>
      <c r="AB17" s="5" t="s">
        <v>52</v>
      </c>
      <c r="AC17" s="5">
        <v>-3.7106808636333102</v>
      </c>
      <c r="AD17" s="5" t="s">
        <v>82</v>
      </c>
      <c r="AE17" s="5" t="s">
        <v>92</v>
      </c>
      <c r="AF17" s="5" t="s">
        <v>80</v>
      </c>
      <c r="AG17" s="5" t="s">
        <v>77</v>
      </c>
      <c r="AJ17" s="7"/>
      <c r="AK17" s="7"/>
      <c r="AL17" s="7"/>
      <c r="AM17" s="38"/>
      <c r="AN17" s="5" t="s">
        <v>52</v>
      </c>
      <c r="AO17" s="5">
        <v>-2.2918608589050917</v>
      </c>
      <c r="AP17" s="5" t="s">
        <v>82</v>
      </c>
      <c r="AQ17" s="5" t="s">
        <v>92</v>
      </c>
      <c r="AR17" s="5" t="s">
        <v>80</v>
      </c>
      <c r="AS17" s="5" t="s">
        <v>77</v>
      </c>
      <c r="AY17" s="7"/>
      <c r="AZ17" s="13"/>
      <c r="BA17" s="13"/>
      <c r="BB17" s="13"/>
      <c r="BC17" s="13"/>
      <c r="BD17" s="13"/>
      <c r="BE17" s="13"/>
    </row>
    <row r="18" spans="1:57" x14ac:dyDescent="0.25">
      <c r="A18" s="38"/>
      <c r="B18" s="5" t="s">
        <v>59</v>
      </c>
      <c r="C18" s="5">
        <v>-4.5994455405683743</v>
      </c>
      <c r="D18" s="5" t="s">
        <v>82</v>
      </c>
      <c r="E18" s="5" t="s">
        <v>92</v>
      </c>
      <c r="F18" s="5" t="s">
        <v>80</v>
      </c>
      <c r="G18" s="5" t="s">
        <v>77</v>
      </c>
      <c r="O18" s="38"/>
      <c r="P18" s="5" t="s">
        <v>59</v>
      </c>
      <c r="Q18" s="5">
        <v>1.8329426522531982</v>
      </c>
      <c r="R18" s="5" t="s">
        <v>82</v>
      </c>
      <c r="S18" s="5" t="s">
        <v>92</v>
      </c>
      <c r="T18" s="5" t="s">
        <v>80</v>
      </c>
      <c r="U18" s="5" t="s">
        <v>77</v>
      </c>
      <c r="AA18" s="38"/>
      <c r="AB18" s="5" t="s">
        <v>59</v>
      </c>
      <c r="AC18" s="5">
        <v>-3.6646145025931705</v>
      </c>
      <c r="AD18" s="5" t="s">
        <v>82</v>
      </c>
      <c r="AE18" s="5" t="s">
        <v>92</v>
      </c>
      <c r="AF18" s="5" t="s">
        <v>80</v>
      </c>
      <c r="AG18" s="5" t="s">
        <v>77</v>
      </c>
      <c r="AJ18" s="7"/>
      <c r="AK18" s="7"/>
      <c r="AL18" s="7"/>
      <c r="AM18" s="38"/>
      <c r="AN18" s="5" t="s">
        <v>59</v>
      </c>
      <c r="AO18" s="5">
        <v>-2.2385902025440427</v>
      </c>
      <c r="AP18" s="5" t="s">
        <v>82</v>
      </c>
      <c r="AQ18" s="5" t="s">
        <v>92</v>
      </c>
      <c r="AR18" s="5" t="s">
        <v>80</v>
      </c>
      <c r="AS18" s="5" t="s">
        <v>77</v>
      </c>
      <c r="AY18" s="7"/>
      <c r="AZ18" s="13"/>
      <c r="BA18" s="13"/>
      <c r="BB18" s="13"/>
      <c r="BC18" s="13"/>
      <c r="BD18" s="13"/>
      <c r="BE18" s="13"/>
    </row>
    <row r="19" spans="1:57" x14ac:dyDescent="0.25">
      <c r="A19" s="38"/>
      <c r="B19" s="6" t="s">
        <v>54</v>
      </c>
      <c r="C19" s="6">
        <v>-4.9564144499032734</v>
      </c>
      <c r="D19" s="6" t="s">
        <v>82</v>
      </c>
      <c r="E19" s="6" t="s">
        <v>92</v>
      </c>
      <c r="F19" s="6" t="s">
        <v>80</v>
      </c>
      <c r="G19" s="6" t="s">
        <v>82</v>
      </c>
      <c r="O19" s="38"/>
      <c r="P19" s="6" t="s">
        <v>54</v>
      </c>
      <c r="Q19" s="6">
        <v>-2.3659276443333637</v>
      </c>
      <c r="R19" s="6" t="s">
        <v>82</v>
      </c>
      <c r="S19" s="6" t="s">
        <v>92</v>
      </c>
      <c r="T19" s="6" t="s">
        <v>80</v>
      </c>
      <c r="U19" s="6" t="s">
        <v>82</v>
      </c>
      <c r="AA19" s="38"/>
      <c r="AB19" s="6" t="s">
        <v>54</v>
      </c>
      <c r="AC19" s="6">
        <v>-3.6622261702731977</v>
      </c>
      <c r="AD19" s="6" t="s">
        <v>82</v>
      </c>
      <c r="AE19" s="6" t="s">
        <v>92</v>
      </c>
      <c r="AF19" s="6" t="s">
        <v>80</v>
      </c>
      <c r="AG19" s="6" t="s">
        <v>82</v>
      </c>
      <c r="AJ19" s="7"/>
      <c r="AK19" s="7"/>
      <c r="AL19" s="7"/>
      <c r="AM19" s="38"/>
      <c r="AN19" s="6" t="s">
        <v>54</v>
      </c>
      <c r="AO19" s="6">
        <v>-2.6230536928256294</v>
      </c>
      <c r="AP19" s="6" t="s">
        <v>82</v>
      </c>
      <c r="AQ19" s="6" t="s">
        <v>92</v>
      </c>
      <c r="AR19" s="6" t="s">
        <v>80</v>
      </c>
      <c r="AS19" s="6" t="s">
        <v>82</v>
      </c>
      <c r="AY19" s="7"/>
      <c r="AZ19" s="13"/>
      <c r="BA19" s="13"/>
      <c r="BB19" s="13"/>
      <c r="BC19" s="13"/>
      <c r="BD19" s="13"/>
      <c r="BE19" s="13"/>
    </row>
    <row r="20" spans="1:57" x14ac:dyDescent="0.25">
      <c r="A20" s="38"/>
      <c r="B20" s="6" t="s">
        <v>61</v>
      </c>
      <c r="C20" s="6">
        <v>-4.5451064110758601</v>
      </c>
      <c r="D20" s="6" t="s">
        <v>82</v>
      </c>
      <c r="E20" s="6" t="s">
        <v>92</v>
      </c>
      <c r="F20" s="6" t="s">
        <v>80</v>
      </c>
      <c r="G20" s="6" t="s">
        <v>82</v>
      </c>
      <c r="O20" s="38"/>
      <c r="P20" s="6" t="s">
        <v>61</v>
      </c>
      <c r="Q20" s="6">
        <v>-1.8221184415176583</v>
      </c>
      <c r="R20" s="6" t="s">
        <v>82</v>
      </c>
      <c r="S20" s="6" t="s">
        <v>92</v>
      </c>
      <c r="T20" s="6" t="s">
        <v>80</v>
      </c>
      <c r="U20" s="6" t="s">
        <v>82</v>
      </c>
      <c r="AA20" s="38"/>
      <c r="AB20" s="6" t="s">
        <v>61</v>
      </c>
      <c r="AC20" s="6">
        <v>-3.5168730279109925</v>
      </c>
      <c r="AD20" s="6" t="s">
        <v>82</v>
      </c>
      <c r="AE20" s="6" t="s">
        <v>92</v>
      </c>
      <c r="AF20" s="6" t="s">
        <v>80</v>
      </c>
      <c r="AG20" s="6" t="s">
        <v>82</v>
      </c>
      <c r="AJ20" s="7"/>
      <c r="AK20" s="7"/>
      <c r="AL20" s="7"/>
      <c r="AM20" s="38"/>
      <c r="AN20" s="6" t="s">
        <v>61</v>
      </c>
      <c r="AO20" s="6">
        <v>-2.2297603803259585</v>
      </c>
      <c r="AP20" s="6" t="s">
        <v>82</v>
      </c>
      <c r="AQ20" s="6" t="s">
        <v>92</v>
      </c>
      <c r="AR20" s="6" t="s">
        <v>80</v>
      </c>
      <c r="AS20" s="6" t="s">
        <v>82</v>
      </c>
      <c r="AY20" s="7"/>
      <c r="AZ20" s="13"/>
      <c r="BA20" s="13"/>
      <c r="BB20" s="13"/>
      <c r="BC20" s="13"/>
      <c r="BD20" s="13"/>
      <c r="BE20" s="13"/>
    </row>
    <row r="21" spans="1:57" x14ac:dyDescent="0.25">
      <c r="A21" s="38"/>
      <c r="B21" s="5" t="s">
        <v>38</v>
      </c>
      <c r="C21" s="5">
        <v>-3.9812521967973633</v>
      </c>
      <c r="D21" s="5" t="s">
        <v>75</v>
      </c>
      <c r="E21" s="5" t="s">
        <v>92</v>
      </c>
      <c r="F21" s="5" t="s">
        <v>80</v>
      </c>
      <c r="G21" s="5" t="s">
        <v>77</v>
      </c>
      <c r="O21" s="38"/>
      <c r="P21" s="5" t="s">
        <v>38</v>
      </c>
      <c r="Q21" s="5">
        <v>-2.2834332402176529</v>
      </c>
      <c r="R21" s="5" t="s">
        <v>75</v>
      </c>
      <c r="S21" s="5" t="s">
        <v>92</v>
      </c>
      <c r="T21" s="5" t="s">
        <v>80</v>
      </c>
      <c r="U21" s="5" t="s">
        <v>77</v>
      </c>
      <c r="AA21" s="38"/>
      <c r="AB21" s="5" t="s">
        <v>38</v>
      </c>
      <c r="AC21" s="5">
        <v>-3.4978298736321842</v>
      </c>
      <c r="AD21" s="5" t="s">
        <v>75</v>
      </c>
      <c r="AE21" s="5" t="s">
        <v>92</v>
      </c>
      <c r="AF21" s="5" t="s">
        <v>80</v>
      </c>
      <c r="AG21" s="5" t="s">
        <v>77</v>
      </c>
      <c r="AJ21" s="7"/>
      <c r="AK21" s="7"/>
      <c r="AL21" s="7"/>
      <c r="AM21" s="38"/>
      <c r="AN21" s="5" t="s">
        <v>38</v>
      </c>
      <c r="AO21" s="5">
        <v>-2.458818669789256</v>
      </c>
      <c r="AP21" s="5" t="s">
        <v>75</v>
      </c>
      <c r="AQ21" s="5" t="s">
        <v>92</v>
      </c>
      <c r="AR21" s="5" t="s">
        <v>80</v>
      </c>
      <c r="AS21" s="5" t="s">
        <v>77</v>
      </c>
      <c r="AY21" s="7"/>
      <c r="AZ21" s="13"/>
      <c r="BA21" s="13"/>
      <c r="BB21" s="13"/>
      <c r="BC21" s="13"/>
      <c r="BD21" s="13"/>
      <c r="BE21" s="13"/>
    </row>
    <row r="22" spans="1:57" x14ac:dyDescent="0.25">
      <c r="A22" s="38"/>
      <c r="B22" s="5" t="s">
        <v>45</v>
      </c>
      <c r="C22" s="5">
        <v>-4.8919833157854589</v>
      </c>
      <c r="D22" s="5" t="s">
        <v>75</v>
      </c>
      <c r="E22" s="5" t="s">
        <v>92</v>
      </c>
      <c r="F22" s="5" t="s">
        <v>80</v>
      </c>
      <c r="G22" s="5" t="s">
        <v>77</v>
      </c>
      <c r="O22" s="38"/>
      <c r="P22" s="5" t="s">
        <v>45</v>
      </c>
      <c r="Q22" s="5">
        <v>-2.4304847774692822</v>
      </c>
      <c r="R22" s="5" t="s">
        <v>75</v>
      </c>
      <c r="S22" s="5" t="s">
        <v>92</v>
      </c>
      <c r="T22" s="5" t="s">
        <v>80</v>
      </c>
      <c r="U22" s="5" t="s">
        <v>77</v>
      </c>
      <c r="AA22" s="38"/>
      <c r="AB22" s="5" t="s">
        <v>45</v>
      </c>
      <c r="AC22" s="5">
        <v>-3.9671182952101636</v>
      </c>
      <c r="AD22" s="5" t="s">
        <v>75</v>
      </c>
      <c r="AE22" s="5" t="s">
        <v>92</v>
      </c>
      <c r="AF22" s="5" t="s">
        <v>80</v>
      </c>
      <c r="AG22" s="5" t="s">
        <v>77</v>
      </c>
      <c r="AJ22" s="7"/>
      <c r="AK22" s="7"/>
      <c r="AL22" s="7"/>
      <c r="AM22" s="38"/>
      <c r="AN22" s="5" t="s">
        <v>45</v>
      </c>
      <c r="AO22" s="5">
        <v>-2.5186934079646575</v>
      </c>
      <c r="AP22" s="5" t="s">
        <v>75</v>
      </c>
      <c r="AQ22" s="5" t="s">
        <v>92</v>
      </c>
      <c r="AR22" s="5" t="s">
        <v>80</v>
      </c>
      <c r="AS22" s="5" t="s">
        <v>77</v>
      </c>
      <c r="AY22" s="7"/>
      <c r="AZ22" s="13"/>
      <c r="BA22" s="13"/>
      <c r="BB22" s="13"/>
      <c r="BC22" s="13"/>
      <c r="BD22" s="13"/>
      <c r="BE22" s="13"/>
    </row>
    <row r="23" spans="1:57" x14ac:dyDescent="0.25">
      <c r="A23" s="38"/>
      <c r="B23" s="6" t="s">
        <v>40</v>
      </c>
      <c r="C23" s="6">
        <v>-4.5092995089072581</v>
      </c>
      <c r="D23" s="6" t="s">
        <v>75</v>
      </c>
      <c r="E23" s="6" t="s">
        <v>92</v>
      </c>
      <c r="F23" s="6" t="s">
        <v>80</v>
      </c>
      <c r="G23" s="6" t="s">
        <v>82</v>
      </c>
      <c r="O23" s="38"/>
      <c r="P23" s="6" t="s">
        <v>40</v>
      </c>
      <c r="Q23" s="6">
        <v>-1.9959309666748042</v>
      </c>
      <c r="R23" s="6" t="s">
        <v>75</v>
      </c>
      <c r="S23" s="6" t="s">
        <v>92</v>
      </c>
      <c r="T23" s="6" t="s">
        <v>80</v>
      </c>
      <c r="U23" s="6" t="s">
        <v>82</v>
      </c>
      <c r="AA23" s="38"/>
      <c r="AB23" s="6" t="s">
        <v>40</v>
      </c>
      <c r="AC23" s="6">
        <v>-3.4371590993585075</v>
      </c>
      <c r="AD23" s="6" t="s">
        <v>75</v>
      </c>
      <c r="AE23" s="6" t="s">
        <v>92</v>
      </c>
      <c r="AF23" s="6" t="s">
        <v>80</v>
      </c>
      <c r="AG23" s="6" t="s">
        <v>82</v>
      </c>
      <c r="AJ23" s="7"/>
      <c r="AK23" s="7"/>
      <c r="AL23" s="7"/>
      <c r="AM23" s="38"/>
      <c r="AN23" s="6" t="s">
        <v>40</v>
      </c>
      <c r="AO23" s="6">
        <v>-2.0271707187325037</v>
      </c>
      <c r="AP23" s="6" t="s">
        <v>75</v>
      </c>
      <c r="AQ23" s="6" t="s">
        <v>92</v>
      </c>
      <c r="AR23" s="6" t="s">
        <v>80</v>
      </c>
      <c r="AS23" s="6" t="s">
        <v>82</v>
      </c>
      <c r="AY23" s="7"/>
      <c r="AZ23" s="13"/>
      <c r="BA23" s="13"/>
      <c r="BB23" s="13"/>
      <c r="BC23" s="13"/>
      <c r="BD23" s="13"/>
      <c r="BE23" s="13"/>
    </row>
    <row r="24" spans="1:57" x14ac:dyDescent="0.25">
      <c r="A24" s="38"/>
      <c r="B24" s="6" t="s">
        <v>47</v>
      </c>
      <c r="C24" s="6">
        <v>-4.6095872132012605</v>
      </c>
      <c r="D24" s="6" t="s">
        <v>75</v>
      </c>
      <c r="E24" s="6" t="s">
        <v>92</v>
      </c>
      <c r="F24" s="6" t="s">
        <v>80</v>
      </c>
      <c r="G24" s="6" t="s">
        <v>82</v>
      </c>
      <c r="O24" s="38"/>
      <c r="P24" s="6" t="s">
        <v>47</v>
      </c>
      <c r="Q24" s="6">
        <v>-2.0558629446248968</v>
      </c>
      <c r="R24" s="6" t="s">
        <v>75</v>
      </c>
      <c r="S24" s="6" t="s">
        <v>92</v>
      </c>
      <c r="T24" s="6" t="s">
        <v>80</v>
      </c>
      <c r="U24" s="6" t="s">
        <v>82</v>
      </c>
      <c r="AA24" s="38"/>
      <c r="AB24" s="6" t="s">
        <v>47</v>
      </c>
      <c r="AC24" s="6">
        <v>-3.3659515756428746</v>
      </c>
      <c r="AD24" s="6" t="s">
        <v>75</v>
      </c>
      <c r="AE24" s="6" t="s">
        <v>92</v>
      </c>
      <c r="AF24" s="6" t="s">
        <v>80</v>
      </c>
      <c r="AG24" s="6" t="s">
        <v>82</v>
      </c>
      <c r="AJ24" s="7"/>
      <c r="AK24" s="7"/>
      <c r="AL24" s="7"/>
      <c r="AM24" s="38"/>
      <c r="AN24" s="6" t="s">
        <v>47</v>
      </c>
      <c r="AO24" s="6">
        <v>-2.2276821895304062</v>
      </c>
      <c r="AP24" s="6" t="s">
        <v>75</v>
      </c>
      <c r="AQ24" s="6" t="s">
        <v>92</v>
      </c>
      <c r="AR24" s="6" t="s">
        <v>80</v>
      </c>
      <c r="AS24" s="6" t="s">
        <v>82</v>
      </c>
      <c r="AY24" s="7"/>
      <c r="AZ24" s="13"/>
      <c r="BA24" s="13"/>
      <c r="BB24" s="13"/>
      <c r="BC24" s="13"/>
      <c r="BD24" s="13"/>
      <c r="BE24" s="13"/>
    </row>
    <row r="25" spans="1:57" x14ac:dyDescent="0.25">
      <c r="A25" s="38"/>
      <c r="B25" s="4" t="s">
        <v>20</v>
      </c>
      <c r="C25" s="4">
        <v>-5.8649324701987959</v>
      </c>
      <c r="D25" s="4" t="s">
        <v>75</v>
      </c>
      <c r="E25" s="4">
        <v>0</v>
      </c>
      <c r="F25" s="4" t="s">
        <v>81</v>
      </c>
      <c r="G25" s="4" t="s">
        <v>99</v>
      </c>
      <c r="O25" s="38"/>
      <c r="P25" s="4" t="s">
        <v>20</v>
      </c>
      <c r="Q25" s="4">
        <v>-3.9376754193927392</v>
      </c>
      <c r="R25" s="4" t="s">
        <v>75</v>
      </c>
      <c r="S25" s="4" t="s">
        <v>74</v>
      </c>
      <c r="T25" s="4" t="s">
        <v>81</v>
      </c>
      <c r="U25" s="4" t="s">
        <v>99</v>
      </c>
      <c r="AA25" s="38"/>
      <c r="AB25" s="4" t="s">
        <v>20</v>
      </c>
      <c r="AC25" s="4">
        <v>-5.0465917045550279</v>
      </c>
      <c r="AD25" s="4" t="s">
        <v>75</v>
      </c>
      <c r="AE25" s="4" t="s">
        <v>74</v>
      </c>
      <c r="AF25" s="4" t="s">
        <v>81</v>
      </c>
      <c r="AG25" s="4" t="s">
        <v>99</v>
      </c>
      <c r="AJ25" s="7"/>
      <c r="AK25" s="7"/>
      <c r="AL25" s="7"/>
      <c r="AM25" s="38"/>
      <c r="AN25" s="4" t="s">
        <v>20</v>
      </c>
      <c r="AO25" s="4">
        <v>-4.938419553281121</v>
      </c>
      <c r="AP25" s="4" t="s">
        <v>75</v>
      </c>
      <c r="AQ25" s="4" t="s">
        <v>74</v>
      </c>
      <c r="AR25" s="4" t="s">
        <v>81</v>
      </c>
      <c r="AS25" s="4" t="s">
        <v>99</v>
      </c>
      <c r="AY25" s="7"/>
      <c r="AZ25" s="13"/>
      <c r="BA25" s="13"/>
      <c r="BB25" s="13"/>
      <c r="BC25" s="13"/>
      <c r="BD25" s="13"/>
      <c r="BE25" s="13"/>
    </row>
    <row r="26" spans="1:57" x14ac:dyDescent="0.25">
      <c r="A26" s="38"/>
      <c r="B26" s="5" t="s">
        <v>22</v>
      </c>
      <c r="C26" s="5">
        <v>-4.3279431122459426</v>
      </c>
      <c r="D26" s="5" t="s">
        <v>82</v>
      </c>
      <c r="E26" s="5" t="s">
        <v>79</v>
      </c>
      <c r="F26" s="5" t="s">
        <v>81</v>
      </c>
      <c r="G26" s="5" t="s">
        <v>77</v>
      </c>
      <c r="O26" s="38"/>
      <c r="P26" s="5" t="s">
        <v>22</v>
      </c>
      <c r="Q26" s="5">
        <v>-3.304420402477219</v>
      </c>
      <c r="R26" s="5" t="s">
        <v>82</v>
      </c>
      <c r="S26" s="5" t="s">
        <v>79</v>
      </c>
      <c r="T26" s="5" t="s">
        <v>81</v>
      </c>
      <c r="U26" s="5" t="s">
        <v>77</v>
      </c>
      <c r="AA26" s="38"/>
      <c r="AB26" s="5" t="s">
        <v>22</v>
      </c>
      <c r="AC26" s="5">
        <v>-4.4375885965493191</v>
      </c>
      <c r="AD26" s="5" t="s">
        <v>82</v>
      </c>
      <c r="AE26" s="5" t="s">
        <v>79</v>
      </c>
      <c r="AF26" s="5" t="s">
        <v>81</v>
      </c>
      <c r="AG26" s="5" t="s">
        <v>77</v>
      </c>
      <c r="AJ26" s="7"/>
      <c r="AK26" s="7"/>
      <c r="AL26" s="7"/>
      <c r="AM26" s="38"/>
      <c r="AN26" s="5" t="s">
        <v>22</v>
      </c>
      <c r="AO26" s="5">
        <v>-2.7050871157150764</v>
      </c>
      <c r="AP26" s="5" t="s">
        <v>82</v>
      </c>
      <c r="AQ26" s="5" t="s">
        <v>79</v>
      </c>
      <c r="AR26" s="5" t="s">
        <v>81</v>
      </c>
      <c r="AS26" s="5" t="s">
        <v>77</v>
      </c>
      <c r="AY26" s="7"/>
      <c r="AZ26" s="13"/>
      <c r="BA26" s="13"/>
      <c r="BB26" s="13"/>
      <c r="BC26" s="13"/>
      <c r="BD26" s="13"/>
      <c r="BE26" s="13"/>
    </row>
    <row r="27" spans="1:57" x14ac:dyDescent="0.25">
      <c r="A27" s="38"/>
      <c r="B27" s="5" t="s">
        <v>31</v>
      </c>
      <c r="C27" s="5">
        <v>-5.3544573615246831</v>
      </c>
      <c r="D27" s="5" t="s">
        <v>82</v>
      </c>
      <c r="E27" s="5" t="s">
        <v>79</v>
      </c>
      <c r="F27" s="5" t="s">
        <v>81</v>
      </c>
      <c r="G27" s="5" t="s">
        <v>77</v>
      </c>
      <c r="O27" s="38"/>
      <c r="P27" s="5" t="s">
        <v>31</v>
      </c>
      <c r="Q27" s="5">
        <v>-3.368980980312593</v>
      </c>
      <c r="R27" s="5" t="s">
        <v>82</v>
      </c>
      <c r="S27" s="5" t="s">
        <v>79</v>
      </c>
      <c r="T27" s="5" t="s">
        <v>81</v>
      </c>
      <c r="U27" s="5" t="s">
        <v>77</v>
      </c>
      <c r="AA27" s="38"/>
      <c r="AB27" s="5" t="s">
        <v>31</v>
      </c>
      <c r="AC27" s="5">
        <v>-4.7830766349924572</v>
      </c>
      <c r="AD27" s="5" t="s">
        <v>82</v>
      </c>
      <c r="AE27" s="5" t="s">
        <v>79</v>
      </c>
      <c r="AF27" s="5" t="s">
        <v>81</v>
      </c>
      <c r="AG27" s="5" t="s">
        <v>77</v>
      </c>
      <c r="AJ27" s="7"/>
      <c r="AK27" s="7"/>
      <c r="AL27" s="7"/>
      <c r="AM27" s="38"/>
      <c r="AN27" s="5" t="s">
        <v>31</v>
      </c>
      <c r="AO27" s="5">
        <v>-2.6569712092643183</v>
      </c>
      <c r="AP27" s="5" t="s">
        <v>82</v>
      </c>
      <c r="AQ27" s="5" t="s">
        <v>79</v>
      </c>
      <c r="AR27" s="5" t="s">
        <v>81</v>
      </c>
      <c r="AS27" s="5" t="s">
        <v>77</v>
      </c>
      <c r="AY27" s="7"/>
      <c r="AZ27" s="13"/>
      <c r="BA27" s="13"/>
      <c r="BB27" s="13"/>
      <c r="BC27" s="13"/>
      <c r="BD27" s="13"/>
      <c r="BE27" s="13"/>
    </row>
    <row r="28" spans="1:57" x14ac:dyDescent="0.25">
      <c r="A28" s="38"/>
      <c r="B28" s="6" t="s">
        <v>25</v>
      </c>
      <c r="C28" s="6">
        <v>-5.7317772533247915</v>
      </c>
      <c r="D28" s="6" t="s">
        <v>82</v>
      </c>
      <c r="E28" s="6" t="s">
        <v>79</v>
      </c>
      <c r="F28" s="6" t="s">
        <v>81</v>
      </c>
      <c r="G28" s="6" t="s">
        <v>82</v>
      </c>
      <c r="O28" s="38"/>
      <c r="P28" s="6" t="s">
        <v>25</v>
      </c>
      <c r="Q28" s="6">
        <v>-3.5758723342234306</v>
      </c>
      <c r="R28" s="6" t="s">
        <v>82</v>
      </c>
      <c r="S28" s="6" t="s">
        <v>79</v>
      </c>
      <c r="T28" s="6" t="s">
        <v>81</v>
      </c>
      <c r="U28" s="6" t="s">
        <v>82</v>
      </c>
      <c r="AA28" s="38"/>
      <c r="AB28" s="6" t="s">
        <v>25</v>
      </c>
      <c r="AC28" s="6">
        <v>-4.6344085456318194</v>
      </c>
      <c r="AD28" s="6" t="s">
        <v>82</v>
      </c>
      <c r="AE28" s="6" t="s">
        <v>79</v>
      </c>
      <c r="AF28" s="6" t="s">
        <v>81</v>
      </c>
      <c r="AG28" s="6" t="s">
        <v>82</v>
      </c>
      <c r="AJ28" s="7"/>
      <c r="AK28" s="7"/>
      <c r="AL28" s="7"/>
      <c r="AM28" s="38"/>
      <c r="AN28" s="6" t="s">
        <v>25</v>
      </c>
      <c r="AO28" s="6">
        <v>-6.206092125825676</v>
      </c>
      <c r="AP28" s="6" t="s">
        <v>82</v>
      </c>
      <c r="AQ28" s="6" t="s">
        <v>79</v>
      </c>
      <c r="AR28" s="6" t="s">
        <v>81</v>
      </c>
      <c r="AS28" s="6" t="s">
        <v>82</v>
      </c>
      <c r="AY28" s="7"/>
      <c r="AZ28" s="13"/>
      <c r="BA28" s="13"/>
      <c r="BB28" s="13"/>
      <c r="BC28" s="13"/>
      <c r="BD28" s="13"/>
      <c r="BE28" s="13"/>
    </row>
    <row r="29" spans="1:57" x14ac:dyDescent="0.25">
      <c r="A29" s="38"/>
      <c r="B29" s="6" t="s">
        <v>34</v>
      </c>
      <c r="C29" s="6">
        <v>-4.913492317218461</v>
      </c>
      <c r="D29" s="6" t="s">
        <v>82</v>
      </c>
      <c r="E29" s="6" t="s">
        <v>79</v>
      </c>
      <c r="F29" s="6" t="s">
        <v>81</v>
      </c>
      <c r="G29" s="6" t="s">
        <v>82</v>
      </c>
      <c r="O29" s="38"/>
      <c r="P29" s="6" t="s">
        <v>34</v>
      </c>
      <c r="Q29" s="6">
        <v>-3.4743540644534714</v>
      </c>
      <c r="R29" s="6" t="s">
        <v>82</v>
      </c>
      <c r="S29" s="6" t="s">
        <v>79</v>
      </c>
      <c r="T29" s="6" t="s">
        <v>81</v>
      </c>
      <c r="U29" s="6" t="s">
        <v>82</v>
      </c>
      <c r="AA29" s="38"/>
      <c r="AB29" s="6" t="s">
        <v>34</v>
      </c>
      <c r="AC29" s="6">
        <v>-4.3943433102359286</v>
      </c>
      <c r="AD29" s="6" t="s">
        <v>82</v>
      </c>
      <c r="AE29" s="6" t="s">
        <v>79</v>
      </c>
      <c r="AF29" s="6" t="s">
        <v>81</v>
      </c>
      <c r="AG29" s="6" t="s">
        <v>82</v>
      </c>
      <c r="AJ29" s="7"/>
      <c r="AK29" s="7"/>
      <c r="AL29" s="7"/>
      <c r="AM29" s="38"/>
      <c r="AN29" s="6" t="s">
        <v>34</v>
      </c>
      <c r="AO29" s="6">
        <v>-2.6057230410196937</v>
      </c>
      <c r="AP29" s="6" t="s">
        <v>82</v>
      </c>
      <c r="AQ29" s="6" t="s">
        <v>79</v>
      </c>
      <c r="AR29" s="6" t="s">
        <v>81</v>
      </c>
      <c r="AS29" s="6" t="s">
        <v>82</v>
      </c>
      <c r="AY29" s="7"/>
      <c r="AZ29" s="13"/>
      <c r="BA29" s="13"/>
      <c r="BB29" s="13"/>
      <c r="BC29" s="13"/>
      <c r="BD29" s="13"/>
      <c r="BE29" s="13"/>
    </row>
    <row r="30" spans="1:57" x14ac:dyDescent="0.25">
      <c r="A30" s="38"/>
      <c r="B30" s="5" t="s">
        <v>6</v>
      </c>
      <c r="C30" s="5">
        <v>-5.0927612048791628</v>
      </c>
      <c r="D30" s="5" t="s">
        <v>75</v>
      </c>
      <c r="E30" s="5" t="s">
        <v>79</v>
      </c>
      <c r="F30" s="5" t="s">
        <v>81</v>
      </c>
      <c r="G30" s="5" t="s">
        <v>77</v>
      </c>
      <c r="O30" s="38"/>
      <c r="P30" s="5" t="s">
        <v>6</v>
      </c>
      <c r="Q30" s="5">
        <v>-2.8548214995878407</v>
      </c>
      <c r="R30" s="5" t="s">
        <v>75</v>
      </c>
      <c r="S30" s="5" t="s">
        <v>79</v>
      </c>
      <c r="T30" s="5" t="s">
        <v>81</v>
      </c>
      <c r="U30" s="5" t="s">
        <v>77</v>
      </c>
      <c r="AA30" s="38"/>
      <c r="AB30" s="5" t="s">
        <v>6</v>
      </c>
      <c r="AC30" s="5">
        <v>-4.8395533546760943</v>
      </c>
      <c r="AD30" s="5" t="s">
        <v>75</v>
      </c>
      <c r="AE30" s="5" t="s">
        <v>79</v>
      </c>
      <c r="AF30" s="5" t="s">
        <v>81</v>
      </c>
      <c r="AG30" s="5" t="s">
        <v>77</v>
      </c>
      <c r="AJ30" s="7"/>
      <c r="AK30" s="7"/>
      <c r="AL30" s="7"/>
      <c r="AM30" s="38"/>
      <c r="AN30" s="5" t="s">
        <v>6</v>
      </c>
      <c r="AO30" s="5">
        <v>-3.2246648542010368</v>
      </c>
      <c r="AP30" s="5" t="s">
        <v>75</v>
      </c>
      <c r="AQ30" s="5" t="s">
        <v>79</v>
      </c>
      <c r="AR30" s="5" t="s">
        <v>81</v>
      </c>
      <c r="AS30" s="5" t="s">
        <v>77</v>
      </c>
      <c r="AY30" s="7"/>
      <c r="AZ30" s="13"/>
      <c r="BA30" s="13"/>
      <c r="BB30" s="13"/>
      <c r="BC30" s="13"/>
      <c r="BD30" s="13"/>
      <c r="BE30" s="13"/>
    </row>
    <row r="31" spans="1:57" x14ac:dyDescent="0.25">
      <c r="A31" s="38"/>
      <c r="B31" s="5" t="s">
        <v>14</v>
      </c>
      <c r="C31" s="5">
        <v>-4.5761607103918287</v>
      </c>
      <c r="D31" s="5" t="s">
        <v>75</v>
      </c>
      <c r="E31" s="5" t="s">
        <v>79</v>
      </c>
      <c r="F31" s="5" t="s">
        <v>81</v>
      </c>
      <c r="G31" s="5" t="s">
        <v>77</v>
      </c>
      <c r="O31" s="38"/>
      <c r="P31" s="5" t="s">
        <v>14</v>
      </c>
      <c r="Q31" s="5">
        <v>-2.8903346312164304</v>
      </c>
      <c r="R31" s="5" t="s">
        <v>75</v>
      </c>
      <c r="S31" s="5" t="s">
        <v>79</v>
      </c>
      <c r="T31" s="5" t="s">
        <v>81</v>
      </c>
      <c r="U31" s="5" t="s">
        <v>77</v>
      </c>
      <c r="AA31" s="38"/>
      <c r="AB31" s="5" t="s">
        <v>14</v>
      </c>
      <c r="AC31" s="5">
        <v>-4.3033274954328808</v>
      </c>
      <c r="AD31" s="5" t="s">
        <v>75</v>
      </c>
      <c r="AE31" s="5" t="s">
        <v>79</v>
      </c>
      <c r="AF31" s="5" t="s">
        <v>81</v>
      </c>
      <c r="AG31" s="5" t="s">
        <v>77</v>
      </c>
      <c r="AJ31" s="7"/>
      <c r="AK31" s="7"/>
      <c r="AL31" s="7"/>
      <c r="AM31" s="38"/>
      <c r="AN31" s="5" t="s">
        <v>14</v>
      </c>
      <c r="AO31" s="5">
        <v>-2.5069658146882818</v>
      </c>
      <c r="AP31" s="5" t="s">
        <v>75</v>
      </c>
      <c r="AQ31" s="5" t="s">
        <v>79</v>
      </c>
      <c r="AR31" s="5" t="s">
        <v>81</v>
      </c>
      <c r="AS31" s="5" t="s">
        <v>77</v>
      </c>
      <c r="AY31" s="7"/>
      <c r="AZ31" s="13"/>
      <c r="BA31" s="13"/>
      <c r="BB31" s="13"/>
      <c r="BC31" s="13"/>
      <c r="BD31" s="13"/>
      <c r="BE31" s="13"/>
    </row>
    <row r="32" spans="1:57" x14ac:dyDescent="0.25">
      <c r="A32" s="38"/>
      <c r="B32" s="6" t="s">
        <v>9</v>
      </c>
      <c r="C32" s="6">
        <v>-5.1735438308031636</v>
      </c>
      <c r="D32" s="6" t="s">
        <v>75</v>
      </c>
      <c r="E32" s="6" t="s">
        <v>79</v>
      </c>
      <c r="F32" s="6" t="s">
        <v>81</v>
      </c>
      <c r="G32" s="6" t="s">
        <v>82</v>
      </c>
      <c r="O32" s="38"/>
      <c r="P32" s="6" t="s">
        <v>9</v>
      </c>
      <c r="Q32" s="6">
        <v>-3.1811428878007022</v>
      </c>
      <c r="R32" s="6" t="s">
        <v>75</v>
      </c>
      <c r="S32" s="6" t="s">
        <v>79</v>
      </c>
      <c r="T32" s="6" t="s">
        <v>81</v>
      </c>
      <c r="U32" s="6" t="s">
        <v>82</v>
      </c>
      <c r="AA32" s="38"/>
      <c r="AB32" s="6" t="s">
        <v>9</v>
      </c>
      <c r="AC32" s="6">
        <v>-4.4553976986324493</v>
      </c>
      <c r="AD32" s="6" t="s">
        <v>75</v>
      </c>
      <c r="AE32" s="6" t="s">
        <v>79</v>
      </c>
      <c r="AF32" s="6" t="s">
        <v>81</v>
      </c>
      <c r="AG32" s="6" t="s">
        <v>82</v>
      </c>
      <c r="AJ32" s="7"/>
      <c r="AK32" s="7"/>
      <c r="AL32" s="7"/>
      <c r="AM32" s="38"/>
      <c r="AN32" s="6" t="s">
        <v>9</v>
      </c>
      <c r="AO32" s="6">
        <v>-2.6353228657881855</v>
      </c>
      <c r="AP32" s="6" t="s">
        <v>75</v>
      </c>
      <c r="AQ32" s="6" t="s">
        <v>79</v>
      </c>
      <c r="AR32" s="6" t="s">
        <v>81</v>
      </c>
      <c r="AS32" s="6" t="s">
        <v>82</v>
      </c>
      <c r="AY32" s="7"/>
      <c r="AZ32" s="13"/>
      <c r="BA32" s="13"/>
      <c r="BB32" s="13"/>
      <c r="BC32" s="13"/>
      <c r="BD32" s="13"/>
      <c r="BE32" s="13"/>
    </row>
    <row r="33" spans="1:62" x14ac:dyDescent="0.25">
      <c r="A33" s="38"/>
      <c r="B33" s="6" t="s">
        <v>17</v>
      </c>
      <c r="C33" s="6">
        <v>-5.0304154990198873</v>
      </c>
      <c r="D33" s="6" t="s">
        <v>75</v>
      </c>
      <c r="E33" s="6" t="s">
        <v>79</v>
      </c>
      <c r="F33" s="6" t="s">
        <v>81</v>
      </c>
      <c r="G33" s="6" t="s">
        <v>82</v>
      </c>
      <c r="O33" s="38"/>
      <c r="P33" s="6" t="s">
        <v>17</v>
      </c>
      <c r="Q33" s="6">
        <v>-2.7565292339987693</v>
      </c>
      <c r="R33" s="6" t="s">
        <v>75</v>
      </c>
      <c r="S33" s="6" t="s">
        <v>79</v>
      </c>
      <c r="T33" s="6" t="s">
        <v>81</v>
      </c>
      <c r="U33" s="6" t="s">
        <v>82</v>
      </c>
      <c r="AA33" s="38"/>
      <c r="AB33" s="6" t="s">
        <v>17</v>
      </c>
      <c r="AC33" s="6">
        <v>-3.9856326032934173</v>
      </c>
      <c r="AD33" s="6" t="s">
        <v>75</v>
      </c>
      <c r="AE33" s="6" t="s">
        <v>79</v>
      </c>
      <c r="AF33" s="6" t="s">
        <v>81</v>
      </c>
      <c r="AG33" s="6" t="s">
        <v>82</v>
      </c>
      <c r="AJ33" s="7"/>
      <c r="AK33" s="7"/>
      <c r="AL33" s="7"/>
      <c r="AM33" s="38"/>
      <c r="AN33" s="6" t="s">
        <v>17</v>
      </c>
      <c r="AO33" s="6">
        <v>-2.9281984797171039</v>
      </c>
      <c r="AP33" s="6" t="s">
        <v>75</v>
      </c>
      <c r="AQ33" s="6" t="s">
        <v>79</v>
      </c>
      <c r="AR33" s="6" t="s">
        <v>81</v>
      </c>
      <c r="AS33" s="6" t="s">
        <v>82</v>
      </c>
      <c r="AY33" s="7"/>
      <c r="AZ33" s="13"/>
      <c r="BA33" s="13"/>
      <c r="BB33" s="13"/>
      <c r="BC33" s="13"/>
      <c r="BD33" s="13"/>
      <c r="BE33" s="13"/>
    </row>
    <row r="34" spans="1:62" x14ac:dyDescent="0.25">
      <c r="A34" s="38"/>
      <c r="B34" s="5" t="s">
        <v>53</v>
      </c>
      <c r="C34" s="5">
        <v>-4.1989090254183052</v>
      </c>
      <c r="D34" s="5" t="s">
        <v>82</v>
      </c>
      <c r="E34" s="5" t="s">
        <v>92</v>
      </c>
      <c r="F34" s="5" t="s">
        <v>81</v>
      </c>
      <c r="G34" s="5" t="s">
        <v>77</v>
      </c>
      <c r="O34" s="38"/>
      <c r="P34" s="5" t="s">
        <v>53</v>
      </c>
      <c r="Q34" s="5">
        <v>-2.411314457520342</v>
      </c>
      <c r="R34" s="5" t="s">
        <v>82</v>
      </c>
      <c r="S34" s="5" t="s">
        <v>92</v>
      </c>
      <c r="T34" s="5" t="s">
        <v>81</v>
      </c>
      <c r="U34" s="5" t="s">
        <v>77</v>
      </c>
      <c r="AA34" s="38"/>
      <c r="AB34" s="5" t="s">
        <v>53</v>
      </c>
      <c r="AC34" s="5">
        <v>-3.9778277093565881</v>
      </c>
      <c r="AD34" s="5" t="s">
        <v>82</v>
      </c>
      <c r="AE34" s="5" t="s">
        <v>92</v>
      </c>
      <c r="AF34" s="5" t="s">
        <v>81</v>
      </c>
      <c r="AG34" s="5" t="s">
        <v>77</v>
      </c>
      <c r="AJ34" s="7"/>
      <c r="AK34" s="7"/>
      <c r="AL34" s="7"/>
      <c r="AM34" s="38"/>
      <c r="AN34" s="5" t="s">
        <v>53</v>
      </c>
      <c r="AO34" s="5">
        <v>-2.5012276188054248</v>
      </c>
      <c r="AP34" s="5" t="s">
        <v>82</v>
      </c>
      <c r="AQ34" s="5" t="s">
        <v>92</v>
      </c>
      <c r="AR34" s="5" t="s">
        <v>81</v>
      </c>
      <c r="AS34" s="5" t="s">
        <v>77</v>
      </c>
      <c r="AY34" s="7"/>
      <c r="AZ34" s="13"/>
      <c r="BA34" s="13"/>
      <c r="BB34" s="13"/>
      <c r="BC34" s="13"/>
      <c r="BD34" s="13"/>
      <c r="BE34" s="13"/>
    </row>
    <row r="35" spans="1:62" x14ac:dyDescent="0.25">
      <c r="A35" s="38"/>
      <c r="B35" s="5" t="s">
        <v>60</v>
      </c>
      <c r="C35" s="5">
        <v>-4.3110788821417358</v>
      </c>
      <c r="D35" s="5" t="s">
        <v>82</v>
      </c>
      <c r="E35" s="5" t="s">
        <v>92</v>
      </c>
      <c r="F35" s="5" t="s">
        <v>81</v>
      </c>
      <c r="G35" s="5" t="s">
        <v>77</v>
      </c>
      <c r="O35" s="38"/>
      <c r="P35" s="5" t="s">
        <v>60</v>
      </c>
      <c r="Q35" s="5">
        <v>-2.7224569966759726</v>
      </c>
      <c r="R35" s="5" t="s">
        <v>82</v>
      </c>
      <c r="S35" s="5" t="s">
        <v>92</v>
      </c>
      <c r="T35" s="5" t="s">
        <v>81</v>
      </c>
      <c r="U35" s="5" t="s">
        <v>77</v>
      </c>
      <c r="AA35" s="38"/>
      <c r="AB35" s="5" t="s">
        <v>60</v>
      </c>
      <c r="AC35" s="5">
        <v>-3.7042450903133806</v>
      </c>
      <c r="AD35" s="5" t="s">
        <v>82</v>
      </c>
      <c r="AE35" s="5" t="s">
        <v>92</v>
      </c>
      <c r="AF35" s="5" t="s">
        <v>81</v>
      </c>
      <c r="AG35" s="5" t="s">
        <v>77</v>
      </c>
      <c r="AJ35" s="7"/>
      <c r="AK35" s="7"/>
      <c r="AL35" s="7"/>
      <c r="AM35" s="38"/>
      <c r="AN35" s="5" t="s">
        <v>60</v>
      </c>
      <c r="AO35" s="5">
        <v>-2.2563330799740142</v>
      </c>
      <c r="AP35" s="5" t="s">
        <v>82</v>
      </c>
      <c r="AQ35" s="5" t="s">
        <v>92</v>
      </c>
      <c r="AR35" s="5" t="s">
        <v>81</v>
      </c>
      <c r="AS35" s="5" t="s">
        <v>77</v>
      </c>
      <c r="AY35" s="7"/>
      <c r="AZ35" s="13"/>
      <c r="BA35" s="13"/>
      <c r="BB35" s="13"/>
      <c r="BC35" s="13"/>
      <c r="BD35" s="13"/>
      <c r="BE35" s="13"/>
    </row>
    <row r="36" spans="1:62" x14ac:dyDescent="0.25">
      <c r="A36" s="38"/>
      <c r="B36" s="6" t="s">
        <v>63</v>
      </c>
      <c r="C36" s="6">
        <v>-5.157316306773132</v>
      </c>
      <c r="D36" s="6" t="s">
        <v>82</v>
      </c>
      <c r="E36" s="6" t="s">
        <v>92</v>
      </c>
      <c r="F36" s="6" t="s">
        <v>81</v>
      </c>
      <c r="G36" s="6" t="s">
        <v>82</v>
      </c>
      <c r="O36" s="38"/>
      <c r="P36" s="6" t="s">
        <v>63</v>
      </c>
      <c r="Q36" s="6">
        <v>-2.7169550312719695</v>
      </c>
      <c r="R36" s="6" t="s">
        <v>82</v>
      </c>
      <c r="S36" s="6" t="s">
        <v>92</v>
      </c>
      <c r="T36" s="6" t="s">
        <v>81</v>
      </c>
      <c r="U36" s="6" t="s">
        <v>82</v>
      </c>
      <c r="AA36" s="38"/>
      <c r="AB36" s="6" t="s">
        <v>63</v>
      </c>
      <c r="AC36" s="6">
        <v>-4.371569289418149</v>
      </c>
      <c r="AD36" s="6" t="s">
        <v>82</v>
      </c>
      <c r="AE36" s="6" t="s">
        <v>92</v>
      </c>
      <c r="AF36" s="6" t="s">
        <v>81</v>
      </c>
      <c r="AG36" s="6" t="s">
        <v>82</v>
      </c>
      <c r="AJ36" s="7"/>
      <c r="AK36" s="7"/>
      <c r="AL36" s="7"/>
      <c r="AM36" s="38"/>
      <c r="AN36" s="6" t="s">
        <v>63</v>
      </c>
      <c r="AO36" s="6">
        <v>-2.0532813001772254</v>
      </c>
      <c r="AP36" s="6" t="s">
        <v>82</v>
      </c>
      <c r="AQ36" s="6" t="s">
        <v>92</v>
      </c>
      <c r="AR36" s="6" t="s">
        <v>81</v>
      </c>
      <c r="AS36" s="6" t="s">
        <v>82</v>
      </c>
      <c r="AY36" s="7"/>
      <c r="AZ36" s="13"/>
      <c r="BA36" s="13"/>
      <c r="BB36" s="13"/>
      <c r="BC36" s="13"/>
      <c r="BD36" s="13"/>
      <c r="BE36" s="13"/>
    </row>
    <row r="37" spans="1:62" x14ac:dyDescent="0.25">
      <c r="A37" s="38"/>
      <c r="B37" s="6" t="s">
        <v>56</v>
      </c>
      <c r="C37" s="6">
        <v>-5.1736163304671789</v>
      </c>
      <c r="D37" s="6" t="s">
        <v>82</v>
      </c>
      <c r="E37" s="6" t="s">
        <v>92</v>
      </c>
      <c r="F37" s="6" t="s">
        <v>81</v>
      </c>
      <c r="G37" s="6" t="s">
        <v>82</v>
      </c>
      <c r="J37" s="7"/>
      <c r="K37" s="7"/>
      <c r="L37" s="7"/>
      <c r="O37" s="38"/>
      <c r="P37" s="6" t="s">
        <v>56</v>
      </c>
      <c r="Q37" s="6">
        <v>-2.2776154184904898</v>
      </c>
      <c r="R37" s="6" t="s">
        <v>82</v>
      </c>
      <c r="S37" s="6" t="s">
        <v>92</v>
      </c>
      <c r="T37" s="6" t="s">
        <v>81</v>
      </c>
      <c r="U37" s="6" t="s">
        <v>82</v>
      </c>
      <c r="AA37" s="38"/>
      <c r="AB37" s="6" t="s">
        <v>56</v>
      </c>
      <c r="AC37" s="6">
        <v>-3.7753898442967784</v>
      </c>
      <c r="AD37" s="6" t="s">
        <v>82</v>
      </c>
      <c r="AE37" s="6" t="s">
        <v>92</v>
      </c>
      <c r="AF37" s="6" t="s">
        <v>81</v>
      </c>
      <c r="AG37" s="6" t="s">
        <v>82</v>
      </c>
      <c r="AJ37" s="7"/>
      <c r="AK37" s="7"/>
      <c r="AL37" s="7"/>
      <c r="AM37" s="38"/>
      <c r="AN37" s="6" t="s">
        <v>56</v>
      </c>
      <c r="AO37" s="6">
        <v>-2.9141185537788066</v>
      </c>
      <c r="AP37" s="6" t="s">
        <v>82</v>
      </c>
      <c r="AQ37" s="6" t="s">
        <v>92</v>
      </c>
      <c r="AR37" s="6" t="s">
        <v>81</v>
      </c>
      <c r="AS37" s="6" t="s">
        <v>82</v>
      </c>
      <c r="AY37" s="7"/>
      <c r="AZ37" s="13"/>
      <c r="BA37" s="13"/>
      <c r="BB37" s="13"/>
      <c r="BC37" s="13"/>
      <c r="BD37" s="13"/>
      <c r="BE37" s="13"/>
    </row>
    <row r="38" spans="1:62" x14ac:dyDescent="0.25">
      <c r="A38" s="38"/>
      <c r="B38" s="5" t="s">
        <v>39</v>
      </c>
      <c r="C38" s="5">
        <v>-4.7486349949426803</v>
      </c>
      <c r="D38" s="5" t="s">
        <v>75</v>
      </c>
      <c r="E38" s="5" t="s">
        <v>92</v>
      </c>
      <c r="F38" s="5" t="s">
        <v>81</v>
      </c>
      <c r="G38" s="5" t="s">
        <v>77</v>
      </c>
      <c r="J38" s="7"/>
      <c r="K38" s="7"/>
      <c r="L38" s="7"/>
      <c r="O38" s="38"/>
      <c r="P38" s="5" t="s">
        <v>39</v>
      </c>
      <c r="Q38" s="5">
        <v>-2.8548214995878407</v>
      </c>
      <c r="R38" s="5" t="s">
        <v>75</v>
      </c>
      <c r="S38" s="5" t="s">
        <v>92</v>
      </c>
      <c r="T38" s="5" t="s">
        <v>81</v>
      </c>
      <c r="U38" s="5" t="s">
        <v>77</v>
      </c>
      <c r="AA38" s="38"/>
      <c r="AB38" s="5" t="s">
        <v>39</v>
      </c>
      <c r="AC38" s="5">
        <v>-4.380036975233434</v>
      </c>
      <c r="AD38" s="5" t="s">
        <v>75</v>
      </c>
      <c r="AE38" s="5" t="s">
        <v>92</v>
      </c>
      <c r="AF38" s="5" t="s">
        <v>81</v>
      </c>
      <c r="AG38" s="5" t="s">
        <v>77</v>
      </c>
      <c r="AJ38" s="7"/>
      <c r="AK38" s="7"/>
      <c r="AL38" s="7"/>
      <c r="AM38" s="38"/>
      <c r="AN38" s="5" t="s">
        <v>39</v>
      </c>
      <c r="AO38" s="5">
        <v>-3.2587590157022244</v>
      </c>
      <c r="AP38" s="5" t="s">
        <v>75</v>
      </c>
      <c r="AQ38" s="5" t="s">
        <v>92</v>
      </c>
      <c r="AR38" s="5" t="s">
        <v>81</v>
      </c>
      <c r="AS38" s="5" t="s">
        <v>77</v>
      </c>
      <c r="AY38" s="7"/>
      <c r="AZ38" s="13"/>
      <c r="BA38" s="13"/>
      <c r="BB38" s="13"/>
      <c r="BC38" s="13"/>
      <c r="BD38" s="13"/>
      <c r="BE38" s="13"/>
    </row>
    <row r="39" spans="1:62" x14ac:dyDescent="0.25">
      <c r="A39" s="38"/>
      <c r="B39" s="5" t="s">
        <v>46</v>
      </c>
      <c r="C39" s="5">
        <v>-4.6725527597277141</v>
      </c>
      <c r="D39" s="5" t="s">
        <v>75</v>
      </c>
      <c r="E39" s="5" t="s">
        <v>92</v>
      </c>
      <c r="F39" s="5" t="s">
        <v>81</v>
      </c>
      <c r="G39" s="5" t="s">
        <v>77</v>
      </c>
      <c r="J39" s="7"/>
      <c r="K39" s="7"/>
      <c r="L39" s="7"/>
      <c r="O39" s="38"/>
      <c r="P39" s="5" t="s">
        <v>46</v>
      </c>
      <c r="Q39" s="5">
        <v>-2.2413416234292569</v>
      </c>
      <c r="R39" s="5" t="s">
        <v>75</v>
      </c>
      <c r="S39" s="5" t="s">
        <v>92</v>
      </c>
      <c r="T39" s="5" t="s">
        <v>81</v>
      </c>
      <c r="U39" s="5" t="s">
        <v>77</v>
      </c>
      <c r="AA39" s="38"/>
      <c r="AB39" s="5" t="s">
        <v>46</v>
      </c>
      <c r="AC39" s="5">
        <v>-3.826440798765022</v>
      </c>
      <c r="AD39" s="5" t="s">
        <v>75</v>
      </c>
      <c r="AE39" s="5" t="s">
        <v>92</v>
      </c>
      <c r="AF39" s="5" t="s">
        <v>81</v>
      </c>
      <c r="AG39" s="5" t="s">
        <v>77</v>
      </c>
      <c r="AJ39" s="7"/>
      <c r="AK39" s="7"/>
      <c r="AL39" s="7"/>
      <c r="AM39" s="38"/>
      <c r="AN39" s="5" t="s">
        <v>46</v>
      </c>
      <c r="AO39" s="5">
        <v>-2.1646182213186824</v>
      </c>
      <c r="AP39" s="5" t="s">
        <v>75</v>
      </c>
      <c r="AQ39" s="5" t="s">
        <v>92</v>
      </c>
      <c r="AR39" s="5" t="s">
        <v>81</v>
      </c>
      <c r="AS39" s="5" t="s">
        <v>77</v>
      </c>
      <c r="AY39" s="7"/>
      <c r="AZ39" s="13"/>
      <c r="BA39" s="13"/>
      <c r="BB39" s="13"/>
      <c r="BC39" s="13"/>
      <c r="BD39" s="13"/>
      <c r="BE39" s="13"/>
    </row>
    <row r="40" spans="1:62" x14ac:dyDescent="0.25">
      <c r="A40" s="38"/>
      <c r="B40" s="6" t="s">
        <v>42</v>
      </c>
      <c r="C40" s="6">
        <v>-4.6711910366341822</v>
      </c>
      <c r="D40" s="6" t="s">
        <v>75</v>
      </c>
      <c r="E40" s="6" t="s">
        <v>92</v>
      </c>
      <c r="F40" s="6" t="s">
        <v>81</v>
      </c>
      <c r="G40" s="6" t="s">
        <v>82</v>
      </c>
      <c r="J40" s="7"/>
      <c r="K40" s="7"/>
      <c r="L40" s="7"/>
      <c r="O40" s="38"/>
      <c r="P40" s="6" t="s">
        <v>42</v>
      </c>
      <c r="Q40" s="6">
        <v>-2.3157571234820313</v>
      </c>
      <c r="R40" s="6" t="s">
        <v>75</v>
      </c>
      <c r="S40" s="6" t="s">
        <v>92</v>
      </c>
      <c r="T40" s="6" t="s">
        <v>81</v>
      </c>
      <c r="U40" s="6" t="s">
        <v>82</v>
      </c>
      <c r="AA40" s="38"/>
      <c r="AB40" s="6" t="s">
        <v>42</v>
      </c>
      <c r="AC40" s="6">
        <v>-3.9853436013590566</v>
      </c>
      <c r="AD40" s="6" t="s">
        <v>75</v>
      </c>
      <c r="AE40" s="6" t="s">
        <v>92</v>
      </c>
      <c r="AF40" s="6" t="s">
        <v>81</v>
      </c>
      <c r="AG40" s="6" t="s">
        <v>82</v>
      </c>
      <c r="AJ40" s="7"/>
      <c r="AK40" s="7"/>
      <c r="AL40" s="7"/>
      <c r="AM40" s="38"/>
      <c r="AN40" s="6" t="s">
        <v>42</v>
      </c>
      <c r="AO40" s="6">
        <v>-2.4375306256357558</v>
      </c>
      <c r="AP40" s="6" t="s">
        <v>75</v>
      </c>
      <c r="AQ40" s="6" t="s">
        <v>92</v>
      </c>
      <c r="AR40" s="6" t="s">
        <v>81</v>
      </c>
      <c r="AS40" s="6" t="s">
        <v>82</v>
      </c>
      <c r="AY40" s="7"/>
      <c r="AZ40" s="13"/>
      <c r="BA40" s="13"/>
      <c r="BB40" s="13"/>
      <c r="BC40" s="13"/>
      <c r="BD40" s="13"/>
      <c r="BE40" s="13"/>
    </row>
    <row r="41" spans="1:62" x14ac:dyDescent="0.25">
      <c r="A41" s="38"/>
      <c r="B41" s="6" t="s">
        <v>49</v>
      </c>
      <c r="C41" s="6">
        <v>-6.6614651343542146</v>
      </c>
      <c r="D41" s="6" t="s">
        <v>75</v>
      </c>
      <c r="E41" s="6" t="s">
        <v>92</v>
      </c>
      <c r="F41" s="6" t="s">
        <v>81</v>
      </c>
      <c r="G41" s="6" t="s">
        <v>82</v>
      </c>
      <c r="J41" s="7"/>
      <c r="K41" s="7"/>
      <c r="L41" s="7"/>
      <c r="O41" s="38"/>
      <c r="P41" s="6" t="s">
        <v>49</v>
      </c>
      <c r="Q41" s="6">
        <v>-2.7296328239320227</v>
      </c>
      <c r="R41" s="6" t="s">
        <v>75</v>
      </c>
      <c r="S41" s="6" t="s">
        <v>92</v>
      </c>
      <c r="T41" s="6" t="s">
        <v>81</v>
      </c>
      <c r="U41" s="6" t="s">
        <v>82</v>
      </c>
      <c r="X41" s="7"/>
      <c r="Y41" s="7"/>
      <c r="Z41" s="7"/>
      <c r="AA41" s="38"/>
      <c r="AB41" s="6" t="s">
        <v>49</v>
      </c>
      <c r="AC41" s="6">
        <v>-4.2560146017099525</v>
      </c>
      <c r="AD41" s="6" t="s">
        <v>75</v>
      </c>
      <c r="AE41" s="6" t="s">
        <v>92</v>
      </c>
      <c r="AF41" s="6" t="s">
        <v>81</v>
      </c>
      <c r="AG41" s="6" t="s">
        <v>82</v>
      </c>
      <c r="AJ41" s="7"/>
      <c r="AK41" s="7"/>
      <c r="AL41" s="7"/>
      <c r="AM41" s="38"/>
      <c r="AN41" s="6" t="s">
        <v>49</v>
      </c>
      <c r="AO41" s="6">
        <v>-2.8589361193417782</v>
      </c>
      <c r="AP41" s="6" t="s">
        <v>75</v>
      </c>
      <c r="AQ41" s="6" t="s">
        <v>92</v>
      </c>
      <c r="AR41" s="6" t="s">
        <v>81</v>
      </c>
      <c r="AS41" s="6" t="s">
        <v>82</v>
      </c>
      <c r="AY41" s="7"/>
      <c r="AZ41" s="7"/>
      <c r="BA41" s="7"/>
      <c r="BB41" s="7"/>
      <c r="BC41" s="7"/>
      <c r="BD41" s="7"/>
      <c r="BE41" s="7"/>
    </row>
    <row r="42" spans="1:62" x14ac:dyDescent="0.25">
      <c r="A42" s="38"/>
      <c r="B42" s="4" t="s">
        <v>4</v>
      </c>
      <c r="C42" s="4">
        <v>-2.4950054693217534</v>
      </c>
      <c r="D42" s="4" t="s">
        <v>75</v>
      </c>
      <c r="E42" s="4" t="s">
        <v>74</v>
      </c>
      <c r="F42" s="4" t="s">
        <v>76</v>
      </c>
      <c r="G42" s="4" t="s">
        <v>99</v>
      </c>
      <c r="J42" s="7"/>
      <c r="K42" s="7"/>
      <c r="L42" s="7"/>
      <c r="O42" s="38"/>
      <c r="P42" s="4" t="s">
        <v>4</v>
      </c>
      <c r="Q42" s="4">
        <v>-3.6274738474990826</v>
      </c>
      <c r="R42" s="4" t="s">
        <v>75</v>
      </c>
      <c r="S42" s="4" t="s">
        <v>74</v>
      </c>
      <c r="T42" s="4" t="s">
        <v>76</v>
      </c>
      <c r="U42" s="4" t="s">
        <v>99</v>
      </c>
      <c r="X42" s="7"/>
      <c r="Y42" s="7"/>
      <c r="Z42" s="7"/>
      <c r="AA42" s="38"/>
      <c r="AB42" s="4" t="s">
        <v>4</v>
      </c>
      <c r="AC42" s="4">
        <v>-5.2393727407574273</v>
      </c>
      <c r="AD42" s="4" t="s">
        <v>75</v>
      </c>
      <c r="AE42" s="4" t="s">
        <v>74</v>
      </c>
      <c r="AF42" s="4" t="s">
        <v>76</v>
      </c>
      <c r="AG42" s="4" t="s">
        <v>99</v>
      </c>
      <c r="AJ42" s="7"/>
      <c r="AK42" s="7"/>
      <c r="AL42" s="7"/>
      <c r="AM42" s="38"/>
      <c r="AN42" s="4" t="s">
        <v>4</v>
      </c>
      <c r="AO42" s="4">
        <v>-4.8950265582076202</v>
      </c>
      <c r="AP42" s="4" t="s">
        <v>75</v>
      </c>
      <c r="AQ42" s="4" t="s">
        <v>74</v>
      </c>
      <c r="AR42" s="4" t="s">
        <v>76</v>
      </c>
      <c r="AS42" s="4" t="s">
        <v>99</v>
      </c>
      <c r="AY42" s="7"/>
      <c r="AZ42" s="7"/>
      <c r="BA42" s="7"/>
      <c r="BB42" s="7"/>
      <c r="BC42" s="7"/>
      <c r="BD42" s="7"/>
      <c r="BE42" s="7"/>
    </row>
    <row r="43" spans="1:62" x14ac:dyDescent="0.25">
      <c r="B43" s="4"/>
      <c r="C43" s="4"/>
      <c r="D43" s="4"/>
      <c r="E43" s="4"/>
      <c r="F43" s="4"/>
      <c r="G43" s="4"/>
      <c r="J43" s="7"/>
      <c r="K43" s="7"/>
      <c r="L43" s="7"/>
      <c r="X43" s="7"/>
      <c r="Y43" s="7"/>
      <c r="Z43" s="7"/>
      <c r="AJ43" s="7"/>
      <c r="AK43" s="7"/>
      <c r="AL43" s="7"/>
      <c r="AP43"/>
      <c r="AQ43"/>
      <c r="AY43" s="7"/>
      <c r="AZ43" s="7"/>
      <c r="BA43" s="7"/>
      <c r="BB43" s="7"/>
      <c r="BC43" s="7"/>
      <c r="BD43" s="7"/>
      <c r="BE43" s="7"/>
    </row>
    <row r="44" spans="1:62" x14ac:dyDescent="0.25">
      <c r="B44" s="7"/>
      <c r="C44" s="7"/>
      <c r="J44" s="7"/>
      <c r="K44" s="7"/>
      <c r="L44" s="7"/>
      <c r="M44" s="7"/>
      <c r="N44" s="7"/>
      <c r="O44" s="7"/>
      <c r="P44" s="7"/>
      <c r="Q44" s="7"/>
      <c r="R44" s="7"/>
      <c r="AD44" s="7"/>
      <c r="AE44" s="7"/>
      <c r="BD44" s="7"/>
      <c r="BE44" s="7"/>
      <c r="BF44" s="7"/>
      <c r="BG44" s="7"/>
      <c r="BH44" s="7"/>
      <c r="BI44" s="7"/>
      <c r="BJ44" s="7"/>
    </row>
    <row r="45" spans="1:62" hidden="1" x14ac:dyDescent="0.25">
      <c r="J45" s="7"/>
      <c r="K45" s="7"/>
      <c r="L45" s="7"/>
      <c r="M45" s="7"/>
      <c r="N45" s="7"/>
      <c r="O45" s="7"/>
      <c r="P45" s="7"/>
      <c r="Q45" s="7"/>
      <c r="R45" s="7"/>
      <c r="AD45" s="7"/>
      <c r="AE45" s="7"/>
      <c r="BD45" s="7"/>
      <c r="BE45" s="7"/>
      <c r="BF45" s="7"/>
      <c r="BG45" s="7"/>
      <c r="BH45" s="7"/>
      <c r="BI45" s="7"/>
      <c r="BJ45" s="7"/>
    </row>
    <row r="46" spans="1:62" ht="15" hidden="1" customHeight="1" x14ac:dyDescent="0.25">
      <c r="B46" s="39" t="s">
        <v>77</v>
      </c>
      <c r="C46" s="39"/>
      <c r="D46" s="39"/>
      <c r="E46" s="39"/>
      <c r="F46" s="35" t="s">
        <v>82</v>
      </c>
      <c r="G46" s="35"/>
      <c r="J46" s="7"/>
      <c r="K46" s="7"/>
      <c r="L46" s="7"/>
      <c r="M46" s="7"/>
      <c r="N46" s="7"/>
      <c r="O46" s="32"/>
      <c r="P46" s="32"/>
      <c r="Q46" s="32"/>
      <c r="R46" s="32"/>
      <c r="S46" s="33"/>
      <c r="U46" s="34" t="s">
        <v>77</v>
      </c>
      <c r="V46" s="34"/>
      <c r="W46" s="34"/>
      <c r="X46" s="34"/>
      <c r="Y46" s="34"/>
      <c r="Z46" s="40"/>
      <c r="AA46" s="40"/>
      <c r="AB46" s="40"/>
      <c r="AC46" s="40"/>
      <c r="AD46" s="33"/>
      <c r="AE46" s="33"/>
      <c r="AG46" s="39" t="s">
        <v>77</v>
      </c>
      <c r="AH46" s="39"/>
      <c r="AI46" s="39"/>
      <c r="AJ46" s="39"/>
      <c r="AK46" s="34"/>
      <c r="AL46" s="40" t="s">
        <v>82</v>
      </c>
      <c r="AM46" s="40"/>
      <c r="AN46" s="40"/>
      <c r="AO46" s="40"/>
      <c r="AP46" s="33"/>
      <c r="AQ46" s="33"/>
      <c r="AS46" s="39" t="s">
        <v>77</v>
      </c>
      <c r="AT46" s="39"/>
      <c r="AU46" s="39"/>
      <c r="AV46" s="39"/>
      <c r="AW46" s="40" t="s">
        <v>82</v>
      </c>
      <c r="AX46" s="40"/>
      <c r="AY46" s="40"/>
      <c r="AZ46" s="40"/>
    </row>
    <row r="47" spans="1:62" ht="15" hidden="1" customHeight="1" x14ac:dyDescent="0.25">
      <c r="A47" s="1" t="s">
        <v>94</v>
      </c>
      <c r="B47" s="41" t="s">
        <v>100</v>
      </c>
      <c r="C47" s="41"/>
      <c r="D47" s="41" t="s">
        <v>81</v>
      </c>
      <c r="E47" s="41"/>
      <c r="F47" s="40" t="s">
        <v>100</v>
      </c>
      <c r="G47" s="40"/>
      <c r="H47" s="35"/>
      <c r="I47" s="35"/>
      <c r="J47" s="32" t="s">
        <v>99</v>
      </c>
      <c r="K47" s="32"/>
      <c r="L47" s="32"/>
      <c r="M47" s="32"/>
      <c r="N47" s="32"/>
      <c r="O47" s="32"/>
      <c r="P47" s="32"/>
      <c r="Q47" s="32"/>
      <c r="R47" s="32"/>
      <c r="S47" s="33"/>
      <c r="T47" s="1" t="s">
        <v>95</v>
      </c>
      <c r="U47" s="36" t="s">
        <v>100</v>
      </c>
      <c r="V47" s="36"/>
      <c r="W47" s="41" t="s">
        <v>81</v>
      </c>
      <c r="X47" s="41"/>
      <c r="Y47" s="36"/>
      <c r="Z47" s="40"/>
      <c r="AA47" s="40"/>
      <c r="AB47" s="40"/>
      <c r="AC47" s="40"/>
      <c r="AD47" s="33"/>
      <c r="AE47" s="33"/>
      <c r="AF47" s="1" t="s">
        <v>96</v>
      </c>
      <c r="AG47" s="41" t="s">
        <v>100</v>
      </c>
      <c r="AH47" s="41"/>
      <c r="AI47" s="41" t="s">
        <v>81</v>
      </c>
      <c r="AJ47" s="41"/>
      <c r="AK47" s="36"/>
      <c r="AL47" s="40" t="s">
        <v>100</v>
      </c>
      <c r="AM47" s="40"/>
      <c r="AN47" s="40" t="s">
        <v>81</v>
      </c>
      <c r="AO47" s="40"/>
      <c r="AP47" s="33"/>
      <c r="AQ47" s="33"/>
      <c r="AR47" s="1" t="s">
        <v>97</v>
      </c>
      <c r="AS47" s="41" t="s">
        <v>100</v>
      </c>
      <c r="AT47" s="41"/>
      <c r="AU47" s="41" t="s">
        <v>81</v>
      </c>
      <c r="AV47" s="41"/>
      <c r="AW47" s="40" t="s">
        <v>100</v>
      </c>
      <c r="AX47" s="40"/>
      <c r="AY47" s="40" t="s">
        <v>81</v>
      </c>
      <c r="AZ47" s="40"/>
    </row>
    <row r="48" spans="1:62" hidden="1" x14ac:dyDescent="0.25">
      <c r="B48" s="16" t="s">
        <v>75</v>
      </c>
      <c r="C48" s="16" t="s">
        <v>82</v>
      </c>
      <c r="D48" s="16" t="s">
        <v>75</v>
      </c>
      <c r="E48" s="16" t="s">
        <v>82</v>
      </c>
      <c r="F48" s="17" t="s">
        <v>75</v>
      </c>
      <c r="G48" s="17" t="s">
        <v>82</v>
      </c>
      <c r="H48" s="40" t="s">
        <v>81</v>
      </c>
      <c r="I48" s="40"/>
      <c r="J48" s="32"/>
      <c r="K48" s="32"/>
      <c r="L48" s="32"/>
      <c r="M48" s="32"/>
      <c r="N48" s="32"/>
      <c r="O48" s="19"/>
      <c r="P48" s="19"/>
      <c r="Q48" s="19"/>
      <c r="R48" s="19" t="s">
        <v>82</v>
      </c>
      <c r="S48" s="14"/>
      <c r="U48" s="16" t="s">
        <v>75</v>
      </c>
      <c r="V48" s="16" t="s">
        <v>82</v>
      </c>
      <c r="W48" s="16" t="s">
        <v>75</v>
      </c>
      <c r="X48" s="16" t="s">
        <v>82</v>
      </c>
      <c r="Y48" s="16"/>
      <c r="Z48" s="17"/>
      <c r="AA48" s="17"/>
      <c r="AB48" s="17"/>
      <c r="AC48" s="17"/>
      <c r="AD48" s="14"/>
      <c r="AE48" s="14"/>
      <c r="AG48" s="16" t="s">
        <v>75</v>
      </c>
      <c r="AH48" s="16" t="s">
        <v>82</v>
      </c>
      <c r="AI48" s="16" t="s">
        <v>75</v>
      </c>
      <c r="AJ48" s="16" t="s">
        <v>82</v>
      </c>
      <c r="AK48" s="16"/>
      <c r="AL48" s="17" t="s">
        <v>75</v>
      </c>
      <c r="AM48" s="17" t="s">
        <v>82</v>
      </c>
      <c r="AN48" s="17" t="s">
        <v>75</v>
      </c>
      <c r="AO48" s="17" t="s">
        <v>82</v>
      </c>
      <c r="AP48" s="14"/>
      <c r="AQ48" s="14"/>
      <c r="AS48" s="16" t="s">
        <v>75</v>
      </c>
      <c r="AT48" s="16" t="s">
        <v>82</v>
      </c>
      <c r="AU48" s="16" t="s">
        <v>75</v>
      </c>
      <c r="AV48" s="16" t="s">
        <v>82</v>
      </c>
      <c r="AW48" s="17" t="s">
        <v>75</v>
      </c>
      <c r="AX48" s="17" t="s">
        <v>82</v>
      </c>
      <c r="AY48" s="17" t="s">
        <v>75</v>
      </c>
      <c r="AZ48" s="17" t="s">
        <v>82</v>
      </c>
    </row>
    <row r="49" spans="1:53" hidden="1" x14ac:dyDescent="0.25">
      <c r="A49" s="9" t="s">
        <v>79</v>
      </c>
      <c r="B49" s="2">
        <f>AVERAGE(C2,C4)</f>
        <v>-6.4098986406933314</v>
      </c>
      <c r="C49">
        <f>AVERAGE(C5:C6)</f>
        <v>-5.6690924619846452</v>
      </c>
      <c r="D49">
        <f>AVERAGE(C3,C7)</f>
        <v>-5.6544801055659022</v>
      </c>
      <c r="E49">
        <f>AVERAGE(C8:C9)</f>
        <v>-5.4396706747542218</v>
      </c>
      <c r="F49">
        <f>AVERAGE(C18:C19)</f>
        <v>-4.7779299952358238</v>
      </c>
      <c r="G49">
        <f>AVERAGE(C20:C21)</f>
        <v>-4.2631793039366119</v>
      </c>
      <c r="H49" s="17" t="s">
        <v>75</v>
      </c>
      <c r="I49" s="17" t="s">
        <v>82</v>
      </c>
      <c r="J49" s="19" t="s">
        <v>75</v>
      </c>
      <c r="K49" s="19"/>
      <c r="L49" s="19"/>
      <c r="M49" s="19"/>
      <c r="N49" s="19"/>
      <c r="O49" s="33"/>
      <c r="P49" s="33"/>
      <c r="Q49" s="33"/>
      <c r="R49" s="46">
        <v>7.0293183155696975E-5</v>
      </c>
      <c r="S49" s="7"/>
      <c r="T49" s="9" t="s">
        <v>79</v>
      </c>
      <c r="U49">
        <f>AVERAGE(Q2,Q4)</f>
        <v>-4.1636947045054891</v>
      </c>
      <c r="V49">
        <f>AVERAGE(Q5:Q6)</f>
        <v>-3.5293439171361678</v>
      </c>
      <c r="W49">
        <f>AVERAGE(Q3,Q7)</f>
        <v>-3.5287242226417708</v>
      </c>
      <c r="X49">
        <f>AVERAGE(Q8:Q9)</f>
        <v>-4.6661925360465553</v>
      </c>
      <c r="AD49" s="7"/>
      <c r="AE49" s="7"/>
      <c r="AF49" s="9" t="s">
        <v>79</v>
      </c>
      <c r="AG49">
        <f>AVERAGE(AC2,AC4)</f>
        <v>-4.6522187801585693</v>
      </c>
      <c r="AH49">
        <f>AVERAGE(AC5:AC6)</f>
        <v>-4.7050552433309347</v>
      </c>
      <c r="AI49">
        <f>AVERAGE(AC3,AC7)</f>
        <v>-4.6625299679677976</v>
      </c>
      <c r="AJ49">
        <f>AVERAGE(AC8:AC9)</f>
        <v>-4.4090306611135777</v>
      </c>
      <c r="AL49">
        <f>AVERAGE(AC18:AC19)</f>
        <v>-3.6634203364331839</v>
      </c>
      <c r="AM49">
        <f>AVERAGE(AC20:AC21)</f>
        <v>-3.5073514507715884</v>
      </c>
      <c r="AN49">
        <f>AVERAGE(AC22:AC23)</f>
        <v>-3.7021386972843358</v>
      </c>
      <c r="AO49">
        <f>AVERAGE(AC24:AC25)</f>
        <v>-4.2062716400989508</v>
      </c>
      <c r="AR49" s="9" t="s">
        <v>79</v>
      </c>
      <c r="AS49">
        <f>AVERAGE(AO2,AO4)</f>
        <v>-4.8797112551348025</v>
      </c>
      <c r="AT49">
        <f>AVERAGE(AO5:AO6)</f>
        <v>-4.3680718900697197</v>
      </c>
      <c r="AU49">
        <f>AVERAGE(AO3,AO7)</f>
        <v>-4.3947920932031739</v>
      </c>
      <c r="AV49">
        <f>AVERAGE(AO8:AO9)</f>
        <v>-3.7476736622342441</v>
      </c>
      <c r="AW49">
        <f>AVERAGE(AO18:AO19)</f>
        <v>-2.4308219476848363</v>
      </c>
      <c r="AX49">
        <f>AVERAGE(AO20:AO21)</f>
        <v>-2.344289525057607</v>
      </c>
      <c r="AY49">
        <f>AVERAGE(AO22:AO23)</f>
        <v>-2.2729320633485806</v>
      </c>
      <c r="AZ49">
        <f>AVERAGE(AO24:AO25)</f>
        <v>-3.5830508714057636</v>
      </c>
    </row>
    <row r="50" spans="1:53" hidden="1" x14ac:dyDescent="0.25">
      <c r="A50" s="9" t="s">
        <v>92</v>
      </c>
      <c r="B50">
        <f>AVERAGE(C12:C13)</f>
        <v>-5.6968808164031941</v>
      </c>
      <c r="C50">
        <f>AVERAGE(C14:C15)</f>
        <v>-4.8521872174566907</v>
      </c>
      <c r="D50">
        <f>AVERAGE(C10,C16)</f>
        <v>-5.0016882179178754</v>
      </c>
      <c r="E50">
        <f>AVERAGE(C11,C17)</f>
        <v>-4.8801305619479773</v>
      </c>
      <c r="F50">
        <f>AVERAGE(C27:C28)</f>
        <v>-5.5431173074247369</v>
      </c>
      <c r="G50">
        <f>AVERAGE(C29:C30)</f>
        <v>-5.0031267610488115</v>
      </c>
      <c r="H50">
        <f>AVERAGE(C22:C23)</f>
        <v>-4.7006414123463589</v>
      </c>
      <c r="I50">
        <f>AVERAGE(C24:C25)</f>
        <v>-5.2372598417000287</v>
      </c>
      <c r="J50" s="46">
        <v>7.0293183155696975E-5</v>
      </c>
      <c r="K50" s="33"/>
      <c r="L50" s="33"/>
      <c r="M50" s="33"/>
      <c r="N50" s="33"/>
      <c r="O50" s="33"/>
      <c r="P50" s="33"/>
      <c r="Q50" s="33"/>
      <c r="R50" s="46"/>
      <c r="S50" s="7"/>
      <c r="T50" s="9" t="s">
        <v>92</v>
      </c>
      <c r="U50">
        <f>AVERAGE(Q12:Q13)</f>
        <v>-3.2369842664766804</v>
      </c>
      <c r="V50">
        <f>AVERAGE(Q14:Q15)</f>
        <v>-2.7189783101327665</v>
      </c>
      <c r="W50">
        <f>AVERAGE(Q10,Q16)</f>
        <v>-3.0894800800303148</v>
      </c>
      <c r="X50">
        <f>AVERAGE(Q11,Q17)</f>
        <v>-2.5271212443969153</v>
      </c>
      <c r="AD50" s="7"/>
      <c r="AE50" s="7"/>
      <c r="AF50" s="9" t="s">
        <v>92</v>
      </c>
      <c r="AG50">
        <f>AVERAGE(AC12:AC13)</f>
        <v>-4.1892105533578921</v>
      </c>
      <c r="AH50">
        <f>AVERAGE(AC14:AC15)</f>
        <v>-3.9760738755051808</v>
      </c>
      <c r="AI50">
        <f>AVERAGE(AC10,AC16)</f>
        <v>-4.2472473922479566</v>
      </c>
      <c r="AJ50">
        <f>AVERAGE(AC11,AC17)</f>
        <v>-3.9661579155855522</v>
      </c>
      <c r="AL50">
        <f>AVERAGE(AC27:AC28)</f>
        <v>-4.7087425903121378</v>
      </c>
      <c r="AM50">
        <f>AVERAGE(AC29:AC30)</f>
        <v>-4.6169483324560119</v>
      </c>
      <c r="AN50">
        <f>AVERAGE(AC31:AC32)</f>
        <v>-4.3793625970326655</v>
      </c>
      <c r="AO50">
        <f>AVERAGE(AC33,AC26)</f>
        <v>-4.211610599921368</v>
      </c>
      <c r="AR50" s="9" t="s">
        <v>92</v>
      </c>
      <c r="AS50">
        <f>AVERAGE(AO12:AO13)</f>
        <v>-2.7441965873864831</v>
      </c>
      <c r="AT50">
        <f>AVERAGE(AO14:AO15)</f>
        <v>-2.1379093970156124</v>
      </c>
      <c r="AU50">
        <f>AVERAGE(AO10,AO16)</f>
        <v>-2.5336089585112744</v>
      </c>
      <c r="AV50">
        <f>AVERAGE(AO11,AO17)</f>
        <v>-2.3948318143885707</v>
      </c>
      <c r="AW50">
        <f>AVERAGE(AO27:AO28)</f>
        <v>-4.4315316675449967</v>
      </c>
      <c r="AX50">
        <f>AVERAGE(AO29:AO30)</f>
        <v>-2.9151939476103652</v>
      </c>
      <c r="AY50">
        <f>AVERAGE(AO31:AO32)</f>
        <v>-2.5711443402382335</v>
      </c>
      <c r="AZ50">
        <f>AVERAGE(AO33,AO26)</f>
        <v>-2.8166427977160904</v>
      </c>
    </row>
    <row r="51" spans="1:53" hidden="1" x14ac:dyDescent="0.25">
      <c r="A51" s="9" t="s">
        <v>99</v>
      </c>
      <c r="H51">
        <f>AVERAGE(C31:C32)</f>
        <v>-4.8748522705974962</v>
      </c>
      <c r="I51">
        <f>AVERAGE(C42,C26)</f>
        <v>-3.4114742907838478</v>
      </c>
      <c r="J51" s="46"/>
      <c r="K51" s="33"/>
      <c r="L51" s="33"/>
      <c r="M51" s="33"/>
      <c r="N51" s="33"/>
      <c r="O51" s="7"/>
      <c r="P51" s="7"/>
      <c r="Q51" s="7"/>
      <c r="R51" s="7"/>
      <c r="T51" t="s">
        <v>99</v>
      </c>
      <c r="AD51" s="7"/>
      <c r="AE51" s="7"/>
    </row>
    <row r="52" spans="1:53" hidden="1" x14ac:dyDescent="0.25">
      <c r="J52" s="7"/>
      <c r="K52" s="7"/>
      <c r="L52" s="7"/>
      <c r="M52" s="7"/>
      <c r="N52" s="7"/>
      <c r="O52" s="7"/>
      <c r="P52" s="7"/>
      <c r="Q52" s="7"/>
      <c r="R52" s="7"/>
      <c r="AD52" s="7"/>
      <c r="AE52" s="7"/>
    </row>
    <row r="53" spans="1:53" hidden="1" x14ac:dyDescent="0.25">
      <c r="B53" s="9"/>
      <c r="J53" s="7"/>
      <c r="K53" s="7"/>
      <c r="L53" s="7"/>
      <c r="M53" s="7"/>
      <c r="N53" s="7"/>
      <c r="O53" s="7"/>
      <c r="P53" s="7"/>
      <c r="Q53" s="7"/>
      <c r="R53" s="7"/>
    </row>
    <row r="54" spans="1:53" x14ac:dyDescent="0.25">
      <c r="A54" s="51"/>
      <c r="B54" s="9" t="s">
        <v>107</v>
      </c>
      <c r="C54" s="9" t="s">
        <v>108</v>
      </c>
      <c r="D54" s="9" t="s">
        <v>109</v>
      </c>
      <c r="E54" s="9" t="s">
        <v>110</v>
      </c>
      <c r="F54" s="9" t="s">
        <v>111</v>
      </c>
      <c r="G54" s="9" t="s">
        <v>112</v>
      </c>
      <c r="H54" s="9" t="s">
        <v>113</v>
      </c>
      <c r="I54" s="9"/>
      <c r="J54" s="14"/>
      <c r="K54" s="14" t="s">
        <v>114</v>
      </c>
      <c r="L54" s="14" t="s">
        <v>115</v>
      </c>
      <c r="M54" s="14" t="s">
        <v>116</v>
      </c>
      <c r="N54" s="14" t="s">
        <v>117</v>
      </c>
      <c r="O54" s="14"/>
      <c r="P54" s="51"/>
      <c r="Q54" s="9" t="s">
        <v>107</v>
      </c>
      <c r="R54" s="9" t="s">
        <v>108</v>
      </c>
      <c r="S54" s="9" t="s">
        <v>109</v>
      </c>
      <c r="T54" s="9" t="s">
        <v>110</v>
      </c>
      <c r="U54" s="9" t="s">
        <v>111</v>
      </c>
      <c r="V54" s="9" t="s">
        <v>112</v>
      </c>
      <c r="W54" s="9" t="s">
        <v>113</v>
      </c>
      <c r="X54" s="14" t="s">
        <v>115</v>
      </c>
      <c r="Y54" s="14" t="s">
        <v>116</v>
      </c>
      <c r="Z54" s="14" t="s">
        <v>117</v>
      </c>
      <c r="AB54" s="51"/>
      <c r="AC54" s="9" t="s">
        <v>107</v>
      </c>
      <c r="AD54" s="9" t="s">
        <v>108</v>
      </c>
      <c r="AE54" s="9" t="s">
        <v>109</v>
      </c>
      <c r="AF54" s="9" t="s">
        <v>110</v>
      </c>
      <c r="AG54" s="9" t="s">
        <v>111</v>
      </c>
      <c r="AH54" s="9" t="s">
        <v>112</v>
      </c>
      <c r="AI54" s="9" t="s">
        <v>113</v>
      </c>
      <c r="AJ54" s="14" t="s">
        <v>115</v>
      </c>
      <c r="AK54" s="14" t="s">
        <v>116</v>
      </c>
      <c r="AL54" s="14" t="s">
        <v>117</v>
      </c>
      <c r="AN54" s="51"/>
      <c r="AO54" s="9" t="s">
        <v>107</v>
      </c>
      <c r="AP54" s="9" t="s">
        <v>108</v>
      </c>
      <c r="AQ54" s="9" t="s">
        <v>109</v>
      </c>
      <c r="AR54" s="9" t="s">
        <v>110</v>
      </c>
      <c r="AS54" s="9" t="s">
        <v>111</v>
      </c>
      <c r="AT54" s="9" t="s">
        <v>112</v>
      </c>
      <c r="AU54" s="9" t="s">
        <v>113</v>
      </c>
      <c r="AV54" s="14" t="s">
        <v>115</v>
      </c>
      <c r="AW54" s="14" t="s">
        <v>116</v>
      </c>
      <c r="AX54" s="14" t="s">
        <v>117</v>
      </c>
    </row>
    <row r="55" spans="1:53" x14ac:dyDescent="0.25">
      <c r="A55" s="51" t="s">
        <v>118</v>
      </c>
      <c r="B55">
        <f>AVERAGE(C30:C33)</f>
        <v>-4.9682203112735106</v>
      </c>
      <c r="C55">
        <f>AVERAGE(C26:C29)</f>
        <v>-5.0819175110784691</v>
      </c>
      <c r="D55">
        <f>AVERAGE(C26:C33)</f>
        <v>-5.0250689111759899</v>
      </c>
      <c r="E55">
        <f>AVERAGE(C38:C41)</f>
        <v>-5.188460981414698</v>
      </c>
      <c r="F55">
        <f>AVERAGE(C34:C37)</f>
        <v>-4.7102301362000887</v>
      </c>
      <c r="G55">
        <f>AVERAGE(C34:C41)</f>
        <v>-4.9493455588073934</v>
      </c>
      <c r="H55">
        <f>AVERAGE(C3:C8)</f>
        <v>-5.5338624249961361</v>
      </c>
      <c r="K55">
        <f>AVERAGE(C3:C4)</f>
        <v>-5.3806082094866419</v>
      </c>
      <c r="L55" s="4">
        <f>C4</f>
        <v>-5.0160398368753887</v>
      </c>
      <c r="M55" s="4">
        <f>C3</f>
        <v>-5.7451765820978959</v>
      </c>
      <c r="N55" s="50">
        <f>C2</f>
        <v>-7.803757444511275</v>
      </c>
      <c r="O55" s="7"/>
      <c r="P55" s="51" t="s">
        <v>118</v>
      </c>
      <c r="Q55">
        <f>AVERAGE(Q30:Q33)</f>
        <v>-2.9207070631509358</v>
      </c>
      <c r="R55">
        <f>AVERAGE(Q26:Q29)</f>
        <v>-3.4309069453666785</v>
      </c>
      <c r="S55">
        <f>AVERAGE(Q26:Q33)</f>
        <v>-3.1758070042588069</v>
      </c>
      <c r="T55">
        <f>AVERAGE(Q38:Q41)</f>
        <v>-2.5353882676077877</v>
      </c>
      <c r="U55">
        <f>AVERAGE(Q34:Q37)</f>
        <v>-2.5320854759896934</v>
      </c>
      <c r="V55">
        <f>AVERAGE(Q34:Q41)</f>
        <v>-2.5337368717987405</v>
      </c>
      <c r="W55">
        <f>AVERAGE(Q3:Q8)</f>
        <v>-3.4944031809406835</v>
      </c>
      <c r="X55" s="4">
        <f>Q4</f>
        <v>-3.3537114572910971</v>
      </c>
      <c r="Y55" s="4">
        <f>Q3</f>
        <v>-3.5949312408440002</v>
      </c>
      <c r="Z55" s="50">
        <f>Q2</f>
        <v>-4.973677951719881</v>
      </c>
      <c r="AB55" s="51" t="s">
        <v>118</v>
      </c>
      <c r="AC55">
        <f>AVERAGE(AC30:AC33)</f>
        <v>-4.3959777880087101</v>
      </c>
      <c r="AD55">
        <f>AVERAGE(AC26:AC29)</f>
        <v>-4.5623542718523815</v>
      </c>
      <c r="AE55">
        <f>AVERAGE(AC26:AC33)</f>
        <v>-4.4791660299305462</v>
      </c>
      <c r="AF55">
        <f>AVERAGE(AC38:AC41)</f>
        <v>-4.1119589942668666</v>
      </c>
      <c r="AG55">
        <f>AVERAGE(AC34:AC37)</f>
        <v>-3.9572579833462243</v>
      </c>
      <c r="AH55">
        <f>AVERAGE(AC34:AC41)</f>
        <v>-4.034608488806545</v>
      </c>
      <c r="AI55">
        <f>AVERAGE(AC3:AC8)</f>
        <v>-4.5687787680383387</v>
      </c>
      <c r="AJ55" s="4">
        <f>AC4</f>
        <v>-4.0988656919682862</v>
      </c>
      <c r="AK55" s="4">
        <f>AC3</f>
        <v>-4.6575412865231973</v>
      </c>
      <c r="AL55" s="50">
        <f>AC2</f>
        <v>-5.2055718683488523</v>
      </c>
      <c r="AN55" s="51" t="s">
        <v>118</v>
      </c>
      <c r="AO55">
        <f>AVERAGE(AO30:AO33)</f>
        <v>-2.8237880035986516</v>
      </c>
      <c r="AP55">
        <f>AVERAGE(AO26:AO29)</f>
        <v>-3.5434683729561911</v>
      </c>
      <c r="AQ55">
        <f>AVERAGE(AO26:AO33)</f>
        <v>-3.1836281882774218</v>
      </c>
      <c r="AR55">
        <f>AVERAGE(AO38:AO41)</f>
        <v>-2.6799609954996102</v>
      </c>
      <c r="AS55">
        <f>AVERAGE(AO34:AO37)</f>
        <v>-2.4312401381838677</v>
      </c>
      <c r="AT55">
        <f>AVERAGE(AO34:AO41)</f>
        <v>-2.555600566841739</v>
      </c>
      <c r="AU55">
        <f>AVERAGE(AO3:AO8)</f>
        <v>-4.3175692686789846</v>
      </c>
      <c r="AV55" s="4">
        <f>AO4</f>
        <v>-4.2361080662118358</v>
      </c>
      <c r="AW55" s="4">
        <f>AO3</f>
        <v>-4.6000021680265508</v>
      </c>
      <c r="AX55" s="50">
        <f>AO2</f>
        <v>-5.5233144440577693</v>
      </c>
      <c r="AY55" s="7"/>
      <c r="AZ55" s="7"/>
      <c r="BA55" s="7"/>
    </row>
    <row r="56" spans="1:53" x14ac:dyDescent="0.25">
      <c r="A56" s="51" t="s">
        <v>119</v>
      </c>
      <c r="B56">
        <f>STDEVA(C30:C33)</f>
        <v>0.26786013382264068</v>
      </c>
      <c r="C56">
        <f>STDEVA(C26:C29)</f>
        <v>0.60372181637334188</v>
      </c>
      <c r="D56">
        <f>STDEVA(C26:C33)</f>
        <v>0.43663344467426135</v>
      </c>
      <c r="E56">
        <f>STDEVA(C38:C41)</f>
        <v>0.98266942931496759</v>
      </c>
      <c r="F56">
        <f>STDEVA(C34:C37)</f>
        <v>0.52769429625572628</v>
      </c>
      <c r="G56">
        <f>STDEVA(C34:C41)</f>
        <v>0.77364729094099904</v>
      </c>
      <c r="H56">
        <f>STDEVA(C3:C8)</f>
        <v>0.28855251070421251</v>
      </c>
      <c r="M56" s="7"/>
      <c r="P56" s="51" t="s">
        <v>119</v>
      </c>
      <c r="Q56">
        <f>STDEVA(Q30:Q33)</f>
        <v>0.18261486837400423</v>
      </c>
      <c r="R56">
        <f>STDEVA(Q26:Q29)</f>
        <v>0.11935421624075988</v>
      </c>
      <c r="S56">
        <f>STDEVA(Q26:Q33)</f>
        <v>0.30784706241968796</v>
      </c>
      <c r="T56">
        <f>STDEVA(Q38:Q41)</f>
        <v>0.30247303228412925</v>
      </c>
      <c r="U56">
        <f>STDEVA(Q34:Q37)</f>
        <v>0.22342688395717988</v>
      </c>
      <c r="V56">
        <f>STDEVA(Q34:Q41)</f>
        <v>0.24618527867872661</v>
      </c>
      <c r="W56">
        <f>STDEVA(Q3:Q8)</f>
        <v>8.2173278532147551E-2</v>
      </c>
      <c r="AB56" s="51" t="s">
        <v>119</v>
      </c>
      <c r="AC56">
        <f>STDEVA(AC30:AC33)</f>
        <v>0.35461587502358977</v>
      </c>
      <c r="AD56">
        <f>STDEVA(AC26:AC29)</f>
        <v>0.18046637444607791</v>
      </c>
      <c r="AE56">
        <f>STDEVA(AC26:AC33)</f>
        <v>0.27524634735496262</v>
      </c>
      <c r="AF56">
        <f>STDEVA(AC38:AC41)</f>
        <v>0.25177365469718793</v>
      </c>
      <c r="AG56">
        <f>STDEVA(AC34:AC37)</f>
        <v>0.29953770826020298</v>
      </c>
      <c r="AH56">
        <f>STDEVA(AC34:AC41)</f>
        <v>0.2691795049425455</v>
      </c>
      <c r="AI56">
        <f>STDEVA(AC3:AC8)</f>
        <v>0.23542056644023537</v>
      </c>
      <c r="AN56" s="51" t="s">
        <v>119</v>
      </c>
      <c r="AO56">
        <f>STDEVA(AO30:AO33)</f>
        <v>0.32015579771315766</v>
      </c>
      <c r="AP56">
        <f>STDEVA(AO26:AO29)</f>
        <v>1.7755461047839531</v>
      </c>
      <c r="AQ56">
        <f>STDEVA(AO26:AO33)</f>
        <v>1.2421795811709142</v>
      </c>
      <c r="AR56">
        <f>STDEVA(AO38:AO41)</f>
        <v>0.48006593376243989</v>
      </c>
      <c r="AS56">
        <f>STDEVA(AO34:AO37)</f>
        <v>0.37036701343855633</v>
      </c>
      <c r="AT56">
        <f>STDEVA(AO34:AO41)</f>
        <v>0.4186081027704539</v>
      </c>
      <c r="AU56">
        <f>STDEVA(AO3:AO8)</f>
        <v>0.17961812311438971</v>
      </c>
      <c r="AY56" s="26"/>
      <c r="AZ56" s="33"/>
      <c r="BA56" s="7"/>
    </row>
    <row r="57" spans="1:53" x14ac:dyDescent="0.25">
      <c r="A57" s="51" t="s">
        <v>120</v>
      </c>
      <c r="B57">
        <f>_xlfn.CONFIDENCE.T(0.05,B56,4)</f>
        <v>0.42622524660833133</v>
      </c>
      <c r="C57">
        <f>_xlfn.CONFIDENCE.T(0.05,C56,4)</f>
        <v>0.96065613196825583</v>
      </c>
      <c r="D57">
        <f>_xlfn.CONFIDENCE.T(0.05,D56,8)</f>
        <v>0.36503469483093159</v>
      </c>
      <c r="E57">
        <f>_xlfn.CONFIDENCE.T(0.05,E56,4)</f>
        <v>1.5636463473193347</v>
      </c>
      <c r="F57">
        <f>_xlfn.CONFIDENCE.T(0.05,F56,4)</f>
        <v>0.83967938171916157</v>
      </c>
      <c r="G57">
        <f>_xlfn.CONFIDENCE.T(0.05,G56,8)</f>
        <v>0.64678532118882359</v>
      </c>
      <c r="H57">
        <f>_xlfn.CONFIDENCE.T(0.05,H56,6)</f>
        <v>0.30281728871446822</v>
      </c>
      <c r="P57" s="51" t="s">
        <v>120</v>
      </c>
      <c r="Q57">
        <f>_xlfn.CONFIDENCE.T(0.05,Q56,4)</f>
        <v>0.29058100657336033</v>
      </c>
      <c r="R57">
        <f>_xlfn.CONFIDENCE.T(0.05,R56,4)</f>
        <v>0.18991919224771958</v>
      </c>
      <c r="S57">
        <f>_xlfn.CONFIDENCE.T(0.05,S56,8)</f>
        <v>0.25736658484510683</v>
      </c>
      <c r="T57">
        <f>_xlfn.CONFIDENCE.T(0.05,T56,4)</f>
        <v>0.48130209202029361</v>
      </c>
      <c r="U57">
        <f>_xlfn.CONFIDENCE.T(0.05,U56,4)</f>
        <v>0.35552203067528959</v>
      </c>
      <c r="V57">
        <f>_xlfn.CONFIDENCE.T(0.05,V56,8)</f>
        <v>0.20581604357265637</v>
      </c>
      <c r="W57">
        <f>_xlfn.CONFIDENCE.T(0.05,W56,6)</f>
        <v>8.6235567138735231E-2</v>
      </c>
      <c r="AB57" s="51" t="s">
        <v>120</v>
      </c>
      <c r="AC57">
        <f>_xlfn.CONFIDENCE.T(0.05,AC56,4)</f>
        <v>0.56427299063188641</v>
      </c>
      <c r="AD57">
        <f>_xlfn.CONFIDENCE.T(0.05,AD56,4)</f>
        <v>0.2871622732919335</v>
      </c>
      <c r="AE57">
        <f>_xlfn.CONFIDENCE.T(0.05,AE56,8)</f>
        <v>0.23011170499090752</v>
      </c>
      <c r="AF57">
        <f>_xlfn.CONFIDENCE.T(0.05,AF56,4)</f>
        <v>0.40062806857942107</v>
      </c>
      <c r="AG57">
        <f>_xlfn.CONFIDENCE.T(0.05,AG56,4)</f>
        <v>0.47663133647291628</v>
      </c>
      <c r="AH57">
        <f>_xlfn.CONFIDENCE.T(0.05,AH56,8)</f>
        <v>0.22503969780589636</v>
      </c>
      <c r="AI57">
        <f>_xlfn.CONFIDENCE.T(0.05,AI56,6)</f>
        <v>0.24705873278688359</v>
      </c>
      <c r="AN57" s="51" t="s">
        <v>120</v>
      </c>
      <c r="AO57">
        <f>_xlfn.CONFIDENCE.T(0.05,AO56,4)</f>
        <v>0.50943931777369855</v>
      </c>
      <c r="AP57">
        <f>_xlfn.CONFIDENCE.T(0.05,AP56,4)</f>
        <v>2.8252900705152864</v>
      </c>
      <c r="AQ57">
        <f>_xlfn.CONFIDENCE.T(0.05,AQ56,8)</f>
        <v>1.0384881182801167</v>
      </c>
      <c r="AR57">
        <f>_xlfn.CONFIDENCE.T(0.05,AR56,4)</f>
        <v>0.76389202859742533</v>
      </c>
      <c r="AS57">
        <f>_xlfn.CONFIDENCE.T(0.05,AS56,4)</f>
        <v>0.58933656675824775</v>
      </c>
      <c r="AT57">
        <f>_xlfn.CONFIDENCE.T(0.05,AT56,8)</f>
        <v>0.34996513187981981</v>
      </c>
      <c r="AU57">
        <f>_xlfn.CONFIDENCE.T(0.05,AU56,6)</f>
        <v>0.18849765996746531</v>
      </c>
      <c r="AY57" s="26"/>
      <c r="AZ57" s="26"/>
      <c r="BA57" s="7"/>
    </row>
    <row r="58" spans="1:53" x14ac:dyDescent="0.25">
      <c r="A58" s="51" t="s">
        <v>121</v>
      </c>
      <c r="B58">
        <f t="shared" ref="B58:H58" si="0">B55-B57</f>
        <v>-5.3944455578818422</v>
      </c>
      <c r="C58">
        <f t="shared" si="0"/>
        <v>-6.0425736430467252</v>
      </c>
      <c r="D58">
        <f t="shared" si="0"/>
        <v>-5.3901036060069218</v>
      </c>
      <c r="E58">
        <f t="shared" si="0"/>
        <v>-6.7521073287340325</v>
      </c>
      <c r="F58">
        <f t="shared" si="0"/>
        <v>-5.5499095179192501</v>
      </c>
      <c r="G58">
        <f t="shared" si="0"/>
        <v>-5.5961308799962168</v>
      </c>
      <c r="H58">
        <f t="shared" si="0"/>
        <v>-5.8366797137106046</v>
      </c>
      <c r="P58" s="51" t="s">
        <v>121</v>
      </c>
      <c r="Q58">
        <f t="shared" ref="Q58:W58" si="1">Q55-Q57</f>
        <v>-3.2112880697242963</v>
      </c>
      <c r="R58">
        <f t="shared" si="1"/>
        <v>-3.6208261376143982</v>
      </c>
      <c r="S58">
        <f t="shared" si="1"/>
        <v>-3.4331735891039137</v>
      </c>
      <c r="T58">
        <f t="shared" si="1"/>
        <v>-3.0166903596280812</v>
      </c>
      <c r="U58">
        <f t="shared" si="1"/>
        <v>-2.8876075066649829</v>
      </c>
      <c r="V58">
        <f t="shared" si="1"/>
        <v>-2.7395529153713971</v>
      </c>
      <c r="W58">
        <f t="shared" si="1"/>
        <v>-3.5806387480794188</v>
      </c>
      <c r="AB58" s="51" t="s">
        <v>121</v>
      </c>
      <c r="AC58">
        <f t="shared" ref="AC58:AI58" si="2">AC55-AC57</f>
        <v>-4.9602507786405967</v>
      </c>
      <c r="AD58">
        <f t="shared" si="2"/>
        <v>-4.849516545144315</v>
      </c>
      <c r="AE58">
        <f t="shared" si="2"/>
        <v>-4.7092777349214536</v>
      </c>
      <c r="AF58">
        <f t="shared" si="2"/>
        <v>-4.5125870628462881</v>
      </c>
      <c r="AG58">
        <f t="shared" si="2"/>
        <v>-4.4338893198191407</v>
      </c>
      <c r="AH58">
        <f t="shared" si="2"/>
        <v>-4.2596481866124414</v>
      </c>
      <c r="AI58">
        <f t="shared" si="2"/>
        <v>-4.8158375008252223</v>
      </c>
      <c r="AN58" s="51" t="s">
        <v>121</v>
      </c>
      <c r="AO58">
        <f t="shared" ref="AO58:AU58" si="3">AO55-AO57</f>
        <v>-3.33322732137235</v>
      </c>
      <c r="AP58">
        <f t="shared" si="3"/>
        <v>-6.3687584434714779</v>
      </c>
      <c r="AQ58">
        <f t="shared" si="3"/>
        <v>-4.2221163065575382</v>
      </c>
      <c r="AR58">
        <f t="shared" si="3"/>
        <v>-3.4438530240970353</v>
      </c>
      <c r="AS58">
        <f t="shared" si="3"/>
        <v>-3.0205767049421155</v>
      </c>
      <c r="AT58">
        <f t="shared" si="3"/>
        <v>-2.905565698721559</v>
      </c>
      <c r="AU58">
        <f t="shared" si="3"/>
        <v>-4.5060669286464501</v>
      </c>
      <c r="AY58" s="26"/>
      <c r="AZ58" s="26"/>
      <c r="BA58" s="7"/>
    </row>
    <row r="59" spans="1:53" x14ac:dyDescent="0.25">
      <c r="A59" s="51" t="s">
        <v>122</v>
      </c>
      <c r="B59" s="7">
        <f>B55+B57</f>
        <v>-4.541995064665179</v>
      </c>
      <c r="C59" s="7">
        <f t="shared" ref="C59:F59" si="4">C55+C57</f>
        <v>-4.1212613791102131</v>
      </c>
      <c r="D59" s="7">
        <f t="shared" si="4"/>
        <v>-4.6600342163450579</v>
      </c>
      <c r="E59" s="7">
        <f>E55+E57</f>
        <v>-3.6248146340953635</v>
      </c>
      <c r="F59" s="7">
        <f t="shared" si="4"/>
        <v>-3.8705507544809272</v>
      </c>
      <c r="G59" s="7">
        <f>G55+G57</f>
        <v>-4.3025602376185699</v>
      </c>
      <c r="H59" s="7">
        <f>H55+H57</f>
        <v>-5.2310451362816677</v>
      </c>
      <c r="P59" s="51" t="s">
        <v>122</v>
      </c>
      <c r="Q59" s="7">
        <f>Q55+Q57</f>
        <v>-2.6301260565775753</v>
      </c>
      <c r="R59" s="7">
        <f t="shared" ref="R59:S59" si="5">R55+R57</f>
        <v>-3.2409877531189588</v>
      </c>
      <c r="S59" s="7">
        <f t="shared" si="5"/>
        <v>-2.9184404194137001</v>
      </c>
      <c r="T59" s="7">
        <f>T55+T57</f>
        <v>-2.0540861755874942</v>
      </c>
      <c r="U59" s="7">
        <f t="shared" ref="U59" si="6">U55+U57</f>
        <v>-2.1765634453144038</v>
      </c>
      <c r="V59" s="7">
        <f>V55+V57</f>
        <v>-2.3279208282260839</v>
      </c>
      <c r="W59" s="7">
        <f>W55+W57</f>
        <v>-3.4081676138019481</v>
      </c>
      <c r="AB59" s="51" t="s">
        <v>122</v>
      </c>
      <c r="AC59" s="52">
        <f>AC55+AC57</f>
        <v>-3.8317047973768235</v>
      </c>
      <c r="AD59" s="52">
        <f t="shared" ref="AD59:AE59" si="7">AD55+AD57</f>
        <v>-4.2751919985604481</v>
      </c>
      <c r="AE59" s="52">
        <f t="shared" si="7"/>
        <v>-4.2490543249396389</v>
      </c>
      <c r="AF59" s="52">
        <f>AF55+AF57</f>
        <v>-3.7113309256874456</v>
      </c>
      <c r="AG59" s="52">
        <f t="shared" ref="AG59" si="8">AG55+AG57</f>
        <v>-3.4806266468733078</v>
      </c>
      <c r="AH59" s="52">
        <f>AH55+AH57</f>
        <v>-3.8095687910006486</v>
      </c>
      <c r="AI59" s="52">
        <f>AI55+AI57</f>
        <v>-4.3217200352514551</v>
      </c>
      <c r="AJ59" s="53"/>
      <c r="AK59" s="53"/>
      <c r="AL59" s="53"/>
      <c r="AN59" s="51" t="s">
        <v>122</v>
      </c>
      <c r="AO59" s="52">
        <f>AO55+AO57</f>
        <v>-2.3143486858249531</v>
      </c>
      <c r="AP59" s="52">
        <f t="shared" ref="AP59:AQ59" si="9">AP55+AP57</f>
        <v>-0.71817830244090475</v>
      </c>
      <c r="AQ59" s="52">
        <f t="shared" si="9"/>
        <v>-2.1451400699973053</v>
      </c>
      <c r="AR59" s="52">
        <f>AR55+AR57</f>
        <v>-1.9160689669021849</v>
      </c>
      <c r="AS59" s="52">
        <f t="shared" ref="AS59" si="10">AS55+AS57</f>
        <v>-1.84190357142562</v>
      </c>
      <c r="AT59" s="52">
        <f>AT55+AT57</f>
        <v>-2.2056354349619189</v>
      </c>
      <c r="AU59" s="52">
        <f>AU55+AU57</f>
        <v>-4.1290716087115191</v>
      </c>
      <c r="AV59" s="53"/>
      <c r="AW59" s="53"/>
      <c r="AX59" s="53"/>
      <c r="AY59" s="7"/>
      <c r="AZ59" s="7"/>
      <c r="BA59" s="7"/>
    </row>
    <row r="60" spans="1:53" x14ac:dyDescent="0.25">
      <c r="A60" s="51" t="s">
        <v>123</v>
      </c>
      <c r="B60" s="26">
        <f>_xlfn.F.TEST(C3:C8,C30:C33)</f>
        <v>0.96315466033787966</v>
      </c>
      <c r="C60" s="26">
        <f>_xlfn.F.TEST(C3:C8,C26:C29)</f>
        <v>0.14568959105323254</v>
      </c>
      <c r="D60" s="26">
        <f>_xlfn.F.TEST(C3:C8,C26:C33)</f>
        <v>0.37881549774276274</v>
      </c>
      <c r="E60" s="54">
        <f>_xlfn.F.TEST(C3:C8,C38:C41)</f>
        <v>2.1752738090610374E-2</v>
      </c>
      <c r="F60" s="26">
        <f>_xlfn.F.TEST(C3:C8,C34:C37)</f>
        <v>0.22672821981608693</v>
      </c>
      <c r="G60" s="54">
        <f>_xlfn.F.TEST(C3:C8,C34:C41)</f>
        <v>4.5204086577606904E-2</v>
      </c>
      <c r="H60" s="26">
        <f>_xlfn.F.TEST(C3:C8,C3:C8)</f>
        <v>0.99999999999999978</v>
      </c>
      <c r="P60" s="51" t="s">
        <v>124</v>
      </c>
      <c r="Q60" s="55">
        <f>_xlfn.F.TEST(Q3:Q8,Q30:Q33)</f>
        <v>0.11791264359299963</v>
      </c>
      <c r="R60" s="55">
        <f>_xlfn.F.TEST(Q3:Q8,Q26:Q29)</f>
        <v>0.43529700708868135</v>
      </c>
      <c r="S60" s="54">
        <f>_xlfn.F.TEST(Q3:Q8,Q26:Q33)</f>
        <v>1.0272829618413819E-2</v>
      </c>
      <c r="T60" s="54">
        <f>_xlfn.F.TEST(Q3:Q8,Q38:Q41)</f>
        <v>1.5531676093936521E-2</v>
      </c>
      <c r="U60" s="56">
        <f>_xlfn.F.TEST(Q3:Q8,Q34:Q37)</f>
        <v>5.5109115495548741E-2</v>
      </c>
      <c r="V60" s="54">
        <f>_xlfn.F.TEST(Q3:Q8,Q34:Q41)</f>
        <v>2.8018167226275384E-2</v>
      </c>
      <c r="W60" s="55">
        <f>_xlfn.F.TEST(Q3:Q8,Q3:Q8)</f>
        <v>0.99999999999999978</v>
      </c>
      <c r="X60" s="53"/>
      <c r="Y60" s="53"/>
      <c r="Z60" s="53"/>
      <c r="AA60" s="53"/>
      <c r="AB60" s="51" t="s">
        <v>124</v>
      </c>
      <c r="AC60" s="55">
        <f>_xlfn.F.TEST(AC3:AC8,AC30:AC33)</f>
        <v>0.39631954718803425</v>
      </c>
      <c r="AD60" s="55">
        <f>_xlfn.F.TEST(AC3:AC8,AC26:AC29)</f>
        <v>0.70195909315567007</v>
      </c>
      <c r="AE60" s="55">
        <f>_xlfn.F.TEST(AC3:AC8,AC26:AC33)</f>
        <v>0.75551860868702692</v>
      </c>
      <c r="AF60" s="55">
        <f>_xlfn.F.TEST(AC3:AC8,AC38:AC41)</f>
        <v>0.83296307525907742</v>
      </c>
      <c r="AG60" s="55">
        <f>_xlfn.F.TEST(AC3:AC8,AC34:AC37)</f>
        <v>0.59424014947078918</v>
      </c>
      <c r="AH60" s="55">
        <f>_xlfn.F.TEST(AC3:AC8,AC34:AC41)</f>
        <v>0.79425008395649044</v>
      </c>
      <c r="AI60" s="55">
        <f>_xlfn.F.TEST(AC3:AC8,AC3:AC8)</f>
        <v>0.99999999999999978</v>
      </c>
      <c r="AJ60" s="53"/>
      <c r="AK60" s="53"/>
      <c r="AL60" s="53"/>
      <c r="AM60" s="53"/>
      <c r="AN60" s="51" t="s">
        <v>124</v>
      </c>
      <c r="AO60" s="55">
        <f>_xlfn.F.TEST(AO3:AO8,AO30:AO33)</f>
        <v>0.24546474618323325</v>
      </c>
      <c r="AP60" s="54">
        <f>_xlfn.F.TEST(AO3:AO8,AO26:AO29)</f>
        <v>1.4750029966913758E-4</v>
      </c>
      <c r="AQ60" s="54">
        <f>_xlfn.F.TEST(AO3:AO8,AO26:AO33)</f>
        <v>5.5591429555194936E-4</v>
      </c>
      <c r="AR60" s="55">
        <f>_xlfn.F.TEST(AO3:AO8,AO38:AO41)</f>
        <v>5.8965917802512147E-2</v>
      </c>
      <c r="AS60" s="55">
        <f>_xlfn.F.TEST(AO3:AO8,AO34:AO37)</f>
        <v>0.15314689420148059</v>
      </c>
      <c r="AT60" s="55">
        <f>_xlfn.F.TEST(AO3:AO8,AO34:AO41)</f>
        <v>8.068689981462672E-2</v>
      </c>
      <c r="AU60" s="55">
        <f>_xlfn.F.TEST(AO3:AO8,AO3:AO8)</f>
        <v>0.99999999999999978</v>
      </c>
      <c r="AV60" s="53"/>
      <c r="AW60" s="53"/>
      <c r="AX60" s="53"/>
    </row>
    <row r="61" spans="1:53" x14ac:dyDescent="0.25">
      <c r="A61" s="57" t="s">
        <v>125</v>
      </c>
      <c r="B61" s="13">
        <f>_xlfn.T.TEST(C3:C8,C30:C33,2,2)</f>
        <v>1.4254901432378926E-2</v>
      </c>
      <c r="C61" s="7">
        <f>_xlfn.T.TEST(C3:C8,C26:C29,2,2)</f>
        <v>0.14569332231061186</v>
      </c>
      <c r="D61" s="58">
        <f>_xlfn.T.TEST(C3:C8,C26:C33,2,2)</f>
        <v>2.968847789552417E-2</v>
      </c>
      <c r="E61" s="7">
        <f>_xlfn.T.TEST(C3:C8,C38:C41,2,3)</f>
        <v>0.53855721115860833</v>
      </c>
      <c r="F61" s="13">
        <f>_xlfn.T.TEST(C3:C8,C34:C37,2,2)</f>
        <v>1.2133568809544425E-2</v>
      </c>
      <c r="G61" s="14">
        <f>_xlfn.T.TEST(C3:C8,C34:C41,2,3)</f>
        <v>7.9975185231138585E-2</v>
      </c>
      <c r="H61" s="7">
        <f>_xlfn.T.TEST(C3:C8,C3:C8,2,3)</f>
        <v>1</v>
      </c>
      <c r="P61" s="57" t="s">
        <v>126</v>
      </c>
      <c r="Q61" s="13">
        <f>_xlfn.T.TEST(Q3:Q8,Q30:Q33,2,2)</f>
        <v>1.2808085518886087E-4</v>
      </c>
      <c r="R61" s="52">
        <f>_xlfn.T.TEST(Q3:Q8,Q26:Q29,2,2)</f>
        <v>0.34389757348788352</v>
      </c>
      <c r="S61" s="13">
        <f>_xlfn.T.TEST(Q3:Q8,Q26:Q33,2,3)</f>
        <v>2.2503566299314888E-2</v>
      </c>
      <c r="T61" s="13">
        <f>_xlfn.T.TEST(Q3:Q8,Q38:Q41,2,3)</f>
        <v>6.3951970436574935E-3</v>
      </c>
      <c r="U61" s="13">
        <f>_xlfn.T.TEST(Q3:Q8,Q34:Q37,2,2)</f>
        <v>9.5516735349651147E-6</v>
      </c>
      <c r="V61" s="13">
        <f>_xlfn.T.TEST(Q3:Q8,Q34:Q41,2,3)</f>
        <v>2.9040307791135596E-6</v>
      </c>
      <c r="W61" s="52">
        <f>_xlfn.T.TEST(Q3:Q8,Q3:Q8,2,2)</f>
        <v>1</v>
      </c>
      <c r="X61" s="53"/>
      <c r="Y61" s="53"/>
      <c r="Z61" s="53"/>
      <c r="AA61" s="53"/>
      <c r="AB61" s="57" t="s">
        <v>126</v>
      </c>
      <c r="AC61" s="52">
        <f>_xlfn.T.TEST(AC3:AC8,AC30:AC33,2,2)</f>
        <v>0.37665417972242132</v>
      </c>
      <c r="AD61" s="52">
        <f>_xlfn.T.TEST(AC3:AC8,AC26:AC29,2,2)</f>
        <v>0.96445241552284855</v>
      </c>
      <c r="AE61" s="52">
        <f>_xlfn.T.TEST(AC3:AC8,AC26:AC33,2,2)</f>
        <v>0.53440306648651403</v>
      </c>
      <c r="AF61" s="13">
        <f>_xlfn.T.TEST(AC3:AC8,AC38:AC41,2,2)</f>
        <v>1.9049731011210238E-2</v>
      </c>
      <c r="AG61" s="13">
        <f>_xlfn.T.TEST(AC3:AC8,AC34:AC37,2,2)</f>
        <v>6.7299551153198528E-3</v>
      </c>
      <c r="AH61" s="13">
        <f>_xlfn.T.TEST(AC3:AC8,AC34:AC41,2,2)</f>
        <v>2.2325619083902746E-3</v>
      </c>
      <c r="AI61" s="52">
        <f>_xlfn.T.TEST(AC3:AC8,AC3:AC8,2,2)</f>
        <v>1</v>
      </c>
      <c r="AJ61" s="53"/>
      <c r="AK61" s="53"/>
      <c r="AL61" s="53"/>
      <c r="AM61" s="53"/>
      <c r="AN61" s="57" t="s">
        <v>126</v>
      </c>
      <c r="AO61" s="13">
        <f>_xlfn.T.TEST(AO3:AO8,AO30:AO33,2,2)</f>
        <v>1.1869060195131544E-5</v>
      </c>
      <c r="AP61" s="52">
        <f>_xlfn.T.TEST(AO3:AO8,AO26:AO29,2,3)</f>
        <v>0.44800269778596685</v>
      </c>
      <c r="AQ61" s="13">
        <f>_xlfn.T.TEST(AO3:AO8,AO26:AO33,2,3)</f>
        <v>3.6621451701533386E-2</v>
      </c>
      <c r="AR61" s="13">
        <f>_xlfn.T.TEST(AO3:AO8,AO38:AO41,2,2)</f>
        <v>5.3802601002520548E-5</v>
      </c>
      <c r="AS61" s="13">
        <f>_xlfn.T.TEST(AO3:AO8,AO34:AO37,2,2)</f>
        <v>4.3813780935640716E-6</v>
      </c>
      <c r="AT61" s="13">
        <f>_xlfn.T.TEST(AO3:AO8,AO34:AO41,2,2)</f>
        <v>5.5994971012898061E-7</v>
      </c>
      <c r="AU61" s="52">
        <f>_xlfn.T.TEST(AO3:AO8,AO3:AO8,2,2)</f>
        <v>1</v>
      </c>
      <c r="AV61" s="53"/>
      <c r="AW61" s="53"/>
      <c r="AX61" s="53"/>
    </row>
    <row r="62" spans="1:53" x14ac:dyDescent="0.25">
      <c r="A62" s="14" t="s">
        <v>127</v>
      </c>
      <c r="B62" s="7" t="str">
        <f t="shared" ref="B62:J62" si="11">IF(OR($L$55&lt;=B58,$L$55&gt;=B59),"S","NS")</f>
        <v>NS</v>
      </c>
      <c r="C62" s="7" t="str">
        <f t="shared" si="11"/>
        <v>NS</v>
      </c>
      <c r="D62" s="7" t="str">
        <f t="shared" si="11"/>
        <v>NS</v>
      </c>
      <c r="E62" s="7" t="str">
        <f t="shared" si="11"/>
        <v>NS</v>
      </c>
      <c r="F62" s="7" t="str">
        <f t="shared" si="11"/>
        <v>NS</v>
      </c>
      <c r="G62" s="7" t="str">
        <f t="shared" si="11"/>
        <v>NS</v>
      </c>
      <c r="H62" s="13" t="str">
        <f t="shared" si="11"/>
        <v>S</v>
      </c>
      <c r="I62" s="7" t="str">
        <f t="shared" si="11"/>
        <v>S</v>
      </c>
      <c r="J62" s="7" t="str">
        <f t="shared" si="11"/>
        <v>S</v>
      </c>
      <c r="K62" s="7"/>
      <c r="P62" s="14" t="s">
        <v>127</v>
      </c>
      <c r="Q62" s="13" t="str">
        <f>IF(OR($X$55&lt;=Q58,$X$55&gt;=Q59),"S","NS")</f>
        <v>S</v>
      </c>
      <c r="R62" s="52" t="str">
        <f t="shared" ref="R62:W62" si="12">IF(OR($X$55&lt;=R58,$X$55&gt;=R59),"S","NS")</f>
        <v>NS</v>
      </c>
      <c r="S62" s="52" t="str">
        <f t="shared" si="12"/>
        <v>NS</v>
      </c>
      <c r="T62" s="13" t="str">
        <f t="shared" si="12"/>
        <v>S</v>
      </c>
      <c r="U62" s="13" t="str">
        <f t="shared" si="12"/>
        <v>S</v>
      </c>
      <c r="V62" s="13" t="str">
        <f>IF(OR($X$55&lt;=V58,$X$55&gt;=V59),"S","NS")</f>
        <v>S</v>
      </c>
      <c r="W62" s="13" t="str">
        <f t="shared" si="12"/>
        <v>S</v>
      </c>
      <c r="X62" s="52"/>
      <c r="Y62" s="52"/>
      <c r="Z62" s="52"/>
      <c r="AA62" s="53"/>
      <c r="AB62" s="14" t="s">
        <v>127</v>
      </c>
      <c r="AC62" s="52" t="str">
        <f>IF(OR($AJ$55&lt;=AC58,$AJ$55&gt;=AC59),"S","NS")</f>
        <v>NS</v>
      </c>
      <c r="AD62" s="13" t="str">
        <f t="shared" ref="AD62:AI62" si="13">IF(OR($AJ$55&lt;=AD58,$AJ$55&gt;=AD59),"S","NS")</f>
        <v>S</v>
      </c>
      <c r="AE62" s="52" t="str">
        <f t="shared" si="13"/>
        <v>S</v>
      </c>
      <c r="AF62" s="52" t="str">
        <f t="shared" si="13"/>
        <v>NS</v>
      </c>
      <c r="AG62" s="52" t="str">
        <f t="shared" si="13"/>
        <v>NS</v>
      </c>
      <c r="AH62" s="52" t="str">
        <f t="shared" si="13"/>
        <v>NS</v>
      </c>
      <c r="AI62" s="13" t="str">
        <f t="shared" si="13"/>
        <v>S</v>
      </c>
      <c r="AJ62" s="52"/>
      <c r="AK62" s="52"/>
      <c r="AL62" s="52"/>
      <c r="AM62" s="52"/>
      <c r="AN62" s="14" t="s">
        <v>127</v>
      </c>
      <c r="AO62" s="13" t="str">
        <f>IF(OR($AV$55&lt;=AO58,$AV$55&gt;=AO59),"S","NS")</f>
        <v>S</v>
      </c>
      <c r="AP62" s="59" t="str">
        <f t="shared" ref="AP62:AU62" si="14">IF(OR($AV$55&lt;=AP58,$AV$55&gt;=AP59),"S","NS")</f>
        <v>NS</v>
      </c>
      <c r="AQ62" s="13" t="str">
        <f t="shared" si="14"/>
        <v>S</v>
      </c>
      <c r="AR62" s="13" t="str">
        <f t="shared" si="14"/>
        <v>S</v>
      </c>
      <c r="AS62" s="13" t="str">
        <f t="shared" si="14"/>
        <v>S</v>
      </c>
      <c r="AT62" s="13" t="str">
        <f t="shared" si="14"/>
        <v>S</v>
      </c>
      <c r="AU62" s="59" t="str">
        <f t="shared" si="14"/>
        <v>NS</v>
      </c>
      <c r="AV62" s="52"/>
      <c r="AW62" s="52"/>
      <c r="AX62" s="52"/>
    </row>
    <row r="63" spans="1:53" x14ac:dyDescent="0.25">
      <c r="A63" s="57" t="s">
        <v>128</v>
      </c>
      <c r="B63" s="13" t="str">
        <f t="shared" ref="B63:H63" si="15">IF(OR($M$55&lt;=B58,$M$55&gt;=B59),"S","NS")</f>
        <v>S</v>
      </c>
      <c r="C63" s="7" t="str">
        <f t="shared" si="15"/>
        <v>NS</v>
      </c>
      <c r="D63" s="13" t="str">
        <f t="shared" si="15"/>
        <v>S</v>
      </c>
      <c r="E63" s="7" t="str">
        <f t="shared" si="15"/>
        <v>NS</v>
      </c>
      <c r="F63" s="13" t="str">
        <f t="shared" si="15"/>
        <v>S</v>
      </c>
      <c r="G63" s="13" t="str">
        <f t="shared" si="15"/>
        <v>S</v>
      </c>
      <c r="H63" s="7" t="str">
        <f t="shared" si="15"/>
        <v>NS</v>
      </c>
      <c r="P63" s="57" t="s">
        <v>128</v>
      </c>
      <c r="Q63" s="13" t="str">
        <f>IF(OR($Y$55&lt;=Q58,$Y$55&gt;=Q59),"S","NS")</f>
        <v>S</v>
      </c>
      <c r="R63" s="52" t="str">
        <f t="shared" ref="R63:W63" si="16">IF(OR($Y$55&lt;=R58,$Y$55&gt;=R59),"S","NS")</f>
        <v>NS</v>
      </c>
      <c r="S63" s="13" t="str">
        <f t="shared" si="16"/>
        <v>S</v>
      </c>
      <c r="T63" s="13" t="str">
        <f t="shared" si="16"/>
        <v>S</v>
      </c>
      <c r="U63" s="13" t="str">
        <f t="shared" si="16"/>
        <v>S</v>
      </c>
      <c r="V63" s="13" t="str">
        <f>IF(OR($Y$55&lt;=V58,$Y$55&gt;=V59),"S","NS")</f>
        <v>S</v>
      </c>
      <c r="W63" s="13" t="str">
        <f t="shared" si="16"/>
        <v>S</v>
      </c>
      <c r="X63" s="52"/>
      <c r="Y63" s="53"/>
      <c r="Z63" s="53"/>
      <c r="AA63" s="53"/>
      <c r="AB63" s="57" t="s">
        <v>128</v>
      </c>
      <c r="AC63" s="52" t="str">
        <f>IF(OR($AK$55&lt;=AC58,$AK$55&gt;=AC59),"S","NS")</f>
        <v>NS</v>
      </c>
      <c r="AD63" s="52" t="str">
        <f t="shared" ref="AD63:AI63" si="17">IF(OR($AK$55&lt;=AD58,$AK$55&gt;=AD59),"S","NS")</f>
        <v>NS</v>
      </c>
      <c r="AE63" s="52" t="str">
        <f t="shared" si="17"/>
        <v>NS</v>
      </c>
      <c r="AF63" s="13" t="str">
        <f t="shared" si="17"/>
        <v>S</v>
      </c>
      <c r="AG63" s="13" t="str">
        <f t="shared" si="17"/>
        <v>S</v>
      </c>
      <c r="AH63" s="13" t="str">
        <f t="shared" si="17"/>
        <v>S</v>
      </c>
      <c r="AI63" s="52" t="str">
        <f t="shared" si="17"/>
        <v>NS</v>
      </c>
      <c r="AJ63" s="52"/>
      <c r="AK63" s="53"/>
      <c r="AL63" s="53"/>
      <c r="AM63" s="53"/>
      <c r="AN63" s="57" t="s">
        <v>128</v>
      </c>
      <c r="AO63" s="13" t="str">
        <f>IF(OR($AW$55&lt;=AO58,$AW$55&gt;=AO59),"S","NS")</f>
        <v>S</v>
      </c>
      <c r="AP63" s="59" t="str">
        <f t="shared" ref="AP63:AU63" si="18">IF(OR($AW$55&lt;=AP58,$AW$55&gt;=AP59),"S","NS")</f>
        <v>NS</v>
      </c>
      <c r="AQ63" s="13" t="str">
        <f t="shared" si="18"/>
        <v>S</v>
      </c>
      <c r="AR63" s="13" t="str">
        <f t="shared" si="18"/>
        <v>S</v>
      </c>
      <c r="AS63" s="13" t="str">
        <f t="shared" si="18"/>
        <v>S</v>
      </c>
      <c r="AT63" s="13" t="str">
        <f t="shared" si="18"/>
        <v>S</v>
      </c>
      <c r="AU63" s="13" t="str">
        <f t="shared" si="18"/>
        <v>S</v>
      </c>
      <c r="AV63" s="52"/>
      <c r="AW63" s="53"/>
      <c r="AX63" s="53"/>
    </row>
    <row r="64" spans="1:53" x14ac:dyDescent="0.25">
      <c r="A64" s="57" t="s">
        <v>129</v>
      </c>
      <c r="B64" s="13" t="str">
        <f t="shared" ref="B64:H64" si="19">IF(OR($N$55&lt;=B58,$N$55&gt;=B59),"S","NS")</f>
        <v>S</v>
      </c>
      <c r="C64" s="13" t="str">
        <f t="shared" si="19"/>
        <v>S</v>
      </c>
      <c r="D64" s="13" t="str">
        <f t="shared" si="19"/>
        <v>S</v>
      </c>
      <c r="E64" s="13" t="str">
        <f t="shared" si="19"/>
        <v>S</v>
      </c>
      <c r="F64" s="13" t="str">
        <f t="shared" si="19"/>
        <v>S</v>
      </c>
      <c r="G64" s="13" t="str">
        <f t="shared" si="19"/>
        <v>S</v>
      </c>
      <c r="H64" s="13" t="str">
        <f t="shared" si="19"/>
        <v>S</v>
      </c>
      <c r="P64" s="57" t="s">
        <v>129</v>
      </c>
      <c r="Q64" s="13" t="str">
        <f t="shared" ref="Q64:W64" si="20">IF(OR($Z$55&lt;=Q58,$Z$55&gt;=Q59),"S","NS")</f>
        <v>S</v>
      </c>
      <c r="R64" s="13" t="str">
        <f t="shared" si="20"/>
        <v>S</v>
      </c>
      <c r="S64" s="13" t="str">
        <f t="shared" si="20"/>
        <v>S</v>
      </c>
      <c r="T64" s="13" t="str">
        <f t="shared" si="20"/>
        <v>S</v>
      </c>
      <c r="U64" s="13" t="str">
        <f t="shared" si="20"/>
        <v>S</v>
      </c>
      <c r="V64" s="13" t="str">
        <f t="shared" si="20"/>
        <v>S</v>
      </c>
      <c r="W64" s="13" t="str">
        <f t="shared" si="20"/>
        <v>S</v>
      </c>
      <c r="X64" s="52"/>
      <c r="Y64" s="53"/>
      <c r="Z64" s="53"/>
      <c r="AA64" s="53"/>
      <c r="AB64" s="57" t="s">
        <v>129</v>
      </c>
      <c r="AC64" s="13" t="str">
        <f>IF(OR($AL$55&lt;=AC58,$AL$55&gt;=AC59),"S","NS")</f>
        <v>S</v>
      </c>
      <c r="AD64" s="13" t="str">
        <f t="shared" ref="AD64:AI64" si="21">IF(OR($AL$55&lt;=AD58,$AL$55&gt;=AD59),"S","NS")</f>
        <v>S</v>
      </c>
      <c r="AE64" s="13" t="str">
        <f t="shared" si="21"/>
        <v>S</v>
      </c>
      <c r="AF64" s="13" t="str">
        <f t="shared" si="21"/>
        <v>S</v>
      </c>
      <c r="AG64" s="13" t="str">
        <f t="shared" si="21"/>
        <v>S</v>
      </c>
      <c r="AH64" s="13" t="str">
        <f t="shared" si="21"/>
        <v>S</v>
      </c>
      <c r="AI64" s="13" t="str">
        <f t="shared" si="21"/>
        <v>S</v>
      </c>
      <c r="AJ64" s="52"/>
      <c r="AK64" s="53"/>
      <c r="AL64" s="53"/>
      <c r="AM64" s="53"/>
      <c r="AN64" s="57" t="s">
        <v>129</v>
      </c>
      <c r="AO64" s="13" t="str">
        <f>IF(OR($AX$55&lt;=AO58,$AX$55&gt;=AO59),"S","NS")</f>
        <v>S</v>
      </c>
      <c r="AP64" s="59" t="str">
        <f t="shared" ref="AP64:AU64" si="22">IF(OR($AX$55&lt;=AP58,$AX$55&gt;=AP59),"S","NS")</f>
        <v>NS</v>
      </c>
      <c r="AQ64" s="13" t="str">
        <f t="shared" si="22"/>
        <v>S</v>
      </c>
      <c r="AR64" s="13" t="str">
        <f t="shared" si="22"/>
        <v>S</v>
      </c>
      <c r="AS64" s="13" t="str">
        <f t="shared" si="22"/>
        <v>S</v>
      </c>
      <c r="AT64" s="13" t="str">
        <f t="shared" si="22"/>
        <v>S</v>
      </c>
      <c r="AU64" s="13" t="str">
        <f t="shared" si="22"/>
        <v>S</v>
      </c>
      <c r="AV64" s="52"/>
      <c r="AW64" s="53"/>
      <c r="AX64" s="53"/>
    </row>
    <row r="65" spans="1:46" x14ac:dyDescent="0.25">
      <c r="Q65" s="53"/>
      <c r="R65" s="53"/>
      <c r="S65" s="53"/>
      <c r="T65" s="53"/>
      <c r="U65" s="52"/>
      <c r="V65" s="52"/>
      <c r="W65" s="53"/>
      <c r="X65" s="53"/>
      <c r="Y65" s="53"/>
      <c r="Z65" s="53"/>
      <c r="AA65" s="53"/>
      <c r="AP65"/>
      <c r="AQ65"/>
    </row>
    <row r="66" spans="1:46" x14ac:dyDescent="0.25">
      <c r="A66" s="57" t="s">
        <v>130</v>
      </c>
      <c r="T66" s="7"/>
      <c r="U66" s="7"/>
      <c r="AN66" s="57" t="s">
        <v>131</v>
      </c>
      <c r="AP66"/>
      <c r="AQ66"/>
    </row>
    <row r="67" spans="1:46" x14ac:dyDescent="0.25">
      <c r="A67" s="57" t="s">
        <v>132</v>
      </c>
      <c r="T67" s="7"/>
      <c r="U67" s="7"/>
      <c r="AP67"/>
      <c r="AQ67"/>
    </row>
    <row r="68" spans="1:46" x14ac:dyDescent="0.25">
      <c r="A68" s="57" t="s">
        <v>133</v>
      </c>
      <c r="T68" s="7"/>
      <c r="U68" s="7"/>
      <c r="AP68"/>
      <c r="AQ68"/>
    </row>
    <row r="70" spans="1:46" x14ac:dyDescent="0.25">
      <c r="A70" s="57" t="s">
        <v>134</v>
      </c>
      <c r="B70">
        <f>B55-$N$55</f>
        <v>2.8355371332377644</v>
      </c>
      <c r="C70">
        <f>C55-$N$55</f>
        <v>2.7218399334328058</v>
      </c>
      <c r="D70">
        <f>D55-$N$55</f>
        <v>2.7786885333352851</v>
      </c>
      <c r="E70">
        <f>E55-$N$55</f>
        <v>2.6152964630965769</v>
      </c>
      <c r="F70">
        <f>F55-$N$55</f>
        <v>3.0935273083111863</v>
      </c>
      <c r="G70">
        <f>G55-$N$55</f>
        <v>2.8544118857038816</v>
      </c>
      <c r="H70">
        <f>H55-$N$55</f>
        <v>2.2698950195151388</v>
      </c>
      <c r="I70">
        <f>I55-$N$55</f>
        <v>7.803757444511275</v>
      </c>
      <c r="J70">
        <f>J55-$N$55</f>
        <v>7.803757444511275</v>
      </c>
      <c r="O70" s="57" t="s">
        <v>134</v>
      </c>
      <c r="P70">
        <f>Q55-$Z$55</f>
        <v>2.0529708885689453</v>
      </c>
      <c r="Q70">
        <f>R55-$Z$55</f>
        <v>1.5427710063532025</v>
      </c>
      <c r="R70">
        <f>S55-$Z$55</f>
        <v>1.7978709474610741</v>
      </c>
      <c r="S70">
        <f>T55-$Z$55</f>
        <v>2.4382896841120933</v>
      </c>
      <c r="T70">
        <f>U55-$Z$55</f>
        <v>2.4415924757301877</v>
      </c>
      <c r="U70">
        <f>V55-$Z$55</f>
        <v>2.4399410799211405</v>
      </c>
      <c r="V70">
        <f>W55-$Z$55</f>
        <v>1.4792747707791976</v>
      </c>
      <c r="AA70" s="57" t="s">
        <v>134</v>
      </c>
      <c r="AB70">
        <f>AC55-$AL$55</f>
        <v>0.80959408034014224</v>
      </c>
      <c r="AC70">
        <f>AD55-$AL$55</f>
        <v>0.64321759649647081</v>
      </c>
      <c r="AD70">
        <f>AE55-$AL$55</f>
        <v>0.72640583841830608</v>
      </c>
      <c r="AE70">
        <f>AF55-$AL$55</f>
        <v>1.0936128740819857</v>
      </c>
      <c r="AF70">
        <f>AG55-$AL$55</f>
        <v>1.2483138850026281</v>
      </c>
      <c r="AG70">
        <f>AH55-$AL$55</f>
        <v>1.1709633795423073</v>
      </c>
      <c r="AH70">
        <f>AI55-$AL$55</f>
        <v>0.63679310031051362</v>
      </c>
      <c r="AM70" s="57" t="s">
        <v>134</v>
      </c>
      <c r="AN70">
        <f>AO55-$AX$55</f>
        <v>2.6995264404591177</v>
      </c>
      <c r="AO70">
        <f>AP55-$AX$55</f>
        <v>1.9798460711015782</v>
      </c>
      <c r="AP70">
        <f>AQ55-$AX$55</f>
        <v>2.3396862557803475</v>
      </c>
      <c r="AQ70">
        <f>AR55-$AX$55</f>
        <v>2.8433534485581591</v>
      </c>
      <c r="AR70">
        <f>AS55-$AX$55</f>
        <v>3.0920743058739015</v>
      </c>
      <c r="AS70">
        <f>AT55-$AX$55</f>
        <v>2.9677138772160303</v>
      </c>
      <c r="AT70">
        <f>AU55-$AX$55</f>
        <v>1.2057451753787847</v>
      </c>
    </row>
    <row r="71" spans="1:46" x14ac:dyDescent="0.25">
      <c r="A71" s="57" t="s">
        <v>135</v>
      </c>
      <c r="B71">
        <f>B55-$H$55</f>
        <v>0.56564211372262552</v>
      </c>
      <c r="C71">
        <f>C55-$H$55</f>
        <v>0.451944913917667</v>
      </c>
      <c r="D71">
        <f>D55-$H$55</f>
        <v>0.50879351382014626</v>
      </c>
      <c r="E71">
        <f>E55-$H$55</f>
        <v>0.34540144358143809</v>
      </c>
      <c r="F71">
        <f>F55-$H$55</f>
        <v>0.82363228879604744</v>
      </c>
      <c r="G71">
        <f>G55-$H$55</f>
        <v>0.58451686618874277</v>
      </c>
      <c r="H71">
        <f>H55-$H$55</f>
        <v>0</v>
      </c>
      <c r="O71" s="57" t="s">
        <v>135</v>
      </c>
      <c r="P71">
        <f>Q55-$W$55</f>
        <v>0.57369611778974772</v>
      </c>
      <c r="Q71">
        <f>R55-$W$55</f>
        <v>6.3496235574004967E-2</v>
      </c>
      <c r="R71">
        <f>S55-$W$55</f>
        <v>0.31859617668187656</v>
      </c>
      <c r="S71">
        <f>T55-$W$55</f>
        <v>0.95901491333289579</v>
      </c>
      <c r="T71">
        <f>U55-$W$55</f>
        <v>0.96231770495099012</v>
      </c>
      <c r="U71">
        <f>V55-$W$55</f>
        <v>0.96066630914194295</v>
      </c>
      <c r="V71">
        <f>W55-$W$55</f>
        <v>0</v>
      </c>
      <c r="AA71" s="57" t="s">
        <v>135</v>
      </c>
      <c r="AB71">
        <f>AC55-$AI$55</f>
        <v>0.17280098002962863</v>
      </c>
      <c r="AC71">
        <f>AD55-$AI$55</f>
        <v>6.4244961859571958E-3</v>
      </c>
      <c r="AD71">
        <f>AE55-$AI$55</f>
        <v>8.9612738107792467E-2</v>
      </c>
      <c r="AE71">
        <f>AF55-$AI$55</f>
        <v>0.45681977377147209</v>
      </c>
      <c r="AF71">
        <f>AG55-$AI$55</f>
        <v>0.61152078469211446</v>
      </c>
      <c r="AG71">
        <f>AH55-$AI$55</f>
        <v>0.53417027923179372</v>
      </c>
      <c r="AH71">
        <f>AI55-$AI$55</f>
        <v>0</v>
      </c>
      <c r="AM71" s="57" t="s">
        <v>135</v>
      </c>
      <c r="AN71">
        <f>AO55-$AU$55</f>
        <v>1.493781265080333</v>
      </c>
      <c r="AO71">
        <f>AP55-$AU$55</f>
        <v>0.7741008957227935</v>
      </c>
      <c r="AP71">
        <f>AQ55-$AU$55</f>
        <v>1.1339410804015628</v>
      </c>
      <c r="AQ71">
        <f>AR55-$AU$55</f>
        <v>1.6376082731793744</v>
      </c>
      <c r="AR71">
        <f>AS55-$AU$55</f>
        <v>1.8863291304951169</v>
      </c>
      <c r="AS71">
        <f>AT55-$AU$55</f>
        <v>1.7619687018372456</v>
      </c>
      <c r="AT71">
        <f>AU55-$AU$55</f>
        <v>0</v>
      </c>
    </row>
    <row r="72" spans="1:46" x14ac:dyDescent="0.25">
      <c r="T72" s="7"/>
      <c r="U72" s="7"/>
      <c r="AP72"/>
      <c r="AQ72"/>
    </row>
    <row r="73" spans="1:46" x14ac:dyDescent="0.25">
      <c r="T73" s="7"/>
      <c r="U73" s="7"/>
      <c r="AP73"/>
      <c r="AQ73"/>
    </row>
    <row r="74" spans="1:46" x14ac:dyDescent="0.25">
      <c r="T74" s="7"/>
      <c r="U74" s="7"/>
      <c r="AP74"/>
      <c r="AQ74"/>
    </row>
    <row r="75" spans="1:46" x14ac:dyDescent="0.25">
      <c r="T75" s="7"/>
      <c r="U75" s="7"/>
      <c r="AP75"/>
      <c r="AQ75"/>
    </row>
    <row r="76" spans="1:46" x14ac:dyDescent="0.25">
      <c r="T76" s="7"/>
      <c r="U76" s="7"/>
      <c r="AP76"/>
      <c r="AQ76"/>
    </row>
    <row r="77" spans="1:46" x14ac:dyDescent="0.25">
      <c r="T77" s="7"/>
      <c r="U77" s="7"/>
      <c r="AP77"/>
      <c r="AQ77"/>
    </row>
    <row r="78" spans="1:46" x14ac:dyDescent="0.25">
      <c r="T78" s="7"/>
      <c r="U78" s="7"/>
      <c r="AP78"/>
      <c r="AQ78"/>
    </row>
    <row r="79" spans="1:46" x14ac:dyDescent="0.25">
      <c r="T79" s="7"/>
      <c r="U79" s="7"/>
      <c r="AP79"/>
      <c r="AQ79"/>
    </row>
    <row r="80" spans="1:46" x14ac:dyDescent="0.25">
      <c r="T80" s="7"/>
      <c r="U80" s="7"/>
      <c r="AP80"/>
      <c r="AQ80"/>
    </row>
  </sheetData>
  <mergeCells count="27">
    <mergeCell ref="H48:I48"/>
    <mergeCell ref="R49:R50"/>
    <mergeCell ref="J50:J51"/>
    <mergeCell ref="AL47:AM47"/>
    <mergeCell ref="AN47:AO47"/>
    <mergeCell ref="AS47:AT47"/>
    <mergeCell ref="AU47:AV47"/>
    <mergeCell ref="AW47:AX47"/>
    <mergeCell ref="AY47:AZ47"/>
    <mergeCell ref="AS46:AV46"/>
    <mergeCell ref="AW46:AZ46"/>
    <mergeCell ref="B47:C47"/>
    <mergeCell ref="D47:E47"/>
    <mergeCell ref="F47:G47"/>
    <mergeCell ref="W47:X47"/>
    <mergeCell ref="Z47:AA47"/>
    <mergeCell ref="AB47:AC47"/>
    <mergeCell ref="AG47:AH47"/>
    <mergeCell ref="AI47:AJ47"/>
    <mergeCell ref="A2:A42"/>
    <mergeCell ref="O2:O42"/>
    <mergeCell ref="AA2:AA42"/>
    <mergeCell ref="AM2:AM42"/>
    <mergeCell ref="B46:E46"/>
    <mergeCell ref="Z46:AC46"/>
    <mergeCell ref="AG46:AJ46"/>
    <mergeCell ref="AL46:AO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70"/>
  <sheetViews>
    <sheetView tabSelected="1" topLeftCell="A16" workbookViewId="0">
      <selection activeCell="H51" sqref="H51"/>
    </sheetView>
  </sheetViews>
  <sheetFormatPr baseColWidth="10" defaultRowHeight="15" x14ac:dyDescent="0.25"/>
  <sheetData>
    <row r="1" spans="2:45" x14ac:dyDescent="0.25">
      <c r="C1" s="1" t="s">
        <v>1</v>
      </c>
      <c r="D1" s="9" t="s">
        <v>103</v>
      </c>
      <c r="E1" s="1" t="s">
        <v>66</v>
      </c>
      <c r="F1" s="1" t="s">
        <v>67</v>
      </c>
      <c r="G1" s="1" t="s">
        <v>68</v>
      </c>
      <c r="H1" s="1" t="s">
        <v>69</v>
      </c>
      <c r="O1" s="1" t="s">
        <v>1</v>
      </c>
      <c r="P1" s="9" t="s">
        <v>103</v>
      </c>
      <c r="Q1" s="1" t="s">
        <v>66</v>
      </c>
      <c r="R1" s="1" t="s">
        <v>67</v>
      </c>
      <c r="S1" s="1" t="s">
        <v>68</v>
      </c>
      <c r="T1" s="1" t="s">
        <v>69</v>
      </c>
      <c r="Z1" s="1" t="s">
        <v>1</v>
      </c>
      <c r="AA1" s="9" t="s">
        <v>103</v>
      </c>
      <c r="AB1" s="1" t="s">
        <v>66</v>
      </c>
      <c r="AC1" s="1" t="s">
        <v>67</v>
      </c>
      <c r="AD1" s="1" t="s">
        <v>68</v>
      </c>
      <c r="AE1" s="1" t="s">
        <v>69</v>
      </c>
      <c r="AH1" s="7"/>
      <c r="AI1" s="7"/>
      <c r="AK1" s="1" t="s">
        <v>1</v>
      </c>
      <c r="AL1" s="9" t="s">
        <v>103</v>
      </c>
      <c r="AM1" s="1" t="s">
        <v>66</v>
      </c>
      <c r="AN1" s="1" t="s">
        <v>67</v>
      </c>
      <c r="AO1" s="1" t="s">
        <v>68</v>
      </c>
      <c r="AP1" s="1" t="s">
        <v>69</v>
      </c>
    </row>
    <row r="2" spans="2:45" x14ac:dyDescent="0.25">
      <c r="B2" s="37" t="s">
        <v>94</v>
      </c>
      <c r="C2" s="50" t="s">
        <v>11</v>
      </c>
      <c r="D2" s="50">
        <v>-7.803757444511275</v>
      </c>
      <c r="E2" s="50" t="s">
        <v>82</v>
      </c>
      <c r="F2" s="50" t="s">
        <v>74</v>
      </c>
      <c r="G2" s="50" t="s">
        <v>85</v>
      </c>
      <c r="H2" s="50" t="s">
        <v>77</v>
      </c>
      <c r="N2" s="37" t="s">
        <v>95</v>
      </c>
      <c r="O2" s="50" t="s">
        <v>11</v>
      </c>
      <c r="P2" s="50">
        <v>-4.973677951719881</v>
      </c>
      <c r="Q2" s="50" t="s">
        <v>82</v>
      </c>
      <c r="R2" s="50" t="s">
        <v>74</v>
      </c>
      <c r="S2" s="50" t="s">
        <v>85</v>
      </c>
      <c r="T2" s="50" t="s">
        <v>77</v>
      </c>
      <c r="Y2" s="37" t="s">
        <v>96</v>
      </c>
      <c r="Z2" s="50" t="s">
        <v>11</v>
      </c>
      <c r="AA2" s="50">
        <v>-5.2055718683488523</v>
      </c>
      <c r="AB2" s="50" t="s">
        <v>82</v>
      </c>
      <c r="AC2" s="50" t="s">
        <v>74</v>
      </c>
      <c r="AD2" s="50" t="s">
        <v>85</v>
      </c>
      <c r="AE2" s="50" t="s">
        <v>77</v>
      </c>
      <c r="AH2" s="7"/>
      <c r="AI2" s="7"/>
      <c r="AJ2" s="37" t="s">
        <v>97</v>
      </c>
      <c r="AK2" s="50" t="s">
        <v>11</v>
      </c>
      <c r="AL2" s="50">
        <v>-5.5233144440577693</v>
      </c>
      <c r="AM2" s="50" t="s">
        <v>82</v>
      </c>
      <c r="AN2" s="50" t="s">
        <v>74</v>
      </c>
      <c r="AO2" s="50" t="s">
        <v>85</v>
      </c>
      <c r="AP2" s="50" t="s">
        <v>77</v>
      </c>
    </row>
    <row r="3" spans="2:45" x14ac:dyDescent="0.25">
      <c r="B3" s="37"/>
      <c r="C3" s="4" t="s">
        <v>12</v>
      </c>
      <c r="D3" s="4">
        <v>-5.7451765820978959</v>
      </c>
      <c r="E3" s="4" t="s">
        <v>75</v>
      </c>
      <c r="F3" s="4" t="s">
        <v>74</v>
      </c>
      <c r="G3" s="4" t="s">
        <v>85</v>
      </c>
      <c r="H3" s="4" t="s">
        <v>82</v>
      </c>
      <c r="N3" s="37"/>
      <c r="O3" s="4" t="s">
        <v>12</v>
      </c>
      <c r="P3" s="4">
        <v>-3.5949312408440002</v>
      </c>
      <c r="Q3" s="4" t="s">
        <v>75</v>
      </c>
      <c r="R3" s="4" t="s">
        <v>74</v>
      </c>
      <c r="S3" s="4" t="s">
        <v>85</v>
      </c>
      <c r="T3" s="4" t="s">
        <v>82</v>
      </c>
      <c r="Y3" s="37"/>
      <c r="Z3" s="4" t="s">
        <v>12</v>
      </c>
      <c r="AA3" s="4">
        <v>-4.6575412865231973</v>
      </c>
      <c r="AB3" s="4" t="s">
        <v>75</v>
      </c>
      <c r="AC3" s="4" t="s">
        <v>74</v>
      </c>
      <c r="AD3" s="4" t="s">
        <v>85</v>
      </c>
      <c r="AE3" s="4" t="s">
        <v>82</v>
      </c>
      <c r="AH3" s="7"/>
      <c r="AI3" s="7"/>
      <c r="AJ3" s="37"/>
      <c r="AK3" s="4" t="s">
        <v>12</v>
      </c>
      <c r="AL3" s="4">
        <v>-4.6000021680265508</v>
      </c>
      <c r="AM3" s="4" t="s">
        <v>75</v>
      </c>
      <c r="AN3" s="4" t="s">
        <v>74</v>
      </c>
      <c r="AO3" s="4" t="s">
        <v>85</v>
      </c>
      <c r="AP3" s="4" t="s">
        <v>82</v>
      </c>
    </row>
    <row r="4" spans="2:45" x14ac:dyDescent="0.25">
      <c r="B4" s="37"/>
      <c r="C4" s="4" t="s">
        <v>19</v>
      </c>
      <c r="D4" s="4">
        <v>-5.0160398368753887</v>
      </c>
      <c r="E4" s="4" t="s">
        <v>75</v>
      </c>
      <c r="F4" s="4" t="s">
        <v>74</v>
      </c>
      <c r="G4" s="4" t="s">
        <v>85</v>
      </c>
      <c r="H4" s="4" t="s">
        <v>77</v>
      </c>
      <c r="N4" s="37"/>
      <c r="O4" s="4" t="s">
        <v>19</v>
      </c>
      <c r="P4" s="4">
        <v>-3.3537114572910971</v>
      </c>
      <c r="Q4" s="4" t="s">
        <v>75</v>
      </c>
      <c r="R4" s="4" t="s">
        <v>74</v>
      </c>
      <c r="S4" s="4" t="s">
        <v>85</v>
      </c>
      <c r="T4" s="4" t="s">
        <v>77</v>
      </c>
      <c r="Y4" s="37"/>
      <c r="Z4" s="4" t="s">
        <v>19</v>
      </c>
      <c r="AA4" s="4">
        <v>-4.0988656919682862</v>
      </c>
      <c r="AB4" s="4" t="s">
        <v>75</v>
      </c>
      <c r="AC4" s="4" t="s">
        <v>74</v>
      </c>
      <c r="AD4" s="4" t="s">
        <v>85</v>
      </c>
      <c r="AE4" s="4" t="s">
        <v>77</v>
      </c>
      <c r="AH4" s="7"/>
      <c r="AI4" s="7"/>
      <c r="AJ4" s="37"/>
      <c r="AK4" s="4" t="s">
        <v>19</v>
      </c>
      <c r="AL4" s="4">
        <v>-4.2361080662118358</v>
      </c>
      <c r="AM4" s="4" t="s">
        <v>75</v>
      </c>
      <c r="AN4" s="4" t="s">
        <v>74</v>
      </c>
      <c r="AO4" s="4" t="s">
        <v>85</v>
      </c>
      <c r="AP4" s="4" t="s">
        <v>77</v>
      </c>
    </row>
    <row r="5" spans="2:45" x14ac:dyDescent="0.25">
      <c r="B5" s="37"/>
      <c r="C5" s="4" t="s">
        <v>44</v>
      </c>
      <c r="D5" s="4">
        <v>-5.5637836290339084</v>
      </c>
      <c r="E5" s="4" t="s">
        <v>75</v>
      </c>
      <c r="F5" s="4" t="s">
        <v>74</v>
      </c>
      <c r="G5" s="4" t="s">
        <v>85</v>
      </c>
      <c r="H5" s="4" t="s">
        <v>84</v>
      </c>
      <c r="N5" s="37"/>
      <c r="O5" s="4" t="s">
        <v>44</v>
      </c>
      <c r="P5" s="4">
        <v>-3.4625172044395414</v>
      </c>
      <c r="Q5" s="4" t="s">
        <v>75</v>
      </c>
      <c r="R5" s="4" t="s">
        <v>74</v>
      </c>
      <c r="S5" s="4" t="s">
        <v>85</v>
      </c>
      <c r="T5" s="4" t="s">
        <v>84</v>
      </c>
      <c r="Y5" s="37"/>
      <c r="Z5" s="4" t="s">
        <v>44</v>
      </c>
      <c r="AA5" s="4">
        <v>-4.667518649412397</v>
      </c>
      <c r="AB5" s="4" t="s">
        <v>75</v>
      </c>
      <c r="AC5" s="4" t="s">
        <v>74</v>
      </c>
      <c r="AD5" s="4" t="s">
        <v>85</v>
      </c>
      <c r="AE5" s="4" t="s">
        <v>84</v>
      </c>
      <c r="AH5" s="7"/>
      <c r="AI5" s="7"/>
      <c r="AJ5" s="37"/>
      <c r="AK5" s="4" t="s">
        <v>44</v>
      </c>
      <c r="AL5" s="4">
        <v>-4.1895820183797969</v>
      </c>
      <c r="AM5" s="4" t="s">
        <v>75</v>
      </c>
      <c r="AN5" s="4" t="s">
        <v>74</v>
      </c>
      <c r="AO5" s="4" t="s">
        <v>85</v>
      </c>
      <c r="AP5" s="4" t="s">
        <v>84</v>
      </c>
    </row>
    <row r="6" spans="2:45" x14ac:dyDescent="0.25">
      <c r="B6" s="37"/>
      <c r="C6" s="4" t="s">
        <v>51</v>
      </c>
      <c r="D6" s="4">
        <v>-5.5399895780003305</v>
      </c>
      <c r="E6" s="4" t="s">
        <v>75</v>
      </c>
      <c r="F6" s="4" t="s">
        <v>74</v>
      </c>
      <c r="G6" s="4" t="s">
        <v>85</v>
      </c>
      <c r="H6" s="4" t="s">
        <v>83</v>
      </c>
      <c r="N6" s="37"/>
      <c r="O6" s="4" t="s">
        <v>51</v>
      </c>
      <c r="P6" s="4">
        <v>-3.4965713487971248</v>
      </c>
      <c r="Q6" s="4" t="s">
        <v>75</v>
      </c>
      <c r="R6" s="4" t="s">
        <v>74</v>
      </c>
      <c r="S6" s="4" t="s">
        <v>85</v>
      </c>
      <c r="T6" s="4" t="s">
        <v>83</v>
      </c>
      <c r="Y6" s="37"/>
      <c r="Z6" s="4" t="s">
        <v>51</v>
      </c>
      <c r="AA6" s="4">
        <v>-4.5786364936642814</v>
      </c>
      <c r="AB6" s="4" t="s">
        <v>75</v>
      </c>
      <c r="AC6" s="4" t="s">
        <v>74</v>
      </c>
      <c r="AD6" s="4" t="s">
        <v>85</v>
      </c>
      <c r="AE6" s="4" t="s">
        <v>83</v>
      </c>
      <c r="AH6" s="7"/>
      <c r="AI6" s="7"/>
      <c r="AJ6" s="37"/>
      <c r="AK6" s="4" t="s">
        <v>51</v>
      </c>
      <c r="AL6" s="4">
        <v>-4.1435795793162864</v>
      </c>
      <c r="AM6" s="4" t="s">
        <v>75</v>
      </c>
      <c r="AN6" s="4" t="s">
        <v>74</v>
      </c>
      <c r="AO6" s="4" t="s">
        <v>85</v>
      </c>
      <c r="AP6" s="4" t="s">
        <v>83</v>
      </c>
    </row>
    <row r="7" spans="2:45" x14ac:dyDescent="0.25">
      <c r="B7" s="37"/>
      <c r="C7" s="5" t="s">
        <v>22</v>
      </c>
      <c r="D7" s="5">
        <v>-4.3279431122459426</v>
      </c>
      <c r="E7" s="5" t="s">
        <v>82</v>
      </c>
      <c r="F7" s="5" t="s">
        <v>79</v>
      </c>
      <c r="G7" s="5" t="s">
        <v>81</v>
      </c>
      <c r="H7" s="5" t="s">
        <v>77</v>
      </c>
      <c r="N7" s="37"/>
      <c r="O7" s="5" t="s">
        <v>22</v>
      </c>
      <c r="P7" s="5">
        <v>-3.304420402477219</v>
      </c>
      <c r="Q7" s="5" t="s">
        <v>82</v>
      </c>
      <c r="R7" s="5" t="s">
        <v>79</v>
      </c>
      <c r="S7" s="5" t="s">
        <v>81</v>
      </c>
      <c r="T7" s="5" t="s">
        <v>77</v>
      </c>
      <c r="Y7" s="37"/>
      <c r="Z7" s="5" t="s">
        <v>22</v>
      </c>
      <c r="AA7" s="5">
        <v>-4.4375885965493191</v>
      </c>
      <c r="AB7" s="5" t="s">
        <v>82</v>
      </c>
      <c r="AC7" s="5" t="s">
        <v>79</v>
      </c>
      <c r="AD7" s="5" t="s">
        <v>81</v>
      </c>
      <c r="AE7" s="5" t="s">
        <v>77</v>
      </c>
      <c r="AH7" s="7"/>
      <c r="AI7" s="7"/>
      <c r="AJ7" s="37"/>
      <c r="AK7" s="5" t="s">
        <v>22</v>
      </c>
      <c r="AL7" s="5">
        <v>-2.7050871157150764</v>
      </c>
      <c r="AM7" s="5" t="s">
        <v>82</v>
      </c>
      <c r="AN7" s="5" t="s">
        <v>79</v>
      </c>
      <c r="AO7" s="5" t="s">
        <v>81</v>
      </c>
      <c r="AP7" s="5" t="s">
        <v>77</v>
      </c>
    </row>
    <row r="8" spans="2:45" x14ac:dyDescent="0.25">
      <c r="B8" s="37"/>
      <c r="C8" s="5" t="s">
        <v>31</v>
      </c>
      <c r="D8" s="5">
        <v>-5.3544573615246831</v>
      </c>
      <c r="E8" s="5" t="s">
        <v>82</v>
      </c>
      <c r="F8" s="5" t="s">
        <v>79</v>
      </c>
      <c r="G8" s="5" t="s">
        <v>81</v>
      </c>
      <c r="H8" s="5" t="s">
        <v>77</v>
      </c>
      <c r="N8" s="37"/>
      <c r="O8" s="5" t="s">
        <v>31</v>
      </c>
      <c r="P8" s="5">
        <v>-3.368980980312593</v>
      </c>
      <c r="Q8" s="5" t="s">
        <v>82</v>
      </c>
      <c r="R8" s="5" t="s">
        <v>79</v>
      </c>
      <c r="S8" s="5" t="s">
        <v>81</v>
      </c>
      <c r="T8" s="5" t="s">
        <v>77</v>
      </c>
      <c r="Y8" s="37"/>
      <c r="Z8" s="5" t="s">
        <v>31</v>
      </c>
      <c r="AA8" s="5">
        <v>-4.7830766349924572</v>
      </c>
      <c r="AB8" s="5" t="s">
        <v>82</v>
      </c>
      <c r="AC8" s="5" t="s">
        <v>79</v>
      </c>
      <c r="AD8" s="5" t="s">
        <v>81</v>
      </c>
      <c r="AE8" s="5" t="s">
        <v>77</v>
      </c>
      <c r="AH8" s="7"/>
      <c r="AI8" s="7"/>
      <c r="AJ8" s="37"/>
      <c r="AK8" s="5" t="s">
        <v>31</v>
      </c>
      <c r="AL8" s="5">
        <v>-2.6569712092643183</v>
      </c>
      <c r="AM8" s="5" t="s">
        <v>82</v>
      </c>
      <c r="AN8" s="5" t="s">
        <v>79</v>
      </c>
      <c r="AO8" s="5" t="s">
        <v>81</v>
      </c>
      <c r="AP8" s="5" t="s">
        <v>77</v>
      </c>
    </row>
    <row r="9" spans="2:45" x14ac:dyDescent="0.25">
      <c r="B9" s="37"/>
      <c r="C9" s="6" t="s">
        <v>25</v>
      </c>
      <c r="D9" s="6">
        <v>-5.7317772533247915</v>
      </c>
      <c r="E9" s="6" t="s">
        <v>82</v>
      </c>
      <c r="F9" s="6" t="s">
        <v>79</v>
      </c>
      <c r="G9" s="6" t="s">
        <v>81</v>
      </c>
      <c r="H9" s="6" t="s">
        <v>82</v>
      </c>
      <c r="N9" s="37"/>
      <c r="O9" s="6" t="s">
        <v>25</v>
      </c>
      <c r="P9" s="6">
        <v>-3.5758723342234306</v>
      </c>
      <c r="Q9" s="6" t="s">
        <v>82</v>
      </c>
      <c r="R9" s="6" t="s">
        <v>79</v>
      </c>
      <c r="S9" s="6" t="s">
        <v>81</v>
      </c>
      <c r="T9" s="6" t="s">
        <v>82</v>
      </c>
      <c r="Y9" s="37"/>
      <c r="Z9" s="6" t="s">
        <v>25</v>
      </c>
      <c r="AA9" s="6">
        <v>-4.6344085456318194</v>
      </c>
      <c r="AB9" s="6" t="s">
        <v>82</v>
      </c>
      <c r="AC9" s="6" t="s">
        <v>79</v>
      </c>
      <c r="AD9" s="6" t="s">
        <v>81</v>
      </c>
      <c r="AE9" s="6" t="s">
        <v>82</v>
      </c>
      <c r="AH9" s="7"/>
      <c r="AI9" s="7"/>
      <c r="AJ9" s="37"/>
      <c r="AK9" s="6" t="s">
        <v>25</v>
      </c>
      <c r="AL9" s="6">
        <v>-6.206092125825676</v>
      </c>
      <c r="AM9" s="6" t="s">
        <v>82</v>
      </c>
      <c r="AN9" s="6" t="s">
        <v>79</v>
      </c>
      <c r="AO9" s="6" t="s">
        <v>81</v>
      </c>
      <c r="AP9" s="6" t="s">
        <v>82</v>
      </c>
    </row>
    <row r="10" spans="2:45" x14ac:dyDescent="0.25">
      <c r="B10" s="37"/>
      <c r="C10" s="6" t="s">
        <v>34</v>
      </c>
      <c r="D10" s="6">
        <v>-4.913492317218461</v>
      </c>
      <c r="E10" s="6" t="s">
        <v>82</v>
      </c>
      <c r="F10" s="6" t="s">
        <v>79</v>
      </c>
      <c r="G10" s="6" t="s">
        <v>81</v>
      </c>
      <c r="H10" s="6" t="s">
        <v>82</v>
      </c>
      <c r="N10" s="37"/>
      <c r="O10" s="6" t="s">
        <v>34</v>
      </c>
      <c r="P10" s="6">
        <v>-3.4743540644534714</v>
      </c>
      <c r="Q10" s="6" t="s">
        <v>82</v>
      </c>
      <c r="R10" s="6" t="s">
        <v>79</v>
      </c>
      <c r="S10" s="6" t="s">
        <v>81</v>
      </c>
      <c r="T10" s="6" t="s">
        <v>82</v>
      </c>
      <c r="Y10" s="37"/>
      <c r="Z10" s="6" t="s">
        <v>34</v>
      </c>
      <c r="AA10" s="6">
        <v>-4.3943433102359286</v>
      </c>
      <c r="AB10" s="6" t="s">
        <v>82</v>
      </c>
      <c r="AC10" s="6" t="s">
        <v>79</v>
      </c>
      <c r="AD10" s="6" t="s">
        <v>81</v>
      </c>
      <c r="AE10" s="6" t="s">
        <v>82</v>
      </c>
      <c r="AH10" s="7"/>
      <c r="AI10" s="7"/>
      <c r="AJ10" s="37"/>
      <c r="AK10" s="6" t="s">
        <v>34</v>
      </c>
      <c r="AL10" s="6">
        <v>-2.6057230410196937</v>
      </c>
      <c r="AM10" s="6" t="s">
        <v>82</v>
      </c>
      <c r="AN10" s="6" t="s">
        <v>79</v>
      </c>
      <c r="AO10" s="6" t="s">
        <v>81</v>
      </c>
      <c r="AP10" s="6" t="s">
        <v>82</v>
      </c>
      <c r="AQ10" s="7"/>
    </row>
    <row r="11" spans="2:45" x14ac:dyDescent="0.25">
      <c r="B11" s="37"/>
      <c r="C11" s="3" t="s">
        <v>18</v>
      </c>
      <c r="D11" s="3">
        <v>-5.044742947740402</v>
      </c>
      <c r="E11" s="3" t="s">
        <v>82</v>
      </c>
      <c r="F11" s="3" t="s">
        <v>79</v>
      </c>
      <c r="G11" s="3" t="s">
        <v>81</v>
      </c>
      <c r="H11" s="3" t="s">
        <v>84</v>
      </c>
      <c r="N11" s="37"/>
      <c r="O11" s="3" t="s">
        <v>18</v>
      </c>
      <c r="P11" s="3">
        <v>-2.7931159629394231</v>
      </c>
      <c r="Q11" s="3" t="s">
        <v>82</v>
      </c>
      <c r="R11" s="3" t="s">
        <v>79</v>
      </c>
      <c r="S11" s="3" t="s">
        <v>81</v>
      </c>
      <c r="T11" s="3" t="s">
        <v>84</v>
      </c>
      <c r="Y11" s="60"/>
      <c r="Z11" s="3" t="s">
        <v>18</v>
      </c>
      <c r="AA11" s="3">
        <v>-4.3476005107427911</v>
      </c>
      <c r="AB11" s="3" t="s">
        <v>82</v>
      </c>
      <c r="AC11" s="3" t="s">
        <v>79</v>
      </c>
      <c r="AD11" s="3" t="s">
        <v>81</v>
      </c>
      <c r="AE11" s="3" t="s">
        <v>84</v>
      </c>
      <c r="AH11" s="7"/>
      <c r="AI11" s="7"/>
      <c r="AK11" s="3" t="s">
        <v>18</v>
      </c>
      <c r="AL11" s="3">
        <v>-3.6554416271541501</v>
      </c>
      <c r="AM11" s="3" t="s">
        <v>82</v>
      </c>
      <c r="AN11" s="3" t="s">
        <v>79</v>
      </c>
      <c r="AO11" s="3" t="s">
        <v>81</v>
      </c>
      <c r="AP11" s="3" t="s">
        <v>84</v>
      </c>
      <c r="AQ11" s="7"/>
    </row>
    <row r="12" spans="2:45" x14ac:dyDescent="0.25">
      <c r="B12" s="37"/>
      <c r="C12" s="3" t="s">
        <v>10</v>
      </c>
      <c r="D12" s="3">
        <v>-4.987781697045186</v>
      </c>
      <c r="E12" s="3" t="s">
        <v>82</v>
      </c>
      <c r="F12" s="3" t="s">
        <v>79</v>
      </c>
      <c r="G12" s="3" t="s">
        <v>81</v>
      </c>
      <c r="H12" s="3" t="s">
        <v>84</v>
      </c>
      <c r="N12" s="37"/>
      <c r="O12" s="3" t="s">
        <v>10</v>
      </c>
      <c r="P12" s="3">
        <v>-2.6584219367318083</v>
      </c>
      <c r="Q12" s="3" t="s">
        <v>82</v>
      </c>
      <c r="R12" s="3" t="s">
        <v>79</v>
      </c>
      <c r="S12" s="3" t="s">
        <v>81</v>
      </c>
      <c r="T12" s="3" t="s">
        <v>84</v>
      </c>
      <c r="Y12" s="60"/>
      <c r="Z12" s="3" t="s">
        <v>10</v>
      </c>
      <c r="AA12" s="3">
        <v>-5.4958519112083843</v>
      </c>
      <c r="AB12" s="3" t="s">
        <v>82</v>
      </c>
      <c r="AC12" s="3" t="s">
        <v>79</v>
      </c>
      <c r="AD12" s="3" t="s">
        <v>81</v>
      </c>
      <c r="AE12" s="3" t="s">
        <v>84</v>
      </c>
      <c r="AH12" s="7"/>
      <c r="AI12" s="7"/>
      <c r="AK12" s="3" t="s">
        <v>10</v>
      </c>
      <c r="AL12" s="3">
        <v>-2.6805089100714361</v>
      </c>
      <c r="AM12" s="3" t="s">
        <v>82</v>
      </c>
      <c r="AN12" s="3" t="s">
        <v>79</v>
      </c>
      <c r="AO12" s="3" t="s">
        <v>81</v>
      </c>
      <c r="AP12" s="3" t="s">
        <v>84</v>
      </c>
      <c r="AQ12" s="7"/>
      <c r="AR12" s="7"/>
      <c r="AS12" s="7"/>
    </row>
    <row r="13" spans="2:45" x14ac:dyDescent="0.25">
      <c r="B13" s="37"/>
      <c r="C13" s="6" t="s">
        <v>8</v>
      </c>
      <c r="D13" s="6">
        <v>-4.7362346831204567</v>
      </c>
      <c r="E13" s="6" t="s">
        <v>82</v>
      </c>
      <c r="F13" s="6" t="s">
        <v>79</v>
      </c>
      <c r="G13" s="6" t="s">
        <v>81</v>
      </c>
      <c r="H13" s="6" t="s">
        <v>83</v>
      </c>
      <c r="N13" s="37"/>
      <c r="O13" s="6" t="s">
        <v>8</v>
      </c>
      <c r="P13" s="6">
        <v>-2.1887702384026837</v>
      </c>
      <c r="Q13" s="6" t="s">
        <v>82</v>
      </c>
      <c r="R13" s="6" t="s">
        <v>79</v>
      </c>
      <c r="S13" s="6" t="s">
        <v>81</v>
      </c>
      <c r="T13" s="6" t="s">
        <v>83</v>
      </c>
      <c r="Y13" s="60"/>
      <c r="Z13" s="6" t="s">
        <v>8</v>
      </c>
      <c r="AA13" s="6">
        <v>-4.1158074544762497</v>
      </c>
      <c r="AB13" s="6" t="s">
        <v>82</v>
      </c>
      <c r="AC13" s="6" t="s">
        <v>79</v>
      </c>
      <c r="AD13" s="6" t="s">
        <v>81</v>
      </c>
      <c r="AE13" s="6" t="s">
        <v>83</v>
      </c>
      <c r="AH13" s="7"/>
      <c r="AI13" s="7"/>
      <c r="AK13" s="6" t="s">
        <v>8</v>
      </c>
      <c r="AL13" s="6">
        <v>-1.8821637970816181</v>
      </c>
      <c r="AM13" s="6" t="s">
        <v>82</v>
      </c>
      <c r="AN13" s="6" t="s">
        <v>79</v>
      </c>
      <c r="AO13" s="6" t="s">
        <v>81</v>
      </c>
      <c r="AP13" s="6" t="s">
        <v>83</v>
      </c>
      <c r="AQ13" s="7"/>
      <c r="AR13" s="7"/>
      <c r="AS13" s="7"/>
    </row>
    <row r="14" spans="2:45" x14ac:dyDescent="0.25">
      <c r="B14" s="37"/>
      <c r="C14" s="6" t="s">
        <v>16</v>
      </c>
      <c r="D14" s="6">
        <v>-4.8544696231990994</v>
      </c>
      <c r="E14" s="6" t="s">
        <v>82</v>
      </c>
      <c r="F14" s="6" t="s">
        <v>79</v>
      </c>
      <c r="G14" s="6" t="s">
        <v>81</v>
      </c>
      <c r="H14" s="6" t="s">
        <v>83</v>
      </c>
      <c r="N14" s="37"/>
      <c r="O14" s="6" t="s">
        <v>16</v>
      </c>
      <c r="P14" s="6">
        <v>-1.9920604094533161</v>
      </c>
      <c r="Q14" s="6" t="s">
        <v>82</v>
      </c>
      <c r="R14" s="6" t="s">
        <v>79</v>
      </c>
      <c r="S14" s="6" t="s">
        <v>81</v>
      </c>
      <c r="T14" s="6" t="s">
        <v>83</v>
      </c>
      <c r="Y14" s="60"/>
      <c r="Z14" s="6" t="s">
        <v>16</v>
      </c>
      <c r="AA14" s="6">
        <v>-4.1715600773094694</v>
      </c>
      <c r="AB14" s="6" t="s">
        <v>82</v>
      </c>
      <c r="AC14" s="6" t="s">
        <v>79</v>
      </c>
      <c r="AD14" s="6" t="s">
        <v>81</v>
      </c>
      <c r="AE14" s="6" t="s">
        <v>83</v>
      </c>
      <c r="AH14" s="7"/>
      <c r="AI14" s="7"/>
      <c r="AK14" s="6" t="s">
        <v>16</v>
      </c>
      <c r="AL14" s="6">
        <v>-1.7788693256928694</v>
      </c>
      <c r="AM14" s="6" t="s">
        <v>82</v>
      </c>
      <c r="AN14" s="6" t="s">
        <v>79</v>
      </c>
      <c r="AO14" s="6" t="s">
        <v>81</v>
      </c>
      <c r="AP14" s="6" t="s">
        <v>83</v>
      </c>
      <c r="AQ14" s="7"/>
      <c r="AR14" s="7"/>
      <c r="AS14" s="7"/>
    </row>
    <row r="15" spans="2:45" x14ac:dyDescent="0.25">
      <c r="B15" s="61"/>
      <c r="C15" s="7"/>
      <c r="D15" s="7"/>
      <c r="E15" s="7"/>
      <c r="F15" s="7"/>
      <c r="G15" s="7"/>
      <c r="H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2:45" x14ac:dyDescent="0.25">
      <c r="B16" s="61"/>
      <c r="C16" s="7"/>
      <c r="D16" s="7"/>
      <c r="E16" s="7"/>
      <c r="F16" s="7"/>
      <c r="G16" s="7"/>
      <c r="H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2:45" x14ac:dyDescent="0.25">
      <c r="B17" s="37"/>
      <c r="C17" s="9" t="s">
        <v>108</v>
      </c>
      <c r="D17" s="9" t="s">
        <v>113</v>
      </c>
      <c r="E17" s="14" t="s">
        <v>136</v>
      </c>
      <c r="N17" s="37"/>
      <c r="O17" s="9" t="s">
        <v>108</v>
      </c>
      <c r="P17" s="9" t="s">
        <v>113</v>
      </c>
      <c r="Q17" s="14" t="s">
        <v>136</v>
      </c>
      <c r="Y17" s="37"/>
      <c r="Z17" s="9" t="s">
        <v>108</v>
      </c>
      <c r="AA17" s="9" t="s">
        <v>113</v>
      </c>
      <c r="AB17" s="14" t="s">
        <v>136</v>
      </c>
      <c r="AH17" s="7"/>
      <c r="AI17" s="7"/>
      <c r="AJ17" s="37"/>
      <c r="AK17" s="9" t="s">
        <v>108</v>
      </c>
      <c r="AL17" s="9" t="s">
        <v>113</v>
      </c>
      <c r="AM17" s="14" t="s">
        <v>136</v>
      </c>
      <c r="AQ17" s="7"/>
      <c r="AR17" s="7"/>
      <c r="AS17" s="7"/>
    </row>
    <row r="18" spans="2:45" x14ac:dyDescent="0.25">
      <c r="B18" s="51" t="s">
        <v>118</v>
      </c>
      <c r="C18">
        <f>AVERAGE(D7:D14)</f>
        <v>-4.993862374427378</v>
      </c>
      <c r="D18">
        <f>AVERAGE(D3:D6)</f>
        <v>-5.4662474065018802</v>
      </c>
      <c r="E18">
        <f>D2</f>
        <v>-7.803757444511275</v>
      </c>
      <c r="N18" s="51" t="s">
        <v>118</v>
      </c>
      <c r="O18">
        <f>AVERAGE(P7:P14)</f>
        <v>-2.9194995411242433</v>
      </c>
      <c r="P18">
        <f>AVERAGE(P3:P6)</f>
        <v>-3.4769328128429411</v>
      </c>
      <c r="Q18">
        <f>P2</f>
        <v>-4.973677951719881</v>
      </c>
      <c r="Y18" s="51" t="s">
        <v>118</v>
      </c>
      <c r="Z18">
        <f>AVERAGE(AA7:AA14)</f>
        <v>-4.5475296301433028</v>
      </c>
      <c r="AA18">
        <f>AVERAGE(AA3:AA6)</f>
        <v>-4.5006405303920403</v>
      </c>
      <c r="AB18">
        <f>AA2</f>
        <v>-5.2055718683488523</v>
      </c>
      <c r="AH18" s="7"/>
      <c r="AI18" s="7"/>
      <c r="AJ18" s="51" t="s">
        <v>118</v>
      </c>
      <c r="AK18">
        <f>AVERAGE(AL7:AL14)</f>
        <v>-3.0213571439781046</v>
      </c>
      <c r="AL18">
        <f>AVERAGE(AL3:AL6)</f>
        <v>-4.2923179579836175</v>
      </c>
      <c r="AM18">
        <f>AL2</f>
        <v>-5.5233144440577693</v>
      </c>
      <c r="AR18" s="7"/>
      <c r="AS18" s="7"/>
    </row>
    <row r="19" spans="2:45" x14ac:dyDescent="0.25">
      <c r="B19" s="51" t="s">
        <v>119</v>
      </c>
      <c r="C19">
        <f>STDEV(D7:D14)</f>
        <v>0.41625594750948486</v>
      </c>
      <c r="D19">
        <f>STDEV(D3:D6)</f>
        <v>0.31381500033766679</v>
      </c>
      <c r="N19" s="51" t="s">
        <v>119</v>
      </c>
      <c r="O19">
        <f>STDEV(P7:P14)</f>
        <v>0.6055846526197185</v>
      </c>
      <c r="P19">
        <f>STDEV(P3:P6)</f>
        <v>9.9499771079835514E-2</v>
      </c>
      <c r="Y19" s="51" t="s">
        <v>119</v>
      </c>
      <c r="Z19">
        <f>STDEV(AA7:AA14)</f>
        <v>0.44168627523129328</v>
      </c>
      <c r="AA19">
        <f>STDEV(AA3:AA6)</f>
        <v>0.27078438221796791</v>
      </c>
      <c r="AH19" s="7"/>
      <c r="AI19" s="7"/>
      <c r="AJ19" s="51" t="s">
        <v>119</v>
      </c>
      <c r="AK19">
        <f>STDEV(AL7:AL14)</f>
        <v>1.4095526424519438</v>
      </c>
      <c r="AL19">
        <f>STDEV(AL3:AL6)</f>
        <v>0.20857205279199922</v>
      </c>
    </row>
    <row r="20" spans="2:45" x14ac:dyDescent="0.25">
      <c r="B20" s="51" t="s">
        <v>120</v>
      </c>
      <c r="C20">
        <f>_xlfn.CONFIDENCE.T(0.05,C19,8)</f>
        <v>0.34799868087072833</v>
      </c>
      <c r="D20">
        <f>_xlfn.CONFIDENCE.T(0.05,D19,4)</f>
        <v>0.49934969418360681</v>
      </c>
      <c r="N20" s="51" t="s">
        <v>120</v>
      </c>
      <c r="O20">
        <f>_xlfn.CONFIDENCE.T(0.05,O19,8)</f>
        <v>0.50628143940794579</v>
      </c>
      <c r="P20">
        <f>_xlfn.CONFIDENCE.T(0.05,P19,4)</f>
        <v>0.15832633942479868</v>
      </c>
      <c r="Y20" s="51" t="s">
        <v>120</v>
      </c>
      <c r="Z20">
        <f>_xlfn.CONFIDENCE.T(0.05,Z19,8)</f>
        <v>0.36925896689006021</v>
      </c>
      <c r="AA20">
        <f>_xlfn.CONFIDENCE.T(0.05,AA19,4)</f>
        <v>0.43087837835905185</v>
      </c>
      <c r="AH20" s="7"/>
      <c r="AI20" s="7"/>
      <c r="AJ20" s="51" t="s">
        <v>120</v>
      </c>
      <c r="AK20">
        <f>_xlfn.CONFIDENCE.T(0.05,AK19,8)</f>
        <v>1.1784154992282692</v>
      </c>
      <c r="AL20">
        <f>_xlfn.CONFIDENCE.T(0.05,AL19,4)</f>
        <v>0.33188467939666833</v>
      </c>
    </row>
    <row r="21" spans="2:45" x14ac:dyDescent="0.25">
      <c r="B21" s="51" t="s">
        <v>121</v>
      </c>
      <c r="C21">
        <f>C18-C20</f>
        <v>-5.3418610552981063</v>
      </c>
      <c r="D21">
        <f>D18-D20</f>
        <v>-5.9655971006854873</v>
      </c>
      <c r="N21" s="51" t="s">
        <v>121</v>
      </c>
      <c r="O21">
        <f>O18-O20</f>
        <v>-3.4257809805321893</v>
      </c>
      <c r="P21">
        <f>P18-P20</f>
        <v>-3.6352591522677398</v>
      </c>
      <c r="Y21" s="51" t="s">
        <v>121</v>
      </c>
      <c r="Z21">
        <f>Z18-Z20</f>
        <v>-4.9167885970333627</v>
      </c>
      <c r="AA21">
        <f>AA18-AA20</f>
        <v>-4.9315189087510918</v>
      </c>
      <c r="AH21" s="7"/>
      <c r="AI21" s="7"/>
      <c r="AJ21" s="51" t="s">
        <v>121</v>
      </c>
      <c r="AK21">
        <f>AK18-AK20</f>
        <v>-4.1997726432063738</v>
      </c>
      <c r="AL21">
        <f>AL18-AL20</f>
        <v>-4.6242026373802858</v>
      </c>
    </row>
    <row r="22" spans="2:45" x14ac:dyDescent="0.25">
      <c r="B22" s="51" t="s">
        <v>122</v>
      </c>
      <c r="C22">
        <f>C18+C20</f>
        <v>-4.6458636935566497</v>
      </c>
      <c r="D22">
        <f>D18+D20</f>
        <v>-4.9668977123182732</v>
      </c>
      <c r="N22" s="51" t="s">
        <v>122</v>
      </c>
      <c r="O22">
        <f>O18+O20</f>
        <v>-2.4132181017162972</v>
      </c>
      <c r="P22">
        <f>P18+P20</f>
        <v>-3.3186064734181424</v>
      </c>
      <c r="Y22" s="51" t="s">
        <v>122</v>
      </c>
      <c r="Z22">
        <f>Z18+Z20</f>
        <v>-4.1782706632532429</v>
      </c>
      <c r="AA22">
        <f>AA18+AA20</f>
        <v>-4.0697621520329887</v>
      </c>
      <c r="AH22" s="7"/>
      <c r="AI22" s="7"/>
      <c r="AJ22" s="51" t="s">
        <v>122</v>
      </c>
      <c r="AK22">
        <f>AK18+AK20</f>
        <v>-1.8429416447498355</v>
      </c>
      <c r="AL22">
        <f>AL18+AL20</f>
        <v>-3.9604332785869492</v>
      </c>
    </row>
    <row r="23" spans="2:45" x14ac:dyDescent="0.25">
      <c r="B23" s="51" t="s">
        <v>124</v>
      </c>
      <c r="C23" s="53">
        <f>_xlfn.F.TEST(D3:D6,D7:D14)</f>
        <v>0.6934238752343026</v>
      </c>
      <c r="D23">
        <f>_xlfn.F.TEST(D3:D6,D3:D6)</f>
        <v>1</v>
      </c>
      <c r="N23" s="51" t="s">
        <v>124</v>
      </c>
      <c r="O23" s="62">
        <f>_xlfn.F.TEST(P3:P6,P7:P14)</f>
        <v>1.306299289734561E-2</v>
      </c>
      <c r="P23" s="53">
        <f>_xlfn.F.TEST(P3:P6,P3:P6)</f>
        <v>1</v>
      </c>
      <c r="Q23" s="62"/>
      <c r="Y23" s="51" t="s">
        <v>124</v>
      </c>
      <c r="Z23" s="53">
        <f>_xlfn.F.TEST(AA3:AA6,AA7:AA14)</f>
        <v>0.4531252033058224</v>
      </c>
      <c r="AA23" s="53">
        <f>_xlfn.F.TEST(AA3:AA6,AA3:AA6)</f>
        <v>1</v>
      </c>
      <c r="AB23" s="62"/>
      <c r="AH23" s="7"/>
      <c r="AI23" s="7"/>
      <c r="AJ23" s="51" t="s">
        <v>124</v>
      </c>
      <c r="AK23" s="62">
        <f>_xlfn.F.TEST(AL3:AL6,AL7:AL14)</f>
        <v>9.6036323212977011E-3</v>
      </c>
      <c r="AL23" s="53">
        <f>_xlfn.F.TEST(AL3:AL6,AL3:AL6)</f>
        <v>1</v>
      </c>
      <c r="AM23" s="62"/>
    </row>
    <row r="24" spans="2:45" x14ac:dyDescent="0.25">
      <c r="B24" s="57" t="s">
        <v>126</v>
      </c>
      <c r="C24">
        <f>_xlfn.T.TEST(D3:D6,D7:D14,2,2)</f>
        <v>7.5088133739384638E-2</v>
      </c>
      <c r="D24">
        <f>_xlfn.T.TEST(D3:D6,D3:D6,2,2)</f>
        <v>1</v>
      </c>
      <c r="N24" s="57" t="s">
        <v>126</v>
      </c>
      <c r="O24" s="62">
        <f>_xlfn.T.TEST(P3:P6,P7:P14,2,3)</f>
        <v>3.591170485283085E-2</v>
      </c>
      <c r="P24" s="53">
        <f>_xlfn.T.TEST(P3:P6,P3:P6,2,2)</f>
        <v>1</v>
      </c>
      <c r="Q24" s="62"/>
      <c r="Y24" s="57" t="s">
        <v>126</v>
      </c>
      <c r="Z24" s="53">
        <f>_xlfn.T.TEST(AA3:AA6,AA7:AA14,2,2)</f>
        <v>0.85136198306644273</v>
      </c>
      <c r="AA24" s="53">
        <f>_xlfn.T.TEST(AA3:AA6,AA3:AA6,2,2)</f>
        <v>1</v>
      </c>
      <c r="AB24" s="62"/>
      <c r="AH24" s="7"/>
      <c r="AI24" s="7"/>
      <c r="AJ24" s="57" t="s">
        <v>126</v>
      </c>
      <c r="AK24" s="62">
        <f>_xlfn.T.TEST(AL3:AL6,AL7:AL14,2,3)</f>
        <v>3.8671996272517349E-2</v>
      </c>
      <c r="AL24" s="53">
        <f>_xlfn.T.TEST(AL3:AL6,AL3:AL6,2,2)</f>
        <v>1</v>
      </c>
      <c r="AM24" s="62"/>
    </row>
    <row r="25" spans="2:45" x14ac:dyDescent="0.25">
      <c r="B25" s="14" t="s">
        <v>137</v>
      </c>
      <c r="C25" s="13" t="str">
        <f>IF(OR($E$18&lt;=C21,$E$18&gt;=C22),"S","NS")</f>
        <v>S</v>
      </c>
      <c r="D25" s="13" t="str">
        <f>IF(OR($E$18&lt;=D21,$E$18&gt;=D22),"S","NS")</f>
        <v>S</v>
      </c>
      <c r="N25" s="14" t="s">
        <v>137</v>
      </c>
      <c r="O25" s="13" t="str">
        <f>IF(OR($Q$18&lt;=O21,$Q$18&gt;=O22),"S","NS")</f>
        <v>S</v>
      </c>
      <c r="P25" s="13" t="str">
        <f>IF(OR($Q$18&lt;=P21,$Q$18&gt;=P22),"S","NS")</f>
        <v>S</v>
      </c>
      <c r="Q25" s="62"/>
      <c r="Y25" s="14" t="s">
        <v>137</v>
      </c>
      <c r="Z25" s="13" t="str">
        <f>IF(OR($AB$18&lt;=Z21,$AB$18&gt;=Z22),"S","NS")</f>
        <v>S</v>
      </c>
      <c r="AA25" s="13" t="str">
        <f>IF(OR($AB$18&lt;=AA21,$AB$18&gt;=AA22),"S","NS")</f>
        <v>S</v>
      </c>
      <c r="AB25" s="62"/>
      <c r="AH25" s="7"/>
      <c r="AI25" s="7"/>
      <c r="AJ25" s="14" t="s">
        <v>137</v>
      </c>
      <c r="AK25" s="13" t="str">
        <f>IF(OR($AM$18&lt;=AK21,$AM$18&gt;=AK22),"S","NS")</f>
        <v>S</v>
      </c>
      <c r="AL25" s="13" t="str">
        <f>IF(OR($AM$18&lt;=AL21,$AM$18&gt;=AL22),"S","NS")</f>
        <v>S</v>
      </c>
      <c r="AM25" s="62"/>
    </row>
    <row r="26" spans="2:45" x14ac:dyDescent="0.25">
      <c r="B26" s="57"/>
      <c r="AH26" s="7"/>
      <c r="AI26" s="7"/>
    </row>
    <row r="27" spans="2:45" x14ac:dyDescent="0.25">
      <c r="B27" s="57"/>
      <c r="AH27" s="7"/>
      <c r="AI27" s="7"/>
    </row>
    <row r="28" spans="2:45" x14ac:dyDescent="0.25">
      <c r="B28" s="37"/>
      <c r="AH28" s="7"/>
      <c r="AI28" s="7"/>
    </row>
    <row r="29" spans="2:45" x14ac:dyDescent="0.25">
      <c r="B29" s="37"/>
      <c r="AH29" s="7"/>
      <c r="AI29" s="7"/>
    </row>
    <row r="30" spans="2:45" x14ac:dyDescent="0.25">
      <c r="B30" s="37"/>
      <c r="AH30" s="7"/>
      <c r="AI30" s="7"/>
    </row>
    <row r="31" spans="2:45" x14ac:dyDescent="0.25">
      <c r="B31" s="37"/>
      <c r="AH31" s="7"/>
      <c r="AI31" s="7"/>
    </row>
    <row r="32" spans="2:45" x14ac:dyDescent="0.25">
      <c r="B32" s="37"/>
      <c r="AH32" s="7"/>
      <c r="AI32" s="7"/>
    </row>
    <row r="33" spans="2:35" x14ac:dyDescent="0.25">
      <c r="B33" s="37"/>
      <c r="AH33" s="7"/>
      <c r="AI33" s="7"/>
    </row>
    <row r="34" spans="2:35" x14ac:dyDescent="0.25">
      <c r="B34" s="37"/>
      <c r="AH34" s="7"/>
      <c r="AI34" s="7"/>
    </row>
    <row r="35" spans="2:35" x14ac:dyDescent="0.25">
      <c r="B35" s="37"/>
      <c r="AH35" s="7"/>
      <c r="AI35" s="7"/>
    </row>
    <row r="36" spans="2:35" x14ac:dyDescent="0.25">
      <c r="B36" s="37"/>
      <c r="AH36" s="7"/>
      <c r="AI36" s="7"/>
    </row>
    <row r="37" spans="2:35" x14ac:dyDescent="0.25">
      <c r="B37" s="37"/>
      <c r="K37" s="7"/>
      <c r="L37" s="7"/>
      <c r="AH37" s="7"/>
      <c r="AI37" s="7"/>
    </row>
    <row r="38" spans="2:35" x14ac:dyDescent="0.25">
      <c r="B38" s="37"/>
      <c r="K38" s="7"/>
      <c r="L38" s="7"/>
      <c r="AH38" s="7"/>
      <c r="AI38" s="7"/>
    </row>
    <row r="39" spans="2:35" x14ac:dyDescent="0.25">
      <c r="B39" s="37"/>
      <c r="K39" s="7"/>
      <c r="L39" s="7"/>
      <c r="AH39" s="7"/>
      <c r="AI39" s="7"/>
    </row>
    <row r="40" spans="2:35" x14ac:dyDescent="0.25">
      <c r="B40" s="37"/>
      <c r="K40" s="7"/>
      <c r="L40" s="7"/>
      <c r="U40" s="7"/>
      <c r="AH40" s="7"/>
      <c r="AI40" s="7"/>
    </row>
    <row r="41" spans="2:35" x14ac:dyDescent="0.25">
      <c r="B41" s="37"/>
      <c r="K41" s="7"/>
      <c r="L41" s="7"/>
      <c r="U41" s="7"/>
      <c r="V41" s="7"/>
      <c r="W41" s="7"/>
      <c r="X41" s="7"/>
      <c r="AH41" s="7"/>
      <c r="AI41" s="7"/>
    </row>
    <row r="42" spans="2:35" x14ac:dyDescent="0.25">
      <c r="B42" s="37"/>
      <c r="K42" s="7"/>
      <c r="L42" s="7"/>
      <c r="U42" s="28"/>
      <c r="V42" s="7"/>
      <c r="W42" s="7"/>
      <c r="X42" s="7"/>
      <c r="AH42" s="7"/>
    </row>
    <row r="43" spans="2:35" x14ac:dyDescent="0.25">
      <c r="B43" s="37"/>
      <c r="U43" s="7"/>
      <c r="V43" s="28"/>
    </row>
    <row r="44" spans="2:35" x14ac:dyDescent="0.25">
      <c r="B44" s="37"/>
      <c r="I44" s="28"/>
      <c r="J44" s="28"/>
      <c r="U44" s="7"/>
      <c r="V44" s="7"/>
    </row>
    <row r="45" spans="2:35" x14ac:dyDescent="0.25">
      <c r="I45" s="7"/>
      <c r="J45" s="7"/>
      <c r="U45" s="7"/>
      <c r="V45" s="7"/>
    </row>
    <row r="46" spans="2:35" x14ac:dyDescent="0.25">
      <c r="B46" s="37"/>
      <c r="I46" s="7"/>
      <c r="J46" s="7"/>
      <c r="U46" s="7"/>
      <c r="V46" s="7"/>
    </row>
    <row r="47" spans="2:35" x14ac:dyDescent="0.25">
      <c r="B47" s="37"/>
      <c r="I47" s="7"/>
      <c r="J47" s="7"/>
      <c r="U47" s="7"/>
      <c r="V47" s="7"/>
    </row>
    <row r="48" spans="2:35" x14ac:dyDescent="0.25">
      <c r="B48" s="37"/>
      <c r="I48" s="7"/>
      <c r="J48" s="7"/>
      <c r="U48" s="7"/>
      <c r="V48" s="7"/>
    </row>
    <row r="49" spans="2:22" x14ac:dyDescent="0.25">
      <c r="B49" s="37"/>
      <c r="I49" s="7"/>
      <c r="J49" s="7"/>
      <c r="U49" s="7"/>
      <c r="V49" s="7"/>
    </row>
    <row r="50" spans="2:22" x14ac:dyDescent="0.25">
      <c r="B50" s="37"/>
      <c r="I50" s="7"/>
      <c r="J50" s="7"/>
      <c r="U50" s="7"/>
      <c r="V50" s="7"/>
    </row>
    <row r="51" spans="2:22" x14ac:dyDescent="0.25">
      <c r="B51" s="37"/>
      <c r="I51" s="7"/>
      <c r="J51" s="7"/>
      <c r="U51" s="7"/>
      <c r="V51" s="7"/>
    </row>
    <row r="52" spans="2:22" x14ac:dyDescent="0.25">
      <c r="B52" s="37"/>
      <c r="I52" s="7"/>
      <c r="J52" s="7"/>
      <c r="U52" s="7"/>
      <c r="V52" s="7"/>
    </row>
    <row r="53" spans="2:22" x14ac:dyDescent="0.25">
      <c r="B53" s="37"/>
      <c r="I53" s="7"/>
      <c r="J53" s="7"/>
      <c r="U53" s="7"/>
      <c r="V53" s="7"/>
    </row>
    <row r="54" spans="2:22" x14ac:dyDescent="0.25">
      <c r="B54" s="37"/>
      <c r="I54" s="7"/>
      <c r="J54" s="7"/>
      <c r="U54" s="7"/>
      <c r="V54" s="7"/>
    </row>
    <row r="55" spans="2:22" x14ac:dyDescent="0.25">
      <c r="B55" s="37"/>
      <c r="I55" s="7"/>
      <c r="J55" s="7"/>
      <c r="U55" s="7"/>
      <c r="V55" s="7"/>
    </row>
    <row r="56" spans="2:22" x14ac:dyDescent="0.25">
      <c r="B56" s="37"/>
      <c r="I56" s="7"/>
      <c r="J56" s="7"/>
      <c r="U56" s="7"/>
      <c r="V56" s="7"/>
    </row>
    <row r="57" spans="2:22" x14ac:dyDescent="0.25">
      <c r="B57" s="37"/>
      <c r="I57" s="7"/>
      <c r="J57" s="7"/>
      <c r="U57" s="7"/>
      <c r="V57" s="7"/>
    </row>
    <row r="58" spans="2:22" x14ac:dyDescent="0.25">
      <c r="B58" s="37"/>
      <c r="I58" s="7"/>
      <c r="J58" s="7"/>
      <c r="U58" s="7"/>
      <c r="V58" s="7"/>
    </row>
    <row r="59" spans="2:22" x14ac:dyDescent="0.25">
      <c r="B59" s="37"/>
      <c r="I59" s="7"/>
      <c r="J59" s="7"/>
      <c r="U59" s="7"/>
      <c r="V59" s="7"/>
    </row>
    <row r="60" spans="2:22" x14ac:dyDescent="0.25">
      <c r="B60" s="37"/>
      <c r="I60" s="7"/>
      <c r="J60" s="7"/>
      <c r="U60" s="7"/>
      <c r="V60" s="7"/>
    </row>
    <row r="61" spans="2:22" x14ac:dyDescent="0.25">
      <c r="B61" s="37"/>
      <c r="I61" s="7"/>
      <c r="J61" s="7"/>
      <c r="U61" s="7"/>
      <c r="V61" s="7"/>
    </row>
    <row r="62" spans="2:22" x14ac:dyDescent="0.25">
      <c r="B62" s="37"/>
      <c r="I62" s="7"/>
      <c r="J62" s="7"/>
      <c r="U62" s="7"/>
      <c r="V62" s="7"/>
    </row>
    <row r="63" spans="2:22" x14ac:dyDescent="0.25">
      <c r="B63" s="37"/>
      <c r="I63" s="7"/>
      <c r="J63" s="7"/>
      <c r="U63" s="7"/>
      <c r="V63" s="7"/>
    </row>
    <row r="64" spans="2:22" x14ac:dyDescent="0.25">
      <c r="B64" s="37"/>
      <c r="I64" s="7"/>
      <c r="J64" s="7"/>
      <c r="U64" s="7"/>
      <c r="V64" s="7"/>
    </row>
    <row r="65" spans="2:22" x14ac:dyDescent="0.25">
      <c r="B65" s="37"/>
      <c r="I65" s="7"/>
      <c r="J65" s="7"/>
      <c r="U65" s="7"/>
      <c r="V65" s="7"/>
    </row>
    <row r="66" spans="2:22" x14ac:dyDescent="0.25">
      <c r="B66" s="37"/>
      <c r="I66" s="7"/>
      <c r="J66" s="7"/>
      <c r="U66" s="7"/>
      <c r="V66" s="7"/>
    </row>
    <row r="67" spans="2:22" x14ac:dyDescent="0.25">
      <c r="B67" s="37"/>
      <c r="I67" s="7"/>
      <c r="J67" s="7"/>
      <c r="U67" s="7"/>
      <c r="V67" s="7"/>
    </row>
    <row r="68" spans="2:22" x14ac:dyDescent="0.25">
      <c r="B68" s="37"/>
      <c r="I68" s="7"/>
      <c r="J68" s="7"/>
      <c r="U68" s="7"/>
      <c r="V68" s="7"/>
    </row>
    <row r="69" spans="2:22" x14ac:dyDescent="0.25">
      <c r="B69" s="37"/>
      <c r="I69" s="7"/>
      <c r="J69" s="7"/>
      <c r="U69" s="7"/>
      <c r="V69" s="7"/>
    </row>
    <row r="70" spans="2:22" x14ac:dyDescent="0.25">
      <c r="B70" s="37"/>
      <c r="V70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85" zoomScaleNormal="85" workbookViewId="0">
      <selection activeCell="O32" sqref="O32"/>
    </sheetView>
  </sheetViews>
  <sheetFormatPr baseColWidth="10" defaultRowHeight="15" x14ac:dyDescent="0.25"/>
  <cols>
    <col min="3" max="3" width="11.85546875" bestFit="1" customWidth="1"/>
    <col min="4" max="4" width="5" customWidth="1"/>
    <col min="5" max="5" width="8.140625" bestFit="1" customWidth="1"/>
    <col min="6" max="6" width="6.85546875" bestFit="1" customWidth="1"/>
    <col min="7" max="7" width="6" customWidth="1"/>
    <col min="8" max="8" width="4.140625" bestFit="1" customWidth="1"/>
    <col min="10" max="12" width="14.28515625" bestFit="1" customWidth="1"/>
    <col min="15" max="15" width="11.85546875" bestFit="1" customWidth="1"/>
    <col min="16" max="16" width="5.85546875" customWidth="1"/>
    <col min="17" max="17" width="8.140625" bestFit="1" customWidth="1"/>
    <col min="18" max="18" width="6.85546875" bestFit="1" customWidth="1"/>
    <col min="19" max="19" width="5.85546875" customWidth="1"/>
    <col min="20" max="20" width="4.140625" bestFit="1" customWidth="1"/>
    <col min="27" max="27" width="14.42578125" bestFit="1" customWidth="1"/>
    <col min="28" max="28" width="7.5703125" customWidth="1"/>
    <col min="29" max="29" width="6.85546875" customWidth="1"/>
    <col min="30" max="30" width="7" customWidth="1"/>
    <col min="31" max="31" width="5.7109375" customWidth="1"/>
    <col min="32" max="32" width="4.140625" bestFit="1" customWidth="1"/>
    <col min="40" max="40" width="5.28515625" customWidth="1"/>
    <col min="41" max="41" width="8.140625" bestFit="1" customWidth="1"/>
    <col min="42" max="42" width="6.85546875" bestFit="1" customWidth="1"/>
    <col min="43" max="43" width="6.28515625" customWidth="1"/>
    <col min="44" max="44" width="5.85546875" customWidth="1"/>
  </cols>
  <sheetData>
    <row r="1" spans="1:45" x14ac:dyDescent="0.25">
      <c r="B1" s="1" t="s">
        <v>1</v>
      </c>
      <c r="C1" s="9" t="s">
        <v>103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N1" s="1" t="s">
        <v>1</v>
      </c>
      <c r="O1" s="9" t="s">
        <v>103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Z1" s="1" t="s">
        <v>1</v>
      </c>
      <c r="AA1" s="9" t="s">
        <v>103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L1" s="1" t="s">
        <v>1</v>
      </c>
      <c r="AM1" s="9" t="s">
        <v>103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</row>
    <row r="2" spans="1:45" x14ac:dyDescent="0.25">
      <c r="A2" s="38" t="s">
        <v>94</v>
      </c>
      <c r="B2" s="3" t="s">
        <v>43</v>
      </c>
      <c r="C2" s="3">
        <v>-5.8337238211422813</v>
      </c>
      <c r="D2" s="3" t="s">
        <v>81</v>
      </c>
      <c r="E2" s="3" t="s">
        <v>84</v>
      </c>
      <c r="F2" s="3" t="s">
        <v>89</v>
      </c>
      <c r="G2" s="3">
        <v>0</v>
      </c>
      <c r="H2" s="3">
        <v>1</v>
      </c>
      <c r="I2" s="3" t="s">
        <v>72</v>
      </c>
      <c r="M2" s="38" t="s">
        <v>95</v>
      </c>
      <c r="N2" s="3" t="s">
        <v>43</v>
      </c>
      <c r="O2" s="3">
        <v>-2.5661602871695277</v>
      </c>
      <c r="P2" s="3" t="s">
        <v>81</v>
      </c>
      <c r="Q2" s="3" t="s">
        <v>84</v>
      </c>
      <c r="R2" s="3" t="s">
        <v>89</v>
      </c>
      <c r="S2" s="3">
        <v>0</v>
      </c>
      <c r="T2" s="3">
        <v>1</v>
      </c>
      <c r="U2" s="3" t="s">
        <v>72</v>
      </c>
      <c r="Y2" s="38" t="s">
        <v>96</v>
      </c>
      <c r="Z2" s="3" t="s">
        <v>43</v>
      </c>
      <c r="AA2" s="3">
        <v>-4.7448149714413619</v>
      </c>
      <c r="AB2" s="3" t="s">
        <v>81</v>
      </c>
      <c r="AC2" s="3" t="s">
        <v>84</v>
      </c>
      <c r="AD2" s="3" t="s">
        <v>89</v>
      </c>
      <c r="AE2" s="3">
        <v>0</v>
      </c>
      <c r="AF2" s="3">
        <v>1</v>
      </c>
      <c r="AG2" s="3" t="s">
        <v>72</v>
      </c>
      <c r="AK2" s="38" t="s">
        <v>97</v>
      </c>
      <c r="AL2" s="3" t="s">
        <v>43</v>
      </c>
      <c r="AM2" s="3">
        <v>-1.683725975432941</v>
      </c>
      <c r="AN2" s="3" t="s">
        <v>81</v>
      </c>
      <c r="AO2" s="3" t="s">
        <v>84</v>
      </c>
      <c r="AP2" s="3" t="s">
        <v>89</v>
      </c>
      <c r="AQ2" s="3">
        <v>0</v>
      </c>
      <c r="AR2" s="3">
        <v>1</v>
      </c>
      <c r="AS2" s="3" t="s">
        <v>72</v>
      </c>
    </row>
    <row r="3" spans="1:45" x14ac:dyDescent="0.25">
      <c r="A3" s="38"/>
      <c r="B3" s="3" t="s">
        <v>57</v>
      </c>
      <c r="C3" s="3">
        <v>-2.1095240684920267</v>
      </c>
      <c r="D3" s="3" t="s">
        <v>81</v>
      </c>
      <c r="E3" s="3" t="s">
        <v>84</v>
      </c>
      <c r="F3" s="3" t="s">
        <v>89</v>
      </c>
      <c r="G3" s="3">
        <v>1</v>
      </c>
      <c r="H3" s="3">
        <v>0</v>
      </c>
      <c r="I3" s="3" t="s">
        <v>93</v>
      </c>
      <c r="M3" s="38"/>
      <c r="N3" s="3" t="s">
        <v>57</v>
      </c>
      <c r="O3" s="3">
        <v>-2.4953103754305901</v>
      </c>
      <c r="P3" s="3" t="s">
        <v>81</v>
      </c>
      <c r="Q3" s="3" t="s">
        <v>84</v>
      </c>
      <c r="R3" s="3" t="s">
        <v>89</v>
      </c>
      <c r="S3" s="3">
        <v>1</v>
      </c>
      <c r="T3" s="3">
        <v>0</v>
      </c>
      <c r="U3" s="3" t="s">
        <v>93</v>
      </c>
      <c r="Y3" s="38"/>
      <c r="Z3" s="3" t="s">
        <v>57</v>
      </c>
      <c r="AA3" s="3">
        <v>-4.6042402031784206</v>
      </c>
      <c r="AB3" s="3" t="s">
        <v>81</v>
      </c>
      <c r="AC3" s="3" t="s">
        <v>84</v>
      </c>
      <c r="AD3" s="3" t="s">
        <v>89</v>
      </c>
      <c r="AE3" s="3">
        <v>1</v>
      </c>
      <c r="AF3" s="3">
        <v>0</v>
      </c>
      <c r="AG3" s="3" t="s">
        <v>93</v>
      </c>
      <c r="AK3" s="38"/>
      <c r="AL3" s="3" t="s">
        <v>57</v>
      </c>
      <c r="AM3" s="3">
        <v>-1.4155139056444601</v>
      </c>
      <c r="AN3" s="3" t="s">
        <v>81</v>
      </c>
      <c r="AO3" s="3" t="s">
        <v>84</v>
      </c>
      <c r="AP3" s="3" t="s">
        <v>89</v>
      </c>
      <c r="AQ3" s="3">
        <v>1</v>
      </c>
      <c r="AR3" s="3">
        <v>0</v>
      </c>
      <c r="AS3" s="3" t="s">
        <v>93</v>
      </c>
    </row>
    <row r="4" spans="1:45" x14ac:dyDescent="0.25">
      <c r="A4" s="38"/>
      <c r="B4" s="3" t="s">
        <v>18</v>
      </c>
      <c r="C4" s="3">
        <v>-5.044742947740402</v>
      </c>
      <c r="D4" s="3" t="s">
        <v>81</v>
      </c>
      <c r="E4" s="3" t="s">
        <v>84</v>
      </c>
      <c r="F4" s="3" t="s">
        <v>74</v>
      </c>
      <c r="G4" s="3">
        <v>0</v>
      </c>
      <c r="H4" s="3">
        <v>0</v>
      </c>
      <c r="I4" s="3" t="s">
        <v>74</v>
      </c>
      <c r="M4" s="38"/>
      <c r="N4" s="3" t="s">
        <v>18</v>
      </c>
      <c r="O4" s="3">
        <v>-2.7931159629394231</v>
      </c>
      <c r="P4" s="3" t="s">
        <v>81</v>
      </c>
      <c r="Q4" s="3" t="s">
        <v>84</v>
      </c>
      <c r="R4" s="3" t="s">
        <v>74</v>
      </c>
      <c r="S4" s="3">
        <v>0</v>
      </c>
      <c r="T4" s="3">
        <v>0</v>
      </c>
      <c r="U4" s="3" t="s">
        <v>74</v>
      </c>
      <c r="Y4" s="38"/>
      <c r="Z4" s="3" t="s">
        <v>18</v>
      </c>
      <c r="AA4" s="3">
        <v>-4.3476005107427911</v>
      </c>
      <c r="AB4" s="3" t="s">
        <v>81</v>
      </c>
      <c r="AC4" s="3" t="s">
        <v>84</v>
      </c>
      <c r="AD4" s="3" t="s">
        <v>74</v>
      </c>
      <c r="AE4" s="3">
        <v>0</v>
      </c>
      <c r="AF4" s="3">
        <v>0</v>
      </c>
      <c r="AG4" s="3" t="s">
        <v>74</v>
      </c>
      <c r="AK4" s="38"/>
      <c r="AL4" s="3" t="s">
        <v>18</v>
      </c>
      <c r="AM4" s="3">
        <v>-3.6554416271541501</v>
      </c>
      <c r="AN4" s="3" t="s">
        <v>81</v>
      </c>
      <c r="AO4" s="3" t="s">
        <v>84</v>
      </c>
      <c r="AP4" s="3" t="s">
        <v>74</v>
      </c>
      <c r="AQ4" s="3">
        <v>0</v>
      </c>
      <c r="AR4" s="3">
        <v>0</v>
      </c>
      <c r="AS4" s="3" t="s">
        <v>74</v>
      </c>
    </row>
    <row r="5" spans="1:45" x14ac:dyDescent="0.25">
      <c r="A5" s="38"/>
      <c r="B5" s="3" t="s">
        <v>35</v>
      </c>
      <c r="C5" s="3">
        <v>-5.3167201940038318</v>
      </c>
      <c r="D5" s="3" t="s">
        <v>81</v>
      </c>
      <c r="E5" s="3" t="s">
        <v>84</v>
      </c>
      <c r="F5" s="3" t="s">
        <v>89</v>
      </c>
      <c r="G5" s="3">
        <v>1</v>
      </c>
      <c r="H5" s="3">
        <v>0</v>
      </c>
      <c r="I5" s="3" t="s">
        <v>71</v>
      </c>
      <c r="M5" s="38"/>
      <c r="N5" s="3" t="s">
        <v>35</v>
      </c>
      <c r="O5" s="3">
        <v>-3.7539839789249774</v>
      </c>
      <c r="P5" s="3" t="s">
        <v>81</v>
      </c>
      <c r="Q5" s="3" t="s">
        <v>84</v>
      </c>
      <c r="R5" s="3" t="s">
        <v>89</v>
      </c>
      <c r="S5" s="3">
        <v>1</v>
      </c>
      <c r="T5" s="3">
        <v>0</v>
      </c>
      <c r="U5" s="3" t="s">
        <v>71</v>
      </c>
      <c r="Y5" s="38"/>
      <c r="Z5" s="3" t="s">
        <v>35</v>
      </c>
      <c r="AA5" s="3">
        <v>-2.8136890429556694</v>
      </c>
      <c r="AB5" s="3" t="s">
        <v>81</v>
      </c>
      <c r="AC5" s="3" t="s">
        <v>84</v>
      </c>
      <c r="AD5" s="3" t="s">
        <v>89</v>
      </c>
      <c r="AE5" s="3">
        <v>1</v>
      </c>
      <c r="AF5" s="3">
        <v>0</v>
      </c>
      <c r="AG5" s="3" t="s">
        <v>71</v>
      </c>
      <c r="AK5" s="38"/>
      <c r="AL5" s="3" t="s">
        <v>35</v>
      </c>
      <c r="AM5" s="3">
        <v>-3.1098401913204565</v>
      </c>
      <c r="AN5" s="3" t="s">
        <v>81</v>
      </c>
      <c r="AO5" s="3" t="s">
        <v>84</v>
      </c>
      <c r="AP5" s="3" t="s">
        <v>89</v>
      </c>
      <c r="AQ5" s="3">
        <v>1</v>
      </c>
      <c r="AR5" s="3">
        <v>0</v>
      </c>
      <c r="AS5" s="3" t="s">
        <v>71</v>
      </c>
    </row>
    <row r="6" spans="1:45" x14ac:dyDescent="0.25">
      <c r="A6" s="38"/>
      <c r="B6" s="3" t="s">
        <v>50</v>
      </c>
      <c r="C6" s="3">
        <v>-5.2065879793886216</v>
      </c>
      <c r="D6" s="3" t="s">
        <v>81</v>
      </c>
      <c r="E6" s="3" t="s">
        <v>84</v>
      </c>
      <c r="F6" s="3" t="s">
        <v>89</v>
      </c>
      <c r="G6" s="3">
        <v>0</v>
      </c>
      <c r="H6" s="3">
        <v>1</v>
      </c>
      <c r="I6" s="3" t="s">
        <v>72</v>
      </c>
      <c r="M6" s="38"/>
      <c r="N6" s="3" t="s">
        <v>50</v>
      </c>
      <c r="O6" s="3">
        <v>-2.638747515473423</v>
      </c>
      <c r="P6" s="3" t="s">
        <v>81</v>
      </c>
      <c r="Q6" s="3" t="s">
        <v>84</v>
      </c>
      <c r="R6" s="3" t="s">
        <v>89</v>
      </c>
      <c r="S6" s="3">
        <v>0</v>
      </c>
      <c r="T6" s="3">
        <v>1</v>
      </c>
      <c r="U6" s="3" t="s">
        <v>72</v>
      </c>
      <c r="Y6" s="38"/>
      <c r="Z6" s="3" t="s">
        <v>50</v>
      </c>
      <c r="AA6" s="3">
        <v>-3.3519792908981763</v>
      </c>
      <c r="AB6" s="3" t="s">
        <v>81</v>
      </c>
      <c r="AC6" s="3" t="s">
        <v>84</v>
      </c>
      <c r="AD6" s="3" t="s">
        <v>89</v>
      </c>
      <c r="AE6" s="3">
        <v>0</v>
      </c>
      <c r="AF6" s="3">
        <v>1</v>
      </c>
      <c r="AG6" s="3" t="s">
        <v>72</v>
      </c>
      <c r="AK6" s="38"/>
      <c r="AL6" s="3" t="s">
        <v>50</v>
      </c>
      <c r="AM6" s="3">
        <v>-2.9386418740703735</v>
      </c>
      <c r="AN6" s="3" t="s">
        <v>81</v>
      </c>
      <c r="AO6" s="3" t="s">
        <v>84</v>
      </c>
      <c r="AP6" s="3" t="s">
        <v>89</v>
      </c>
      <c r="AQ6" s="3">
        <v>0</v>
      </c>
      <c r="AR6" s="3">
        <v>1</v>
      </c>
      <c r="AS6" s="3" t="s">
        <v>72</v>
      </c>
    </row>
    <row r="7" spans="1:45" x14ac:dyDescent="0.25">
      <c r="A7" s="38"/>
      <c r="B7" s="3" t="s">
        <v>64</v>
      </c>
      <c r="C7" s="3">
        <v>-1.9960775948318328</v>
      </c>
      <c r="D7" s="3" t="s">
        <v>81</v>
      </c>
      <c r="E7" s="3" t="s">
        <v>84</v>
      </c>
      <c r="F7" s="3" t="s">
        <v>89</v>
      </c>
      <c r="G7" s="3">
        <v>1</v>
      </c>
      <c r="H7" s="3">
        <v>1</v>
      </c>
      <c r="I7" s="3" t="s">
        <v>93</v>
      </c>
      <c r="M7" s="38"/>
      <c r="N7" s="3" t="s">
        <v>64</v>
      </c>
      <c r="O7" s="3">
        <v>-7.229464568081708</v>
      </c>
      <c r="P7" s="3" t="s">
        <v>81</v>
      </c>
      <c r="Q7" s="3" t="s">
        <v>84</v>
      </c>
      <c r="R7" s="3" t="s">
        <v>89</v>
      </c>
      <c r="S7" s="3">
        <v>1</v>
      </c>
      <c r="T7" s="3">
        <v>1</v>
      </c>
      <c r="U7" s="3" t="s">
        <v>93</v>
      </c>
      <c r="Y7" s="38"/>
      <c r="Z7" s="3" t="s">
        <v>64</v>
      </c>
      <c r="AA7" s="3">
        <v>-4.5902708251176145</v>
      </c>
      <c r="AB7" s="3" t="s">
        <v>81</v>
      </c>
      <c r="AC7" s="3" t="s">
        <v>84</v>
      </c>
      <c r="AD7" s="3" t="s">
        <v>89</v>
      </c>
      <c r="AE7" s="3">
        <v>1</v>
      </c>
      <c r="AF7" s="3">
        <v>1</v>
      </c>
      <c r="AG7" s="3" t="s">
        <v>93</v>
      </c>
      <c r="AK7" s="38"/>
      <c r="AL7" s="3" t="s">
        <v>64</v>
      </c>
      <c r="AM7" s="3">
        <v>-2.4790572687340338</v>
      </c>
      <c r="AN7" s="3" t="s">
        <v>81</v>
      </c>
      <c r="AO7" s="3" t="s">
        <v>84</v>
      </c>
      <c r="AP7" s="3" t="s">
        <v>89</v>
      </c>
      <c r="AQ7" s="3">
        <v>1</v>
      </c>
      <c r="AR7" s="3">
        <v>1</v>
      </c>
      <c r="AS7" s="3" t="s">
        <v>93</v>
      </c>
    </row>
    <row r="8" spans="1:45" x14ac:dyDescent="0.25">
      <c r="A8" s="38"/>
      <c r="B8" s="3" t="s">
        <v>10</v>
      </c>
      <c r="C8" s="3">
        <v>-4.987781697045186</v>
      </c>
      <c r="D8" s="3" t="s">
        <v>81</v>
      </c>
      <c r="E8" s="3" t="s">
        <v>84</v>
      </c>
      <c r="F8" s="3" t="s">
        <v>74</v>
      </c>
      <c r="G8" s="3">
        <v>0</v>
      </c>
      <c r="H8" s="3">
        <v>0</v>
      </c>
      <c r="I8" s="3" t="s">
        <v>74</v>
      </c>
      <c r="M8" s="38"/>
      <c r="N8" s="3" t="s">
        <v>10</v>
      </c>
      <c r="O8" s="3">
        <v>-2.6584219367318083</v>
      </c>
      <c r="P8" s="3" t="s">
        <v>81</v>
      </c>
      <c r="Q8" s="3" t="s">
        <v>84</v>
      </c>
      <c r="R8" s="3" t="s">
        <v>74</v>
      </c>
      <c r="S8" s="3">
        <v>0</v>
      </c>
      <c r="T8" s="3">
        <v>0</v>
      </c>
      <c r="U8" s="3" t="s">
        <v>74</v>
      </c>
      <c r="Y8" s="38"/>
      <c r="Z8" s="3" t="s">
        <v>10</v>
      </c>
      <c r="AA8" s="3">
        <v>-5.4958519112083843</v>
      </c>
      <c r="AB8" s="3" t="s">
        <v>81</v>
      </c>
      <c r="AC8" s="3" t="s">
        <v>84</v>
      </c>
      <c r="AD8" s="3" t="s">
        <v>74</v>
      </c>
      <c r="AE8" s="3">
        <v>0</v>
      </c>
      <c r="AF8" s="3">
        <v>0</v>
      </c>
      <c r="AG8" s="3" t="s">
        <v>74</v>
      </c>
      <c r="AK8" s="38"/>
      <c r="AL8" s="3" t="s">
        <v>10</v>
      </c>
      <c r="AM8" s="3">
        <v>-2.6805089100714361</v>
      </c>
      <c r="AN8" s="3" t="s">
        <v>81</v>
      </c>
      <c r="AO8" s="3" t="s">
        <v>84</v>
      </c>
      <c r="AP8" s="3" t="s">
        <v>74</v>
      </c>
      <c r="AQ8" s="3">
        <v>0</v>
      </c>
      <c r="AR8" s="3">
        <v>0</v>
      </c>
      <c r="AS8" s="3" t="s">
        <v>74</v>
      </c>
    </row>
    <row r="9" spans="1:45" x14ac:dyDescent="0.25">
      <c r="A9" s="38"/>
      <c r="B9" s="3" t="s">
        <v>26</v>
      </c>
      <c r="C9" s="3">
        <v>-6.8521010734156222</v>
      </c>
      <c r="D9" s="3" t="s">
        <v>81</v>
      </c>
      <c r="E9" s="3" t="s">
        <v>84</v>
      </c>
      <c r="F9" s="3" t="s">
        <v>89</v>
      </c>
      <c r="G9" s="3">
        <v>1</v>
      </c>
      <c r="H9" s="3">
        <v>0</v>
      </c>
      <c r="I9" s="3" t="s">
        <v>71</v>
      </c>
      <c r="M9" s="38"/>
      <c r="N9" s="3" t="s">
        <v>26</v>
      </c>
      <c r="O9" s="3">
        <v>-3.3606996039261472</v>
      </c>
      <c r="P9" s="3" t="s">
        <v>81</v>
      </c>
      <c r="Q9" s="3" t="s">
        <v>84</v>
      </c>
      <c r="R9" s="3" t="s">
        <v>89</v>
      </c>
      <c r="S9" s="3">
        <v>1</v>
      </c>
      <c r="T9" s="3">
        <v>0</v>
      </c>
      <c r="U9" s="3" t="s">
        <v>71</v>
      </c>
      <c r="Y9" s="38"/>
      <c r="Z9" s="3" t="s">
        <v>26</v>
      </c>
      <c r="AA9" s="3">
        <v>-3.735477711464394</v>
      </c>
      <c r="AB9" s="3" t="s">
        <v>81</v>
      </c>
      <c r="AC9" s="3" t="s">
        <v>84</v>
      </c>
      <c r="AD9" s="3" t="s">
        <v>89</v>
      </c>
      <c r="AE9" s="3">
        <v>1</v>
      </c>
      <c r="AF9" s="3">
        <v>0</v>
      </c>
      <c r="AG9" s="3" t="s">
        <v>71</v>
      </c>
      <c r="AK9" s="38"/>
      <c r="AL9" s="3" t="s">
        <v>26</v>
      </c>
      <c r="AM9" s="3">
        <v>-2.2181877829128109</v>
      </c>
      <c r="AN9" s="3" t="s">
        <v>81</v>
      </c>
      <c r="AO9" s="3" t="s">
        <v>84</v>
      </c>
      <c r="AP9" s="3" t="s">
        <v>89</v>
      </c>
      <c r="AQ9" s="3">
        <v>1</v>
      </c>
      <c r="AR9" s="3">
        <v>0</v>
      </c>
      <c r="AS9" s="3" t="s">
        <v>71</v>
      </c>
    </row>
    <row r="10" spans="1:45" x14ac:dyDescent="0.25">
      <c r="A10" s="38"/>
      <c r="B10" s="6" t="s">
        <v>8</v>
      </c>
      <c r="C10" s="6">
        <v>-4.7362346831204567</v>
      </c>
      <c r="D10" s="6" t="s">
        <v>81</v>
      </c>
      <c r="E10" s="6" t="s">
        <v>83</v>
      </c>
      <c r="F10" s="6" t="s">
        <v>74</v>
      </c>
      <c r="G10" s="6">
        <v>0</v>
      </c>
      <c r="H10" s="6">
        <v>0</v>
      </c>
      <c r="I10" s="6" t="s">
        <v>74</v>
      </c>
      <c r="M10" s="38"/>
      <c r="N10" s="6" t="s">
        <v>8</v>
      </c>
      <c r="O10" s="6">
        <v>-2.1887702384026837</v>
      </c>
      <c r="P10" s="6" t="s">
        <v>81</v>
      </c>
      <c r="Q10" s="6" t="s">
        <v>83</v>
      </c>
      <c r="R10" s="6" t="s">
        <v>74</v>
      </c>
      <c r="S10" s="6">
        <v>0</v>
      </c>
      <c r="T10" s="6">
        <v>0</v>
      </c>
      <c r="U10" s="6" t="s">
        <v>74</v>
      </c>
      <c r="Y10" s="38"/>
      <c r="Z10" s="6" t="s">
        <v>8</v>
      </c>
      <c r="AA10" s="6">
        <v>-4.1158074544762497</v>
      </c>
      <c r="AB10" s="6" t="s">
        <v>81</v>
      </c>
      <c r="AC10" s="6" t="s">
        <v>83</v>
      </c>
      <c r="AD10" s="6" t="s">
        <v>74</v>
      </c>
      <c r="AE10" s="6">
        <v>0</v>
      </c>
      <c r="AF10" s="6">
        <v>0</v>
      </c>
      <c r="AG10" s="6" t="s">
        <v>74</v>
      </c>
      <c r="AK10" s="38"/>
      <c r="AL10" s="6" t="s">
        <v>8</v>
      </c>
      <c r="AM10" s="6">
        <v>-1.8821637970816181</v>
      </c>
      <c r="AN10" s="6" t="s">
        <v>81</v>
      </c>
      <c r="AO10" s="6" t="s">
        <v>83</v>
      </c>
      <c r="AP10" s="6" t="s">
        <v>74</v>
      </c>
      <c r="AQ10" s="6">
        <v>0</v>
      </c>
      <c r="AR10" s="6">
        <v>0</v>
      </c>
      <c r="AS10" s="6" t="s">
        <v>74</v>
      </c>
    </row>
    <row r="11" spans="1:45" x14ac:dyDescent="0.25">
      <c r="A11" s="38"/>
      <c r="B11" s="6" t="s">
        <v>24</v>
      </c>
      <c r="C11" s="6">
        <v>-4.4811376340577587</v>
      </c>
      <c r="D11" s="6" t="s">
        <v>81</v>
      </c>
      <c r="E11" s="6" t="s">
        <v>83</v>
      </c>
      <c r="F11" s="6" t="s">
        <v>88</v>
      </c>
      <c r="G11" s="6">
        <v>1</v>
      </c>
      <c r="H11" s="6">
        <v>0</v>
      </c>
      <c r="I11" s="6" t="s">
        <v>71</v>
      </c>
      <c r="M11" s="38"/>
      <c r="N11" s="6" t="s">
        <v>24</v>
      </c>
      <c r="O11" s="6">
        <v>-2.185772458826801</v>
      </c>
      <c r="P11" s="6" t="s">
        <v>81</v>
      </c>
      <c r="Q11" s="6" t="s">
        <v>83</v>
      </c>
      <c r="R11" s="6" t="s">
        <v>88</v>
      </c>
      <c r="S11" s="6">
        <v>1</v>
      </c>
      <c r="T11" s="6">
        <v>0</v>
      </c>
      <c r="U11" s="6" t="s">
        <v>71</v>
      </c>
      <c r="Y11" s="38"/>
      <c r="Z11" s="6" t="s">
        <v>24</v>
      </c>
      <c r="AA11" s="6">
        <v>-3.5177631409215389</v>
      </c>
      <c r="AB11" s="6" t="s">
        <v>81</v>
      </c>
      <c r="AC11" s="6" t="s">
        <v>83</v>
      </c>
      <c r="AD11" s="6" t="s">
        <v>88</v>
      </c>
      <c r="AE11" s="6">
        <v>1</v>
      </c>
      <c r="AF11" s="6">
        <v>0</v>
      </c>
      <c r="AG11" s="6" t="s">
        <v>71</v>
      </c>
      <c r="AK11" s="38"/>
      <c r="AL11" s="6" t="s">
        <v>24</v>
      </c>
      <c r="AM11" s="6">
        <v>-1.4232710526692927</v>
      </c>
      <c r="AN11" s="6" t="s">
        <v>81</v>
      </c>
      <c r="AO11" s="6" t="s">
        <v>83</v>
      </c>
      <c r="AP11" s="6" t="s">
        <v>88</v>
      </c>
      <c r="AQ11" s="6">
        <v>1</v>
      </c>
      <c r="AR11" s="6">
        <v>0</v>
      </c>
      <c r="AS11" s="6" t="s">
        <v>71</v>
      </c>
    </row>
    <row r="12" spans="1:45" x14ac:dyDescent="0.25">
      <c r="A12" s="38"/>
      <c r="B12" s="6" t="s">
        <v>41</v>
      </c>
      <c r="C12" s="6">
        <v>-4.9563927747916487</v>
      </c>
      <c r="D12" s="6" t="s">
        <v>81</v>
      </c>
      <c r="E12" s="6" t="s">
        <v>83</v>
      </c>
      <c r="F12" s="6" t="s">
        <v>88</v>
      </c>
      <c r="G12" s="6">
        <v>0</v>
      </c>
      <c r="H12" s="6">
        <v>1</v>
      </c>
      <c r="I12" s="6" t="s">
        <v>72</v>
      </c>
      <c r="M12" s="38"/>
      <c r="N12" s="6" t="s">
        <v>41</v>
      </c>
      <c r="O12" s="6">
        <v>-2.7884507647852192</v>
      </c>
      <c r="P12" s="6" t="s">
        <v>81</v>
      </c>
      <c r="Q12" s="6" t="s">
        <v>83</v>
      </c>
      <c r="R12" s="6" t="s">
        <v>88</v>
      </c>
      <c r="S12" s="6">
        <v>0</v>
      </c>
      <c r="T12" s="6">
        <v>1</v>
      </c>
      <c r="U12" s="6" t="s">
        <v>72</v>
      </c>
      <c r="Y12" s="38"/>
      <c r="Z12" s="6" t="s">
        <v>41</v>
      </c>
      <c r="AA12" s="6">
        <v>-4.0763275756638802</v>
      </c>
      <c r="AB12" s="6" t="s">
        <v>81</v>
      </c>
      <c r="AC12" s="6" t="s">
        <v>83</v>
      </c>
      <c r="AD12" s="6" t="s">
        <v>88</v>
      </c>
      <c r="AE12" s="6">
        <v>0</v>
      </c>
      <c r="AF12" s="6">
        <v>1</v>
      </c>
      <c r="AG12" s="6" t="s">
        <v>72</v>
      </c>
      <c r="AK12" s="38"/>
      <c r="AL12" s="6" t="s">
        <v>41</v>
      </c>
      <c r="AM12" s="6">
        <v>-2.1940874972308313</v>
      </c>
      <c r="AN12" s="6" t="s">
        <v>81</v>
      </c>
      <c r="AO12" s="6" t="s">
        <v>83</v>
      </c>
      <c r="AP12" s="6" t="s">
        <v>88</v>
      </c>
      <c r="AQ12" s="6">
        <v>0</v>
      </c>
      <c r="AR12" s="6">
        <v>1</v>
      </c>
      <c r="AS12" s="6" t="s">
        <v>72</v>
      </c>
    </row>
    <row r="13" spans="1:45" x14ac:dyDescent="0.25">
      <c r="A13" s="38"/>
      <c r="B13" s="6" t="s">
        <v>55</v>
      </c>
      <c r="C13" s="6">
        <v>-3.2451230279496261</v>
      </c>
      <c r="D13" s="6" t="s">
        <v>81</v>
      </c>
      <c r="E13" s="6" t="s">
        <v>83</v>
      </c>
      <c r="F13" s="6" t="s">
        <v>88</v>
      </c>
      <c r="G13" s="6">
        <v>1</v>
      </c>
      <c r="H13" s="6">
        <v>1</v>
      </c>
      <c r="I13" s="6" t="s">
        <v>93</v>
      </c>
      <c r="M13" s="38"/>
      <c r="N13" s="6" t="s">
        <v>55</v>
      </c>
      <c r="O13" s="6">
        <v>-2.2563105983533469</v>
      </c>
      <c r="P13" s="6" t="s">
        <v>81</v>
      </c>
      <c r="Q13" s="6" t="s">
        <v>83</v>
      </c>
      <c r="R13" s="6" t="s">
        <v>88</v>
      </c>
      <c r="S13" s="6">
        <v>1</v>
      </c>
      <c r="T13" s="6">
        <v>1</v>
      </c>
      <c r="U13" s="6" t="s">
        <v>93</v>
      </c>
      <c r="Y13" s="38"/>
      <c r="Z13" s="6" t="s">
        <v>55</v>
      </c>
      <c r="AA13" s="6">
        <v>-3.481466729332499</v>
      </c>
      <c r="AB13" s="6" t="s">
        <v>81</v>
      </c>
      <c r="AC13" s="6" t="s">
        <v>83</v>
      </c>
      <c r="AD13" s="6" t="s">
        <v>88</v>
      </c>
      <c r="AE13" s="6">
        <v>1</v>
      </c>
      <c r="AF13" s="6">
        <v>1</v>
      </c>
      <c r="AG13" s="6" t="s">
        <v>93</v>
      </c>
      <c r="AK13" s="38"/>
      <c r="AL13" s="6" t="s">
        <v>55</v>
      </c>
      <c r="AM13" s="6">
        <v>-1.3464169087127429</v>
      </c>
      <c r="AN13" s="6" t="s">
        <v>81</v>
      </c>
      <c r="AO13" s="6" t="s">
        <v>83</v>
      </c>
      <c r="AP13" s="6" t="s">
        <v>88</v>
      </c>
      <c r="AQ13" s="6">
        <v>1</v>
      </c>
      <c r="AR13" s="6">
        <v>1</v>
      </c>
      <c r="AS13" s="6" t="s">
        <v>93</v>
      </c>
    </row>
    <row r="14" spans="1:45" x14ac:dyDescent="0.25">
      <c r="A14" s="38"/>
      <c r="B14" s="6" t="s">
        <v>16</v>
      </c>
      <c r="C14" s="6">
        <v>-4.8544696231990994</v>
      </c>
      <c r="D14" s="6" t="s">
        <v>81</v>
      </c>
      <c r="E14" s="6" t="s">
        <v>83</v>
      </c>
      <c r="F14" s="6" t="s">
        <v>74</v>
      </c>
      <c r="G14" s="6">
        <v>0</v>
      </c>
      <c r="H14" s="6">
        <v>0</v>
      </c>
      <c r="I14" s="6" t="s">
        <v>74</v>
      </c>
      <c r="M14" s="38"/>
      <c r="N14" s="6" t="s">
        <v>16</v>
      </c>
      <c r="O14" s="6">
        <v>-1.9920604094533161</v>
      </c>
      <c r="P14" s="6" t="s">
        <v>81</v>
      </c>
      <c r="Q14" s="6" t="s">
        <v>83</v>
      </c>
      <c r="R14" s="6" t="s">
        <v>74</v>
      </c>
      <c r="S14" s="6">
        <v>0</v>
      </c>
      <c r="T14" s="6">
        <v>0</v>
      </c>
      <c r="U14" s="6" t="s">
        <v>74</v>
      </c>
      <c r="Y14" s="38"/>
      <c r="Z14" s="6" t="s">
        <v>16</v>
      </c>
      <c r="AA14" s="6">
        <v>-4.1715600773094694</v>
      </c>
      <c r="AB14" s="6" t="s">
        <v>81</v>
      </c>
      <c r="AC14" s="6" t="s">
        <v>83</v>
      </c>
      <c r="AD14" s="6" t="s">
        <v>74</v>
      </c>
      <c r="AE14" s="6">
        <v>0</v>
      </c>
      <c r="AF14" s="6">
        <v>0</v>
      </c>
      <c r="AG14" s="6" t="s">
        <v>74</v>
      </c>
      <c r="AK14" s="38"/>
      <c r="AL14" s="6" t="s">
        <v>16</v>
      </c>
      <c r="AM14" s="6">
        <v>-1.7788693256928694</v>
      </c>
      <c r="AN14" s="6" t="s">
        <v>81</v>
      </c>
      <c r="AO14" s="6" t="s">
        <v>83</v>
      </c>
      <c r="AP14" s="6" t="s">
        <v>74</v>
      </c>
      <c r="AQ14" s="6">
        <v>0</v>
      </c>
      <c r="AR14" s="6">
        <v>0</v>
      </c>
      <c r="AS14" s="6" t="s">
        <v>74</v>
      </c>
    </row>
    <row r="15" spans="1:45" x14ac:dyDescent="0.25">
      <c r="A15" s="38"/>
      <c r="B15" s="6" t="s">
        <v>33</v>
      </c>
      <c r="C15" s="6">
        <v>-4.2797679343861121</v>
      </c>
      <c r="D15" s="6" t="s">
        <v>81</v>
      </c>
      <c r="E15" s="6" t="s">
        <v>83</v>
      </c>
      <c r="F15" s="6" t="s">
        <v>88</v>
      </c>
      <c r="G15" s="6">
        <v>1</v>
      </c>
      <c r="H15" s="6">
        <v>0</v>
      </c>
      <c r="I15" s="6" t="s">
        <v>71</v>
      </c>
      <c r="M15" s="38"/>
      <c r="N15" s="6" t="s">
        <v>33</v>
      </c>
      <c r="O15" s="6">
        <v>-1.8670398518070863</v>
      </c>
      <c r="P15" s="6" t="s">
        <v>81</v>
      </c>
      <c r="Q15" s="6" t="s">
        <v>83</v>
      </c>
      <c r="R15" s="6" t="s">
        <v>88</v>
      </c>
      <c r="S15" s="6">
        <v>1</v>
      </c>
      <c r="T15" s="6">
        <v>0</v>
      </c>
      <c r="U15" s="6" t="s">
        <v>71</v>
      </c>
      <c r="Y15" s="38"/>
      <c r="Z15" s="6" t="s">
        <v>33</v>
      </c>
      <c r="AA15" s="6">
        <v>-3.3120800225144347</v>
      </c>
      <c r="AB15" s="6" t="s">
        <v>81</v>
      </c>
      <c r="AC15" s="6" t="s">
        <v>83</v>
      </c>
      <c r="AD15" s="6" t="s">
        <v>88</v>
      </c>
      <c r="AE15" s="6">
        <v>1</v>
      </c>
      <c r="AF15" s="6">
        <v>0</v>
      </c>
      <c r="AG15" s="6" t="s">
        <v>71</v>
      </c>
      <c r="AK15" s="38"/>
      <c r="AL15" s="6" t="s">
        <v>33</v>
      </c>
      <c r="AM15" s="6">
        <v>-1.1145082223116551</v>
      </c>
      <c r="AN15" s="6" t="s">
        <v>81</v>
      </c>
      <c r="AO15" s="6" t="s">
        <v>83</v>
      </c>
      <c r="AP15" s="6" t="s">
        <v>88</v>
      </c>
      <c r="AQ15" s="6">
        <v>1</v>
      </c>
      <c r="AR15" s="6">
        <v>0</v>
      </c>
      <c r="AS15" s="6" t="s">
        <v>71</v>
      </c>
    </row>
    <row r="16" spans="1:45" x14ac:dyDescent="0.25">
      <c r="A16" s="38"/>
      <c r="B16" s="6" t="s">
        <v>48</v>
      </c>
      <c r="C16" s="6">
        <v>-4.7573823551761416</v>
      </c>
      <c r="D16" s="6" t="s">
        <v>81</v>
      </c>
      <c r="E16" s="6" t="s">
        <v>83</v>
      </c>
      <c r="F16" s="6" t="s">
        <v>88</v>
      </c>
      <c r="G16" s="6">
        <v>0</v>
      </c>
      <c r="H16" s="6">
        <v>1</v>
      </c>
      <c r="I16" s="6" t="s">
        <v>72</v>
      </c>
      <c r="M16" s="38"/>
      <c r="N16" s="6" t="s">
        <v>48</v>
      </c>
      <c r="O16" s="6">
        <v>-2.5236132080192544</v>
      </c>
      <c r="P16" s="6" t="s">
        <v>81</v>
      </c>
      <c r="Q16" s="6" t="s">
        <v>83</v>
      </c>
      <c r="R16" s="6" t="s">
        <v>88</v>
      </c>
      <c r="S16" s="6">
        <v>0</v>
      </c>
      <c r="T16" s="6">
        <v>1</v>
      </c>
      <c r="U16" s="6" t="s">
        <v>72</v>
      </c>
      <c r="Y16" s="38"/>
      <c r="Z16" s="6" t="s">
        <v>48</v>
      </c>
      <c r="AA16" s="6">
        <v>-3.8912667040781539</v>
      </c>
      <c r="AB16" s="6" t="s">
        <v>81</v>
      </c>
      <c r="AC16" s="6" t="s">
        <v>83</v>
      </c>
      <c r="AD16" s="6" t="s">
        <v>88</v>
      </c>
      <c r="AE16" s="6">
        <v>0</v>
      </c>
      <c r="AF16" s="6">
        <v>1</v>
      </c>
      <c r="AG16" s="6" t="s">
        <v>72</v>
      </c>
      <c r="AK16" s="38"/>
      <c r="AL16" s="6" t="s">
        <v>48</v>
      </c>
      <c r="AM16" s="6">
        <v>-1.9262624847546652</v>
      </c>
      <c r="AN16" s="6" t="s">
        <v>81</v>
      </c>
      <c r="AO16" s="6" t="s">
        <v>83</v>
      </c>
      <c r="AP16" s="6" t="s">
        <v>88</v>
      </c>
      <c r="AQ16" s="6">
        <v>0</v>
      </c>
      <c r="AR16" s="6">
        <v>1</v>
      </c>
      <c r="AS16" s="6" t="s">
        <v>72</v>
      </c>
    </row>
    <row r="17" spans="1:45" x14ac:dyDescent="0.25">
      <c r="A17" s="38"/>
      <c r="B17" s="6" t="s">
        <v>62</v>
      </c>
      <c r="C17" s="6">
        <v>-3.0319971286725846</v>
      </c>
      <c r="D17" s="6" t="s">
        <v>81</v>
      </c>
      <c r="E17" s="6" t="s">
        <v>83</v>
      </c>
      <c r="F17" s="6" t="s">
        <v>88</v>
      </c>
      <c r="G17" s="6">
        <v>1</v>
      </c>
      <c r="H17" s="6">
        <v>1</v>
      </c>
      <c r="I17" s="6" t="s">
        <v>93</v>
      </c>
      <c r="M17" s="38"/>
      <c r="N17" s="6" t="s">
        <v>62</v>
      </c>
      <c r="O17" s="6">
        <v>-1.1275463099575234</v>
      </c>
      <c r="P17" s="6" t="s">
        <v>81</v>
      </c>
      <c r="Q17" s="6" t="s">
        <v>83</v>
      </c>
      <c r="R17" s="6" t="s">
        <v>88</v>
      </c>
      <c r="S17" s="6">
        <v>1</v>
      </c>
      <c r="T17" s="6">
        <v>1</v>
      </c>
      <c r="U17" s="6" t="s">
        <v>93</v>
      </c>
      <c r="Y17" s="38"/>
      <c r="Z17" s="6" t="s">
        <v>62</v>
      </c>
      <c r="AA17" s="6">
        <v>-3.1051433113430376</v>
      </c>
      <c r="AB17" s="6" t="s">
        <v>81</v>
      </c>
      <c r="AC17" s="6" t="s">
        <v>83</v>
      </c>
      <c r="AD17" s="6" t="s">
        <v>88</v>
      </c>
      <c r="AE17" s="6">
        <v>1</v>
      </c>
      <c r="AF17" s="6">
        <v>1</v>
      </c>
      <c r="AG17" s="6" t="s">
        <v>93</v>
      </c>
      <c r="AK17" s="38"/>
      <c r="AL17" s="6" t="s">
        <v>62</v>
      </c>
      <c r="AM17" s="6">
        <v>-1.1811560369902088</v>
      </c>
      <c r="AN17" s="6" t="s">
        <v>81</v>
      </c>
      <c r="AO17" s="6" t="s">
        <v>83</v>
      </c>
      <c r="AP17" s="6" t="s">
        <v>88</v>
      </c>
      <c r="AQ17" s="6">
        <v>1</v>
      </c>
      <c r="AR17" s="6">
        <v>1</v>
      </c>
      <c r="AS17" s="6" t="s">
        <v>93</v>
      </c>
    </row>
    <row r="18" spans="1:45" x14ac:dyDescent="0.25">
      <c r="A18" s="38"/>
      <c r="B18" s="4" t="s">
        <v>12</v>
      </c>
      <c r="C18" s="4">
        <v>-5.7451765820978959</v>
      </c>
      <c r="D18" s="4" t="s">
        <v>85</v>
      </c>
      <c r="E18" s="4" t="s">
        <v>99</v>
      </c>
      <c r="F18" s="4">
        <v>0</v>
      </c>
      <c r="G18" s="4">
        <v>0</v>
      </c>
      <c r="H18" s="4">
        <v>0</v>
      </c>
      <c r="I18" s="4">
        <v>0</v>
      </c>
      <c r="M18" s="38"/>
      <c r="N18" s="4" t="s">
        <v>12</v>
      </c>
      <c r="O18" s="4">
        <v>-3.5949312408440002</v>
      </c>
      <c r="P18" s="4" t="s">
        <v>85</v>
      </c>
      <c r="Q18" s="4" t="s">
        <v>99</v>
      </c>
      <c r="R18" s="4">
        <v>0</v>
      </c>
      <c r="S18" s="4">
        <v>0</v>
      </c>
      <c r="T18" s="4">
        <v>0</v>
      </c>
      <c r="U18" s="4">
        <v>0</v>
      </c>
      <c r="Y18" s="38"/>
      <c r="Z18" s="4" t="s">
        <v>12</v>
      </c>
      <c r="AA18" s="4">
        <v>-4.6575412865231973</v>
      </c>
      <c r="AB18" s="4" t="s">
        <v>85</v>
      </c>
      <c r="AC18" s="4" t="s">
        <v>99</v>
      </c>
      <c r="AD18" s="4">
        <v>0</v>
      </c>
      <c r="AE18" s="4">
        <v>0</v>
      </c>
      <c r="AF18" s="4">
        <v>0</v>
      </c>
      <c r="AG18" s="4">
        <v>0</v>
      </c>
      <c r="AK18" s="38"/>
      <c r="AL18" s="4" t="s">
        <v>12</v>
      </c>
      <c r="AM18" s="4">
        <v>-4.6000021680265508</v>
      </c>
      <c r="AN18" s="4" t="s">
        <v>85</v>
      </c>
      <c r="AO18" s="4" t="s">
        <v>99</v>
      </c>
      <c r="AP18" s="4">
        <v>0</v>
      </c>
      <c r="AQ18" s="4">
        <v>0</v>
      </c>
      <c r="AR18" s="4">
        <v>0</v>
      </c>
      <c r="AS18" s="4">
        <v>0</v>
      </c>
    </row>
    <row r="19" spans="1:45" x14ac:dyDescent="0.25">
      <c r="A19" s="38"/>
      <c r="B19" s="4" t="s">
        <v>20</v>
      </c>
      <c r="C19" s="4">
        <v>-5.8649324701987959</v>
      </c>
      <c r="D19" s="4" t="s">
        <v>81</v>
      </c>
      <c r="E19" s="4" t="s">
        <v>99</v>
      </c>
      <c r="F19" s="4">
        <v>0</v>
      </c>
      <c r="G19" s="4">
        <v>0</v>
      </c>
      <c r="H19" s="4">
        <v>0</v>
      </c>
      <c r="I19" s="4">
        <v>0</v>
      </c>
      <c r="M19" s="38"/>
      <c r="N19" s="4" t="s">
        <v>20</v>
      </c>
      <c r="O19" s="4">
        <v>-3.9376754193927392</v>
      </c>
      <c r="P19" s="4" t="s">
        <v>81</v>
      </c>
      <c r="Q19" s="4" t="s">
        <v>99</v>
      </c>
      <c r="R19" s="4">
        <v>0</v>
      </c>
      <c r="S19" s="4">
        <v>0</v>
      </c>
      <c r="T19" s="4">
        <v>0</v>
      </c>
      <c r="U19" s="4">
        <v>0</v>
      </c>
      <c r="Y19" s="38"/>
      <c r="Z19" s="4" t="s">
        <v>20</v>
      </c>
      <c r="AA19" s="4">
        <v>-5.0465917045550279</v>
      </c>
      <c r="AB19" s="4" t="s">
        <v>81</v>
      </c>
      <c r="AC19" s="4" t="s">
        <v>99</v>
      </c>
      <c r="AD19" s="4">
        <v>0</v>
      </c>
      <c r="AE19" s="4">
        <v>0</v>
      </c>
      <c r="AF19" s="4">
        <v>0</v>
      </c>
      <c r="AG19" s="4">
        <v>0</v>
      </c>
      <c r="AK19" s="38"/>
      <c r="AL19" s="4" t="s">
        <v>20</v>
      </c>
      <c r="AM19" s="4">
        <v>-4.938419553281121</v>
      </c>
      <c r="AN19" s="4" t="s">
        <v>81</v>
      </c>
      <c r="AO19" s="4" t="s">
        <v>99</v>
      </c>
      <c r="AP19" s="4">
        <v>0</v>
      </c>
      <c r="AQ19" s="4">
        <v>0</v>
      </c>
      <c r="AR19" s="4">
        <v>0</v>
      </c>
      <c r="AS19" s="4">
        <v>0</v>
      </c>
    </row>
    <row r="20" spans="1:45" x14ac:dyDescent="0.25">
      <c r="A20" s="38"/>
      <c r="B20" s="4" t="s">
        <v>19</v>
      </c>
      <c r="C20" s="4">
        <v>-5.0160398368753887</v>
      </c>
      <c r="D20" s="4" t="s">
        <v>85</v>
      </c>
      <c r="E20" s="4" t="s">
        <v>99</v>
      </c>
      <c r="F20" s="4">
        <v>0</v>
      </c>
      <c r="G20" s="4">
        <v>0</v>
      </c>
      <c r="H20" s="4">
        <v>0</v>
      </c>
      <c r="I20" s="4">
        <v>0</v>
      </c>
      <c r="M20" s="38"/>
      <c r="N20" s="4" t="s">
        <v>19</v>
      </c>
      <c r="O20" s="4">
        <v>-3.3537114572910971</v>
      </c>
      <c r="P20" s="4" t="s">
        <v>85</v>
      </c>
      <c r="Q20" s="4" t="s">
        <v>99</v>
      </c>
      <c r="R20" s="4">
        <v>0</v>
      </c>
      <c r="S20" s="4">
        <v>0</v>
      </c>
      <c r="T20" s="4">
        <v>0</v>
      </c>
      <c r="U20" s="4">
        <v>0</v>
      </c>
      <c r="Y20" s="38"/>
      <c r="Z20" s="4" t="s">
        <v>19</v>
      </c>
      <c r="AA20" s="4">
        <v>-4.0988656919682862</v>
      </c>
      <c r="AB20" s="4" t="s">
        <v>85</v>
      </c>
      <c r="AC20" s="4" t="s">
        <v>99</v>
      </c>
      <c r="AD20" s="4">
        <v>0</v>
      </c>
      <c r="AE20" s="4">
        <v>0</v>
      </c>
      <c r="AF20" s="4">
        <v>0</v>
      </c>
      <c r="AG20" s="4">
        <v>0</v>
      </c>
      <c r="AK20" s="38"/>
      <c r="AL20" s="4" t="s">
        <v>19</v>
      </c>
      <c r="AM20" s="4">
        <v>-4.2361080662118358</v>
      </c>
      <c r="AN20" s="4" t="s">
        <v>85</v>
      </c>
      <c r="AO20" s="4" t="s">
        <v>99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38"/>
      <c r="B21" s="4" t="s">
        <v>11</v>
      </c>
      <c r="C21" s="4">
        <v>-7.803757444511275</v>
      </c>
      <c r="D21" s="4" t="s">
        <v>85</v>
      </c>
      <c r="E21" s="4" t="s">
        <v>99</v>
      </c>
      <c r="F21" s="4">
        <v>0</v>
      </c>
      <c r="G21" s="4">
        <v>0</v>
      </c>
      <c r="H21" s="4">
        <v>0</v>
      </c>
      <c r="I21" s="4">
        <v>0</v>
      </c>
      <c r="M21" s="38"/>
      <c r="N21" s="4" t="s">
        <v>11</v>
      </c>
      <c r="O21" s="4">
        <v>-4.973677951719881</v>
      </c>
      <c r="P21" s="4" t="s">
        <v>85</v>
      </c>
      <c r="Q21" s="4" t="s">
        <v>99</v>
      </c>
      <c r="R21" s="4">
        <v>0</v>
      </c>
      <c r="S21" s="4">
        <v>0</v>
      </c>
      <c r="T21" s="4">
        <v>0</v>
      </c>
      <c r="U21" s="4">
        <v>0</v>
      </c>
      <c r="Y21" s="38"/>
      <c r="Z21" s="4" t="s">
        <v>11</v>
      </c>
      <c r="AA21" s="4">
        <v>-5.2055718683488523</v>
      </c>
      <c r="AB21" s="4" t="s">
        <v>85</v>
      </c>
      <c r="AC21" s="4" t="s">
        <v>99</v>
      </c>
      <c r="AD21" s="4">
        <v>0</v>
      </c>
      <c r="AE21" s="4">
        <v>0</v>
      </c>
      <c r="AF21" s="4">
        <v>0</v>
      </c>
      <c r="AG21" s="4">
        <v>0</v>
      </c>
      <c r="AK21" s="38"/>
      <c r="AL21" s="4" t="s">
        <v>11</v>
      </c>
      <c r="AM21" s="4">
        <v>-5.5233144440577693</v>
      </c>
      <c r="AN21" s="4" t="s">
        <v>85</v>
      </c>
      <c r="AO21" s="4" t="s">
        <v>99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38"/>
      <c r="B22" s="4" t="s">
        <v>4</v>
      </c>
      <c r="C22" s="4">
        <v>-2.4950054693217534</v>
      </c>
      <c r="D22" s="4" t="s">
        <v>76</v>
      </c>
      <c r="E22" s="4" t="s">
        <v>99</v>
      </c>
      <c r="F22" s="4">
        <v>0</v>
      </c>
      <c r="G22" s="4">
        <v>0</v>
      </c>
      <c r="H22" s="4">
        <v>0</v>
      </c>
      <c r="I22" s="4">
        <v>0</v>
      </c>
      <c r="M22" s="38"/>
      <c r="N22" s="4" t="s">
        <v>4</v>
      </c>
      <c r="O22" s="4">
        <v>-3.6274738474990826</v>
      </c>
      <c r="P22" s="4" t="s">
        <v>76</v>
      </c>
      <c r="Q22" s="4" t="s">
        <v>99</v>
      </c>
      <c r="R22" s="4">
        <v>0</v>
      </c>
      <c r="S22" s="4">
        <v>0</v>
      </c>
      <c r="T22" s="4">
        <v>0</v>
      </c>
      <c r="U22" s="4">
        <v>0</v>
      </c>
      <c r="Y22" s="38"/>
      <c r="Z22" s="4" t="s">
        <v>4</v>
      </c>
      <c r="AA22" s="4">
        <v>-5.2393727407574273</v>
      </c>
      <c r="AB22" s="4" t="s">
        <v>76</v>
      </c>
      <c r="AC22" s="4" t="s">
        <v>99</v>
      </c>
      <c r="AD22" s="4">
        <v>0</v>
      </c>
      <c r="AE22" s="4">
        <v>0</v>
      </c>
      <c r="AF22" s="4">
        <v>0</v>
      </c>
      <c r="AG22" s="4">
        <v>0</v>
      </c>
      <c r="AK22" s="38"/>
      <c r="AL22" s="4" t="s">
        <v>4</v>
      </c>
      <c r="AM22" s="4">
        <v>-4.8950265582076202</v>
      </c>
      <c r="AN22" s="4" t="s">
        <v>76</v>
      </c>
      <c r="AO22" s="4" t="s">
        <v>99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38"/>
      <c r="B23" s="4" t="s">
        <v>29</v>
      </c>
      <c r="C23" s="4">
        <v>-5.8507675911933417</v>
      </c>
      <c r="D23" s="4" t="s">
        <v>85</v>
      </c>
      <c r="E23" s="4" t="s">
        <v>99</v>
      </c>
      <c r="F23" s="4">
        <v>0</v>
      </c>
      <c r="G23" s="4">
        <v>0</v>
      </c>
      <c r="H23" s="4">
        <v>0</v>
      </c>
      <c r="I23" s="4">
        <v>0</v>
      </c>
      <c r="M23" s="38"/>
      <c r="N23" s="4" t="s">
        <v>29</v>
      </c>
      <c r="O23" s="4">
        <v>-3.5434694268817157</v>
      </c>
      <c r="P23" s="4" t="s">
        <v>85</v>
      </c>
      <c r="Q23" s="4" t="s">
        <v>99</v>
      </c>
      <c r="R23" s="4">
        <v>0</v>
      </c>
      <c r="S23" s="4">
        <v>0</v>
      </c>
      <c r="T23" s="4">
        <v>0</v>
      </c>
      <c r="U23" s="4">
        <v>0</v>
      </c>
      <c r="Y23" s="38"/>
      <c r="Z23" s="4" t="s">
        <v>29</v>
      </c>
      <c r="AA23" s="4">
        <v>-4.7317745004424836</v>
      </c>
      <c r="AB23" s="4" t="s">
        <v>85</v>
      </c>
      <c r="AC23" s="4" t="s">
        <v>99</v>
      </c>
      <c r="AD23" s="4">
        <v>0</v>
      </c>
      <c r="AE23" s="4">
        <v>0</v>
      </c>
      <c r="AF23" s="4">
        <v>0</v>
      </c>
      <c r="AG23" s="4">
        <v>0</v>
      </c>
      <c r="AK23" s="38"/>
      <c r="AL23" s="4" t="s">
        <v>29</v>
      </c>
      <c r="AM23" s="4">
        <v>-4.4756704561290936</v>
      </c>
      <c r="AN23" s="4" t="s">
        <v>85</v>
      </c>
      <c r="AO23" s="4" t="s">
        <v>99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38"/>
      <c r="B24" s="4" t="s">
        <v>37</v>
      </c>
      <c r="C24" s="4">
        <v>-5.4874173327759488</v>
      </c>
      <c r="D24" s="4" t="s">
        <v>85</v>
      </c>
      <c r="E24" s="4" t="s">
        <v>91</v>
      </c>
      <c r="F24" s="4">
        <v>0</v>
      </c>
      <c r="G24" s="4">
        <v>0</v>
      </c>
      <c r="H24" s="4">
        <v>0</v>
      </c>
      <c r="I24" s="4">
        <v>0</v>
      </c>
      <c r="M24" s="38"/>
      <c r="N24" s="4" t="s">
        <v>37</v>
      </c>
      <c r="O24" s="4">
        <v>-3.5152184073906199</v>
      </c>
      <c r="P24" s="4" t="s">
        <v>85</v>
      </c>
      <c r="Q24" s="4" t="s">
        <v>91</v>
      </c>
      <c r="R24" s="4">
        <v>0</v>
      </c>
      <c r="S24" s="4">
        <v>0</v>
      </c>
      <c r="T24" s="4">
        <v>0</v>
      </c>
      <c r="U24" s="4">
        <v>0</v>
      </c>
      <c r="Y24" s="38"/>
      <c r="Z24" s="4" t="s">
        <v>37</v>
      </c>
      <c r="AA24" s="4">
        <v>-4.6783359862193858</v>
      </c>
      <c r="AB24" s="4" t="s">
        <v>85</v>
      </c>
      <c r="AC24" s="4" t="s">
        <v>91</v>
      </c>
      <c r="AD24" s="4">
        <v>0</v>
      </c>
      <c r="AE24" s="4">
        <v>0</v>
      </c>
      <c r="AF24" s="4">
        <v>0</v>
      </c>
      <c r="AG24" s="4">
        <v>0</v>
      </c>
      <c r="AK24" s="38"/>
      <c r="AL24" s="4" t="s">
        <v>37</v>
      </c>
      <c r="AM24" s="4">
        <v>-4.260473324010345</v>
      </c>
      <c r="AN24" s="4" t="s">
        <v>85</v>
      </c>
      <c r="AO24" s="4" t="s">
        <v>91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38"/>
      <c r="B25" s="4" t="s">
        <v>44</v>
      </c>
      <c r="C25" s="4">
        <v>-5.5637836290339084</v>
      </c>
      <c r="D25" s="4" t="s">
        <v>85</v>
      </c>
      <c r="E25" s="4" t="s">
        <v>84</v>
      </c>
      <c r="F25" s="4" t="s">
        <v>74</v>
      </c>
      <c r="G25" s="4">
        <v>0</v>
      </c>
      <c r="H25" s="4">
        <v>0</v>
      </c>
      <c r="I25" s="4" t="s">
        <v>74</v>
      </c>
      <c r="M25" s="38"/>
      <c r="N25" s="4" t="s">
        <v>44</v>
      </c>
      <c r="O25" s="4">
        <v>-3.4625172044395414</v>
      </c>
      <c r="P25" s="4" t="s">
        <v>85</v>
      </c>
      <c r="Q25" s="4" t="s">
        <v>84</v>
      </c>
      <c r="R25" s="4" t="s">
        <v>74</v>
      </c>
      <c r="S25" s="4">
        <v>0</v>
      </c>
      <c r="T25" s="4">
        <v>0</v>
      </c>
      <c r="U25" s="4" t="s">
        <v>74</v>
      </c>
      <c r="Y25" s="38"/>
      <c r="Z25" s="4" t="s">
        <v>44</v>
      </c>
      <c r="AA25" s="4">
        <v>-4.667518649412397</v>
      </c>
      <c r="AB25" s="4" t="s">
        <v>85</v>
      </c>
      <c r="AC25" s="4" t="s">
        <v>84</v>
      </c>
      <c r="AD25" s="4" t="s">
        <v>74</v>
      </c>
      <c r="AE25" s="4">
        <v>0</v>
      </c>
      <c r="AF25" s="4">
        <v>0</v>
      </c>
      <c r="AG25" s="4" t="s">
        <v>74</v>
      </c>
      <c r="AK25" s="38"/>
      <c r="AL25" s="4" t="s">
        <v>44</v>
      </c>
      <c r="AM25" s="4">
        <v>-4.1895820183797969</v>
      </c>
      <c r="AN25" s="4" t="s">
        <v>85</v>
      </c>
      <c r="AO25" s="4" t="s">
        <v>84</v>
      </c>
      <c r="AP25" s="4" t="s">
        <v>74</v>
      </c>
      <c r="AQ25" s="4">
        <v>0</v>
      </c>
      <c r="AR25" s="4">
        <v>0</v>
      </c>
      <c r="AS25" s="4" t="s">
        <v>74</v>
      </c>
    </row>
    <row r="26" spans="1:45" x14ac:dyDescent="0.25">
      <c r="A26" s="38"/>
      <c r="B26" s="4" t="s">
        <v>51</v>
      </c>
      <c r="C26" s="4">
        <v>-5.5399895780003305</v>
      </c>
      <c r="D26" s="4" t="s">
        <v>85</v>
      </c>
      <c r="E26" s="4" t="s">
        <v>83</v>
      </c>
      <c r="F26" s="4" t="s">
        <v>74</v>
      </c>
      <c r="G26" s="4">
        <v>0</v>
      </c>
      <c r="H26" s="4">
        <v>0</v>
      </c>
      <c r="I26" s="4" t="s">
        <v>74</v>
      </c>
      <c r="M26" s="38"/>
      <c r="N26" s="4" t="s">
        <v>51</v>
      </c>
      <c r="O26" s="4">
        <v>-3.4965713487971248</v>
      </c>
      <c r="P26" s="4" t="s">
        <v>85</v>
      </c>
      <c r="Q26" s="4" t="s">
        <v>83</v>
      </c>
      <c r="R26" s="4" t="s">
        <v>74</v>
      </c>
      <c r="S26" s="4">
        <v>0</v>
      </c>
      <c r="T26" s="4">
        <v>0</v>
      </c>
      <c r="U26" s="4" t="s">
        <v>74</v>
      </c>
      <c r="Y26" s="38"/>
      <c r="Z26" s="4" t="s">
        <v>51</v>
      </c>
      <c r="AA26" s="4">
        <v>-4.5786364936642814</v>
      </c>
      <c r="AB26" s="4" t="s">
        <v>85</v>
      </c>
      <c r="AC26" s="4" t="s">
        <v>83</v>
      </c>
      <c r="AD26" s="4" t="s">
        <v>74</v>
      </c>
      <c r="AE26" s="4">
        <v>0</v>
      </c>
      <c r="AF26" s="4">
        <v>0</v>
      </c>
      <c r="AG26" s="4" t="s">
        <v>74</v>
      </c>
      <c r="AK26" s="38"/>
      <c r="AL26" s="4" t="s">
        <v>51</v>
      </c>
      <c r="AM26" s="4">
        <v>-4.1435795793162864</v>
      </c>
      <c r="AN26" s="4" t="s">
        <v>85</v>
      </c>
      <c r="AO26" s="4" t="s">
        <v>83</v>
      </c>
      <c r="AP26" s="4" t="s">
        <v>74</v>
      </c>
      <c r="AQ26" s="4">
        <v>0</v>
      </c>
      <c r="AR26" s="4">
        <v>0</v>
      </c>
      <c r="AS26" s="4" t="s">
        <v>74</v>
      </c>
    </row>
    <row r="29" spans="1:45" x14ac:dyDescent="0.25">
      <c r="C29" s="44" t="s">
        <v>94</v>
      </c>
      <c r="D29" s="44"/>
      <c r="E29" s="44"/>
      <c r="F29" s="44"/>
      <c r="G29" s="44"/>
      <c r="O29" s="44" t="s">
        <v>95</v>
      </c>
      <c r="P29" s="44"/>
      <c r="Q29" s="44"/>
      <c r="R29" s="44"/>
      <c r="S29" s="44"/>
      <c r="AA29" s="44" t="s">
        <v>96</v>
      </c>
      <c r="AB29" s="44"/>
      <c r="AC29" s="44"/>
      <c r="AD29" s="44"/>
      <c r="AE29" s="44"/>
      <c r="AM29" s="44" t="s">
        <v>97</v>
      </c>
      <c r="AN29" s="44"/>
      <c r="AO29" s="44"/>
      <c r="AP29" s="44"/>
      <c r="AQ29" s="44"/>
    </row>
    <row r="30" spans="1:45" x14ac:dyDescent="0.25">
      <c r="C30" s="10">
        <v>0</v>
      </c>
      <c r="D30" s="10" t="s">
        <v>71</v>
      </c>
      <c r="E30" s="10" t="s">
        <v>72</v>
      </c>
      <c r="F30" s="10" t="s">
        <v>93</v>
      </c>
      <c r="G30" s="10" t="s">
        <v>106</v>
      </c>
      <c r="O30" s="10">
        <v>0</v>
      </c>
      <c r="P30" s="10" t="s">
        <v>71</v>
      </c>
      <c r="Q30" s="10" t="s">
        <v>72</v>
      </c>
      <c r="R30" s="10" t="s">
        <v>93</v>
      </c>
      <c r="S30" s="10" t="s">
        <v>106</v>
      </c>
      <c r="AA30" s="10">
        <v>0</v>
      </c>
      <c r="AB30" s="10" t="s">
        <v>71</v>
      </c>
      <c r="AC30" s="10" t="s">
        <v>72</v>
      </c>
      <c r="AD30" s="10" t="s">
        <v>93</v>
      </c>
      <c r="AE30" s="10" t="s">
        <v>106</v>
      </c>
      <c r="AM30" s="10">
        <v>0</v>
      </c>
      <c r="AN30" s="10" t="s">
        <v>71</v>
      </c>
      <c r="AO30" s="10" t="s">
        <v>72</v>
      </c>
      <c r="AP30" s="10" t="s">
        <v>93</v>
      </c>
      <c r="AQ30" s="10" t="s">
        <v>106</v>
      </c>
    </row>
    <row r="31" spans="1:45" x14ac:dyDescent="0.25">
      <c r="B31" s="16" t="s">
        <v>84</v>
      </c>
      <c r="C31" s="30">
        <f>AVERAGE(C4,C8:C8)</f>
        <v>-5.0162623223927945</v>
      </c>
      <c r="D31" s="30">
        <f>AVERAGE(C5,C9)</f>
        <v>-6.0844106337097266</v>
      </c>
      <c r="E31" s="30">
        <f>AVERAGE(C2,C6)</f>
        <v>-5.5201559002654514</v>
      </c>
      <c r="F31" s="30">
        <f>AVERAGE(C3,C7)</f>
        <v>-2.0528008316619299</v>
      </c>
      <c r="G31" s="30">
        <f>AVERAGE(C2:C9)</f>
        <v>-4.6684074220074754</v>
      </c>
      <c r="N31" s="16" t="s">
        <v>84</v>
      </c>
      <c r="O31" s="30">
        <f>AVERAGE(O4,O8:O8)</f>
        <v>-2.7257689498356159</v>
      </c>
      <c r="P31" s="30">
        <f>AVERAGE(O5,O9)</f>
        <v>-3.5573417914255625</v>
      </c>
      <c r="Q31" s="30">
        <f>AVERAGE(O2,O6)</f>
        <v>-2.6024539013214754</v>
      </c>
      <c r="R31" s="30">
        <f>AVERAGE(O3,O7)</f>
        <v>-4.8623874717561488</v>
      </c>
      <c r="S31" s="30">
        <f>AVERAGE(O2:O9)</f>
        <v>-3.4369880285847003</v>
      </c>
      <c r="Z31" s="16" t="s">
        <v>84</v>
      </c>
      <c r="AA31" s="30">
        <f>AVERAGE(AA4,AA8:AA8)</f>
        <v>-4.9217262109755877</v>
      </c>
      <c r="AB31" s="30">
        <f>AVERAGE(AA5,AA9)</f>
        <v>-3.2745833772100319</v>
      </c>
      <c r="AC31" s="30">
        <f>AVERAGE(AA2,AA6)</f>
        <v>-4.0483971311697688</v>
      </c>
      <c r="AD31" s="30">
        <f>AVERAGE(AA3,AA7)</f>
        <v>-4.5972555141480171</v>
      </c>
      <c r="AE31" s="30">
        <f>AVERAGE(AA2:AA9)</f>
        <v>-4.2104905583758505</v>
      </c>
      <c r="AL31" s="16" t="s">
        <v>84</v>
      </c>
      <c r="AM31" s="30">
        <f>AVERAGE(AM4,AM8:AM8)</f>
        <v>-3.1679752686127931</v>
      </c>
      <c r="AN31" s="30">
        <f>AVERAGE(AM5,AM9)</f>
        <v>-2.6640139871166335</v>
      </c>
      <c r="AO31" s="30">
        <f>AVERAGE(AM2,AM6)</f>
        <v>-2.3111839247516572</v>
      </c>
      <c r="AP31" s="30">
        <f>AVERAGE(AM3,AM7)</f>
        <v>-1.9472855871892469</v>
      </c>
      <c r="AQ31" s="30">
        <f>AVERAGE(AM2:AM9)</f>
        <v>-2.5226146919175827</v>
      </c>
    </row>
    <row r="32" spans="1:45" x14ac:dyDescent="0.25">
      <c r="B32" s="16"/>
      <c r="C32" s="30">
        <f>_xlfn.STDEV.S(C4,C8)</f>
        <v>4.0277686631454153E-2</v>
      </c>
      <c r="D32" s="30">
        <f>_xlfn.STDEV.S(C5,C9)</f>
        <v>1.0856782315362437</v>
      </c>
      <c r="E32" s="30">
        <f>_xlfn.STDEV.S(C2,C6)</f>
        <v>0.44345200642914634</v>
      </c>
      <c r="F32" s="30">
        <f>_xlfn.STDEV.S(C3,C7)</f>
        <v>8.0218770826824146E-2</v>
      </c>
      <c r="G32" s="30">
        <f>_xlfn.STDEV.S(C2:C9)</f>
        <v>1.7225100917624783</v>
      </c>
      <c r="N32" s="16"/>
      <c r="O32" s="30">
        <f>_xlfn.STDEV.S(O4,O8)</f>
        <v>9.5243059316723014E-2</v>
      </c>
      <c r="P32" s="30">
        <f>_xlfn.STDEV.S(O5,O9)</f>
        <v>0.27809404849638591</v>
      </c>
      <c r="Q32" s="30">
        <f>_xlfn.STDEV.S(O2,O6)</f>
        <v>5.1326921361220468E-2</v>
      </c>
      <c r="R32" s="30">
        <f>_xlfn.STDEV.S(O3,O7)</f>
        <v>3.3475525328063314</v>
      </c>
      <c r="S32" s="30">
        <f>_xlfn.STDEV.S(O2:O9)</f>
        <v>1.5942847357109202</v>
      </c>
      <c r="Z32" s="16"/>
      <c r="AA32" s="30">
        <f>_xlfn.STDEV.S(AA4,AA8)</f>
        <v>0.81193635177616785</v>
      </c>
      <c r="AB32" s="30">
        <f>_xlfn.STDEV.S(AA5,AA9)</f>
        <v>0.65180301832343723</v>
      </c>
      <c r="AC32" s="30">
        <f>_xlfn.STDEV.S(AA2,AA6)</f>
        <v>0.98488355479067091</v>
      </c>
      <c r="AD32" s="30">
        <f>_xlfn.STDEV.S(AA3,AA7)</f>
        <v>9.8778419557545866E-3</v>
      </c>
      <c r="AE32" s="30">
        <f>_xlfn.STDEV.S(AA2:AA9)</f>
        <v>0.8593569550356619</v>
      </c>
      <c r="AL32" s="16"/>
      <c r="AM32" s="30">
        <f>_xlfn.STDEV.S(AM4,AM8)</f>
        <v>0.68938153544981462</v>
      </c>
      <c r="AN32" s="30">
        <f>_xlfn.STDEV.S(AM5,AM9)</f>
        <v>0.63049346444636456</v>
      </c>
      <c r="AO32" s="30">
        <f>_xlfn.STDEV.S(AM2,AM6)</f>
        <v>0.88735954174533893</v>
      </c>
      <c r="AP32" s="30">
        <f>_xlfn.STDEV.S(AM3,AM7)</f>
        <v>0.75203872412658412</v>
      </c>
      <c r="AQ32" s="30">
        <f>_xlfn.STDEV.S(AM2:AM9)</f>
        <v>0.74163133644835788</v>
      </c>
    </row>
    <row r="33" spans="2:43" x14ac:dyDescent="0.25">
      <c r="B33" s="17" t="s">
        <v>83</v>
      </c>
      <c r="C33" s="30">
        <f>AVERAGE(C10,C14)</f>
        <v>-4.7953521531597776</v>
      </c>
      <c r="D33" s="30">
        <f>AVERAGE(C11,C15)</f>
        <v>-4.3804527842219354</v>
      </c>
      <c r="E33" s="30">
        <f>AVERAGE(C12,C16)</f>
        <v>-4.8568875649838947</v>
      </c>
      <c r="F33" s="30">
        <f>AVERAGE(C13,C17)</f>
        <v>-3.1385600783111052</v>
      </c>
      <c r="G33" s="30">
        <f>AVERAGE(C10:C17)</f>
        <v>-4.2928131451691778</v>
      </c>
      <c r="N33" s="17" t="s">
        <v>83</v>
      </c>
      <c r="O33" s="30">
        <f>AVERAGE(O10,O14)</f>
        <v>-2.0904153239280001</v>
      </c>
      <c r="P33" s="30">
        <f>AVERAGE(O11,O15)</f>
        <v>-2.0264061553169439</v>
      </c>
      <c r="Q33" s="30">
        <f>AVERAGE(O12,O16)</f>
        <v>-2.6560319864022368</v>
      </c>
      <c r="R33" s="30">
        <f>AVERAGE(O13,O17)</f>
        <v>-1.6919284541554351</v>
      </c>
      <c r="S33" s="30">
        <f>AVERAGE(O10:O17)</f>
        <v>-2.1161954799506537</v>
      </c>
      <c r="Z33" s="17" t="s">
        <v>83</v>
      </c>
      <c r="AA33" s="30">
        <f>AVERAGE(AA10,AA14)</f>
        <v>-4.1436837658928596</v>
      </c>
      <c r="AB33" s="30">
        <f>AVERAGE(AA11,AA15)</f>
        <v>-3.4149215817179868</v>
      </c>
      <c r="AC33" s="30">
        <f>AVERAGE(AA12,AA16)</f>
        <v>-3.983797139871017</v>
      </c>
      <c r="AD33" s="30">
        <f>AVERAGE(AA13,AA17)</f>
        <v>-3.2933050203377681</v>
      </c>
      <c r="AE33" s="30">
        <f>AVERAGE(AA10:AA17)</f>
        <v>-3.7089268769549082</v>
      </c>
      <c r="AL33" s="17" t="s">
        <v>83</v>
      </c>
      <c r="AM33" s="30">
        <f>AVERAGE(AM10,AM14)</f>
        <v>-1.8305165613872436</v>
      </c>
      <c r="AN33" s="30">
        <f>AVERAGE(AM11,AM15)</f>
        <v>-1.2688896374904739</v>
      </c>
      <c r="AO33" s="30">
        <f>AVERAGE(AM12,AM16)</f>
        <v>-2.0601749909927483</v>
      </c>
      <c r="AP33" s="30">
        <f>AVERAGE(AM13,AM17)</f>
        <v>-1.2637864728514758</v>
      </c>
      <c r="AQ33" s="30">
        <f>AVERAGE(AM10:AM17)</f>
        <v>-1.6058419156804855</v>
      </c>
    </row>
    <row r="34" spans="2:43" x14ac:dyDescent="0.25">
      <c r="B34" s="17"/>
      <c r="C34" s="30">
        <f>_xlfn.STDEV.S(C10,C14)</f>
        <v>8.360472790279333E-2</v>
      </c>
      <c r="D34" s="30">
        <f>_xlfn.STDEV.S(C11,C15)</f>
        <v>0.14238988016331974</v>
      </c>
      <c r="E34" s="30">
        <f>_xlfn.STDEV.S(C12,C16)</f>
        <v>0.14072161723690541</v>
      </c>
      <c r="F34" s="30">
        <f>_xlfn.STDEV.S(C13,C17)</f>
        <v>0.15070276862527715</v>
      </c>
      <c r="G34" s="30">
        <f>_xlfn.STDEV.S(C10:C17)</f>
        <v>0.7455765779565563</v>
      </c>
      <c r="N34" s="17"/>
      <c r="O34" s="30">
        <f>_xlfn.STDEV.S(O10,O14)</f>
        <v>0.13909485397614368</v>
      </c>
      <c r="P34" s="30">
        <f>_xlfn.STDEV.S(O11,O15)</f>
        <v>0.22537798780890725</v>
      </c>
      <c r="Q34" s="30">
        <f>_xlfn.STDEV.S(O12,O16)</f>
        <v>0.18726843230209098</v>
      </c>
      <c r="R34" s="30">
        <f>_xlfn.STDEV.S(O13,O17)</f>
        <v>0.79815688268589469</v>
      </c>
      <c r="S34" s="30">
        <f>_xlfn.STDEV.S(O10:O17)</f>
        <v>0.49317801700263891</v>
      </c>
      <c r="Z34" s="17"/>
      <c r="AA34" s="30">
        <f>_xlfn.STDEV.S(AA10,AA14)</f>
        <v>3.9423057674305588E-2</v>
      </c>
      <c r="AB34" s="30">
        <f>_xlfn.STDEV.S(AA11,AA15)</f>
        <v>0.14543992780125897</v>
      </c>
      <c r="AC34" s="30">
        <f>_xlfn.STDEV.S(AA12,AA16)</f>
        <v>0.1308577972305599</v>
      </c>
      <c r="AD34" s="30">
        <f>_xlfn.STDEV.S(AA13,AA17)</f>
        <v>0.2661008407796478</v>
      </c>
      <c r="AE34" s="30">
        <f>_xlfn.STDEV.S(AA10:AA17)</f>
        <v>0.40675301054544954</v>
      </c>
      <c r="AL34" s="17"/>
      <c r="AM34" s="30">
        <f>_xlfn.STDEV.S(AM10,AM14)</f>
        <v>7.3040221178064024E-2</v>
      </c>
      <c r="AN34" s="30">
        <f>_xlfn.STDEV.S(AM11,AM15)</f>
        <v>0.21832829112423652</v>
      </c>
      <c r="AO34" s="30">
        <f>_xlfn.STDEV.S(AM12,AM16)</f>
        <v>0.18938088249326873</v>
      </c>
      <c r="AP34" s="30">
        <f>_xlfn.STDEV.S(AM13,AM17)</f>
        <v>0.11685708305980404</v>
      </c>
      <c r="AQ34" s="30">
        <f>_xlfn.STDEV.S(AM10:AM17)</f>
        <v>0.39231816900412253</v>
      </c>
    </row>
    <row r="35" spans="2:43" x14ac:dyDescent="0.25">
      <c r="B35" s="19" t="s">
        <v>104</v>
      </c>
      <c r="C35" s="30">
        <f>AVERAGE(C18:C20,C22:C26)</f>
        <v>-5.1953890611871705</v>
      </c>
      <c r="D35" s="30"/>
      <c r="E35" s="30"/>
      <c r="F35" s="30"/>
      <c r="G35" s="30"/>
      <c r="N35" s="19" t="s">
        <v>104</v>
      </c>
      <c r="O35" s="30">
        <f>AVERAGE(O18:O20,O22:O26)</f>
        <v>-3.5664460440669901</v>
      </c>
      <c r="P35" s="30"/>
      <c r="Q35" s="30"/>
      <c r="R35" s="30"/>
      <c r="S35" s="30"/>
      <c r="Z35" s="19" t="s">
        <v>104</v>
      </c>
      <c r="AA35" s="30">
        <f>AVERAGE(AA18:AA20,AA22:AA26)</f>
        <v>-4.7123296316928114</v>
      </c>
      <c r="AB35" s="30"/>
      <c r="AC35" s="30"/>
      <c r="AD35" s="30"/>
      <c r="AE35" s="30"/>
      <c r="AL35" s="19" t="s">
        <v>104</v>
      </c>
      <c r="AM35" s="30">
        <f>AVERAGE(AM18:AM20,AM22:AM26)</f>
        <v>-4.4673577154453312</v>
      </c>
      <c r="AN35" s="30"/>
      <c r="AO35" s="30"/>
      <c r="AP35" s="30"/>
      <c r="AQ35" s="30"/>
    </row>
    <row r="36" spans="2:43" x14ac:dyDescent="0.25">
      <c r="B36" s="19"/>
      <c r="C36" s="30">
        <f>_xlfn.STDEV.S(C18:C20,C22:C26)</f>
        <v>1.124027070402561</v>
      </c>
      <c r="D36" s="30"/>
      <c r="E36" s="30"/>
      <c r="F36" s="30"/>
      <c r="G36" s="30"/>
      <c r="N36" s="19"/>
      <c r="O36" s="30">
        <f>_xlfn.STDEV.S(O18:O20,O22:O26)</f>
        <v>0.17173023911468838</v>
      </c>
      <c r="P36" s="30"/>
      <c r="Q36" s="30"/>
      <c r="R36" s="30"/>
      <c r="S36" s="30"/>
      <c r="Z36" s="19"/>
      <c r="AA36" s="30">
        <f>_xlfn.STDEV.S(AA18:AA20,AA22:AA26)</f>
        <v>0.33599763826073009</v>
      </c>
      <c r="AB36" s="30"/>
      <c r="AC36" s="30"/>
      <c r="AD36" s="30"/>
      <c r="AE36" s="30"/>
      <c r="AL36" s="19"/>
      <c r="AM36" s="30">
        <f>_xlfn.STDEV.S(AM18:AM20,AM22:AM26)</f>
        <v>0.31639322676482262</v>
      </c>
      <c r="AN36" s="30"/>
      <c r="AO36" s="30"/>
      <c r="AP36" s="30"/>
      <c r="AQ36" s="30"/>
    </row>
    <row r="37" spans="2:43" x14ac:dyDescent="0.25">
      <c r="B37" s="19" t="s">
        <v>105</v>
      </c>
      <c r="C37" s="30">
        <f>C21</f>
        <v>-7.803757444511275</v>
      </c>
      <c r="D37" s="30"/>
      <c r="E37" s="30"/>
      <c r="F37" s="30"/>
      <c r="G37" s="30"/>
      <c r="N37" s="19" t="s">
        <v>105</v>
      </c>
      <c r="O37" s="30">
        <f>O21</f>
        <v>-4.973677951719881</v>
      </c>
      <c r="P37" s="30"/>
      <c r="Q37" s="30"/>
      <c r="R37" s="30"/>
      <c r="S37" s="30"/>
      <c r="Z37" s="19" t="s">
        <v>105</v>
      </c>
      <c r="AA37" s="30">
        <f>AA21</f>
        <v>-5.2055718683488523</v>
      </c>
      <c r="AB37" s="30"/>
      <c r="AC37" s="30"/>
      <c r="AD37" s="30"/>
      <c r="AE37" s="30"/>
      <c r="AL37" s="19" t="s">
        <v>105</v>
      </c>
      <c r="AM37" s="30">
        <f>AM21</f>
        <v>-5.5233144440577693</v>
      </c>
      <c r="AN37" s="30"/>
      <c r="AO37" s="30"/>
      <c r="AP37" s="30"/>
      <c r="AQ37" s="30"/>
    </row>
  </sheetData>
  <mergeCells count="8">
    <mergeCell ref="O29:S29"/>
    <mergeCell ref="AM29:AQ29"/>
    <mergeCell ref="AA29:AE29"/>
    <mergeCell ref="A2:A26"/>
    <mergeCell ref="M2:M26"/>
    <mergeCell ref="Y2:Y26"/>
    <mergeCell ref="AK2:AK26"/>
    <mergeCell ref="C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</vt:lpstr>
      <vt:lpstr>AB</vt:lpstr>
      <vt:lpstr>EF</vt:lpstr>
      <vt:lpstr>AB_log</vt:lpstr>
      <vt:lpstr>VDU_AB_log_comp environt BFiv</vt:lpstr>
      <vt:lpstr>VDU_ABEFlog_comp environt BFiv </vt:lpstr>
      <vt:lpstr>EF_log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Véronique DUPOUY</cp:lastModifiedBy>
  <dcterms:created xsi:type="dcterms:W3CDTF">2022-03-25T15:27:07Z</dcterms:created>
  <dcterms:modified xsi:type="dcterms:W3CDTF">2022-06-02T08:28:36Z</dcterms:modified>
</cp:coreProperties>
</file>