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 Claire Demmou\Desktop\BioInfo\stage\ENVT\qPCR\sorted_files\"/>
    </mc:Choice>
  </mc:AlternateContent>
  <xr:revisionPtr revIDLastSave="0" documentId="13_ncr:1_{A676389E-92B8-447C-A9B4-BE5DA4B1D8C0}" xr6:coauthVersionLast="47" xr6:coauthVersionMax="47" xr10:uidLastSave="{00000000-0000-0000-0000-000000000000}"/>
  <bookViews>
    <workbookView xWindow="-110" yWindow="-110" windowWidth="19420" windowHeight="10420" firstSheet="1" activeTab="6" xr2:uid="{104AFCA8-886F-4F3D-9E3C-D05F1A43FDA9}"/>
  </bookViews>
  <sheets>
    <sheet name="total" sheetId="1" r:id="rId1"/>
    <sheet name="testAB_2" sheetId="6" r:id="rId2"/>
    <sheet name="testAB" sheetId="4" r:id="rId3"/>
    <sheet name="testEF_2" sheetId="7" r:id="rId4"/>
    <sheet name="testEF" sheetId="3" r:id="rId5"/>
    <sheet name="AB" sheetId="8" r:id="rId6"/>
    <sheet name="EF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7" i="8" l="1"/>
  <c r="V37" i="9"/>
  <c r="R37" i="9"/>
  <c r="N37" i="9"/>
  <c r="J37" i="9"/>
  <c r="K83" i="8"/>
  <c r="J83" i="8"/>
  <c r="I83" i="8"/>
  <c r="H83" i="8"/>
  <c r="G83" i="8"/>
  <c r="F83" i="8"/>
  <c r="D83" i="8"/>
  <c r="C83" i="8"/>
  <c r="AQ48" i="8"/>
  <c r="AP48" i="8"/>
  <c r="AO48" i="8"/>
  <c r="AN48" i="8"/>
  <c r="AM48" i="8"/>
  <c r="AL48" i="8"/>
  <c r="AK48" i="8"/>
  <c r="AJ48" i="8"/>
  <c r="AQ47" i="8"/>
  <c r="AP47" i="8"/>
  <c r="AO47" i="8"/>
  <c r="AN47" i="8"/>
  <c r="AM47" i="8"/>
  <c r="AL47" i="8"/>
  <c r="AK47" i="8"/>
  <c r="AJ47" i="8"/>
  <c r="Y47" i="8"/>
  <c r="AF48" i="8"/>
  <c r="AE48" i="8"/>
  <c r="AD48" i="8"/>
  <c r="AC48" i="8"/>
  <c r="AB48" i="8"/>
  <c r="AA48" i="8"/>
  <c r="Z48" i="8"/>
  <c r="Y48" i="8"/>
  <c r="AF47" i="8"/>
  <c r="AE47" i="8"/>
  <c r="AD47" i="8"/>
  <c r="AC47" i="8"/>
  <c r="AB47" i="8"/>
  <c r="AA47" i="8"/>
  <c r="Z47" i="8"/>
  <c r="N47" i="8"/>
  <c r="U48" i="8"/>
  <c r="T48" i="8"/>
  <c r="S48" i="8"/>
  <c r="R48" i="8"/>
  <c r="Q48" i="8"/>
  <c r="P48" i="8"/>
  <c r="O48" i="8"/>
  <c r="N48" i="8"/>
  <c r="U47" i="8"/>
  <c r="T47" i="8"/>
  <c r="S47" i="8"/>
  <c r="R47" i="8"/>
  <c r="Q47" i="8"/>
  <c r="P47" i="8"/>
  <c r="O47" i="8"/>
  <c r="I48" i="8"/>
  <c r="I47" i="8"/>
  <c r="H48" i="8"/>
  <c r="H47" i="8"/>
  <c r="G48" i="8"/>
  <c r="G47" i="8"/>
  <c r="F48" i="8"/>
  <c r="F47" i="8"/>
  <c r="E48" i="8"/>
  <c r="E47" i="8"/>
  <c r="D48" i="8"/>
  <c r="D47" i="8"/>
  <c r="C48" i="8"/>
  <c r="C47" i="8"/>
  <c r="B48" i="8"/>
  <c r="Y36" i="9"/>
  <c r="Y35" i="9"/>
  <c r="X36" i="9"/>
  <c r="X35" i="9"/>
  <c r="W36" i="9"/>
  <c r="W35" i="9"/>
  <c r="V36" i="9"/>
  <c r="V35" i="9"/>
  <c r="U36" i="9"/>
  <c r="U35" i="9"/>
  <c r="T36" i="9"/>
  <c r="T35" i="9"/>
  <c r="S36" i="9"/>
  <c r="S35" i="9"/>
  <c r="R36" i="9"/>
  <c r="R35" i="9"/>
  <c r="Q36" i="9"/>
  <c r="Q35" i="9"/>
  <c r="P36" i="9"/>
  <c r="P35" i="9"/>
  <c r="O36" i="9"/>
  <c r="O35" i="9"/>
  <c r="N36" i="9"/>
  <c r="N35" i="9"/>
  <c r="M36" i="9"/>
  <c r="L36" i="9"/>
  <c r="K36" i="9"/>
  <c r="J36" i="9"/>
  <c r="M35" i="9"/>
  <c r="L35" i="9"/>
  <c r="K35" i="9"/>
  <c r="J35" i="9"/>
  <c r="P8" i="7"/>
  <c r="L55" i="6"/>
  <c r="D81" i="8"/>
  <c r="D82" i="8"/>
  <c r="K82" i="8"/>
  <c r="K81" i="8"/>
  <c r="J82" i="8"/>
  <c r="J81" i="8"/>
  <c r="I82" i="8"/>
  <c r="I81" i="8"/>
  <c r="H82" i="8"/>
  <c r="H81" i="8"/>
  <c r="G82" i="8"/>
  <c r="G81" i="8"/>
  <c r="F82" i="8"/>
  <c r="F81" i="8"/>
  <c r="C82" i="8" l="1"/>
  <c r="C81" i="8"/>
  <c r="E83" i="6" l="1"/>
  <c r="E84" i="6"/>
  <c r="E85" i="6"/>
  <c r="E86" i="6"/>
  <c r="E87" i="6"/>
  <c r="E88" i="6"/>
  <c r="E89" i="6"/>
  <c r="E90" i="6"/>
  <c r="T86" i="6" s="1"/>
  <c r="E91" i="6"/>
  <c r="E92" i="6"/>
  <c r="E93" i="6"/>
  <c r="E94" i="6"/>
  <c r="E95" i="6"/>
  <c r="E96" i="6"/>
  <c r="E97" i="6"/>
  <c r="E98" i="6"/>
  <c r="T87" i="6" s="1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D83" i="6"/>
  <c r="D84" i="6"/>
  <c r="D85" i="6"/>
  <c r="D86" i="6"/>
  <c r="D87" i="6"/>
  <c r="D88" i="6"/>
  <c r="Q86" i="6" s="1"/>
  <c r="D89" i="6"/>
  <c r="R86" i="6" s="1"/>
  <c r="D90" i="6"/>
  <c r="D91" i="6"/>
  <c r="D92" i="6"/>
  <c r="D93" i="6"/>
  <c r="D94" i="6"/>
  <c r="D95" i="6"/>
  <c r="D96" i="6"/>
  <c r="D97" i="6"/>
  <c r="Q87" i="6" s="1"/>
  <c r="D98" i="6"/>
  <c r="R87" i="6" s="1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C83" i="6"/>
  <c r="C84" i="6"/>
  <c r="O86" i="6" s="1"/>
  <c r="C85" i="6"/>
  <c r="C86" i="6"/>
  <c r="C87" i="6"/>
  <c r="C88" i="6"/>
  <c r="C89" i="6"/>
  <c r="C90" i="6"/>
  <c r="P86" i="6" s="1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O87" i="6"/>
  <c r="P87" i="6"/>
  <c r="B114" i="6"/>
  <c r="B111" i="6"/>
  <c r="B110" i="6"/>
  <c r="B107" i="6"/>
  <c r="B106" i="6"/>
  <c r="B105" i="6"/>
  <c r="N86" i="6" s="1"/>
  <c r="B102" i="6"/>
  <c r="B101" i="6"/>
  <c r="B98" i="6"/>
  <c r="B96" i="6"/>
  <c r="B95" i="6"/>
  <c r="B92" i="6"/>
  <c r="B90" i="6"/>
  <c r="B89" i="6"/>
  <c r="B87" i="6"/>
  <c r="B86" i="6"/>
  <c r="B99" i="6"/>
  <c r="B100" i="6"/>
  <c r="B103" i="6"/>
  <c r="B104" i="6"/>
  <c r="B108" i="6"/>
  <c r="B109" i="6"/>
  <c r="B112" i="6"/>
  <c r="B113" i="6"/>
  <c r="B88" i="6"/>
  <c r="M86" i="6" s="1"/>
  <c r="B91" i="6"/>
  <c r="B93" i="6"/>
  <c r="B94" i="6"/>
  <c r="B97" i="6"/>
  <c r="B85" i="6"/>
  <c r="B84" i="6"/>
  <c r="B83" i="6"/>
  <c r="V86" i="6"/>
  <c r="U86" i="6"/>
  <c r="S87" i="6"/>
  <c r="S86" i="6"/>
  <c r="N87" i="6"/>
  <c r="M87" i="6"/>
  <c r="M10" i="6"/>
  <c r="M9" i="6"/>
  <c r="E117" i="6"/>
  <c r="D117" i="6"/>
  <c r="C117" i="6"/>
  <c r="F117" i="6"/>
  <c r="B117" i="6"/>
  <c r="W8" i="7"/>
  <c r="W5" i="7"/>
  <c r="W6" i="7"/>
  <c r="Q45" i="6"/>
  <c r="Q33" i="6"/>
  <c r="Q22" i="6"/>
  <c r="Q10" i="6"/>
  <c r="V8" i="7"/>
  <c r="U8" i="7"/>
  <c r="S8" i="7"/>
  <c r="T5" i="7"/>
  <c r="P7" i="7" s="1"/>
  <c r="T8" i="7"/>
  <c r="R8" i="7"/>
  <c r="Q8" i="7"/>
  <c r="O8" i="7"/>
  <c r="W7" i="7"/>
  <c r="V7" i="7"/>
  <c r="U7" i="7"/>
  <c r="T7" i="7"/>
  <c r="S7" i="7"/>
  <c r="R7" i="7"/>
  <c r="Q7" i="7"/>
  <c r="O7" i="7"/>
  <c r="S6" i="7"/>
  <c r="V6" i="7"/>
  <c r="U6" i="7"/>
  <c r="T6" i="7"/>
  <c r="R6" i="7"/>
  <c r="Q6" i="7"/>
  <c r="P6" i="7"/>
  <c r="O6" i="7"/>
  <c r="V5" i="7"/>
  <c r="U5" i="7"/>
  <c r="S5" i="7"/>
  <c r="R5" i="7"/>
  <c r="Q5" i="7"/>
  <c r="P5" i="7"/>
  <c r="O5" i="7"/>
  <c r="S45" i="6"/>
  <c r="R45" i="6"/>
  <c r="Q44" i="6"/>
  <c r="P45" i="6"/>
  <c r="P44" i="6"/>
  <c r="O45" i="6"/>
  <c r="O44" i="6"/>
  <c r="N45" i="6"/>
  <c r="N44" i="6"/>
  <c r="M45" i="6"/>
  <c r="M44" i="6"/>
  <c r="M32" i="6"/>
  <c r="M33" i="6"/>
  <c r="N32" i="6"/>
  <c r="N33" i="6"/>
  <c r="O32" i="6"/>
  <c r="O33" i="6"/>
  <c r="P32" i="6"/>
  <c r="P33" i="6"/>
  <c r="Q32" i="6"/>
  <c r="S33" i="6"/>
  <c r="R33" i="6"/>
  <c r="S22" i="6"/>
  <c r="R22" i="6"/>
  <c r="Q21" i="6"/>
  <c r="P22" i="6"/>
  <c r="P21" i="6"/>
  <c r="O22" i="6"/>
  <c r="O21" i="6"/>
  <c r="N22" i="6"/>
  <c r="N21" i="6"/>
  <c r="M22" i="6"/>
  <c r="M21" i="6"/>
  <c r="S10" i="6"/>
  <c r="R10" i="6"/>
  <c r="Q9" i="6"/>
  <c r="P10" i="6"/>
  <c r="P9" i="6"/>
  <c r="O10" i="6"/>
  <c r="O9" i="6"/>
  <c r="N10" i="6"/>
  <c r="N9" i="6"/>
  <c r="R56" i="6"/>
  <c r="R55" i="6"/>
  <c r="Q56" i="6"/>
  <c r="Q55" i="6"/>
  <c r="P56" i="6"/>
  <c r="P55" i="6"/>
  <c r="O56" i="6"/>
  <c r="O55" i="6"/>
  <c r="N56" i="6"/>
  <c r="N55" i="6"/>
  <c r="M56" i="6"/>
  <c r="M55" i="6"/>
  <c r="K55" i="6"/>
  <c r="L56" i="6"/>
  <c r="K56" i="6"/>
  <c r="K3" i="4"/>
  <c r="L3" i="4"/>
  <c r="M3" i="4"/>
  <c r="N3" i="4"/>
  <c r="K4" i="4"/>
  <c r="L4" i="4"/>
  <c r="M4" i="4"/>
  <c r="N4" i="4"/>
  <c r="K5" i="4"/>
  <c r="L5" i="4"/>
  <c r="M5" i="4"/>
  <c r="N5" i="4"/>
  <c r="J5" i="4"/>
  <c r="J4" i="4"/>
  <c r="J3" i="4"/>
  <c r="M42" i="3"/>
  <c r="L42" i="3"/>
  <c r="K42" i="3"/>
  <c r="L41" i="3"/>
  <c r="M41" i="3"/>
  <c r="K41" i="3"/>
  <c r="J42" i="3"/>
  <c r="J41" i="3"/>
</calcChain>
</file>

<file path=xl/sharedStrings.xml><?xml version="1.0" encoding="utf-8"?>
<sst xmlns="http://schemas.openxmlformats.org/spreadsheetml/2006/main" count="3068" uniqueCount="114">
  <si>
    <t>Content</t>
  </si>
  <si>
    <t>Sample</t>
  </si>
  <si>
    <t>Std</t>
  </si>
  <si>
    <t>Unkn</t>
  </si>
  <si>
    <t>57x1/10</t>
  </si>
  <si>
    <t>60xND</t>
  </si>
  <si>
    <t>61xND</t>
  </si>
  <si>
    <t>80xND</t>
  </si>
  <si>
    <t>109xND</t>
  </si>
  <si>
    <t>90xND</t>
  </si>
  <si>
    <t>98xND</t>
  </si>
  <si>
    <t>55x1/10</t>
  </si>
  <si>
    <t>56x1/10</t>
  </si>
  <si>
    <t>68xND</t>
  </si>
  <si>
    <t>75xND</t>
  </si>
  <si>
    <t>81xND</t>
  </si>
  <si>
    <t>113xND</t>
  </si>
  <si>
    <t>91xND</t>
  </si>
  <si>
    <t>102xND</t>
  </si>
  <si>
    <t>54x1/10</t>
  </si>
  <si>
    <t>58x1/10</t>
  </si>
  <si>
    <t>69xND</t>
  </si>
  <si>
    <t>76xND</t>
  </si>
  <si>
    <t>82xND</t>
  </si>
  <si>
    <t>110xND</t>
  </si>
  <si>
    <t>92xND</t>
  </si>
  <si>
    <t>99xND</t>
  </si>
  <si>
    <t>NTC</t>
  </si>
  <si>
    <t>AE</t>
  </si>
  <si>
    <t>119x1/10</t>
  </si>
  <si>
    <t>70xND</t>
  </si>
  <si>
    <t>77xND</t>
  </si>
  <si>
    <t>83xND</t>
  </si>
  <si>
    <t>114xND</t>
  </si>
  <si>
    <t>93xND</t>
  </si>
  <si>
    <t>103xND</t>
  </si>
  <si>
    <t>DESx1/10</t>
  </si>
  <si>
    <t>120x1/10</t>
  </si>
  <si>
    <t>71xND</t>
  </si>
  <si>
    <t>62xND</t>
  </si>
  <si>
    <t>84xND</t>
  </si>
  <si>
    <t>111xND</t>
  </si>
  <si>
    <t>94xND</t>
  </si>
  <si>
    <t>100xND</t>
  </si>
  <si>
    <t>121x1/10</t>
  </si>
  <si>
    <t>72xND</t>
  </si>
  <si>
    <t>78xND</t>
  </si>
  <si>
    <t>85xND</t>
  </si>
  <si>
    <t>115xND</t>
  </si>
  <si>
    <t>95xND</t>
  </si>
  <si>
    <t>104xND</t>
  </si>
  <si>
    <t>122x1/10</t>
  </si>
  <si>
    <t>73xND</t>
  </si>
  <si>
    <t>63xND</t>
  </si>
  <si>
    <t>86xND</t>
  </si>
  <si>
    <t>112xND</t>
  </si>
  <si>
    <t>96xND</t>
  </si>
  <si>
    <t>101xND</t>
  </si>
  <si>
    <t>eau11.03.22</t>
  </si>
  <si>
    <t>74xND</t>
  </si>
  <si>
    <t>79xND</t>
  </si>
  <si>
    <t>87xND</t>
  </si>
  <si>
    <t>116xND</t>
  </si>
  <si>
    <t>34xND</t>
  </si>
  <si>
    <t>105xND</t>
  </si>
  <si>
    <t>pcr21</t>
  </si>
  <si>
    <t>Bioreacteur</t>
  </si>
  <si>
    <t>Innoculum</t>
  </si>
  <si>
    <t>Material</t>
  </si>
  <si>
    <t>Day</t>
  </si>
  <si>
    <t>Campain</t>
  </si>
  <si>
    <t>Dosage</t>
  </si>
  <si>
    <t>FQ1</t>
  </si>
  <si>
    <t>FQ2</t>
  </si>
  <si>
    <t>ATB_type</t>
  </si>
  <si>
    <t>0</t>
  </si>
  <si>
    <t>W</t>
  </si>
  <si>
    <t>J21</t>
  </si>
  <si>
    <t>A</t>
  </si>
  <si>
    <t>B1</t>
  </si>
  <si>
    <t>C</t>
  </si>
  <si>
    <t>J07</t>
  </si>
  <si>
    <t>J14</t>
  </si>
  <si>
    <t>B</t>
  </si>
  <si>
    <t>F</t>
  </si>
  <si>
    <t>E</t>
  </si>
  <si>
    <t>J00</t>
  </si>
  <si>
    <t>B2</t>
  </si>
  <si>
    <t>B3</t>
  </si>
  <si>
    <t>L</t>
  </si>
  <si>
    <t>H</t>
  </si>
  <si>
    <t>B4</t>
  </si>
  <si>
    <t>D</t>
  </si>
  <si>
    <t>P</t>
  </si>
  <si>
    <t>FQ1+FQ2</t>
  </si>
  <si>
    <t>pcr19</t>
  </si>
  <si>
    <t>pcr20</t>
  </si>
  <si>
    <t>pcr22</t>
  </si>
  <si>
    <t>pcr23</t>
  </si>
  <si>
    <t>low</t>
  </si>
  <si>
    <t>high</t>
  </si>
  <si>
    <t>qnrA</t>
  </si>
  <si>
    <t>qnrB</t>
  </si>
  <si>
    <t>qnrS</t>
  </si>
  <si>
    <t>qnrD</t>
  </si>
  <si>
    <t>qepA</t>
  </si>
  <si>
    <t>T</t>
  </si>
  <si>
    <t>J7</t>
  </si>
  <si>
    <t>J0</t>
  </si>
  <si>
    <t>moyenne temoin</t>
  </si>
  <si>
    <t>Rapport : cond(ech)/moyenne temoin</t>
  </si>
  <si>
    <t>Témoin</t>
  </si>
  <si>
    <t>2 valeurs par condition</t>
  </si>
  <si>
    <t>SQ_dil/SQref_dil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</si>
</sst>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center"/>
    </xf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4" borderId="0" xfId="0" applyFill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/>
    <xf numFmtId="0" fontId="0" fillId="5" borderId="0" xfId="0" applyFill="1" applyAlignment="1">
      <alignment horizontal="center"/>
    </xf>
    <xf numFmtId="0" fontId="1" fillId="0" borderId="0" xfId="0" applyFont="1"/>
    <xf numFmtId="0" fontId="1" fillId="6" borderId="0" xfId="0" applyFont="1" applyFill="1"/>
    <xf numFmtId="0" fontId="1" fillId="7" borderId="0" xfId="0" applyFont="1" applyFill="1"/>
    <xf numFmtId="0" fontId="4" fillId="0" borderId="0" xfId="0" applyFont="1"/>
    <xf numFmtId="0" fontId="2" fillId="2" borderId="0" xfId="0" applyFont="1" applyFill="1"/>
    <xf numFmtId="0" fontId="0" fillId="8" borderId="0" xfId="0" applyFill="1"/>
    <xf numFmtId="0" fontId="2" fillId="8" borderId="0" xfId="0" applyFont="1" applyFill="1"/>
    <xf numFmtId="0" fontId="2" fillId="0" borderId="0" xfId="0" applyFont="1" applyFill="1"/>
    <xf numFmtId="0" fontId="1" fillId="0" borderId="0" xfId="0" applyFont="1" applyFill="1"/>
    <xf numFmtId="0" fontId="1" fillId="3" borderId="0" xfId="0" applyFont="1" applyFill="1" applyAlignment="1">
      <alignment wrapText="1"/>
    </xf>
    <xf numFmtId="0" fontId="1" fillId="6" borderId="0" xfId="0" applyFont="1" applyFill="1" applyAlignment="1"/>
    <xf numFmtId="0" fontId="1" fillId="7" borderId="0" xfId="0" applyFont="1" applyFill="1" applyAlignment="1"/>
    <xf numFmtId="0" fontId="1" fillId="0" borderId="0" xfId="0" applyFont="1" applyFill="1" applyAlignment="1"/>
    <xf numFmtId="0" fontId="1" fillId="9" borderId="0" xfId="0" applyFont="1" applyFill="1"/>
    <xf numFmtId="0" fontId="1" fillId="2" borderId="0" xfId="0" applyFont="1" applyFill="1"/>
    <xf numFmtId="0" fontId="1" fillId="5" borderId="0" xfId="0" applyFont="1" applyFill="1"/>
    <xf numFmtId="0" fontId="0" fillId="0" borderId="0" xfId="0" applyFill="1" applyAlignment="1">
      <alignment horizontal="center"/>
    </xf>
    <xf numFmtId="0" fontId="1" fillId="3" borderId="0" xfId="0" applyFont="1" applyFill="1"/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qnrB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testAB_2!$L$21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testAB_2!$M$19:$S$20</c:f>
              <c:multiLvlStrCache>
                <c:ptCount val="7"/>
                <c:lvl>
                  <c:pt idx="0">
                    <c:v>J7</c:v>
                  </c:pt>
                  <c:pt idx="1">
                    <c:v>J14</c:v>
                  </c:pt>
                  <c:pt idx="2">
                    <c:v>J7</c:v>
                  </c:pt>
                  <c:pt idx="3">
                    <c:v>J14</c:v>
                  </c:pt>
                  <c:pt idx="4">
                    <c:v>J0</c:v>
                  </c:pt>
                  <c:pt idx="5">
                    <c:v>J14</c:v>
                  </c:pt>
                  <c:pt idx="6">
                    <c:v>J21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T</c:v>
                  </c:pt>
                </c:lvl>
              </c:multiLvlStrCache>
            </c:multiLvlStrRef>
          </c:cat>
          <c:val>
            <c:numRef>
              <c:f>testAB_2!$M$21:$S$21</c:f>
              <c:numCache>
                <c:formatCode>General</c:formatCode>
                <c:ptCount val="7"/>
                <c:pt idx="0">
                  <c:v>9.5380901317779765E-3</c:v>
                </c:pt>
                <c:pt idx="1">
                  <c:v>4.9552769959212394E-3</c:v>
                </c:pt>
                <c:pt idx="2">
                  <c:v>1.883194115146463E-2</c:v>
                </c:pt>
                <c:pt idx="3">
                  <c:v>6.1385501268068268E-3</c:v>
                </c:pt>
                <c:pt idx="4">
                  <c:v>4.8854936882325936E-6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D-4AEC-B071-12F26715998B}"/>
            </c:ext>
          </c:extLst>
        </c:ser>
        <c:ser>
          <c:idx val="1"/>
          <c:order val="1"/>
          <c:tx>
            <c:strRef>
              <c:f>testAB_2!$L$22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testAB_2!$M$19:$S$20</c:f>
              <c:multiLvlStrCache>
                <c:ptCount val="7"/>
                <c:lvl>
                  <c:pt idx="0">
                    <c:v>J7</c:v>
                  </c:pt>
                  <c:pt idx="1">
                    <c:v>J14</c:v>
                  </c:pt>
                  <c:pt idx="2">
                    <c:v>J7</c:v>
                  </c:pt>
                  <c:pt idx="3">
                    <c:v>J14</c:v>
                  </c:pt>
                  <c:pt idx="4">
                    <c:v>J0</c:v>
                  </c:pt>
                  <c:pt idx="5">
                    <c:v>J14</c:v>
                  </c:pt>
                  <c:pt idx="6">
                    <c:v>J21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T</c:v>
                  </c:pt>
                </c:lvl>
              </c:multiLvlStrCache>
            </c:multiLvlStrRef>
          </c:cat>
          <c:val>
            <c:numRef>
              <c:f>testAB_2!$M$22:$S$22</c:f>
              <c:numCache>
                <c:formatCode>General</c:formatCode>
                <c:ptCount val="7"/>
                <c:pt idx="0">
                  <c:v>1.4090797902720543E-2</c:v>
                </c:pt>
                <c:pt idx="1">
                  <c:v>3.0508791518862762E-2</c:v>
                </c:pt>
                <c:pt idx="2">
                  <c:v>0.13191473332077164</c:v>
                </c:pt>
                <c:pt idx="3">
                  <c:v>2.3530160447340881E-2</c:v>
                </c:pt>
                <c:pt idx="4">
                  <c:v>2.9928540989159328E-3</c:v>
                </c:pt>
                <c:pt idx="5">
                  <c:v>6.0727783706921621E-7</c:v>
                </c:pt>
                <c:pt idx="6">
                  <c:v>2.2963886908134989E-6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D-4AEC-B071-12F267159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108688"/>
        <c:axId val="1665106192"/>
      </c:barChart>
      <c:catAx>
        <c:axId val="16651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5106192"/>
        <c:crosses val="autoZero"/>
        <c:auto val="1"/>
        <c:lblAlgn val="ctr"/>
        <c:lblOffset val="100"/>
        <c:noMultiLvlLbl val="0"/>
      </c:catAx>
      <c:valAx>
        <c:axId val="16651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51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Gènes de résistance en fonction de la concentration en FQ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testEF_2!$N$5</c:f>
              <c:strCache>
                <c:ptCount val="1"/>
                <c:pt idx="0">
                  <c:v>qnrA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testEF_2!$O$3:$W$4</c:f>
              <c:multiLvlStrCache>
                <c:ptCount val="9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  <c:pt idx="4">
                    <c:v>0</c:v>
                  </c:pt>
                  <c:pt idx="5">
                    <c:v>FQ1</c:v>
                  </c:pt>
                  <c:pt idx="6">
                    <c:v>FQ2</c:v>
                  </c:pt>
                  <c:pt idx="7">
                    <c:v>FQ1+FQ2</c:v>
                  </c:pt>
                  <c:pt idx="8">
                    <c:v>0</c:v>
                  </c:pt>
                </c:lvl>
                <c:lvl>
                  <c:pt idx="0">
                    <c:v>E</c:v>
                  </c:pt>
                  <c:pt idx="4">
                    <c:v>F</c:v>
                  </c:pt>
                  <c:pt idx="8">
                    <c:v>T</c:v>
                  </c:pt>
                </c:lvl>
              </c:multiLvlStrCache>
            </c:multiLvlStrRef>
          </c:cat>
          <c:val>
            <c:numRef>
              <c:f>testEF_2!$O$5:$W$5</c:f>
              <c:numCache>
                <c:formatCode>General</c:formatCode>
                <c:ptCount val="9"/>
                <c:pt idx="0">
                  <c:v>7.3455728894484275E-6</c:v>
                </c:pt>
                <c:pt idx="1">
                  <c:v>4.7237934998873007E-6</c:v>
                </c:pt>
                <c:pt idx="2">
                  <c:v>2.7231844421043825E-5</c:v>
                </c:pt>
                <c:pt idx="3">
                  <c:v>8.9308541564459554E-3</c:v>
                </c:pt>
                <c:pt idx="4">
                  <c:v>1.1740103195427551E-5</c:v>
                </c:pt>
                <c:pt idx="5">
                  <c:v>4.2767641266779531E-5</c:v>
                </c:pt>
                <c:pt idx="6">
                  <c:v>1.4269651005022556E-5</c:v>
                </c:pt>
                <c:pt idx="7">
                  <c:v>7.4883216816296354E-4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5-4BBD-8302-3F2ECAB44C63}"/>
            </c:ext>
          </c:extLst>
        </c:ser>
        <c:ser>
          <c:idx val="1"/>
          <c:order val="1"/>
          <c:tx>
            <c:strRef>
              <c:f>testEF_2!$N$6</c:f>
              <c:strCache>
                <c:ptCount val="1"/>
                <c:pt idx="0">
                  <c:v>qnrB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testEF_2!$O$3:$W$4</c:f>
              <c:multiLvlStrCache>
                <c:ptCount val="9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  <c:pt idx="4">
                    <c:v>0</c:v>
                  </c:pt>
                  <c:pt idx="5">
                    <c:v>FQ1</c:v>
                  </c:pt>
                  <c:pt idx="6">
                    <c:v>FQ2</c:v>
                  </c:pt>
                  <c:pt idx="7">
                    <c:v>FQ1+FQ2</c:v>
                  </c:pt>
                  <c:pt idx="8">
                    <c:v>0</c:v>
                  </c:pt>
                </c:lvl>
                <c:lvl>
                  <c:pt idx="0">
                    <c:v>E</c:v>
                  </c:pt>
                  <c:pt idx="4">
                    <c:v>F</c:v>
                  </c:pt>
                  <c:pt idx="8">
                    <c:v>T</c:v>
                  </c:pt>
                </c:lvl>
              </c:multiLvlStrCache>
            </c:multiLvlStrRef>
          </c:cat>
          <c:val>
            <c:numRef>
              <c:f>testEF_2!$O$6:$W$6</c:f>
              <c:numCache>
                <c:formatCode>General</c:formatCode>
                <c:ptCount val="9"/>
                <c:pt idx="0">
                  <c:v>3.9316429435578334E-3</c:v>
                </c:pt>
                <c:pt idx="1">
                  <c:v>4.8763582817735438E-4</c:v>
                </c:pt>
                <c:pt idx="2">
                  <c:v>9.067101006459825E-3</c:v>
                </c:pt>
                <c:pt idx="3">
                  <c:v>1.3347604954194354E-3</c:v>
                </c:pt>
                <c:pt idx="4">
                  <c:v>2.667382559792518E-2</c:v>
                </c:pt>
                <c:pt idx="5">
                  <c:v>5.9435021810022734E-2</c:v>
                </c:pt>
                <c:pt idx="6">
                  <c:v>1.2366637712635884E-2</c:v>
                </c:pt>
                <c:pt idx="7">
                  <c:v>0.22394871499787547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5-4BBD-8302-3F2ECAB44C63}"/>
            </c:ext>
          </c:extLst>
        </c:ser>
        <c:ser>
          <c:idx val="2"/>
          <c:order val="2"/>
          <c:tx>
            <c:strRef>
              <c:f>testEF_2!$N$7</c:f>
              <c:strCache>
                <c:ptCount val="1"/>
                <c:pt idx="0">
                  <c:v>qnrS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testEF_2!$O$3:$W$4</c:f>
              <c:multiLvlStrCache>
                <c:ptCount val="9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  <c:pt idx="4">
                    <c:v>0</c:v>
                  </c:pt>
                  <c:pt idx="5">
                    <c:v>FQ1</c:v>
                  </c:pt>
                  <c:pt idx="6">
                    <c:v>FQ2</c:v>
                  </c:pt>
                  <c:pt idx="7">
                    <c:v>FQ1+FQ2</c:v>
                  </c:pt>
                  <c:pt idx="8">
                    <c:v>0</c:v>
                  </c:pt>
                </c:lvl>
                <c:lvl>
                  <c:pt idx="0">
                    <c:v>E</c:v>
                  </c:pt>
                  <c:pt idx="4">
                    <c:v>F</c:v>
                  </c:pt>
                  <c:pt idx="8">
                    <c:v>T</c:v>
                  </c:pt>
                </c:lvl>
              </c:multiLvlStrCache>
            </c:multiLvlStrRef>
          </c:cat>
          <c:val>
            <c:numRef>
              <c:f>testEF_2!$O$7:$W$7</c:f>
              <c:numCache>
                <c:formatCode>General</c:formatCode>
                <c:ptCount val="9"/>
                <c:pt idx="0">
                  <c:v>2.7304668422481822E-3</c:v>
                </c:pt>
                <c:pt idx="1">
                  <c:v>4.2767641266779531E-5</c:v>
                </c:pt>
                <c:pt idx="2">
                  <c:v>2.3132442237314699E-3</c:v>
                </c:pt>
                <c:pt idx="3">
                  <c:v>2.5281372651103341E-4</c:v>
                </c:pt>
                <c:pt idx="4">
                  <c:v>1.3593779137336687E-3</c:v>
                </c:pt>
                <c:pt idx="5">
                  <c:v>3.9549664771355488E-3</c:v>
                </c:pt>
                <c:pt idx="6">
                  <c:v>1.0616623207126974E-3</c:v>
                </c:pt>
                <c:pt idx="7">
                  <c:v>5.5749562451866529E-3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5-4BBD-8302-3F2ECAB44C63}"/>
            </c:ext>
          </c:extLst>
        </c:ser>
        <c:ser>
          <c:idx val="3"/>
          <c:order val="3"/>
          <c:tx>
            <c:strRef>
              <c:f>testEF_2!$N$8</c:f>
              <c:strCache>
                <c:ptCount val="1"/>
                <c:pt idx="0">
                  <c:v>qnrD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testEF_2!$O$3:$W$4</c:f>
              <c:multiLvlStrCache>
                <c:ptCount val="9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  <c:pt idx="4">
                    <c:v>0</c:v>
                  </c:pt>
                  <c:pt idx="5">
                    <c:v>FQ1</c:v>
                  </c:pt>
                  <c:pt idx="6">
                    <c:v>FQ2</c:v>
                  </c:pt>
                  <c:pt idx="7">
                    <c:v>FQ1+FQ2</c:v>
                  </c:pt>
                  <c:pt idx="8">
                    <c:v>0</c:v>
                  </c:pt>
                </c:lvl>
                <c:lvl>
                  <c:pt idx="0">
                    <c:v>E</c:v>
                  </c:pt>
                  <c:pt idx="4">
                    <c:v>F</c:v>
                  </c:pt>
                  <c:pt idx="8">
                    <c:v>T</c:v>
                  </c:pt>
                </c:lvl>
              </c:multiLvlStrCache>
            </c:multiLvlStrRef>
          </c:cat>
          <c:val>
            <c:numRef>
              <c:f>testEF_2!$O$8:$W$8</c:f>
              <c:numCache>
                <c:formatCode>General</c:formatCode>
                <c:ptCount val="9"/>
                <c:pt idx="0">
                  <c:v>9.8473659300347943E-3</c:v>
                </c:pt>
                <c:pt idx="1">
                  <c:v>3.0255811740527085E-2</c:v>
                </c:pt>
                <c:pt idx="2">
                  <c:v>0.10358795329549296</c:v>
                </c:pt>
                <c:pt idx="3">
                  <c:v>0.20866101440374063</c:v>
                </c:pt>
                <c:pt idx="4">
                  <c:v>0.14878091575463345</c:v>
                </c:pt>
                <c:pt idx="5">
                  <c:v>0.57278376217650118</c:v>
                </c:pt>
                <c:pt idx="6">
                  <c:v>9.1232912749926481E-2</c:v>
                </c:pt>
                <c:pt idx="7">
                  <c:v>0.55466062345129441</c:v>
                </c:pt>
                <c:pt idx="8">
                  <c:v>2.8055744156695803E-3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5-4BBD-8302-3F2ECAB44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5"/>
        <c:axId val="1809642976"/>
        <c:axId val="1809641728"/>
      </c:barChart>
      <c:catAx>
        <c:axId val="18096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9641728"/>
        <c:crosses val="autoZero"/>
        <c:auto val="1"/>
        <c:lblAlgn val="ctr"/>
        <c:lblOffset val="100"/>
        <c:noMultiLvlLbl val="0"/>
      </c:catAx>
      <c:valAx>
        <c:axId val="18096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96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Gènes de résistance en</a:t>
            </a:r>
            <a:r>
              <a:rPr lang="fr-FR" baseline="0"/>
              <a:t> fonction de la concentration en FQ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testEF!$G$41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testEF!$J$40:$M$40</c:f>
              <c:numCache>
                <c:formatCode>General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</c:numCache>
            </c:numRef>
          </c:cat>
          <c:val>
            <c:numRef>
              <c:f>testEF!$J$41:$M$41</c:f>
              <c:numCache>
                <c:formatCode>General</c:formatCode>
                <c:ptCount val="4"/>
                <c:pt idx="0">
                  <c:v>1.3615296240997497E-2</c:v>
                </c:pt>
                <c:pt idx="1">
                  <c:v>4.7253422751381341E-3</c:v>
                </c:pt>
                <c:pt idx="2">
                  <c:v>2.5413268439503324E-3</c:v>
                </c:pt>
                <c:pt idx="3">
                  <c:v>1.4758286774695789E-2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9-4ED9-A704-58015A330BD6}"/>
            </c:ext>
          </c:extLst>
        </c:ser>
        <c:ser>
          <c:idx val="1"/>
          <c:order val="1"/>
          <c:tx>
            <c:strRef>
              <c:f>testEF!$G$42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testEF!$J$40:$M$40</c:f>
              <c:numCache>
                <c:formatCode>General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</c:numCache>
            </c:numRef>
          </c:cat>
          <c:val>
            <c:numRef>
              <c:f>testEF!$J$42:$M$42</c:f>
              <c:numCache>
                <c:formatCode>General</c:formatCode>
                <c:ptCount val="4"/>
                <c:pt idx="0">
                  <c:v>1.9930630422589505E-3</c:v>
                </c:pt>
                <c:pt idx="1">
                  <c:v>2.716065146552691E-2</c:v>
                </c:pt>
                <c:pt idx="2">
                  <c:v>2.2515290149654086E-3</c:v>
                </c:pt>
                <c:pt idx="3">
                  <c:v>0.24592550085025208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9-4ED9-A704-58015A330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112383"/>
        <c:axId val="1699110719"/>
      </c:barChart>
      <c:catAx>
        <c:axId val="16991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110719"/>
        <c:crosses val="autoZero"/>
        <c:auto val="1"/>
        <c:lblAlgn val="ctr"/>
        <c:lblOffset val="100"/>
        <c:noMultiLvlLbl val="0"/>
      </c:catAx>
      <c:valAx>
        <c:axId val="16991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1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Gènes de résistance en fonction du matériel et de l'inoculum (campagnes AB à J14)</a:t>
            </a:r>
          </a:p>
        </c:rich>
      </c:tx>
      <c:layout>
        <c:manualLayout>
          <c:xMode val="edge"/>
          <c:yMode val="edge"/>
          <c:x val="0.14968018903035393"/>
          <c:y val="2.629460247825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AB!$B$81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AB!$C$79:$L$80</c:f>
              <c:multiLvlStrCache>
                <c:ptCount val="9"/>
                <c:lvl>
                  <c:pt idx="0">
                    <c:v>W</c:v>
                  </c:pt>
                  <c:pt idx="1">
                    <c:v>B</c:v>
                  </c:pt>
                  <c:pt idx="3">
                    <c:v>W</c:v>
                  </c:pt>
                  <c:pt idx="4">
                    <c:v>B</c:v>
                  </c:pt>
                  <c:pt idx="5">
                    <c:v>W</c:v>
                  </c:pt>
                  <c:pt idx="6">
                    <c:v>B</c:v>
                  </c:pt>
                  <c:pt idx="7">
                    <c:v>W</c:v>
                  </c:pt>
                  <c:pt idx="8">
                    <c:v>B</c:v>
                  </c:pt>
                </c:lvl>
                <c:lvl>
                  <c:pt idx="0">
                    <c:v>qnrA</c:v>
                  </c:pt>
                  <c:pt idx="3">
                    <c:v>qnrB</c:v>
                  </c:pt>
                  <c:pt idx="5">
                    <c:v>qnrS</c:v>
                  </c:pt>
                  <c:pt idx="7">
                    <c:v>qnrD</c:v>
                  </c:pt>
                </c:lvl>
              </c:multiLvlStrCache>
            </c:multiLvlStrRef>
          </c:cat>
          <c:val>
            <c:numRef>
              <c:f>AB!$C$81:$K$81</c:f>
              <c:numCache>
                <c:formatCode>General</c:formatCode>
                <c:ptCount val="9"/>
                <c:pt idx="0">
                  <c:v>1.2660632209124628E-5</c:v>
                </c:pt>
                <c:pt idx="1">
                  <c:v>1.6368857050863543E-5</c:v>
                </c:pt>
                <c:pt idx="3">
                  <c:v>6.1908787822223727E-4</c:v>
                </c:pt>
                <c:pt idx="4">
                  <c:v>4.9029483405060924E-4</c:v>
                </c:pt>
                <c:pt idx="5">
                  <c:v>5.0653021893976484E-5</c:v>
                </c:pt>
                <c:pt idx="6">
                  <c:v>2.3348609933871192E-5</c:v>
                </c:pt>
                <c:pt idx="7">
                  <c:v>1.800884272626045E-3</c:v>
                </c:pt>
                <c:pt idx="8">
                  <c:v>1.6635465908864072E-3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9-4695-8C53-A04D46790C66}"/>
            </c:ext>
          </c:extLst>
        </c:ser>
        <c:ser>
          <c:idx val="1"/>
          <c:order val="1"/>
          <c:tx>
            <c:strRef>
              <c:f>AB!$B$82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AB!$C$79:$L$80</c:f>
              <c:multiLvlStrCache>
                <c:ptCount val="9"/>
                <c:lvl>
                  <c:pt idx="0">
                    <c:v>W</c:v>
                  </c:pt>
                  <c:pt idx="1">
                    <c:v>B</c:v>
                  </c:pt>
                  <c:pt idx="3">
                    <c:v>W</c:v>
                  </c:pt>
                  <c:pt idx="4">
                    <c:v>B</c:v>
                  </c:pt>
                  <c:pt idx="5">
                    <c:v>W</c:v>
                  </c:pt>
                  <c:pt idx="6">
                    <c:v>B</c:v>
                  </c:pt>
                  <c:pt idx="7">
                    <c:v>W</c:v>
                  </c:pt>
                  <c:pt idx="8">
                    <c:v>B</c:v>
                  </c:pt>
                </c:lvl>
                <c:lvl>
                  <c:pt idx="0">
                    <c:v>qnrA</c:v>
                  </c:pt>
                  <c:pt idx="3">
                    <c:v>qnrB</c:v>
                  </c:pt>
                  <c:pt idx="5">
                    <c:v>qnrS</c:v>
                  </c:pt>
                  <c:pt idx="7">
                    <c:v>qnrD</c:v>
                  </c:pt>
                </c:lvl>
              </c:multiLvlStrCache>
            </c:multiLvlStrRef>
          </c:cat>
          <c:val>
            <c:numRef>
              <c:f>AB!$C$82:$K$82</c:f>
              <c:numCache>
                <c:formatCode>General</c:formatCode>
                <c:ptCount val="9"/>
                <c:pt idx="0">
                  <c:v>1.5158050761876922E-5</c:v>
                </c:pt>
                <c:pt idx="1">
                  <c:v>3.1444188816797239E-5</c:v>
                </c:pt>
                <c:pt idx="3">
                  <c:v>1.4802015452164031E-3</c:v>
                </c:pt>
                <c:pt idx="4">
                  <c:v>0</c:v>
                </c:pt>
                <c:pt idx="5">
                  <c:v>8.7426112539848046E-5</c:v>
                </c:pt>
                <c:pt idx="6">
                  <c:v>1.2826430396211167E-4</c:v>
                </c:pt>
                <c:pt idx="7">
                  <c:v>3.1078745801842718E-3</c:v>
                </c:pt>
                <c:pt idx="8">
                  <c:v>4.6898595893917804E-3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9-4695-8C53-A04D46790C66}"/>
            </c:ext>
          </c:extLst>
        </c:ser>
        <c:ser>
          <c:idx val="2"/>
          <c:order val="2"/>
          <c:tx>
            <c:strRef>
              <c:f>AB!$B$83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AB!$C$79:$L$80</c:f>
              <c:multiLvlStrCache>
                <c:ptCount val="9"/>
                <c:lvl>
                  <c:pt idx="0">
                    <c:v>W</c:v>
                  </c:pt>
                  <c:pt idx="1">
                    <c:v>B</c:v>
                  </c:pt>
                  <c:pt idx="3">
                    <c:v>W</c:v>
                  </c:pt>
                  <c:pt idx="4">
                    <c:v>B</c:v>
                  </c:pt>
                  <c:pt idx="5">
                    <c:v>W</c:v>
                  </c:pt>
                  <c:pt idx="6">
                    <c:v>B</c:v>
                  </c:pt>
                  <c:pt idx="7">
                    <c:v>W</c:v>
                  </c:pt>
                  <c:pt idx="8">
                    <c:v>B</c:v>
                  </c:pt>
                </c:lvl>
                <c:lvl>
                  <c:pt idx="0">
                    <c:v>qnrA</c:v>
                  </c:pt>
                  <c:pt idx="3">
                    <c:v>qnrB</c:v>
                  </c:pt>
                  <c:pt idx="5">
                    <c:v>qnrS</c:v>
                  </c:pt>
                  <c:pt idx="7">
                    <c:v>qnrD</c:v>
                  </c:pt>
                </c:lvl>
              </c:multiLvlStrCache>
            </c:multiLvlStrRef>
          </c:cat>
          <c:val>
            <c:numRef>
              <c:f>AB!$C$83:$K$83</c:f>
              <c:numCache>
                <c:formatCode>General</c:formatCode>
                <c:ptCount val="9"/>
                <c:pt idx="0">
                  <c:v>5.3605340769108617E-4</c:v>
                </c:pt>
                <c:pt idx="1">
                  <c:v>5.1695845460327449E-7</c:v>
                </c:pt>
                <c:pt idx="3">
                  <c:v>1.9957200103652687E-4</c:v>
                </c:pt>
                <c:pt idx="4">
                  <c:v>4.8854936882325938E-7</c:v>
                </c:pt>
                <c:pt idx="5">
                  <c:v>2.598432353739424E-5</c:v>
                </c:pt>
                <c:pt idx="6">
                  <c:v>5.3166485238700915E-7</c:v>
                </c:pt>
                <c:pt idx="7">
                  <c:v>3.2629579652479575E-5</c:v>
                </c:pt>
                <c:pt idx="8">
                  <c:v>6.1273118199936569E-7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9-4695-8C53-A04D46790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304559"/>
        <c:axId val="1390284175"/>
      </c:barChart>
      <c:catAx>
        <c:axId val="139030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284175"/>
        <c:crosses val="autoZero"/>
        <c:auto val="1"/>
        <c:lblAlgn val="ctr"/>
        <c:lblOffset val="100"/>
        <c:noMultiLvlLbl val="0"/>
      </c:catAx>
      <c:valAx>
        <c:axId val="13902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30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Résistance au gène qnrA en fonction du matériel, du jour et de l'inoculum (campagnes AB)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AB!$A$47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AB!$B$44:$K$46</c:f>
              <c:multiLvlStrCache>
                <c:ptCount val="10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  <c:pt idx="8">
                    <c:v>W</c:v>
                  </c:pt>
                  <c:pt idx="9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  <c:pt idx="8">
                    <c:v>T</c:v>
                  </c:pt>
                </c:lvl>
              </c:multiLvlStrCache>
            </c:multiLvlStrRef>
          </c:cat>
          <c:val>
            <c:numRef>
              <c:f>AB!$B$47:$K$47</c:f>
              <c:numCache>
                <c:formatCode>General</c:formatCode>
                <c:ptCount val="10"/>
                <c:pt idx="0">
                  <c:v>1.1464528214986827E-5</c:v>
                </c:pt>
                <c:pt idx="1">
                  <c:v>6.432781874970276E-6</c:v>
                </c:pt>
                <c:pt idx="2">
                  <c:v>1.7306512079793093E-5</c:v>
                </c:pt>
                <c:pt idx="3">
                  <c:v>2.5708395786157386E-5</c:v>
                </c:pt>
                <c:pt idx="4">
                  <c:v>1.3390215060099526E-5</c:v>
                </c:pt>
                <c:pt idx="5">
                  <c:v>1.5077073296261196E-5</c:v>
                </c:pt>
                <c:pt idx="6">
                  <c:v>8.014752338456165E-6</c:v>
                </c:pt>
                <c:pt idx="7">
                  <c:v>7.0293183155696977E-6</c:v>
                </c:pt>
                <c:pt idx="8">
                  <c:v>7.0293183155696975E-5</c:v>
                </c:pt>
                <c:pt idx="9">
                  <c:v>7.0293183155696975E-5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8-451D-8A91-9458B8A8DCCA}"/>
            </c:ext>
          </c:extLst>
        </c:ser>
        <c:ser>
          <c:idx val="1"/>
          <c:order val="1"/>
          <c:tx>
            <c:strRef>
              <c:f>AB!$A$48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AB!$B$44:$K$46</c:f>
              <c:multiLvlStrCache>
                <c:ptCount val="10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  <c:pt idx="8">
                    <c:v>W</c:v>
                  </c:pt>
                  <c:pt idx="9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  <c:pt idx="8">
                    <c:v>T</c:v>
                  </c:pt>
                </c:lvl>
              </c:multiLvlStrCache>
            </c:multiLvlStrRef>
          </c:cat>
          <c:val>
            <c:numRef>
              <c:f>AB!$B$48:$K$48</c:f>
              <c:numCache>
                <c:formatCode>General</c:formatCode>
                <c:ptCount val="10"/>
                <c:pt idx="0">
                  <c:v>5.8617585309018075E-5</c:v>
                </c:pt>
                <c:pt idx="1">
                  <c:v>1.7903552279118652E-5</c:v>
                </c:pt>
                <c:pt idx="2">
                  <c:v>1.9546547653404436E-5</c:v>
                </c:pt>
                <c:pt idx="3">
                  <c:v>5.6055397644761104E-5</c:v>
                </c:pt>
                <c:pt idx="4">
                  <c:v>2.776163542611711E-5</c:v>
                </c:pt>
                <c:pt idx="5">
                  <c:v>1.9779440124041695E-5</c:v>
                </c:pt>
                <c:pt idx="6">
                  <c:v>1.0769553870349407E-5</c:v>
                </c:pt>
                <c:pt idx="7">
                  <c:v>6.8329799888333723E-6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8-451D-8A91-9458B8A8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830607"/>
        <c:axId val="691843919"/>
      </c:barChart>
      <c:catAx>
        <c:axId val="69183060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1843919"/>
        <c:crosses val="autoZero"/>
        <c:auto val="1"/>
        <c:lblAlgn val="ctr"/>
        <c:lblOffset val="100"/>
        <c:noMultiLvlLbl val="0"/>
      </c:catAx>
      <c:valAx>
        <c:axId val="691843919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18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Résistance au gène qnrB en fonction du matériel, du jour et de l'inoculum (campagnes AB)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AB!$M$47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AB!$N$44:$U$46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AB!$N$47:$U$47</c:f>
              <c:numCache>
                <c:formatCode>General</c:formatCode>
                <c:ptCount val="8"/>
                <c:pt idx="0">
                  <c:v>1.2231449450189208E-3</c:v>
                </c:pt>
                <c:pt idx="1">
                  <c:v>6.8447308133671829E-4</c:v>
                </c:pt>
                <c:pt idx="2">
                  <c:v>5.5888758716643883E-4</c:v>
                </c:pt>
                <c:pt idx="3">
                  <c:v>4.3216781201783281E-4</c:v>
                </c:pt>
                <c:pt idx="4">
                  <c:v>1.7967358440263465E-3</c:v>
                </c:pt>
                <c:pt idx="5">
                  <c:v>1.969652386266721E-3</c:v>
                </c:pt>
                <c:pt idx="6">
                  <c:v>6.7928816927803571E-4</c:v>
                </c:pt>
                <c:pt idx="7">
                  <c:v>5.4842185608338571E-4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9-4BB5-9711-8D83D86C7345}"/>
            </c:ext>
          </c:extLst>
        </c:ser>
        <c:ser>
          <c:idx val="1"/>
          <c:order val="1"/>
          <c:tx>
            <c:strRef>
              <c:f>AB!$M$48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AB!$N$44:$U$46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AB!$N$48:$U$48</c:f>
              <c:numCache>
                <c:formatCode>General</c:formatCode>
                <c:ptCount val="8"/>
                <c:pt idx="0">
                  <c:v>9.1063885352706409E-4</c:v>
                </c:pt>
                <c:pt idx="1">
                  <c:v>14.566052179291583</c:v>
                </c:pt>
                <c:pt idx="2">
                  <c:v>1.4931524215920945E-3</c:v>
                </c:pt>
                <c:pt idx="3">
                  <c:v>1.399431802266811E-3</c:v>
                </c:pt>
                <c:pt idx="4">
                  <c:v>4.4774285129266121E-3</c:v>
                </c:pt>
                <c:pt idx="5">
                  <c:v>4.7326331649872886E-3</c:v>
                </c:pt>
                <c:pt idx="6">
                  <c:v>1.4672506688407114E-3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9-4BB5-9711-8D83D86C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836431"/>
        <c:axId val="691827279"/>
      </c:barChart>
      <c:catAx>
        <c:axId val="6918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1827279"/>
        <c:crosses val="autoZero"/>
        <c:auto val="1"/>
        <c:lblAlgn val="ctr"/>
        <c:lblOffset val="100"/>
        <c:noMultiLvlLbl val="0"/>
      </c:catAx>
      <c:valAx>
        <c:axId val="6918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18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Résistance au gène qnrS en fonction du matériel, du jour et de l'inoculum (campagnes AB)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AB!$X$47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AB!$Y$44:$AF$46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AB!$Y$47:$AF$47</c:f>
              <c:numCache>
                <c:formatCode>General</c:formatCode>
                <c:ptCount val="8"/>
                <c:pt idx="0">
                  <c:v>7.87887423242792E-5</c:v>
                </c:pt>
                <c:pt idx="1">
                  <c:v>2.7109581907081021E-5</c:v>
                </c:pt>
                <c:pt idx="2">
                  <c:v>3.2102729901445164E-5</c:v>
                </c:pt>
                <c:pt idx="3">
                  <c:v>2.6494339870429788E-5</c:v>
                </c:pt>
                <c:pt idx="4">
                  <c:v>8.0621742071268135E-5</c:v>
                </c:pt>
                <c:pt idx="5">
                  <c:v>7.3501050142525114E-5</c:v>
                </c:pt>
                <c:pt idx="6">
                  <c:v>6.9203313886507804E-5</c:v>
                </c:pt>
                <c:pt idx="7">
                  <c:v>2.0202879997312593E-5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5-40CF-9FB3-F45105D10DC6}"/>
            </c:ext>
          </c:extLst>
        </c:ser>
        <c:ser>
          <c:idx val="1"/>
          <c:order val="1"/>
          <c:tx>
            <c:strRef>
              <c:f>AB!$X$48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AB!$Y$44:$AF$46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AB!$Y$48:$AF$48</c:f>
              <c:numCache>
                <c:formatCode>General</c:formatCode>
                <c:ptCount val="8"/>
                <c:pt idx="0">
                  <c:v>2.1283858331410882E-4</c:v>
                </c:pt>
                <c:pt idx="1">
                  <c:v>2.0557146127314011E-4</c:v>
                </c:pt>
                <c:pt idx="2">
                  <c:v>9.5405696002265301E-5</c:v>
                </c:pt>
                <c:pt idx="3">
                  <c:v>1.5141167768613784E-4</c:v>
                </c:pt>
                <c:pt idx="4">
                  <c:v>3.9801775080924862E-4</c:v>
                </c:pt>
                <c:pt idx="5">
                  <c:v>2.6091750845260337E-4</c:v>
                </c:pt>
                <c:pt idx="6">
                  <c:v>7.944652907743079E-5</c:v>
                </c:pt>
                <c:pt idx="7">
                  <c:v>1.051169302380855E-4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5-40CF-9FB3-F45105D1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87087"/>
        <c:axId val="1390299151"/>
      </c:barChart>
      <c:catAx>
        <c:axId val="139028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299151"/>
        <c:crosses val="autoZero"/>
        <c:auto val="1"/>
        <c:lblAlgn val="ctr"/>
        <c:lblOffset val="100"/>
        <c:noMultiLvlLbl val="0"/>
      </c:catAx>
      <c:valAx>
        <c:axId val="13902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28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Résistance au gène qnrD en fonction du matériel, du jour et de l'inoculum (campagnes AB)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2215779585888263"/>
          <c:y val="2.4530474406337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AB!$AI$47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AB!$AJ$44:$AQ$46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AB!$AJ$47:$AQ$47</c:f>
              <c:numCache>
                <c:formatCode>General</c:formatCode>
                <c:ptCount val="8"/>
                <c:pt idx="0">
                  <c:v>5.0860597447881239E-3</c:v>
                </c:pt>
                <c:pt idx="1">
                  <c:v>2.5771032786930871E-3</c:v>
                </c:pt>
                <c:pt idx="2">
                  <c:v>1.8540416393302852E-3</c:v>
                </c:pt>
                <c:pt idx="3">
                  <c:v>2.0875498158104745E-3</c:v>
                </c:pt>
                <c:pt idx="4">
                  <c:v>5.0619993064108535E-3</c:v>
                </c:pt>
                <c:pt idx="5">
                  <c:v>1.6306903894990656E-2</c:v>
                </c:pt>
                <c:pt idx="6">
                  <c:v>1.747726905921805E-3</c:v>
                </c:pt>
                <c:pt idx="7">
                  <c:v>1.2395433659623395E-3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5-4156-9627-4FED70CDF216}"/>
            </c:ext>
          </c:extLst>
        </c:ser>
        <c:ser>
          <c:idx val="1"/>
          <c:order val="1"/>
          <c:tx>
            <c:strRef>
              <c:f>AB!$AI$48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AB!$AJ$44:$AQ$46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AB!$AJ$48:$AQ$48</c:f>
              <c:numCache>
                <c:formatCode>General</c:formatCode>
                <c:ptCount val="8"/>
                <c:pt idx="0">
                  <c:v>3.2529320119823058E-3</c:v>
                </c:pt>
                <c:pt idx="1">
                  <c:v>5.4398976862720938E-3</c:v>
                </c:pt>
                <c:pt idx="2">
                  <c:v>3.6981223247320163E-3</c:v>
                </c:pt>
                <c:pt idx="3">
                  <c:v>4.3476782840704406E-3</c:v>
                </c:pt>
                <c:pt idx="4">
                  <c:v>7.6567433605162528E-3</c:v>
                </c:pt>
                <c:pt idx="5">
                  <c:v>4.1368556597666702E-3</c:v>
                </c:pt>
                <c:pt idx="6">
                  <c:v>2.5176268356365272E-3</c:v>
                </c:pt>
                <c:pt idx="7">
                  <c:v>5.0320408947131185E-3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5-4156-9627-4FED70CD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118655"/>
        <c:axId val="1488123231"/>
      </c:barChart>
      <c:catAx>
        <c:axId val="14881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123231"/>
        <c:crosses val="autoZero"/>
        <c:auto val="1"/>
        <c:lblAlgn val="ctr"/>
        <c:lblOffset val="100"/>
        <c:noMultiLvlLbl val="0"/>
      </c:catAx>
      <c:valAx>
        <c:axId val="14881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11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qnrA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AB!$C$80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AB!$C$81:$C$83</c:f>
              <c:numCache>
                <c:formatCode>General</c:formatCode>
                <c:ptCount val="3"/>
                <c:pt idx="0">
                  <c:v>1.2660632209124628E-5</c:v>
                </c:pt>
                <c:pt idx="1">
                  <c:v>1.5158050761876922E-5</c:v>
                </c:pt>
                <c:pt idx="2">
                  <c:v>5.3605340769108617E-4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E-41F4-ACF2-0C6F425110EF}"/>
            </c:ext>
          </c:extLst>
        </c:ser>
        <c:ser>
          <c:idx val="1"/>
          <c:order val="1"/>
          <c:tx>
            <c:strRef>
              <c:f>AB!$D$80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AB!$D$81:$D$83</c:f>
              <c:numCache>
                <c:formatCode>General</c:formatCode>
                <c:ptCount val="3"/>
                <c:pt idx="0">
                  <c:v>1.6368857050863543E-5</c:v>
                </c:pt>
                <c:pt idx="1">
                  <c:v>3.1444188816797239E-5</c:v>
                </c:pt>
                <c:pt idx="2">
                  <c:v>5.1695845460327449E-7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E-41F4-ACF2-0C6F4251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077887"/>
        <c:axId val="148807289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AB!$E$80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AB!$B$81:$B$83</c15:sqref>
                        </c15:formulaRef>
                      </c:ext>
                    </c:extLst>
                    <c:strCache>
                      <c:ptCount val="3"/>
                      <c:pt idx="0">
                        <c:v>C</c:v>
                      </c:pt>
                      <c:pt idx="1">
                        <c:v>P</c:v>
                      </c:pt>
                      <c:pt idx="2">
                        <c:v>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AB!$E$81:$E$83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6CE-41F4-ACF2-0C6F425110EF}"/>
                  </c:ext>
                </c:extLst>
              </c15:ser>
            </c15:filteredBarSeries>
          </c:ext>
        </c:extLst>
      </c:barChart>
      <c:catAx>
        <c:axId val="148807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072895"/>
        <c:crosses val="autoZero"/>
        <c:auto val="1"/>
        <c:lblAlgn val="ctr"/>
        <c:lblOffset val="100"/>
        <c:noMultiLvlLbl val="0"/>
      </c:catAx>
      <c:valAx>
        <c:axId val="14880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07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qnrB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AB!$F$80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AB!$F$81:$F$83</c:f>
              <c:numCache>
                <c:formatCode>General</c:formatCode>
                <c:ptCount val="3"/>
                <c:pt idx="0">
                  <c:v>6.1908787822223727E-4</c:v>
                </c:pt>
                <c:pt idx="1">
                  <c:v>1.4802015452164031E-3</c:v>
                </c:pt>
                <c:pt idx="2">
                  <c:v>1.9957200103652687E-4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D-43F0-9769-588BC4382A9D}"/>
            </c:ext>
          </c:extLst>
        </c:ser>
        <c:ser>
          <c:idx val="1"/>
          <c:order val="1"/>
          <c:tx>
            <c:strRef>
              <c:f>AB!$G$80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AB!$G$81:$G$83</c:f>
              <c:numCache>
                <c:formatCode>General</c:formatCode>
                <c:ptCount val="3"/>
                <c:pt idx="0">
                  <c:v>4.9029483405060924E-4</c:v>
                </c:pt>
                <c:pt idx="1">
                  <c:v>0</c:v>
                </c:pt>
                <c:pt idx="2">
                  <c:v>4.8854936882325938E-7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D-43F0-9769-588BC438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35295"/>
        <c:axId val="753733215"/>
      </c:barChart>
      <c:catAx>
        <c:axId val="75373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733215"/>
        <c:crosses val="autoZero"/>
        <c:auto val="1"/>
        <c:lblAlgn val="ctr"/>
        <c:lblOffset val="100"/>
        <c:noMultiLvlLbl val="0"/>
      </c:catAx>
      <c:valAx>
        <c:axId val="7537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73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qnrC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AB!$H$80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AB!$H$81:$H$83</c:f>
              <c:numCache>
                <c:formatCode>General</c:formatCode>
                <c:ptCount val="3"/>
                <c:pt idx="0">
                  <c:v>5.0653021893976484E-5</c:v>
                </c:pt>
                <c:pt idx="1">
                  <c:v>8.7426112539848046E-5</c:v>
                </c:pt>
                <c:pt idx="2">
                  <c:v>2.598432353739424E-5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4-4F46-A20C-9B6B9012ED70}"/>
            </c:ext>
          </c:extLst>
        </c:ser>
        <c:ser>
          <c:idx val="1"/>
          <c:order val="1"/>
          <c:tx>
            <c:strRef>
              <c:f>AB!$I$80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AB!$I$81:$I$83</c:f>
              <c:numCache>
                <c:formatCode>General</c:formatCode>
                <c:ptCount val="3"/>
                <c:pt idx="0">
                  <c:v>2.3348609933871192E-5</c:v>
                </c:pt>
                <c:pt idx="1">
                  <c:v>1.2826430396211167E-4</c:v>
                </c:pt>
                <c:pt idx="2">
                  <c:v>5.3166485238700915E-7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4-4F46-A20C-9B6B9012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317519"/>
        <c:axId val="1300317935"/>
      </c:barChart>
      <c:catAx>
        <c:axId val="130031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317935"/>
        <c:crosses val="autoZero"/>
        <c:auto val="1"/>
        <c:lblAlgn val="ctr"/>
        <c:lblOffset val="100"/>
        <c:noMultiLvlLbl val="0"/>
      </c:catAx>
      <c:valAx>
        <c:axId val="13003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31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qnrS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testAB_2!$L$32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testAB_2!$M$30:$S$31</c:f>
              <c:multiLvlStrCache>
                <c:ptCount val="7"/>
                <c:lvl>
                  <c:pt idx="0">
                    <c:v>J7</c:v>
                  </c:pt>
                  <c:pt idx="1">
                    <c:v>J14</c:v>
                  </c:pt>
                  <c:pt idx="2">
                    <c:v>J7</c:v>
                  </c:pt>
                  <c:pt idx="3">
                    <c:v>J14</c:v>
                  </c:pt>
                  <c:pt idx="4">
                    <c:v>J0</c:v>
                  </c:pt>
                  <c:pt idx="5">
                    <c:v>J14</c:v>
                  </c:pt>
                  <c:pt idx="6">
                    <c:v>J21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T</c:v>
                  </c:pt>
                </c:lvl>
              </c:multiLvlStrCache>
            </c:multiLvlStrRef>
          </c:cat>
          <c:val>
            <c:numRef>
              <c:f>testAB_2!$M$32:$S$32</c:f>
              <c:numCache>
                <c:formatCode>General</c:formatCode>
                <c:ptCount val="7"/>
                <c:pt idx="0">
                  <c:v>5.2949162115678789E-4</c:v>
                </c:pt>
                <c:pt idx="1">
                  <c:v>2.9298534885936815E-4</c:v>
                </c:pt>
                <c:pt idx="2">
                  <c:v>7.706139610689375E-4</c:v>
                </c:pt>
                <c:pt idx="3">
                  <c:v>4.4703096941908245E-4</c:v>
                </c:pt>
                <c:pt idx="4">
                  <c:v>5.3166485238699853E-5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D-4644-B4DE-A9AB7BBE227D}"/>
            </c:ext>
          </c:extLst>
        </c:ser>
        <c:ser>
          <c:idx val="1"/>
          <c:order val="1"/>
          <c:tx>
            <c:strRef>
              <c:f>testAB_2!$L$33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testAB_2!$M$30:$S$31</c:f>
              <c:multiLvlStrCache>
                <c:ptCount val="7"/>
                <c:lvl>
                  <c:pt idx="0">
                    <c:v>J7</c:v>
                  </c:pt>
                  <c:pt idx="1">
                    <c:v>J14</c:v>
                  </c:pt>
                  <c:pt idx="2">
                    <c:v>J7</c:v>
                  </c:pt>
                  <c:pt idx="3">
                    <c:v>J14</c:v>
                  </c:pt>
                  <c:pt idx="4">
                    <c:v>J0</c:v>
                  </c:pt>
                  <c:pt idx="5">
                    <c:v>J14</c:v>
                  </c:pt>
                  <c:pt idx="6">
                    <c:v>J21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T</c:v>
                  </c:pt>
                </c:lvl>
              </c:multiLvlStrCache>
            </c:multiLvlStrRef>
          </c:cat>
          <c:val>
            <c:numRef>
              <c:f>testAB_2!$M$33:$S$33</c:f>
              <c:numCache>
                <c:formatCode>General</c:formatCode>
                <c:ptCount val="7"/>
                <c:pt idx="0">
                  <c:v>2.0920502229362006E-3</c:v>
                </c:pt>
                <c:pt idx="1">
                  <c:v>1.234086868441966E-3</c:v>
                </c:pt>
                <c:pt idx="2">
                  <c:v>3.2946762963091767E-3</c:v>
                </c:pt>
                <c:pt idx="3">
                  <c:v>9.2281729657754533E-4</c:v>
                </c:pt>
                <c:pt idx="4">
                  <c:v>3.5290123927573603E-3</c:v>
                </c:pt>
                <c:pt idx="5">
                  <c:v>8.9827289544727967E-4</c:v>
                </c:pt>
                <c:pt idx="6">
                  <c:v>5.7627165595918579E-4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D-4644-B4DE-A9AB7BBE2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194160"/>
        <c:axId val="1999194992"/>
      </c:barChart>
      <c:catAx>
        <c:axId val="19991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194992"/>
        <c:crosses val="autoZero"/>
        <c:auto val="1"/>
        <c:lblAlgn val="ctr"/>
        <c:lblOffset val="100"/>
        <c:noMultiLvlLbl val="0"/>
      </c:catAx>
      <c:valAx>
        <c:axId val="19991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1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qnrD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AB!$J$80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AB!$J$81:$J$83</c:f>
              <c:numCache>
                <c:formatCode>General</c:formatCode>
                <c:ptCount val="3"/>
                <c:pt idx="0">
                  <c:v>1.800884272626045E-3</c:v>
                </c:pt>
                <c:pt idx="1">
                  <c:v>3.1078745801842718E-3</c:v>
                </c:pt>
                <c:pt idx="2">
                  <c:v>3.2629579652479575E-5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F-441C-BD91-31B33EB0CD1A}"/>
            </c:ext>
          </c:extLst>
        </c:ser>
        <c:ser>
          <c:idx val="1"/>
          <c:order val="1"/>
          <c:tx>
            <c:strRef>
              <c:f>AB!$K$80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AB!$K$81:$K$83</c:f>
              <c:numCache>
                <c:formatCode>General</c:formatCode>
                <c:ptCount val="3"/>
                <c:pt idx="0">
                  <c:v>1.6635465908864072E-3</c:v>
                </c:pt>
                <c:pt idx="1">
                  <c:v>4.6898595893917804E-3</c:v>
                </c:pt>
                <c:pt idx="2">
                  <c:v>6.1273118199936569E-7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F-441C-BD91-31B33EB0C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99567"/>
        <c:axId val="1390302063"/>
      </c:barChart>
      <c:catAx>
        <c:axId val="139029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302063"/>
        <c:crosses val="autoZero"/>
        <c:auto val="1"/>
        <c:lblAlgn val="ctr"/>
        <c:lblOffset val="100"/>
        <c:noMultiLvlLbl val="0"/>
      </c:catAx>
      <c:valAx>
        <c:axId val="13903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29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Gènes de résistance en fonction de la concentration en FQ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EF!$I$35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EF!$J$33:$Y$34</c:f>
              <c:multiLvlStrCache>
                <c:ptCount val="16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  <c:pt idx="4">
                    <c:v>0</c:v>
                  </c:pt>
                  <c:pt idx="5">
                    <c:v>FQ1</c:v>
                  </c:pt>
                  <c:pt idx="6">
                    <c:v>FQ2</c:v>
                  </c:pt>
                  <c:pt idx="7">
                    <c:v>FQ1+FQ2</c:v>
                  </c:pt>
                  <c:pt idx="8">
                    <c:v>0</c:v>
                  </c:pt>
                  <c:pt idx="9">
                    <c:v>FQ1</c:v>
                  </c:pt>
                  <c:pt idx="10">
                    <c:v>FQ2</c:v>
                  </c:pt>
                  <c:pt idx="11">
                    <c:v>FQ1+FQ2</c:v>
                  </c:pt>
                  <c:pt idx="12">
                    <c:v>0</c:v>
                  </c:pt>
                  <c:pt idx="13">
                    <c:v>FQ1</c:v>
                  </c:pt>
                  <c:pt idx="14">
                    <c:v>FQ2</c:v>
                  </c:pt>
                  <c:pt idx="15">
                    <c:v>FQ1+FQ2</c:v>
                  </c:pt>
                </c:lvl>
                <c:lvl>
                  <c:pt idx="0">
                    <c:v>qnrA</c:v>
                  </c:pt>
                  <c:pt idx="4">
                    <c:v>qnrB</c:v>
                  </c:pt>
                  <c:pt idx="8">
                    <c:v>qnrS</c:v>
                  </c:pt>
                  <c:pt idx="12">
                    <c:v>qnrD</c:v>
                  </c:pt>
                </c:lvl>
              </c:multiLvlStrCache>
            </c:multiLvlStrRef>
          </c:cat>
          <c:val>
            <c:numRef>
              <c:f>EF!$J$35:$Y$35</c:f>
              <c:numCache>
                <c:formatCode>General</c:formatCode>
                <c:ptCount val="16"/>
                <c:pt idx="0">
                  <c:v>7.3455728894484275E-6</c:v>
                </c:pt>
                <c:pt idx="1">
                  <c:v>4.7237934998873007E-6</c:v>
                </c:pt>
                <c:pt idx="2">
                  <c:v>2.7231844421043825E-5</c:v>
                </c:pt>
                <c:pt idx="3">
                  <c:v>8.9308541564459554E-3</c:v>
                </c:pt>
                <c:pt idx="4">
                  <c:v>6.7540338622496497E-4</c:v>
                </c:pt>
                <c:pt idx="5">
                  <c:v>5.0730460449714622E-5</c:v>
                </c:pt>
                <c:pt idx="6">
                  <c:v>1.7466632415559314E-3</c:v>
                </c:pt>
                <c:pt idx="7">
                  <c:v>1.1132899688829335E-3</c:v>
                </c:pt>
                <c:pt idx="8">
                  <c:v>2.3203528644799178E-5</c:v>
                </c:pt>
                <c:pt idx="9">
                  <c:v>8.597955008057068E-4</c:v>
                </c:pt>
                <c:pt idx="10">
                  <c:v>2.3132442237315518E-4</c:v>
                </c:pt>
                <c:pt idx="11">
                  <c:v>2.5281372651104369E-5</c:v>
                </c:pt>
                <c:pt idx="12">
                  <c:v>7.9085381385763688E-4</c:v>
                </c:pt>
                <c:pt idx="13">
                  <c:v>3.0255811740528848E-3</c:v>
                </c:pt>
                <c:pt idx="14">
                  <c:v>1.0358795329549739E-2</c:v>
                </c:pt>
                <c:pt idx="15">
                  <c:v>2.0866101440375175E-2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0-4ED5-916D-9BCE33D33DA3}"/>
            </c:ext>
          </c:extLst>
        </c:ser>
        <c:ser>
          <c:idx val="1"/>
          <c:order val="1"/>
          <c:tx>
            <c:strRef>
              <c:f>EF!$I$36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EF!$J$33:$Y$34</c:f>
              <c:multiLvlStrCache>
                <c:ptCount val="16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  <c:pt idx="4">
                    <c:v>0</c:v>
                  </c:pt>
                  <c:pt idx="5">
                    <c:v>FQ1</c:v>
                  </c:pt>
                  <c:pt idx="6">
                    <c:v>FQ2</c:v>
                  </c:pt>
                  <c:pt idx="7">
                    <c:v>FQ1+FQ2</c:v>
                  </c:pt>
                  <c:pt idx="8">
                    <c:v>0</c:v>
                  </c:pt>
                  <c:pt idx="9">
                    <c:v>FQ1</c:v>
                  </c:pt>
                  <c:pt idx="10">
                    <c:v>FQ2</c:v>
                  </c:pt>
                  <c:pt idx="11">
                    <c:v>FQ1+FQ2</c:v>
                  </c:pt>
                  <c:pt idx="12">
                    <c:v>0</c:v>
                  </c:pt>
                  <c:pt idx="13">
                    <c:v>FQ1</c:v>
                  </c:pt>
                  <c:pt idx="14">
                    <c:v>FQ2</c:v>
                  </c:pt>
                  <c:pt idx="15">
                    <c:v>FQ1+FQ2</c:v>
                  </c:pt>
                </c:lvl>
                <c:lvl>
                  <c:pt idx="0">
                    <c:v>qnrA</c:v>
                  </c:pt>
                  <c:pt idx="4">
                    <c:v>qnrB</c:v>
                  </c:pt>
                  <c:pt idx="8">
                    <c:v>qnrS</c:v>
                  </c:pt>
                  <c:pt idx="12">
                    <c:v>qnrD</c:v>
                  </c:pt>
                </c:lvl>
              </c:multiLvlStrCache>
            </c:multiLvlStrRef>
          </c:cat>
          <c:val>
            <c:numRef>
              <c:f>EF!$J$36:$Y$36</c:f>
              <c:numCache>
                <c:formatCode>General</c:formatCode>
                <c:ptCount val="16"/>
                <c:pt idx="0">
                  <c:v>1.1740103195427551E-5</c:v>
                </c:pt>
                <c:pt idx="1">
                  <c:v>4.2767641266779531E-5</c:v>
                </c:pt>
                <c:pt idx="2">
                  <c:v>1.4269651005022556E-5</c:v>
                </c:pt>
                <c:pt idx="3">
                  <c:v>7.4883216816296354E-4</c:v>
                </c:pt>
                <c:pt idx="4">
                  <c:v>2.6673825597925897E-3</c:v>
                </c:pt>
                <c:pt idx="5">
                  <c:v>5.9435021810024698E-3</c:v>
                </c:pt>
                <c:pt idx="6">
                  <c:v>1.2366637712636378E-3</c:v>
                </c:pt>
                <c:pt idx="7">
                  <c:v>2.2394871499787604E-2</c:v>
                </c:pt>
                <c:pt idx="8">
                  <c:v>5.6781623467818582E-5</c:v>
                </c:pt>
                <c:pt idx="9">
                  <c:v>3.9549664771356742E-4</c:v>
                </c:pt>
                <c:pt idx="10">
                  <c:v>1.0616623207127383E-4</c:v>
                </c:pt>
                <c:pt idx="11">
                  <c:v>5.5749562451869064E-4</c:v>
                </c:pt>
                <c:pt idx="12">
                  <c:v>9.94267736669701E-3</c:v>
                </c:pt>
                <c:pt idx="13">
                  <c:v>5.7278376217652006E-2</c:v>
                </c:pt>
                <c:pt idx="14">
                  <c:v>9.1232912749929819E-3</c:v>
                </c:pt>
                <c:pt idx="15">
                  <c:v>5.5466062345131878E-2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0-4ED5-916D-9BCE33D33DA3}"/>
            </c:ext>
          </c:extLst>
        </c:ser>
        <c:ser>
          <c:idx val="2"/>
          <c:order val="2"/>
          <c:tx>
            <c:strRef>
              <c:f>EF!$I$37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EF!$J$33:$Y$34</c:f>
              <c:multiLvlStrCache>
                <c:ptCount val="16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  <c:pt idx="4">
                    <c:v>0</c:v>
                  </c:pt>
                  <c:pt idx="5">
                    <c:v>FQ1</c:v>
                  </c:pt>
                  <c:pt idx="6">
                    <c:v>FQ2</c:v>
                  </c:pt>
                  <c:pt idx="7">
                    <c:v>FQ1+FQ2</c:v>
                  </c:pt>
                  <c:pt idx="8">
                    <c:v>0</c:v>
                  </c:pt>
                  <c:pt idx="9">
                    <c:v>FQ1</c:v>
                  </c:pt>
                  <c:pt idx="10">
                    <c:v>FQ2</c:v>
                  </c:pt>
                  <c:pt idx="11">
                    <c:v>FQ1+FQ2</c:v>
                  </c:pt>
                  <c:pt idx="12">
                    <c:v>0</c:v>
                  </c:pt>
                  <c:pt idx="13">
                    <c:v>FQ1</c:v>
                  </c:pt>
                  <c:pt idx="14">
                    <c:v>FQ2</c:v>
                  </c:pt>
                  <c:pt idx="15">
                    <c:v>FQ1+FQ2</c:v>
                  </c:pt>
                </c:lvl>
                <c:lvl>
                  <c:pt idx="0">
                    <c:v>qnrA</c:v>
                  </c:pt>
                  <c:pt idx="4">
                    <c:v>qnrB</c:v>
                  </c:pt>
                  <c:pt idx="8">
                    <c:v>qnrS</c:v>
                  </c:pt>
                  <c:pt idx="12">
                    <c:v>qnrD</c:v>
                  </c:pt>
                </c:lvl>
              </c:multiLvlStrCache>
            </c:multiLvlStrRef>
          </c:cat>
          <c:val>
            <c:numRef>
              <c:f>EF!$J$37:$Y$37</c:f>
              <c:numCache>
                <c:formatCode>General</c:formatCode>
                <c:ptCount val="16"/>
                <c:pt idx="0">
                  <c:v>4.5954820065730295E-4</c:v>
                </c:pt>
                <c:pt idx="4">
                  <c:v>1.7113150794114066E-4</c:v>
                </c:pt>
                <c:pt idx="8">
                  <c:v>2.2348229439536069E-5</c:v>
                </c:pt>
                <c:pt idx="12">
                  <c:v>2.8055744156696687E-5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80-4ED5-916D-9BCE33D3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110335"/>
        <c:axId val="1488103679"/>
      </c:barChart>
      <c:catAx>
        <c:axId val="148811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103679"/>
        <c:crosses val="autoZero"/>
        <c:auto val="1"/>
        <c:lblAlgn val="ctr"/>
        <c:lblOffset val="100"/>
        <c:noMultiLvlLbl val="0"/>
      </c:catAx>
      <c:valAx>
        <c:axId val="14881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11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Rapport SQ gene/SQ ref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EF!$I$35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EF!$J$33:$M$34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qnrA</c:v>
                  </c:pt>
                </c:lvl>
              </c:multiLvlStrCache>
            </c:multiLvlStrRef>
          </c:cat>
          <c:val>
            <c:numRef>
              <c:f>EF!$J$35:$M$35</c:f>
              <c:numCache>
                <c:formatCode>General</c:formatCode>
                <c:ptCount val="4"/>
                <c:pt idx="0">
                  <c:v>7.3455728894484275E-6</c:v>
                </c:pt>
                <c:pt idx="1">
                  <c:v>4.7237934998873007E-6</c:v>
                </c:pt>
                <c:pt idx="2">
                  <c:v>2.7231844421043825E-5</c:v>
                </c:pt>
                <c:pt idx="3">
                  <c:v>8.9308541564459554E-3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7-42CD-B58D-B85D31BC2E27}"/>
            </c:ext>
          </c:extLst>
        </c:ser>
        <c:ser>
          <c:idx val="1"/>
          <c:order val="1"/>
          <c:tx>
            <c:strRef>
              <c:f>EF!$I$36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EF!$J$33:$M$34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qnrA</c:v>
                  </c:pt>
                </c:lvl>
              </c:multiLvlStrCache>
            </c:multiLvlStrRef>
          </c:cat>
          <c:val>
            <c:numRef>
              <c:f>EF!$J$36:$M$36</c:f>
              <c:numCache>
                <c:formatCode>General</c:formatCode>
                <c:ptCount val="4"/>
                <c:pt idx="0">
                  <c:v>1.1740103195427551E-5</c:v>
                </c:pt>
                <c:pt idx="1">
                  <c:v>4.2767641266779531E-5</c:v>
                </c:pt>
                <c:pt idx="2">
                  <c:v>1.4269651005022556E-5</c:v>
                </c:pt>
                <c:pt idx="3">
                  <c:v>7.4883216816296354E-4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7-42CD-B58D-B85D31BC2E27}"/>
            </c:ext>
          </c:extLst>
        </c:ser>
        <c:ser>
          <c:idx val="2"/>
          <c:order val="2"/>
          <c:tx>
            <c:strRef>
              <c:f>EF!$I$37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EF!$J$33:$M$34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qnrA</c:v>
                  </c:pt>
                </c:lvl>
              </c:multiLvlStrCache>
            </c:multiLvlStrRef>
          </c:cat>
          <c:val>
            <c:numRef>
              <c:f>EF!$J$37:$M$37</c:f>
              <c:numCache>
                <c:formatCode>General</c:formatCode>
                <c:ptCount val="4"/>
                <c:pt idx="0">
                  <c:v>4.5954820065730295E-4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7-42CD-B58D-B85D31BC2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481679"/>
        <c:axId val="1865489167"/>
      </c:barChart>
      <c:catAx>
        <c:axId val="18654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5489167"/>
        <c:crosses val="autoZero"/>
        <c:auto val="1"/>
        <c:lblAlgn val="ctr"/>
        <c:lblOffset val="100"/>
        <c:noMultiLvlLbl val="0"/>
      </c:catAx>
      <c:valAx>
        <c:axId val="18654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54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Rapport SQ gene/SQ ref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EF!$I$35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EF!$N$32:$Q$34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qnrB</c:v>
                  </c:pt>
                </c:lvl>
              </c:multiLvlStrCache>
            </c:multiLvlStrRef>
          </c:cat>
          <c:val>
            <c:numRef>
              <c:f>EF!$N$35:$Q$35</c:f>
              <c:numCache>
                <c:formatCode>General</c:formatCode>
                <c:ptCount val="4"/>
                <c:pt idx="0">
                  <c:v>6.7540338622496497E-4</c:v>
                </c:pt>
                <c:pt idx="1">
                  <c:v>5.0730460449714622E-5</c:v>
                </c:pt>
                <c:pt idx="2">
                  <c:v>1.7466632415559314E-3</c:v>
                </c:pt>
                <c:pt idx="3">
                  <c:v>1.1132899688829335E-3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2-4D2A-B3F0-F0A434B6DE8B}"/>
            </c:ext>
          </c:extLst>
        </c:ser>
        <c:ser>
          <c:idx val="1"/>
          <c:order val="1"/>
          <c:tx>
            <c:strRef>
              <c:f>EF!$I$36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EF!$N$32:$Q$34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qnrB</c:v>
                  </c:pt>
                </c:lvl>
              </c:multiLvlStrCache>
            </c:multiLvlStrRef>
          </c:cat>
          <c:val>
            <c:numRef>
              <c:f>EF!$N$36:$Q$36</c:f>
              <c:numCache>
                <c:formatCode>General</c:formatCode>
                <c:ptCount val="4"/>
                <c:pt idx="0">
                  <c:v>2.6673825597925897E-3</c:v>
                </c:pt>
                <c:pt idx="1">
                  <c:v>5.9435021810024698E-3</c:v>
                </c:pt>
                <c:pt idx="2">
                  <c:v>1.2366637712636378E-3</c:v>
                </c:pt>
                <c:pt idx="3">
                  <c:v>2.2394871499787604E-2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2-4D2A-B3F0-F0A434B6DE8B}"/>
            </c:ext>
          </c:extLst>
        </c:ser>
        <c:ser>
          <c:idx val="2"/>
          <c:order val="2"/>
          <c:tx>
            <c:strRef>
              <c:f>EF!$I$37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EF!$N$32:$Q$34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qnrB</c:v>
                  </c:pt>
                </c:lvl>
              </c:multiLvlStrCache>
            </c:multiLvlStrRef>
          </c:cat>
          <c:val>
            <c:numRef>
              <c:f>EF!$N$37:$Q$37</c:f>
              <c:numCache>
                <c:formatCode>General</c:formatCode>
                <c:ptCount val="4"/>
                <c:pt idx="0">
                  <c:v>1.7113150794114066E-4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72-4D2A-B3F0-F0A434B6D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097023"/>
        <c:axId val="1488077055"/>
      </c:barChart>
      <c:catAx>
        <c:axId val="148809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077055"/>
        <c:crosses val="autoZero"/>
        <c:auto val="1"/>
        <c:lblAlgn val="ctr"/>
        <c:lblOffset val="100"/>
        <c:noMultiLvlLbl val="0"/>
      </c:catAx>
      <c:valAx>
        <c:axId val="148807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09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Rapport SQ gene/SQ ref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EF!$I$35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EF!$R$33:$U$34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qnrS</c:v>
                  </c:pt>
                </c:lvl>
              </c:multiLvlStrCache>
            </c:multiLvlStrRef>
          </c:cat>
          <c:val>
            <c:numRef>
              <c:f>EF!$R$35:$U$35</c:f>
              <c:numCache>
                <c:formatCode>General</c:formatCode>
                <c:ptCount val="4"/>
                <c:pt idx="0">
                  <c:v>2.3203528644799178E-5</c:v>
                </c:pt>
                <c:pt idx="1">
                  <c:v>8.597955008057068E-4</c:v>
                </c:pt>
                <c:pt idx="2">
                  <c:v>2.3132442237315518E-4</c:v>
                </c:pt>
                <c:pt idx="3">
                  <c:v>2.5281372651104369E-5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2-439E-833C-C5CB0A16733C}"/>
            </c:ext>
          </c:extLst>
        </c:ser>
        <c:ser>
          <c:idx val="1"/>
          <c:order val="1"/>
          <c:tx>
            <c:strRef>
              <c:f>EF!$I$36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EF!$R$33:$U$34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qnrS</c:v>
                  </c:pt>
                </c:lvl>
              </c:multiLvlStrCache>
            </c:multiLvlStrRef>
          </c:cat>
          <c:val>
            <c:numRef>
              <c:f>EF!$R$36:$U$36</c:f>
              <c:numCache>
                <c:formatCode>General</c:formatCode>
                <c:ptCount val="4"/>
                <c:pt idx="0">
                  <c:v>5.6781623467818582E-5</c:v>
                </c:pt>
                <c:pt idx="1">
                  <c:v>3.9549664771356742E-4</c:v>
                </c:pt>
                <c:pt idx="2">
                  <c:v>1.0616623207127383E-4</c:v>
                </c:pt>
                <c:pt idx="3">
                  <c:v>5.5749562451869064E-4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2-439E-833C-C5CB0A16733C}"/>
            </c:ext>
          </c:extLst>
        </c:ser>
        <c:ser>
          <c:idx val="2"/>
          <c:order val="2"/>
          <c:tx>
            <c:strRef>
              <c:f>EF!$I$37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EF!$R$33:$U$34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qnrS</c:v>
                  </c:pt>
                </c:lvl>
              </c:multiLvlStrCache>
            </c:multiLvlStrRef>
          </c:cat>
          <c:val>
            <c:numRef>
              <c:f>EF!$R$37:$U$37</c:f>
              <c:numCache>
                <c:formatCode>General</c:formatCode>
                <c:ptCount val="4"/>
                <c:pt idx="0">
                  <c:v>2.2348229439536069E-5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B2-439E-833C-C5CB0A16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027343"/>
        <c:axId val="2017026927"/>
      </c:barChart>
      <c:catAx>
        <c:axId val="20170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026927"/>
        <c:crosses val="autoZero"/>
        <c:auto val="1"/>
        <c:lblAlgn val="ctr"/>
        <c:lblOffset val="100"/>
        <c:noMultiLvlLbl val="0"/>
      </c:catAx>
      <c:valAx>
        <c:axId val="20170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0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Rapport SQ gene/SQ ref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EF!$I$35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EF!$V$33:$Y$34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qnrD</c:v>
                  </c:pt>
                </c:lvl>
              </c:multiLvlStrCache>
            </c:multiLvlStrRef>
          </c:cat>
          <c:val>
            <c:numRef>
              <c:f>EF!$V$35:$Y$35</c:f>
              <c:numCache>
                <c:formatCode>General</c:formatCode>
                <c:ptCount val="4"/>
                <c:pt idx="0">
                  <c:v>7.9085381385763688E-4</c:v>
                </c:pt>
                <c:pt idx="1">
                  <c:v>3.0255811740528848E-3</c:v>
                </c:pt>
                <c:pt idx="2">
                  <c:v>1.0358795329549739E-2</c:v>
                </c:pt>
                <c:pt idx="3">
                  <c:v>2.0866101440375175E-2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D-43C0-B7EB-28DE4AF92E11}"/>
            </c:ext>
          </c:extLst>
        </c:ser>
        <c:ser>
          <c:idx val="1"/>
          <c:order val="1"/>
          <c:tx>
            <c:strRef>
              <c:f>EF!$I$36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EF!$V$33:$Y$34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qnrD</c:v>
                  </c:pt>
                </c:lvl>
              </c:multiLvlStrCache>
            </c:multiLvlStrRef>
          </c:cat>
          <c:val>
            <c:numRef>
              <c:f>EF!$V$36:$Y$36</c:f>
              <c:numCache>
                <c:formatCode>General</c:formatCode>
                <c:ptCount val="4"/>
                <c:pt idx="0">
                  <c:v>9.94267736669701E-3</c:v>
                </c:pt>
                <c:pt idx="1">
                  <c:v>5.7278376217652006E-2</c:v>
                </c:pt>
                <c:pt idx="2">
                  <c:v>9.1232912749929819E-3</c:v>
                </c:pt>
                <c:pt idx="3">
                  <c:v>5.5466062345131878E-2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D-43C0-B7EB-28DE4AF92E11}"/>
            </c:ext>
          </c:extLst>
        </c:ser>
        <c:ser>
          <c:idx val="2"/>
          <c:order val="2"/>
          <c:tx>
            <c:strRef>
              <c:f>EF!$I$37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EF!$V$33:$Y$34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qnrD</c:v>
                  </c:pt>
                </c:lvl>
              </c:multiLvlStrCache>
            </c:multiLvlStrRef>
          </c:cat>
          <c:val>
            <c:numRef>
              <c:f>EF!$V$37:$Y$37</c:f>
              <c:numCache>
                <c:formatCode>General</c:formatCode>
                <c:ptCount val="4"/>
                <c:pt idx="0">
                  <c:v>2.8055744156696687E-5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BD-43C0-B7EB-28DE4AF92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958879"/>
        <c:axId val="1159959295"/>
      </c:barChart>
      <c:catAx>
        <c:axId val="115995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9959295"/>
        <c:crosses val="autoZero"/>
        <c:auto val="1"/>
        <c:lblAlgn val="ctr"/>
        <c:lblOffset val="100"/>
        <c:noMultiLvlLbl val="0"/>
      </c:catAx>
      <c:valAx>
        <c:axId val="11599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995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qnrA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testAB_2!$L$9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testAB_2!$M$7:$R$8</c:f>
              <c:multiLvlStrCache>
                <c:ptCount val="6"/>
                <c:lvl>
                  <c:pt idx="0">
                    <c:v>J7</c:v>
                  </c:pt>
                  <c:pt idx="1">
                    <c:v>J14</c:v>
                  </c:pt>
                  <c:pt idx="2">
                    <c:v>J7</c:v>
                  </c:pt>
                  <c:pt idx="3">
                    <c:v>J14</c:v>
                  </c:pt>
                  <c:pt idx="4">
                    <c:v>J0</c:v>
                  </c:pt>
                  <c:pt idx="5">
                    <c:v>J14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T</c:v>
                  </c:pt>
                </c:lvl>
              </c:multiLvlStrCache>
            </c:multiLvlStrRef>
          </c:cat>
          <c:val>
            <c:numRef>
              <c:f>testAB_2!$M$9:$R$9</c:f>
              <c:numCache>
                <c:formatCode>General</c:formatCode>
                <c:ptCount val="6"/>
                <c:pt idx="0">
                  <c:v>8.9486550449785487E-5</c:v>
                </c:pt>
                <c:pt idx="1">
                  <c:v>2.150745393297524E-4</c:v>
                </c:pt>
                <c:pt idx="2">
                  <c:v>1.4233644178180362E-4</c:v>
                </c:pt>
                <c:pt idx="3">
                  <c:v>7.5220353270129297E-5</c:v>
                </c:pt>
                <c:pt idx="4">
                  <c:v>5.1695845460327464E-6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7-4D62-9696-FE1C5CA4BDDE}"/>
            </c:ext>
          </c:extLst>
        </c:ser>
        <c:ser>
          <c:idx val="1"/>
          <c:order val="1"/>
          <c:tx>
            <c:strRef>
              <c:f>testAB_2!$L$10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testAB_2!$M$7:$R$8</c:f>
              <c:multiLvlStrCache>
                <c:ptCount val="6"/>
                <c:lvl>
                  <c:pt idx="0">
                    <c:v>J7</c:v>
                  </c:pt>
                  <c:pt idx="1">
                    <c:v>J14</c:v>
                  </c:pt>
                  <c:pt idx="2">
                    <c:v>J7</c:v>
                  </c:pt>
                  <c:pt idx="3">
                    <c:v>J14</c:v>
                  </c:pt>
                  <c:pt idx="4">
                    <c:v>J0</c:v>
                  </c:pt>
                  <c:pt idx="5">
                    <c:v>J14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T</c:v>
                  </c:pt>
                </c:lvl>
              </c:multiLvlStrCache>
            </c:multiLvlStrRef>
          </c:cat>
          <c:val>
            <c:numRef>
              <c:f>testAB_2!$M$10:$R$10</c:f>
              <c:numCache>
                <c:formatCode>General</c:formatCode>
                <c:ptCount val="6"/>
                <c:pt idx="0">
                  <c:v>3.8260568794068364E-4</c:v>
                </c:pt>
                <c:pt idx="1">
                  <c:v>3.7800972649082768E-4</c:v>
                </c:pt>
                <c:pt idx="2">
                  <c:v>2.3770537775079403E-4</c:v>
                </c:pt>
                <c:pt idx="3">
                  <c:v>8.8012669295913881E-5</c:v>
                </c:pt>
                <c:pt idx="4">
                  <c:v>4.0252066006308024E-5</c:v>
                </c:pt>
                <c:pt idx="5">
                  <c:v>1.364795336366952E-5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7-4D62-9696-FE1C5CA4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923312"/>
        <c:axId val="1997925808"/>
      </c:barChart>
      <c:catAx>
        <c:axId val="19979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925808"/>
        <c:crosses val="autoZero"/>
        <c:auto val="1"/>
        <c:lblAlgn val="ctr"/>
        <c:lblOffset val="100"/>
        <c:noMultiLvlLbl val="0"/>
      </c:catAx>
      <c:valAx>
        <c:axId val="19979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9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qnrD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testAB_2!$L$44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testAB_2!$M$42:$S$43</c:f>
              <c:multiLvlStrCache>
                <c:ptCount val="7"/>
                <c:lvl>
                  <c:pt idx="0">
                    <c:v>J7</c:v>
                  </c:pt>
                  <c:pt idx="1">
                    <c:v>J14</c:v>
                  </c:pt>
                  <c:pt idx="2">
                    <c:v>J7</c:v>
                  </c:pt>
                  <c:pt idx="3">
                    <c:v>J14</c:v>
                  </c:pt>
                  <c:pt idx="4">
                    <c:v>J0</c:v>
                  </c:pt>
                  <c:pt idx="5">
                    <c:v>J14</c:v>
                  </c:pt>
                  <c:pt idx="6">
                    <c:v>J21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T</c:v>
                  </c:pt>
                </c:lvl>
              </c:multiLvlStrCache>
            </c:multiLvlStrRef>
          </c:cat>
          <c:val>
            <c:numRef>
              <c:f>testAB_2!$M$44:$S$44</c:f>
              <c:numCache>
                <c:formatCode>General</c:formatCode>
                <c:ptCount val="7"/>
                <c:pt idx="0">
                  <c:v>3.8315815117405262E-2</c:v>
                </c:pt>
                <c:pt idx="1">
                  <c:v>1.970795727570326E-2</c:v>
                </c:pt>
                <c:pt idx="2">
                  <c:v>3.5332380329997512E-2</c:v>
                </c:pt>
                <c:pt idx="3">
                  <c:v>1.4936351359420005E-2</c:v>
                </c:pt>
                <c:pt idx="4">
                  <c:v>6.1273118199935348E-5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F-45CD-8694-D86C5BC39E0D}"/>
            </c:ext>
          </c:extLst>
        </c:ser>
        <c:ser>
          <c:idx val="1"/>
          <c:order val="1"/>
          <c:tx>
            <c:strRef>
              <c:f>testAB_2!$L$45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testAB_2!$M$42:$S$43</c:f>
              <c:multiLvlStrCache>
                <c:ptCount val="7"/>
                <c:lvl>
                  <c:pt idx="0">
                    <c:v>J7</c:v>
                  </c:pt>
                  <c:pt idx="1">
                    <c:v>J14</c:v>
                  </c:pt>
                  <c:pt idx="2">
                    <c:v>J7</c:v>
                  </c:pt>
                  <c:pt idx="3">
                    <c:v>J14</c:v>
                  </c:pt>
                  <c:pt idx="4">
                    <c:v>J0</c:v>
                  </c:pt>
                  <c:pt idx="5">
                    <c:v>J14</c:v>
                  </c:pt>
                  <c:pt idx="6">
                    <c:v>J21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T</c:v>
                  </c:pt>
                </c:lvl>
              </c:multiLvlStrCache>
            </c:multiLvlStrRef>
          </c:cat>
          <c:val>
            <c:numRef>
              <c:f>testAB_2!$M$45:$S$45</c:f>
              <c:numCache>
                <c:formatCode>General</c:formatCode>
                <c:ptCount val="7"/>
                <c:pt idx="0">
                  <c:v>4.3464148491271393E-2</c:v>
                </c:pt>
                <c:pt idx="1">
                  <c:v>4.0229003044010732E-2</c:v>
                </c:pt>
                <c:pt idx="2">
                  <c:v>5.8967995101413255E-2</c:v>
                </c:pt>
                <c:pt idx="3">
                  <c:v>3.7748338651747523E-2</c:v>
                </c:pt>
                <c:pt idx="4">
                  <c:v>2.8765000997803482E-3</c:v>
                </c:pt>
                <c:pt idx="5">
                  <c:v>1.1523394941425379E-3</c:v>
                </c:pt>
                <c:pt idx="6">
                  <c:v>1.273425205458683E-3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F-45CD-8694-D86C5BC3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196656"/>
        <c:axId val="1999192496"/>
      </c:barChart>
      <c:catAx>
        <c:axId val="1999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192496"/>
        <c:crosses val="autoZero"/>
        <c:auto val="1"/>
        <c:lblAlgn val="ctr"/>
        <c:lblOffset val="100"/>
        <c:noMultiLvlLbl val="0"/>
      </c:catAx>
      <c:valAx>
        <c:axId val="19991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Gènes de résistance en fonction du matériel et de</a:t>
            </a:r>
            <a:r>
              <a:rPr lang="fr-FR" baseline="0"/>
              <a:t> </a:t>
            </a:r>
            <a:r>
              <a:rPr lang="fr-FR"/>
              <a:t>l'inoculum (campagnes AB)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testAB_2!$J$55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testAB_2!$K$53:$R$54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qnrA</c:v>
                  </c:pt>
                  <c:pt idx="2">
                    <c:v>qnrB</c:v>
                  </c:pt>
                  <c:pt idx="4">
                    <c:v>qnrS</c:v>
                  </c:pt>
                  <c:pt idx="6">
                    <c:v>qnrD</c:v>
                  </c:pt>
                </c:lvl>
              </c:multiLvlStrCache>
            </c:multiLvlStrRef>
          </c:cat>
          <c:val>
            <c:numRef>
              <c:f>testAB_2!$K$55:$R$55</c:f>
              <c:numCache>
                <c:formatCode>General</c:formatCode>
                <c:ptCount val="8"/>
                <c:pt idx="0">
                  <c:v>1.2660632209124625E-4</c:v>
                </c:pt>
                <c:pt idx="1">
                  <c:v>1.6368857050863545E-4</c:v>
                </c:pt>
                <c:pt idx="2">
                  <c:v>6.1908787822221667E-3</c:v>
                </c:pt>
                <c:pt idx="3">
                  <c:v>5.6008397851518999E-3</c:v>
                </c:pt>
                <c:pt idx="4">
                  <c:v>5.065302189397468E-4</c:v>
                </c:pt>
                <c:pt idx="5">
                  <c:v>2.3348609933870375E-4</c:v>
                </c:pt>
                <c:pt idx="6">
                  <c:v>1.8008842726259862E-2</c:v>
                </c:pt>
                <c:pt idx="7">
                  <c:v>1.6635465908863403E-2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0-419B-9ACC-ABC20A21A734}"/>
            </c:ext>
          </c:extLst>
        </c:ser>
        <c:ser>
          <c:idx val="1"/>
          <c:order val="1"/>
          <c:tx>
            <c:strRef>
              <c:f>testAB_2!$J$56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testAB_2!$K$53:$R$54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qnrA</c:v>
                  </c:pt>
                  <c:pt idx="2">
                    <c:v>qnrB</c:v>
                  </c:pt>
                  <c:pt idx="4">
                    <c:v>qnrS</c:v>
                  </c:pt>
                  <c:pt idx="6">
                    <c:v>qnrD</c:v>
                  </c:pt>
                </c:lvl>
              </c:multiLvlStrCache>
            </c:multiLvlStrRef>
          </c:cat>
          <c:val>
            <c:numRef>
              <c:f>testAB_2!$K$56:$R$56</c:f>
              <c:numCache>
                <c:formatCode>General</c:formatCode>
                <c:ptCount val="8"/>
                <c:pt idx="0">
                  <c:v>1.5158050761876921E-4</c:v>
                </c:pt>
                <c:pt idx="1">
                  <c:v>3.1444188816797243E-4</c:v>
                </c:pt>
                <c:pt idx="2">
                  <c:v>1.480201545216359E-2</c:v>
                </c:pt>
                <c:pt idx="3">
                  <c:v>3.9236936514040061E-2</c:v>
                </c:pt>
                <c:pt idx="4">
                  <c:v>8.7426112539845495E-4</c:v>
                </c:pt>
                <c:pt idx="5">
                  <c:v>1.2826430396210564E-3</c:v>
                </c:pt>
                <c:pt idx="6">
                  <c:v>3.1078745801841841E-2</c:v>
                </c:pt>
                <c:pt idx="7">
                  <c:v>4.6898595893916407E-2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0-419B-9ACC-ABC20A21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686736"/>
        <c:axId val="1804688400"/>
      </c:barChart>
      <c:catAx>
        <c:axId val="18046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4688400"/>
        <c:crosses val="autoZero"/>
        <c:auto val="1"/>
        <c:lblAlgn val="ctr"/>
        <c:lblOffset val="100"/>
        <c:noMultiLvlLbl val="0"/>
      </c:catAx>
      <c:valAx>
        <c:axId val="18046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46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Gènes de résistance en fonction du matériel et de l'inoculum (campagnes AB)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testAB_2!$L$86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testAB_2!$M$84:$V$85</c:f>
              <c:multiLvlStrCache>
                <c:ptCount val="10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  <c:pt idx="8">
                    <c:v>W</c:v>
                  </c:pt>
                  <c:pt idx="9">
                    <c:v>B</c:v>
                  </c:pt>
                </c:lvl>
                <c:lvl>
                  <c:pt idx="0">
                    <c:v>qnrA</c:v>
                  </c:pt>
                  <c:pt idx="2">
                    <c:v>qnrB</c:v>
                  </c:pt>
                  <c:pt idx="4">
                    <c:v>qnrS</c:v>
                  </c:pt>
                  <c:pt idx="6">
                    <c:v>qnrD</c:v>
                  </c:pt>
                  <c:pt idx="8">
                    <c:v>Témoin</c:v>
                  </c:pt>
                </c:lvl>
              </c:multiLvlStrCache>
            </c:multiLvlStrRef>
          </c:cat>
          <c:val>
            <c:numRef>
              <c:f>testAB_2!$M$86:$V$86</c:f>
              <c:numCache>
                <c:formatCode>General</c:formatCode>
                <c:ptCount val="10"/>
                <c:pt idx="0">
                  <c:v>3.8314337471888019E-2</c:v>
                </c:pt>
                <c:pt idx="1">
                  <c:v>5.259295202303135</c:v>
                </c:pt>
                <c:pt idx="2">
                  <c:v>1.8735195446137323</c:v>
                </c:pt>
                <c:pt idx="3">
                  <c:v>157.53117401072569</c:v>
                </c:pt>
                <c:pt idx="4">
                  <c:v>0.15328910458499637</c:v>
                </c:pt>
                <c:pt idx="5">
                  <c:v>7.5018818860766814</c:v>
                </c:pt>
                <c:pt idx="6">
                  <c:v>5.4499401474974496</c:v>
                </c:pt>
                <c:pt idx="7">
                  <c:v>534.49563259486729</c:v>
                </c:pt>
                <c:pt idx="8">
                  <c:v>3.3044111015658253E-3</c:v>
                </c:pt>
                <c:pt idx="9">
                  <c:v>3.1123670418225133E-5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C-49BE-9879-8B40265A898D}"/>
            </c:ext>
          </c:extLst>
        </c:ser>
        <c:ser>
          <c:idx val="1"/>
          <c:order val="1"/>
          <c:tx>
            <c:strRef>
              <c:f>testAB_2!$L$87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testAB_2!$M$84:$V$85</c:f>
              <c:multiLvlStrCache>
                <c:ptCount val="10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  <c:pt idx="8">
                    <c:v>W</c:v>
                  </c:pt>
                  <c:pt idx="9">
                    <c:v>B</c:v>
                  </c:pt>
                </c:lvl>
                <c:lvl>
                  <c:pt idx="0">
                    <c:v>qnrA</c:v>
                  </c:pt>
                  <c:pt idx="2">
                    <c:v>qnrB</c:v>
                  </c:pt>
                  <c:pt idx="4">
                    <c:v>qnrS</c:v>
                  </c:pt>
                  <c:pt idx="6">
                    <c:v>qnrD</c:v>
                  </c:pt>
                  <c:pt idx="8">
                    <c:v>Témoin</c:v>
                  </c:pt>
                </c:lvl>
              </c:multiLvlStrCache>
            </c:multiLvlStrRef>
          </c:cat>
          <c:val>
            <c:numRef>
              <c:f>testAB_2!$M$87:$V$87</c:f>
              <c:numCache>
                <c:formatCode>General</c:formatCode>
                <c:ptCount val="10"/>
                <c:pt idx="0">
                  <c:v>4.5872169944878048E-2</c:v>
                </c:pt>
                <c:pt idx="1">
                  <c:v>10.102982197878699</c:v>
                </c:pt>
                <c:pt idx="2">
                  <c:v>4.4794715297831793</c:v>
                </c:pt>
                <c:pt idx="3">
                  <c:v>1260.6783193239326</c:v>
                </c:pt>
                <c:pt idx="4">
                  <c:v>0.26457395842308434</c:v>
                </c:pt>
                <c:pt idx="5">
                  <c:v>41.211175365421468</c:v>
                </c:pt>
                <c:pt idx="6">
                  <c:v>9.4052298114828652</c:v>
                </c:pt>
                <c:pt idx="7">
                  <c:v>1506.8465660931149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C-49BE-9879-8B40265A8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68719"/>
        <c:axId val="942863727"/>
      </c:barChart>
      <c:catAx>
        <c:axId val="94286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863727"/>
        <c:crosses val="autoZero"/>
        <c:auto val="1"/>
        <c:lblAlgn val="ctr"/>
        <c:lblOffset val="100"/>
        <c:noMultiLvlLbl val="0"/>
      </c:catAx>
      <c:valAx>
        <c:axId val="9428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86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Gènes de résistance en fonction du matériel (campagnes</a:t>
            </a:r>
            <a:r>
              <a:rPr lang="fr-FR" baseline="0"/>
              <a:t> AB)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testAB!$J$2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testAB!$I$3:$I$5</c:f>
              <c:strCache>
                <c:ptCount val="3"/>
                <c:pt idx="0">
                  <c:v>0</c:v>
                </c:pt>
                <c:pt idx="1">
                  <c:v>P</c:v>
                </c:pt>
                <c:pt idx="2">
                  <c:v>C</c:v>
                </c:pt>
              </c:strCache>
            </c:strRef>
          </c:cat>
          <c:val>
            <c:numRef>
              <c:f>testAB!$J$3:$J$5</c:f>
              <c:numCache>
                <c:formatCode>General</c:formatCode>
                <c:ptCount val="3"/>
                <c:pt idx="0">
                  <c:v>6.4261304174830459E-3</c:v>
                </c:pt>
                <c:pt idx="1">
                  <c:v>699.16359664320146</c:v>
                </c:pt>
                <c:pt idx="2">
                  <c:v>1.3047872354475927E-4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B-484E-8B8D-501263613181}"/>
            </c:ext>
          </c:extLst>
        </c:ser>
        <c:ser>
          <c:idx val="1"/>
          <c:order val="1"/>
          <c:tx>
            <c:strRef>
              <c:f>testAB!$K$2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testAB!$I$3:$I$5</c:f>
              <c:strCache>
                <c:ptCount val="3"/>
                <c:pt idx="0">
                  <c:v>0</c:v>
                </c:pt>
                <c:pt idx="1">
                  <c:v>P</c:v>
                </c:pt>
                <c:pt idx="2">
                  <c:v>C</c:v>
                </c:pt>
              </c:strCache>
            </c:strRef>
          </c:cat>
          <c:val>
            <c:numRef>
              <c:f>testAB!$K$3:$K$5</c:f>
              <c:numCache>
                <c:formatCode>General</c:formatCode>
                <c:ptCount val="3"/>
                <c:pt idx="0">
                  <c:v>2681.2608192544644</c:v>
                </c:pt>
                <c:pt idx="1">
                  <c:v>39590.197601709115</c:v>
                </c:pt>
                <c:pt idx="2">
                  <c:v>9.8659646014926678E-3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B-484E-8B8D-501263613181}"/>
            </c:ext>
          </c:extLst>
        </c:ser>
        <c:ser>
          <c:idx val="2"/>
          <c:order val="2"/>
          <c:tx>
            <c:strRef>
              <c:f>testAB!$L$2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testAB!$I$3:$I$5</c:f>
              <c:strCache>
                <c:ptCount val="3"/>
                <c:pt idx="0">
                  <c:v>0</c:v>
                </c:pt>
                <c:pt idx="1">
                  <c:v>P</c:v>
                </c:pt>
                <c:pt idx="2">
                  <c:v>C</c:v>
                </c:pt>
              </c:strCache>
            </c:strRef>
          </c:cat>
          <c:val>
            <c:numRef>
              <c:f>testAB!$L$3:$L$5</c:f>
              <c:numCache>
                <c:formatCode>General</c:formatCode>
                <c:ptCount val="3"/>
                <c:pt idx="0">
                  <c:v>2.2577406522253192E-4</c:v>
                </c:pt>
                <c:pt idx="1">
                  <c:v>1.8859076710662222E-3</c:v>
                </c:pt>
                <c:pt idx="2">
                  <c:v>5.8271737912062667E-4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B-484E-8B8D-501263613181}"/>
            </c:ext>
          </c:extLst>
        </c:ser>
        <c:ser>
          <c:idx val="3"/>
          <c:order val="3"/>
          <c:tx>
            <c:strRef>
              <c:f>testAB!$M$2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testAB!$I$3:$I$5</c:f>
              <c:strCache>
                <c:ptCount val="3"/>
                <c:pt idx="0">
                  <c:v>0</c:v>
                </c:pt>
                <c:pt idx="1">
                  <c:v>P</c:v>
                </c:pt>
                <c:pt idx="2">
                  <c:v>C</c:v>
                </c:pt>
              </c:strCache>
            </c:strRef>
          </c:cat>
          <c:val>
            <c:numRef>
              <c:f>testAB!$M$3:$M$5</c:f>
              <c:numCache>
                <c:formatCode>General</c:formatCode>
                <c:ptCount val="3"/>
                <c:pt idx="0">
                  <c:v>2.3582663638531376E-4</c:v>
                </c:pt>
                <c:pt idx="1">
                  <c:v>4.5102371322110722E-2</c:v>
                </c:pt>
                <c:pt idx="2">
                  <c:v>2.8877869465780928E-2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3B-484E-8B8D-501263613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584255"/>
        <c:axId val="1784583423"/>
      </c:barChart>
      <c:catAx>
        <c:axId val="178458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583423"/>
        <c:crosses val="autoZero"/>
        <c:auto val="1"/>
        <c:lblAlgn val="ctr"/>
        <c:lblOffset val="100"/>
        <c:noMultiLvlLbl val="0"/>
      </c:catAx>
      <c:valAx>
        <c:axId val="17845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58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Gènes de résistance en fonction du matériel </a:t>
            </a:r>
            <a:r>
              <a:rPr lang="fr-FR" sz="1400" b="0" i="0" u="none" strike="noStrike" baseline="0">
                <a:effectLst/>
              </a:rPr>
              <a:t>(campagnes AB)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testAB!$I$3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testAB!$J$2:$M$2</c:f>
              <c:numCache>
                <c:formatCode>General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</c:numCache>
            </c:numRef>
          </c:cat>
          <c:val>
            <c:numRef>
              <c:f>testAB!$J$3:$M$3</c:f>
              <c:numCache>
                <c:formatCode>General</c:formatCode>
                <c:ptCount val="4"/>
                <c:pt idx="0">
                  <c:v>6.4261304174830459E-3</c:v>
                </c:pt>
                <c:pt idx="1">
                  <c:v>2681.2608192544644</c:v>
                </c:pt>
                <c:pt idx="2">
                  <c:v>2.2577406522253192E-4</c:v>
                </c:pt>
                <c:pt idx="3">
                  <c:v>2.3582663638531376E-4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5-4813-86BE-43EAFA6D915D}"/>
            </c:ext>
          </c:extLst>
        </c:ser>
        <c:ser>
          <c:idx val="1"/>
          <c:order val="1"/>
          <c:tx>
            <c:strRef>
              <c:f>testAB!$I$4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testAB!$J$2:$M$2</c:f>
              <c:numCache>
                <c:formatCode>General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</c:numCache>
            </c:numRef>
          </c:cat>
          <c:val>
            <c:numRef>
              <c:f>testAB!$J$4:$M$4</c:f>
              <c:numCache>
                <c:formatCode>General</c:formatCode>
                <c:ptCount val="4"/>
                <c:pt idx="0">
                  <c:v>699.16359664320146</c:v>
                </c:pt>
                <c:pt idx="1">
                  <c:v>39590.197601709115</c:v>
                </c:pt>
                <c:pt idx="2">
                  <c:v>1.8859076710662222E-3</c:v>
                </c:pt>
                <c:pt idx="3">
                  <c:v>4.5102371322110722E-2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5-4813-86BE-43EAFA6D915D}"/>
            </c:ext>
          </c:extLst>
        </c:ser>
        <c:ser>
          <c:idx val="2"/>
          <c:order val="2"/>
          <c:tx>
            <c:strRef>
              <c:f>testAB!$I$5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testAB!$J$2:$M$2</c:f>
              <c:numCache>
                <c:formatCode>General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</c:numCache>
            </c:numRef>
          </c:cat>
          <c:val>
            <c:numRef>
              <c:f>testAB!$J$5:$M$5</c:f>
              <c:numCache>
                <c:formatCode>General</c:formatCode>
                <c:ptCount val="4"/>
                <c:pt idx="0">
                  <c:v>1.3047872354475927E-4</c:v>
                </c:pt>
                <c:pt idx="1">
                  <c:v>9.8659646014926678E-3</c:v>
                </c:pt>
                <c:pt idx="2">
                  <c:v>5.8271737912062667E-4</c:v>
                </c:pt>
                <c:pt idx="3">
                  <c:v>2.8877869465780928E-2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5-4813-86BE-43EAFA6D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332223"/>
        <c:axId val="2078326815"/>
      </c:barChart>
      <c:catAx>
        <c:axId val="207833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26815"/>
        <c:crosses val="autoZero"/>
        <c:auto val="1"/>
        <c:lblAlgn val="ctr"/>
        <c:lblOffset val="100"/>
        <c:noMultiLvlLbl val="0"/>
      </c:catAx>
      <c:valAx>
        <c:axId val="20783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Gènes de résistance en fonction du matériel et de l'inoculum (campagnes AB)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testAB!$A$67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testAB!$B$65:$I$66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qnrA</c:v>
                  </c:pt>
                  <c:pt idx="2">
                    <c:v>qnrB</c:v>
                  </c:pt>
                  <c:pt idx="4">
                    <c:v>qnrS</c:v>
                  </c:pt>
                  <c:pt idx="6">
                    <c:v>qnrD</c:v>
                  </c:pt>
                </c:lvl>
              </c:multiLvlStrCache>
            </c:multiLvlStrRef>
          </c:cat>
          <c:val>
            <c:numRef>
              <c:f>testAB!$B$67:$I$67</c:f>
              <c:numCache>
                <c:formatCode>General</c:formatCode>
                <c:ptCount val="8"/>
                <c:pt idx="0">
                  <c:v>2.7550172519478517E-2</c:v>
                </c:pt>
                <c:pt idx="1">
                  <c:v>3.5619456299580271E-2</c:v>
                </c:pt>
                <c:pt idx="2">
                  <c:v>3.6176148137206106</c:v>
                </c:pt>
                <c:pt idx="3">
                  <c:v>2.8650179031860281</c:v>
                </c:pt>
                <c:pt idx="4">
                  <c:v>0.22665340013185531</c:v>
                </c:pt>
                <c:pt idx="5">
                  <c:v>0.10447632997970525</c:v>
                </c:pt>
                <c:pt idx="6">
                  <c:v>6.4189502961238905</c:v>
                </c:pt>
                <c:pt idx="7">
                  <c:v>5.9294331370972282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A-4DA2-87A7-9645B1814B42}"/>
            </c:ext>
          </c:extLst>
        </c:ser>
        <c:ser>
          <c:idx val="1"/>
          <c:order val="1"/>
          <c:tx>
            <c:strRef>
              <c:f>testAB!$A$68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testAB!$B$65:$I$66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qnrA</c:v>
                  </c:pt>
                  <c:pt idx="2">
                    <c:v>qnrB</c:v>
                  </c:pt>
                  <c:pt idx="4">
                    <c:v>qnrS</c:v>
                  </c:pt>
                  <c:pt idx="6">
                    <c:v>qnrD</c:v>
                  </c:pt>
                </c:lvl>
              </c:multiLvlStrCache>
            </c:multiLvlStrRef>
          </c:cat>
          <c:val>
            <c:numRef>
              <c:f>testAB!$B$68:$I$68</c:f>
              <c:numCache>
                <c:formatCode>General</c:formatCode>
                <c:ptCount val="8"/>
                <c:pt idx="0">
                  <c:v>3.2984680910938168E-2</c:v>
                </c:pt>
                <c:pt idx="1">
                  <c:v>6.8424136514563361E-2</c:v>
                </c:pt>
                <c:pt idx="2">
                  <c:v>8.6494974714151578</c:v>
                </c:pt>
                <c:pt idx="3">
                  <c:v>22.927944120924415</c:v>
                </c:pt>
                <c:pt idx="4">
                  <c:v>0.39119927946141575</c:v>
                </c:pt>
                <c:pt idx="5">
                  <c:v>0.57393497014667116</c:v>
                </c:pt>
                <c:pt idx="6">
                  <c:v>11.07749829349102</c:v>
                </c:pt>
                <c:pt idx="7">
                  <c:v>16.716218836321101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A-4DA2-87A7-9645B1814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53327"/>
        <c:axId val="942847503"/>
      </c:barChart>
      <c:catAx>
        <c:axId val="94285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847503"/>
        <c:crosses val="autoZero"/>
        <c:auto val="1"/>
        <c:lblAlgn val="ctr"/>
        <c:lblOffset val="100"/>
        <c:noMultiLvlLbl val="0"/>
      </c:catAx>
      <c:valAx>
        <c:axId val="9428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85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495299</xdr:colOff>
      <xdr:row>13</xdr:row>
      <xdr:rowOff>6350</xdr:rowOff>
    </xdr:from>
    <xdr:to>
      <xdr:col>23</xdr:col>
      <xdr:colOff>704850</xdr:colOff>
      <xdr:row>23</xdr:row>
      <xdr:rowOff>165100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496A42-D119-4BC4-ADDE-8DB62241B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501651</xdr:colOff>
      <xdr:row>24</xdr:row>
      <xdr:rowOff>107950</xdr:rowOff>
    </xdr:from>
    <xdr:to>
      <xdr:col>23</xdr:col>
      <xdr:colOff>723900</xdr:colOff>
      <xdr:row>35</xdr:row>
      <xdr:rowOff>63500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B4F6CCE-9F29-4A99-8E61-3458CC647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1</xdr:row>
      <xdr:rowOff>25400</xdr:rowOff>
    </xdr:from>
    <xdr:to>
      <xdr:col>23</xdr:col>
      <xdr:colOff>635000</xdr:colOff>
      <xdr:row>12</xdr:row>
      <xdr:rowOff>101600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F18A8FB-B45C-4967-A1A7-69C46896C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393699</xdr:colOff>
      <xdr:row>38</xdr:row>
      <xdr:rowOff>44450</xdr:rowOff>
    </xdr:from>
    <xdr:to>
      <xdr:col>23</xdr:col>
      <xdr:colOff>704850</xdr:colOff>
      <xdr:row>48</xdr:row>
      <xdr:rowOff>177800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22F6455-B05A-4ED3-96A9-B20B46EB4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581025</xdr:colOff>
      <xdr:row>58</xdr:row>
      <xdr:rowOff>88900</xdr:rowOff>
    </xdr:from>
    <xdr:to>
      <xdr:col>16</xdr:col>
      <xdr:colOff>390525</xdr:colOff>
      <xdr:row>73</xdr:row>
      <xdr:rowOff>69850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DBC9465-9C00-40B2-8AA1-9E6A65F24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168275</xdr:colOff>
      <xdr:row>92</xdr:row>
      <xdr:rowOff>95250</xdr:rowOff>
    </xdr:from>
    <xdr:to>
      <xdr:col>18</xdr:col>
      <xdr:colOff>676275</xdr:colOff>
      <xdr:row>111</xdr:row>
      <xdr:rowOff>6350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47F0AC1-FA8E-4E22-BD25-278068E94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9</xdr:row>
      <xdr:rowOff>0</xdr:rowOff>
    </xdr:from>
    <xdr:to>
      <xdr:col>13</xdr:col>
      <xdr:colOff>15875</xdr:colOff>
      <xdr:row>24</xdr:row>
      <xdr:rowOff>76200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8D7DD5F9-6FC0-49AF-A299-390CA3DED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523875</xdr:colOff>
      <xdr:row>9</xdr:row>
      <xdr:rowOff>0</xdr:rowOff>
    </xdr:from>
    <xdr:to>
      <xdr:col>19</xdr:col>
      <xdr:colOff>523875</xdr:colOff>
      <xdr:row>24</xdr:row>
      <xdr:rowOff>50800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1BEC0D0-C300-41E1-B111-0222D77EC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619125</xdr:colOff>
      <xdr:row>69</xdr:row>
      <xdr:rowOff>38100</xdr:rowOff>
    </xdr:from>
    <xdr:to>
      <xdr:col>9</xdr:col>
      <xdr:colOff>619125</xdr:colOff>
      <xdr:row>84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E012A3-5037-418C-9B85-C89E2F5FC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625474</xdr:colOff>
      <xdr:row>9</xdr:row>
      <xdr:rowOff>139700</xdr:rowOff>
    </xdr:from>
    <xdr:to>
      <xdr:col>26</xdr:col>
      <xdr:colOff>717549</xdr:colOff>
      <xdr:row>29</xdr:row>
      <xdr:rowOff>107950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536591F-BAC3-4A24-93E2-4804C1019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92075</xdr:colOff>
      <xdr:row>43</xdr:row>
      <xdr:rowOff>152400</xdr:rowOff>
    </xdr:from>
    <xdr:to>
      <xdr:col>14</xdr:col>
      <xdr:colOff>92075</xdr:colOff>
      <xdr:row>63</xdr:row>
      <xdr:rowOff>25400</xdr:rowOff>
    </xdr:to>
    <xdr:grpSp>
      <xdr:nvGrpSpPr>
        <xdr:cNvPr id="11" name="Groupe 10">
          <a:extLst>
            <a:ext uri="{FF2B5EF4-FFF2-40B4-BE49-F238E27FC236}">
              <a16:creationId xmlns:a16="http://schemas.microsoft.com/office/drawing/2014/main" id="{2AE52AC6-E5CC-4C51-9C8C-9F2BB9E98065}"/>
            </a:ext>
          </a:extLst>
        </xdr:cNvPr>
        <xdr:cNvGrpSpPr/>
      </xdr:nvGrpSpPr>
      <xdr:grpSpPr>
        <a:xfrm>
          <a:off x="6188075" y="8070850"/>
          <a:ext cx="4572000" cy="3556000"/>
          <a:chOff x="5565775" y="7956550"/>
          <a:chExt cx="4572000" cy="3556000"/>
        </a:xfrm>
      </xdr:grpSpPr>
      <xdr:graphicFrame macro="">
        <xdr:nvGraphicFramePr>
          <xdr:cNvPr id="2" name="Graphique 1">
            <a:extLst>
              <a:ext uri="{FF2B5EF4-FFF2-40B4-BE49-F238E27FC236}">
                <a16:creationId xmlns:a16="http://schemas.microsoft.com/office/drawing/2014/main" id="{DF114FCD-46FE-4567-AB62-DF0990503274}"/>
              </a:ext>
            </a:extLst>
          </xdr:cNvPr>
          <xdr:cNvGraphicFramePr/>
        </xdr:nvGraphicFramePr>
        <xdr:xfrm>
          <a:off x="5565775" y="7956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Ellipse 2">
            <a:extLst>
              <a:ext uri="{FF2B5EF4-FFF2-40B4-BE49-F238E27FC236}">
                <a16:creationId xmlns:a16="http://schemas.microsoft.com/office/drawing/2014/main" id="{625E43DD-D021-43CF-BB93-0DAF309A9ABF}"/>
              </a:ext>
            </a:extLst>
          </xdr:cNvPr>
          <xdr:cNvSpPr/>
        </xdr:nvSpPr>
        <xdr:spPr>
          <a:xfrm>
            <a:off x="7670800" y="10394950"/>
            <a:ext cx="425450" cy="24765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882A32F-0C28-48F2-A607-0ACFA3386357}"/>
              </a:ext>
            </a:extLst>
          </xdr:cNvPr>
          <xdr:cNvSpPr/>
        </xdr:nvSpPr>
        <xdr:spPr>
          <a:xfrm>
            <a:off x="6350000" y="10877550"/>
            <a:ext cx="1250950" cy="635000"/>
          </a:xfrm>
          <a:prstGeom prst="rect">
            <a:avLst/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100">
                <a:solidFill>
                  <a:sysClr val="windowText" lastClr="000000"/>
                </a:solidFill>
              </a:rPr>
              <a:t>concentration trop élevée donc comme</a:t>
            </a:r>
            <a:r>
              <a:rPr lang="fr-FR" sz="1100" baseline="0">
                <a:solidFill>
                  <a:sysClr val="windowText" lastClr="000000"/>
                </a:solidFill>
              </a:rPr>
              <a:t> 0</a:t>
            </a:r>
            <a:endParaRPr lang="fr-FR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6" name="Connecteur droit avec flèche 5">
            <a:extLst>
              <a:ext uri="{FF2B5EF4-FFF2-40B4-BE49-F238E27FC236}">
                <a16:creationId xmlns:a16="http://schemas.microsoft.com/office/drawing/2014/main" id="{9EF68666-8A1E-4ED0-9915-B4C67531D88E}"/>
              </a:ext>
            </a:extLst>
          </xdr:cNvPr>
          <xdr:cNvCxnSpPr>
            <a:stCxn id="4" idx="0"/>
            <a:endCxn id="3" idx="3"/>
          </xdr:cNvCxnSpPr>
        </xdr:nvCxnSpPr>
        <xdr:spPr>
          <a:xfrm flipV="1">
            <a:off x="6975475" y="10606332"/>
            <a:ext cx="757631" cy="271218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158750</xdr:colOff>
      <xdr:row>34</xdr:row>
      <xdr:rowOff>69850</xdr:rowOff>
    </xdr:from>
    <xdr:to>
      <xdr:col>9</xdr:col>
      <xdr:colOff>647700</xdr:colOff>
      <xdr:row>39</xdr:row>
      <xdr:rowOff>152400</xdr:rowOff>
    </xdr:to>
    <xdr:grpSp>
      <xdr:nvGrpSpPr>
        <xdr:cNvPr id="12" name="Groupe 11">
          <a:extLst>
            <a:ext uri="{FF2B5EF4-FFF2-40B4-BE49-F238E27FC236}">
              <a16:creationId xmlns:a16="http://schemas.microsoft.com/office/drawing/2014/main" id="{237BD00B-56FE-4E6B-99AC-07A59061190D}"/>
            </a:ext>
          </a:extLst>
        </xdr:cNvPr>
        <xdr:cNvGrpSpPr/>
      </xdr:nvGrpSpPr>
      <xdr:grpSpPr>
        <a:xfrm>
          <a:off x="6254750" y="6330950"/>
          <a:ext cx="1250950" cy="1003300"/>
          <a:chOff x="4692650" y="6381750"/>
          <a:chExt cx="1250950" cy="1003300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BCEB6039-2472-40F0-BA02-EC0A18FE8231}"/>
              </a:ext>
            </a:extLst>
          </xdr:cNvPr>
          <xdr:cNvSpPr/>
        </xdr:nvSpPr>
        <xdr:spPr>
          <a:xfrm>
            <a:off x="4692650" y="6381750"/>
            <a:ext cx="1250950" cy="635000"/>
          </a:xfrm>
          <a:prstGeom prst="rect">
            <a:avLst/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100">
                <a:solidFill>
                  <a:sysClr val="windowText" lastClr="000000"/>
                </a:solidFill>
              </a:rPr>
              <a:t>concentration significative (lm) pour EF</a:t>
            </a:r>
          </a:p>
        </xdr:txBody>
      </xdr:sp>
      <xdr:cxnSp macro="">
        <xdr:nvCxnSpPr>
          <xdr:cNvPr id="8" name="Connecteur droit avec flèche 7">
            <a:extLst>
              <a:ext uri="{FF2B5EF4-FFF2-40B4-BE49-F238E27FC236}">
                <a16:creationId xmlns:a16="http://schemas.microsoft.com/office/drawing/2014/main" id="{AA5402ED-5FB3-4B5F-8DC2-C611AB33C752}"/>
              </a:ext>
            </a:extLst>
          </xdr:cNvPr>
          <xdr:cNvCxnSpPr>
            <a:stCxn id="7" idx="2"/>
          </xdr:cNvCxnSpPr>
        </xdr:nvCxnSpPr>
        <xdr:spPr>
          <a:xfrm flipH="1">
            <a:off x="4845050" y="7016750"/>
            <a:ext cx="473075" cy="36830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553357</xdr:colOff>
      <xdr:row>85</xdr:row>
      <xdr:rowOff>125186</xdr:rowOff>
    </xdr:from>
    <xdr:to>
      <xdr:col>11</xdr:col>
      <xdr:colOff>462642</xdr:colOff>
      <xdr:row>105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53A847-A852-436E-B8F0-269913128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7938</xdr:colOff>
      <xdr:row>51</xdr:row>
      <xdr:rowOff>142875</xdr:rowOff>
    </xdr:from>
    <xdr:to>
      <xdr:col>8</xdr:col>
      <xdr:colOff>857250</xdr:colOff>
      <xdr:row>72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9C96C56-CD03-4349-817B-4EFEF00E7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706438</xdr:colOff>
      <xdr:row>51</xdr:row>
      <xdr:rowOff>79375</xdr:rowOff>
    </xdr:from>
    <xdr:to>
      <xdr:col>21</xdr:col>
      <xdr:colOff>269875</xdr:colOff>
      <xdr:row>72</xdr:row>
      <xdr:rowOff>15875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FF672FD-6286-4DE3-AA71-5212ACA01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627062</xdr:colOff>
      <xdr:row>50</xdr:row>
      <xdr:rowOff>112713</xdr:rowOff>
    </xdr:from>
    <xdr:to>
      <xdr:col>32</xdr:col>
      <xdr:colOff>15874</xdr:colOff>
      <xdr:row>72</xdr:row>
      <xdr:rowOff>79375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3381A2F-679B-4AD6-B5DF-C62C99022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690562</xdr:colOff>
      <xdr:row>50</xdr:row>
      <xdr:rowOff>80962</xdr:rowOff>
    </xdr:from>
    <xdr:to>
      <xdr:col>43</xdr:col>
      <xdr:colOff>238124</xdr:colOff>
      <xdr:row>72</xdr:row>
      <xdr:rowOff>31749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6128F2B-4273-409E-9F51-BEB7E8505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833438</xdr:colOff>
      <xdr:row>78</xdr:row>
      <xdr:rowOff>33338</xdr:rowOff>
    </xdr:from>
    <xdr:to>
      <xdr:col>18</xdr:col>
      <xdr:colOff>642938</xdr:colOff>
      <xdr:row>92</xdr:row>
      <xdr:rowOff>103188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1CD028A-0549-46AA-9891-A3C378FDB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801688</xdr:colOff>
      <xdr:row>94</xdr:row>
      <xdr:rowOff>17463</xdr:rowOff>
    </xdr:from>
    <xdr:to>
      <xdr:col>18</xdr:col>
      <xdr:colOff>611188</xdr:colOff>
      <xdr:row>108</xdr:row>
      <xdr:rowOff>93663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7CED874-4961-4385-8B77-BB202F1BF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341313</xdr:colOff>
      <xdr:row>78</xdr:row>
      <xdr:rowOff>49213</xdr:rowOff>
    </xdr:from>
    <xdr:to>
      <xdr:col>25</xdr:col>
      <xdr:colOff>341313</xdr:colOff>
      <xdr:row>92</xdr:row>
      <xdr:rowOff>125413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BE5B36F-D332-4613-ABDE-A1CC6F09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531813</xdr:colOff>
      <xdr:row>94</xdr:row>
      <xdr:rowOff>33338</xdr:rowOff>
    </xdr:from>
    <xdr:to>
      <xdr:col>25</xdr:col>
      <xdr:colOff>531813</xdr:colOff>
      <xdr:row>108</xdr:row>
      <xdr:rowOff>109538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EB72801-C165-4CFD-A051-87F2A91B2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187855</xdr:colOff>
      <xdr:row>41</xdr:row>
      <xdr:rowOff>103452</xdr:rowOff>
    </xdr:from>
    <xdr:to>
      <xdr:col>25</xdr:col>
      <xdr:colOff>79376</xdr:colOff>
      <xdr:row>70</xdr:row>
      <xdr:rowOff>92605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271BF5-BBD1-43E1-87A2-FE45BD42C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465667</xdr:colOff>
      <xdr:row>27</xdr:row>
      <xdr:rowOff>103452</xdr:rowOff>
    </xdr:from>
    <xdr:to>
      <xdr:col>35</xdr:col>
      <xdr:colOff>10584</xdr:colOff>
      <xdr:row>42</xdr:row>
      <xdr:rowOff>68527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BA1FFE2-F9B2-4682-AC33-B7DB14E8E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452438</xdr:colOff>
      <xdr:row>43</xdr:row>
      <xdr:rowOff>129912</xdr:rowOff>
    </xdr:from>
    <xdr:to>
      <xdr:col>34</xdr:col>
      <xdr:colOff>764647</xdr:colOff>
      <xdr:row>58</xdr:row>
      <xdr:rowOff>94987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5BEBADC-6F99-4F28-9AEE-3F45C39B5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624416</xdr:colOff>
      <xdr:row>27</xdr:row>
      <xdr:rowOff>76993</xdr:rowOff>
    </xdr:from>
    <xdr:to>
      <xdr:col>44</xdr:col>
      <xdr:colOff>222249</xdr:colOff>
      <xdr:row>42</xdr:row>
      <xdr:rowOff>42068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E9C240D-04CB-4C1E-91F5-F9145B6F3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584730</xdr:colOff>
      <xdr:row>44</xdr:row>
      <xdr:rowOff>10847</xdr:rowOff>
    </xdr:from>
    <xdr:to>
      <xdr:col>44</xdr:col>
      <xdr:colOff>182563</xdr:colOff>
      <xdr:row>58</xdr:row>
      <xdr:rowOff>161131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2AEA36B-3402-4160-83C0-4B3AE6F4B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F6F0-88CE-4EFC-B6AD-BEDF6AEF5CFC}">
  <dimension ref="A1:P85"/>
  <sheetViews>
    <sheetView topLeftCell="I1" workbookViewId="0">
      <selection activeCell="L15" sqref="L15"/>
    </sheetView>
  </sheetViews>
  <sheetFormatPr baseColWidth="10" defaultRowHeight="14.5" x14ac:dyDescent="0.35"/>
  <sheetData>
    <row r="1" spans="1:16" x14ac:dyDescent="0.35">
      <c r="A1" s="1" t="s">
        <v>0</v>
      </c>
      <c r="B1" s="1" t="s">
        <v>1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</row>
    <row r="2" spans="1:16" x14ac:dyDescent="0.35">
      <c r="A2" t="s">
        <v>3</v>
      </c>
      <c r="B2" t="s">
        <v>43</v>
      </c>
      <c r="C2">
        <v>4.8249105442571701E-4</v>
      </c>
      <c r="D2">
        <v>1.8665625353553612E-2</v>
      </c>
      <c r="E2">
        <v>1.7996374765733491E-4</v>
      </c>
      <c r="F2">
        <v>0.20714479474509381</v>
      </c>
      <c r="G2">
        <v>2.6364740860702998E-4</v>
      </c>
      <c r="H2" t="s">
        <v>88</v>
      </c>
      <c r="I2" t="s">
        <v>83</v>
      </c>
      <c r="J2" t="s">
        <v>80</v>
      </c>
      <c r="K2" t="s">
        <v>82</v>
      </c>
      <c r="L2" t="s">
        <v>85</v>
      </c>
      <c r="M2" t="s">
        <v>90</v>
      </c>
      <c r="N2">
        <v>0</v>
      </c>
      <c r="O2">
        <v>1</v>
      </c>
      <c r="P2" t="s">
        <v>73</v>
      </c>
    </row>
    <row r="3" spans="1:16" x14ac:dyDescent="0.35">
      <c r="A3" t="s">
        <v>3</v>
      </c>
      <c r="B3" t="s">
        <v>57</v>
      </c>
      <c r="C3">
        <v>7.7709825100870877E-2</v>
      </c>
      <c r="D3">
        <v>2.177364265202078E-2</v>
      </c>
      <c r="E3">
        <v>2.4874811411326612E-4</v>
      </c>
      <c r="F3">
        <v>0.38413695932755099</v>
      </c>
      <c r="G3">
        <v>2.9175294148124311E-4</v>
      </c>
      <c r="H3" t="s">
        <v>91</v>
      </c>
      <c r="I3" t="s">
        <v>83</v>
      </c>
      <c r="J3" t="s">
        <v>80</v>
      </c>
      <c r="K3" t="s">
        <v>82</v>
      </c>
      <c r="L3" t="s">
        <v>85</v>
      </c>
      <c r="M3" t="s">
        <v>90</v>
      </c>
      <c r="N3">
        <v>1</v>
      </c>
      <c r="O3">
        <v>0</v>
      </c>
      <c r="P3" t="s">
        <v>94</v>
      </c>
    </row>
    <row r="4" spans="1:16" x14ac:dyDescent="0.35">
      <c r="A4" t="s">
        <v>3</v>
      </c>
      <c r="B4" t="s">
        <v>18</v>
      </c>
      <c r="C4">
        <v>9.0210492172296657E-5</v>
      </c>
      <c r="D4">
        <v>9.0418055755764632E-3</v>
      </c>
      <c r="E4">
        <v>4.4915836188247512E-4</v>
      </c>
      <c r="F4">
        <v>2.2108453926207878E-3</v>
      </c>
      <c r="G4">
        <v>6.736426249325352E-5</v>
      </c>
      <c r="H4" t="s">
        <v>79</v>
      </c>
      <c r="I4" t="s">
        <v>83</v>
      </c>
      <c r="J4" t="s">
        <v>80</v>
      </c>
      <c r="K4" t="s">
        <v>82</v>
      </c>
      <c r="L4" t="s">
        <v>85</v>
      </c>
      <c r="M4" t="s">
        <v>75</v>
      </c>
      <c r="N4">
        <v>0</v>
      </c>
      <c r="O4">
        <v>0</v>
      </c>
      <c r="P4" t="s">
        <v>75</v>
      </c>
    </row>
    <row r="5" spans="1:16" x14ac:dyDescent="0.35">
      <c r="A5" t="s">
        <v>3</v>
      </c>
      <c r="B5" t="s">
        <v>35</v>
      </c>
      <c r="C5">
        <v>4.8225840561016122E-5</v>
      </c>
      <c r="D5">
        <v>9.7090081717252173E-4</v>
      </c>
      <c r="E5">
        <v>1.535716169780958E-2</v>
      </c>
      <c r="F5">
        <v>3.7044479878936911E-6</v>
      </c>
      <c r="G5">
        <v>1.707825142358439E-5</v>
      </c>
      <c r="H5" t="s">
        <v>87</v>
      </c>
      <c r="I5" t="s">
        <v>83</v>
      </c>
      <c r="J5" t="s">
        <v>80</v>
      </c>
      <c r="K5" t="s">
        <v>82</v>
      </c>
      <c r="L5" t="s">
        <v>85</v>
      </c>
      <c r="M5" t="s">
        <v>90</v>
      </c>
      <c r="N5">
        <v>1</v>
      </c>
      <c r="O5">
        <v>0</v>
      </c>
      <c r="P5" t="s">
        <v>72</v>
      </c>
    </row>
    <row r="6" spans="1:16" x14ac:dyDescent="0.35">
      <c r="A6" t="s">
        <v>3</v>
      </c>
      <c r="B6" t="s">
        <v>50</v>
      </c>
      <c r="C6">
        <v>6.2145833995136578E-5</v>
      </c>
      <c r="D6">
        <v>1.6267639477563649E-2</v>
      </c>
      <c r="E6">
        <v>4.4465246998056053E-3</v>
      </c>
      <c r="F6">
        <v>3.1111845892099659E-5</v>
      </c>
      <c r="G6">
        <v>1.4343187652614359E-4</v>
      </c>
      <c r="H6" t="s">
        <v>88</v>
      </c>
      <c r="I6" t="s">
        <v>83</v>
      </c>
      <c r="J6" t="s">
        <v>80</v>
      </c>
      <c r="K6" t="s">
        <v>82</v>
      </c>
      <c r="L6" t="s">
        <v>85</v>
      </c>
      <c r="M6" t="s">
        <v>90</v>
      </c>
      <c r="N6">
        <v>0</v>
      </c>
      <c r="O6">
        <v>1</v>
      </c>
      <c r="P6" t="s">
        <v>73</v>
      </c>
    </row>
    <row r="7" spans="1:16" x14ac:dyDescent="0.35">
      <c r="A7" t="s">
        <v>3</v>
      </c>
      <c r="B7" t="s">
        <v>64</v>
      </c>
      <c r="C7">
        <v>0.10090725802804119</v>
      </c>
      <c r="E7">
        <v>2.5687933890880071E-4</v>
      </c>
      <c r="F7">
        <v>3.3185069479930281E-2</v>
      </c>
      <c r="G7">
        <v>5.5622901809315825E-4</v>
      </c>
      <c r="H7" t="s">
        <v>91</v>
      </c>
      <c r="I7" t="s">
        <v>83</v>
      </c>
      <c r="J7" t="s">
        <v>80</v>
      </c>
      <c r="K7" t="s">
        <v>82</v>
      </c>
      <c r="L7" t="s">
        <v>85</v>
      </c>
      <c r="M7" t="s">
        <v>90</v>
      </c>
      <c r="N7">
        <v>1</v>
      </c>
      <c r="O7">
        <v>1</v>
      </c>
      <c r="P7" t="s">
        <v>94</v>
      </c>
    </row>
    <row r="8" spans="1:16" x14ac:dyDescent="0.35">
      <c r="A8" t="s">
        <v>3</v>
      </c>
      <c r="B8" t="s">
        <v>8</v>
      </c>
      <c r="C8">
        <v>1.8355461867919709E-4</v>
      </c>
      <c r="D8">
        <v>2.916408145221543E-2</v>
      </c>
      <c r="E8">
        <v>7.6593611129916232E-4</v>
      </c>
      <c r="F8">
        <v>0.1311705087327957</v>
      </c>
      <c r="G8">
        <v>3.1014108208561331E-5</v>
      </c>
      <c r="H8" t="s">
        <v>79</v>
      </c>
      <c r="I8" t="s">
        <v>83</v>
      </c>
      <c r="J8" t="s">
        <v>80</v>
      </c>
      <c r="K8" t="s">
        <v>82</v>
      </c>
      <c r="L8" t="s">
        <v>84</v>
      </c>
      <c r="M8" t="s">
        <v>75</v>
      </c>
      <c r="N8">
        <v>0</v>
      </c>
      <c r="O8">
        <v>0</v>
      </c>
      <c r="P8" t="s">
        <v>75</v>
      </c>
    </row>
    <row r="9" spans="1:16" x14ac:dyDescent="0.35">
      <c r="A9" t="s">
        <v>3</v>
      </c>
      <c r="B9" t="s">
        <v>24</v>
      </c>
      <c r="C9">
        <v>3.302648588497444E-4</v>
      </c>
      <c r="D9">
        <v>3.7467668229744219E-2</v>
      </c>
      <c r="E9">
        <v>3.0355462838900791E-3</v>
      </c>
      <c r="F9">
        <v>0.37733661339867358</v>
      </c>
      <c r="G9">
        <v>3.7688194328481301E-5</v>
      </c>
      <c r="H9" t="s">
        <v>87</v>
      </c>
      <c r="I9" t="s">
        <v>83</v>
      </c>
      <c r="J9" t="s">
        <v>80</v>
      </c>
      <c r="K9" t="s">
        <v>82</v>
      </c>
      <c r="L9" t="s">
        <v>84</v>
      </c>
      <c r="M9" t="s">
        <v>89</v>
      </c>
      <c r="N9">
        <v>1</v>
      </c>
      <c r="O9">
        <v>0</v>
      </c>
      <c r="P9" t="s">
        <v>72</v>
      </c>
    </row>
    <row r="10" spans="1:16" x14ac:dyDescent="0.35">
      <c r="A10" t="s">
        <v>3</v>
      </c>
      <c r="B10" t="s">
        <v>41</v>
      </c>
      <c r="C10">
        <v>1.105623408763096E-4</v>
      </c>
      <c r="D10">
        <v>1.0451134520980669E-2</v>
      </c>
      <c r="E10">
        <v>8.3882704506441151E-4</v>
      </c>
      <c r="F10">
        <v>6.3960596120341856E-2</v>
      </c>
      <c r="G10">
        <v>1.8380849408275999E-5</v>
      </c>
      <c r="H10" t="s">
        <v>88</v>
      </c>
      <c r="I10" t="s">
        <v>83</v>
      </c>
      <c r="J10" t="s">
        <v>80</v>
      </c>
      <c r="K10" t="s">
        <v>82</v>
      </c>
      <c r="L10" t="s">
        <v>84</v>
      </c>
      <c r="M10" t="s">
        <v>89</v>
      </c>
      <c r="N10">
        <v>0</v>
      </c>
      <c r="O10">
        <v>1</v>
      </c>
      <c r="P10" t="s">
        <v>73</v>
      </c>
    </row>
    <row r="11" spans="1:16" x14ac:dyDescent="0.35">
      <c r="A11" t="s">
        <v>3</v>
      </c>
      <c r="B11" t="s">
        <v>55</v>
      </c>
      <c r="C11">
        <v>5.6869180768697172E-3</v>
      </c>
      <c r="D11">
        <v>3.5428862278994312E-2</v>
      </c>
      <c r="E11">
        <v>3.30014688886933E-3</v>
      </c>
      <c r="F11">
        <v>0.45038414268314098</v>
      </c>
      <c r="G11">
        <v>3.6561781868383762E-5</v>
      </c>
      <c r="H11" t="s">
        <v>91</v>
      </c>
      <c r="I11" t="s">
        <v>83</v>
      </c>
      <c r="J11" t="s">
        <v>80</v>
      </c>
      <c r="K11" t="s">
        <v>82</v>
      </c>
      <c r="L11" t="s">
        <v>84</v>
      </c>
      <c r="M11" t="s">
        <v>89</v>
      </c>
      <c r="N11">
        <v>1</v>
      </c>
      <c r="O11">
        <v>1</v>
      </c>
      <c r="P11" t="s">
        <v>94</v>
      </c>
    </row>
    <row r="12" spans="1:16" x14ac:dyDescent="0.35">
      <c r="A12" t="s">
        <v>3</v>
      </c>
      <c r="B12" t="s">
        <v>16</v>
      </c>
      <c r="C12">
        <v>1.3980747004740241E-4</v>
      </c>
      <c r="D12">
        <v>4.8996593495574663E-2</v>
      </c>
      <c r="E12">
        <v>6.7365869971682804E-4</v>
      </c>
      <c r="F12">
        <v>0.1663913227764712</v>
      </c>
      <c r="G12">
        <v>3.8944236528760403E-5</v>
      </c>
      <c r="H12" t="s">
        <v>79</v>
      </c>
      <c r="I12" t="s">
        <v>83</v>
      </c>
      <c r="J12" t="s">
        <v>80</v>
      </c>
      <c r="K12" t="s">
        <v>82</v>
      </c>
      <c r="L12" t="s">
        <v>84</v>
      </c>
      <c r="M12" t="s">
        <v>75</v>
      </c>
      <c r="N12">
        <v>0</v>
      </c>
      <c r="O12">
        <v>0</v>
      </c>
      <c r="P12" t="s">
        <v>75</v>
      </c>
    </row>
    <row r="13" spans="1:16" x14ac:dyDescent="0.35">
      <c r="A13" t="s">
        <v>3</v>
      </c>
      <c r="B13" t="s">
        <v>33</v>
      </c>
      <c r="C13">
        <v>5.2508796648581893E-4</v>
      </c>
      <c r="D13">
        <v>8.1402375390301249E-2</v>
      </c>
      <c r="E13">
        <v>4.8743866703810186E-3</v>
      </c>
      <c r="F13">
        <v>0.76823091095432883</v>
      </c>
      <c r="G13">
        <v>5.8276253199039503E-5</v>
      </c>
      <c r="H13" t="s">
        <v>87</v>
      </c>
      <c r="I13" t="s">
        <v>83</v>
      </c>
      <c r="J13" t="s">
        <v>80</v>
      </c>
      <c r="K13" t="s">
        <v>82</v>
      </c>
      <c r="L13" t="s">
        <v>84</v>
      </c>
      <c r="M13" t="s">
        <v>89</v>
      </c>
      <c r="N13">
        <v>1</v>
      </c>
      <c r="O13">
        <v>0</v>
      </c>
      <c r="P13" t="s">
        <v>72</v>
      </c>
    </row>
    <row r="14" spans="1:16" x14ac:dyDescent="0.35">
      <c r="A14" t="s">
        <v>3</v>
      </c>
      <c r="B14" t="s">
        <v>48</v>
      </c>
      <c r="C14">
        <v>1.748306792241304E-4</v>
      </c>
      <c r="D14">
        <v>1.4282140904291101E-2</v>
      </c>
      <c r="E14">
        <v>1.2844975963609831E-3</v>
      </c>
      <c r="F14">
        <v>0.11850522937951111</v>
      </c>
      <c r="G14">
        <v>5.1820274749798428E-5</v>
      </c>
      <c r="H14" t="s">
        <v>88</v>
      </c>
      <c r="I14" t="s">
        <v>83</v>
      </c>
      <c r="J14" t="s">
        <v>80</v>
      </c>
      <c r="K14" t="s">
        <v>82</v>
      </c>
      <c r="L14" t="s">
        <v>84</v>
      </c>
      <c r="M14" t="s">
        <v>89</v>
      </c>
      <c r="N14">
        <v>0</v>
      </c>
      <c r="O14">
        <v>1</v>
      </c>
      <c r="P14" t="s">
        <v>73</v>
      </c>
    </row>
    <row r="15" spans="1:16" x14ac:dyDescent="0.35">
      <c r="A15" t="s">
        <v>3</v>
      </c>
      <c r="B15" t="s">
        <v>62</v>
      </c>
      <c r="C15">
        <v>9.2897252863888887E-3</v>
      </c>
      <c r="D15">
        <v>3.9633928996429549E-2</v>
      </c>
      <c r="E15">
        <v>7.849765601503975E-3</v>
      </c>
      <c r="F15">
        <v>0.65893710421944784</v>
      </c>
      <c r="G15">
        <v>5.9443406219155E-5</v>
      </c>
      <c r="H15" t="s">
        <v>91</v>
      </c>
      <c r="I15" t="s">
        <v>83</v>
      </c>
      <c r="J15" t="s">
        <v>80</v>
      </c>
      <c r="K15" t="s">
        <v>82</v>
      </c>
      <c r="L15" t="s">
        <v>84</v>
      </c>
      <c r="M15" t="s">
        <v>89</v>
      </c>
      <c r="N15">
        <v>1</v>
      </c>
      <c r="O15">
        <v>1</v>
      </c>
      <c r="P15" t="s">
        <v>94</v>
      </c>
    </row>
    <row r="16" spans="1:16" x14ac:dyDescent="0.35">
      <c r="A16" t="s">
        <v>3</v>
      </c>
      <c r="B16" t="s">
        <v>29</v>
      </c>
      <c r="C16">
        <v>1.410043168543534E-4</v>
      </c>
      <c r="D16">
        <v>1.753630912974339E-2</v>
      </c>
      <c r="E16">
        <v>1.854494286098548E-3</v>
      </c>
      <c r="F16">
        <v>3.3444872439579278E-3</v>
      </c>
      <c r="G16">
        <v>5.3041911494720091E-5</v>
      </c>
      <c r="H16" t="s">
        <v>75</v>
      </c>
      <c r="I16" t="s">
        <v>76</v>
      </c>
      <c r="J16" t="s">
        <v>75</v>
      </c>
      <c r="K16" t="s">
        <v>86</v>
      </c>
      <c r="L16" t="s">
        <v>80</v>
      </c>
      <c r="M16" t="s">
        <v>75</v>
      </c>
      <c r="N16">
        <v>0</v>
      </c>
      <c r="O16">
        <v>0</v>
      </c>
      <c r="P16" t="s">
        <v>75</v>
      </c>
    </row>
    <row r="17" spans="1:16" x14ac:dyDescent="0.35">
      <c r="A17" t="s">
        <v>3</v>
      </c>
      <c r="B17" t="s">
        <v>37</v>
      </c>
      <c r="C17">
        <v>3.2552374049755551E-4</v>
      </c>
      <c r="D17">
        <v>1.8664917353454609E-2</v>
      </c>
      <c r="E17">
        <v>2.0973166943226889E-3</v>
      </c>
      <c r="F17">
        <v>5.4894227265682343E-3</v>
      </c>
      <c r="G17">
        <v>5.3975595301465123E-5</v>
      </c>
      <c r="H17" t="s">
        <v>75</v>
      </c>
      <c r="I17" t="s">
        <v>76</v>
      </c>
      <c r="J17" t="s">
        <v>75</v>
      </c>
      <c r="K17" t="s">
        <v>86</v>
      </c>
      <c r="L17" t="s">
        <v>92</v>
      </c>
      <c r="M17" t="s">
        <v>75</v>
      </c>
      <c r="N17">
        <v>0</v>
      </c>
      <c r="O17">
        <v>0</v>
      </c>
      <c r="P17" t="s">
        <v>75</v>
      </c>
    </row>
    <row r="18" spans="1:16" x14ac:dyDescent="0.35">
      <c r="A18" t="s">
        <v>3</v>
      </c>
      <c r="B18" t="s">
        <v>44</v>
      </c>
      <c r="C18">
        <v>2.7303377325621389E-4</v>
      </c>
      <c r="D18">
        <v>1.8123262821996E-2</v>
      </c>
      <c r="E18">
        <v>2.1502123432424352E-3</v>
      </c>
      <c r="F18">
        <v>6.4627593048616309E-3</v>
      </c>
      <c r="G18">
        <v>5.0424327824852527E-5</v>
      </c>
      <c r="H18" t="s">
        <v>75</v>
      </c>
      <c r="I18" t="s">
        <v>76</v>
      </c>
      <c r="J18" t="s">
        <v>75</v>
      </c>
      <c r="K18" t="s">
        <v>86</v>
      </c>
      <c r="L18" t="s">
        <v>85</v>
      </c>
      <c r="M18" t="s">
        <v>75</v>
      </c>
      <c r="N18">
        <v>0</v>
      </c>
      <c r="O18">
        <v>0</v>
      </c>
      <c r="P18" t="s">
        <v>75</v>
      </c>
    </row>
    <row r="19" spans="1:16" x14ac:dyDescent="0.35">
      <c r="A19" t="s">
        <v>3</v>
      </c>
      <c r="B19" t="s">
        <v>51</v>
      </c>
      <c r="C19">
        <v>2.8841007136213491E-4</v>
      </c>
      <c r="D19">
        <v>1.8608018459853399E-2</v>
      </c>
      <c r="E19">
        <v>2.638538930185016E-3</v>
      </c>
      <c r="F19">
        <v>7.1848949163423412E-3</v>
      </c>
      <c r="G19">
        <v>5.5844018999609329E-5</v>
      </c>
      <c r="H19" t="s">
        <v>75</v>
      </c>
      <c r="I19" t="s">
        <v>76</v>
      </c>
      <c r="J19" t="s">
        <v>75</v>
      </c>
      <c r="K19" t="s">
        <v>86</v>
      </c>
      <c r="L19" t="s">
        <v>84</v>
      </c>
      <c r="M19" t="s">
        <v>75</v>
      </c>
      <c r="N19">
        <v>0</v>
      </c>
      <c r="O19">
        <v>0</v>
      </c>
      <c r="P19" t="s">
        <v>75</v>
      </c>
    </row>
    <row r="20" spans="1:16" x14ac:dyDescent="0.35">
      <c r="A20" t="s">
        <v>3</v>
      </c>
      <c r="B20" t="s">
        <v>63</v>
      </c>
      <c r="C20">
        <v>6.9611932953615046E-5</v>
      </c>
      <c r="D20">
        <v>4.9215672563666902E-4</v>
      </c>
      <c r="E20">
        <v>4.2504088833912878E-4</v>
      </c>
      <c r="F20">
        <v>8.8454249050674102E-2</v>
      </c>
      <c r="G20">
        <v>1.4015436940101741E-5</v>
      </c>
      <c r="H20" t="s">
        <v>91</v>
      </c>
      <c r="I20" t="s">
        <v>83</v>
      </c>
      <c r="J20" t="s">
        <v>93</v>
      </c>
      <c r="K20" t="s">
        <v>82</v>
      </c>
      <c r="L20" t="s">
        <v>83</v>
      </c>
      <c r="P20" t="s">
        <v>75</v>
      </c>
    </row>
    <row r="21" spans="1:16" x14ac:dyDescent="0.35">
      <c r="A21" t="s">
        <v>3</v>
      </c>
      <c r="B21" t="s">
        <v>19</v>
      </c>
      <c r="C21">
        <v>9.6374061776711322E-4</v>
      </c>
      <c r="D21">
        <v>6.7577352934259413E-2</v>
      </c>
      <c r="E21">
        <v>7.964056052878558E-3</v>
      </c>
      <c r="F21">
        <v>5.8061992293207618E-3</v>
      </c>
      <c r="G21">
        <v>2.4093425926924791E-4</v>
      </c>
      <c r="H21" t="s">
        <v>75</v>
      </c>
      <c r="I21" t="s">
        <v>76</v>
      </c>
      <c r="J21" t="s">
        <v>75</v>
      </c>
      <c r="K21" t="s">
        <v>86</v>
      </c>
      <c r="L21" t="s">
        <v>78</v>
      </c>
      <c r="P21" t="s">
        <v>75</v>
      </c>
    </row>
    <row r="22" spans="1:16" x14ac:dyDescent="0.35">
      <c r="A22" t="s">
        <v>3</v>
      </c>
      <c r="B22" t="s">
        <v>11</v>
      </c>
      <c r="C22">
        <v>5.1695845460326422E-5</v>
      </c>
      <c r="D22">
        <v>4.8854936882324972E-5</v>
      </c>
      <c r="E22">
        <v>5.3166485238699853E-5</v>
      </c>
      <c r="F22">
        <v>6.1273118199935348E-5</v>
      </c>
      <c r="G22">
        <v>2.8248141735160212E-4</v>
      </c>
      <c r="H22" t="s">
        <v>75</v>
      </c>
      <c r="I22" t="s">
        <v>76</v>
      </c>
      <c r="J22" t="s">
        <v>75</v>
      </c>
      <c r="K22" t="s">
        <v>86</v>
      </c>
      <c r="L22" t="s">
        <v>78</v>
      </c>
      <c r="P22" t="s">
        <v>75</v>
      </c>
    </row>
    <row r="23" spans="1:16" x14ac:dyDescent="0.35">
      <c r="A23" t="s">
        <v>3</v>
      </c>
      <c r="B23" t="s">
        <v>12</v>
      </c>
      <c r="C23">
        <v>1.7981396513323309E-4</v>
      </c>
      <c r="D23">
        <v>1.5935584539174739E-2</v>
      </c>
      <c r="E23">
        <v>2.2001825377296448E-3</v>
      </c>
      <c r="F23">
        <v>2.5118738920389821E-3</v>
      </c>
      <c r="G23">
        <v>5.0093738849648688E-5</v>
      </c>
      <c r="H23" t="s">
        <v>75</v>
      </c>
      <c r="I23" t="s">
        <v>76</v>
      </c>
      <c r="J23" t="s">
        <v>75</v>
      </c>
      <c r="K23" t="s">
        <v>86</v>
      </c>
      <c r="L23" t="s">
        <v>83</v>
      </c>
      <c r="P23" t="s">
        <v>75</v>
      </c>
    </row>
    <row r="24" spans="1:16" x14ac:dyDescent="0.35">
      <c r="A24" t="s">
        <v>3</v>
      </c>
      <c r="B24" t="s">
        <v>4</v>
      </c>
      <c r="C24">
        <v>0.31988548244076093</v>
      </c>
      <c r="D24">
        <v>2.2963886908134859E-5</v>
      </c>
      <c r="E24">
        <v>5.7627165595918579E-4</v>
      </c>
      <c r="F24">
        <v>1.273425205458683E-3</v>
      </c>
      <c r="G24">
        <v>1.32778215174784E-4</v>
      </c>
      <c r="H24" t="s">
        <v>75</v>
      </c>
      <c r="I24" t="s">
        <v>76</v>
      </c>
      <c r="J24" t="s">
        <v>75</v>
      </c>
      <c r="K24" t="s">
        <v>77</v>
      </c>
      <c r="L24" t="s">
        <v>78</v>
      </c>
      <c r="P24" t="s">
        <v>75</v>
      </c>
    </row>
    <row r="25" spans="1:16" x14ac:dyDescent="0.35">
      <c r="A25" t="s">
        <v>3</v>
      </c>
      <c r="B25" t="s">
        <v>20</v>
      </c>
      <c r="C25">
        <v>1.364795336366888E-4</v>
      </c>
      <c r="D25">
        <v>6.0727783706918766E-6</v>
      </c>
      <c r="E25">
        <v>8.9827289544727967E-4</v>
      </c>
      <c r="F25">
        <v>1.1523394941425379E-3</v>
      </c>
      <c r="G25">
        <v>3.5113074560860179E-5</v>
      </c>
      <c r="H25" t="s">
        <v>75</v>
      </c>
      <c r="I25" t="s">
        <v>76</v>
      </c>
      <c r="J25" t="s">
        <v>75</v>
      </c>
      <c r="K25" t="s">
        <v>82</v>
      </c>
      <c r="L25" t="s">
        <v>83</v>
      </c>
      <c r="P25" t="s">
        <v>75</v>
      </c>
    </row>
    <row r="26" spans="1:16" x14ac:dyDescent="0.35">
      <c r="A26" t="s">
        <v>3</v>
      </c>
      <c r="B26" t="s">
        <v>5</v>
      </c>
      <c r="C26">
        <v>9.5898967776999837E-5</v>
      </c>
      <c r="D26">
        <v>8.545308506793102E-3</v>
      </c>
      <c r="E26">
        <v>4.8105712352408702E-4</v>
      </c>
      <c r="F26">
        <v>3.9101721484270192E-2</v>
      </c>
      <c r="G26">
        <v>5.2402037531221527E-4</v>
      </c>
      <c r="H26" t="s">
        <v>79</v>
      </c>
      <c r="I26" t="s">
        <v>76</v>
      </c>
      <c r="J26" t="s">
        <v>80</v>
      </c>
      <c r="K26" t="s">
        <v>81</v>
      </c>
      <c r="L26" t="s">
        <v>78</v>
      </c>
      <c r="P26" t="s">
        <v>75</v>
      </c>
    </row>
    <row r="27" spans="1:16" x14ac:dyDescent="0.35">
      <c r="A27" t="s">
        <v>3</v>
      </c>
      <c r="B27" t="s">
        <v>6</v>
      </c>
      <c r="C27">
        <v>8.0767900731861501E-5</v>
      </c>
      <c r="D27">
        <v>1.7698590868000089E-3</v>
      </c>
      <c r="E27">
        <v>1.4469270818558261E-4</v>
      </c>
      <c r="F27">
        <v>5.9612199444113037E-3</v>
      </c>
      <c r="G27">
        <v>1.397055112719769E-5</v>
      </c>
      <c r="H27" t="s">
        <v>79</v>
      </c>
      <c r="I27" t="s">
        <v>76</v>
      </c>
      <c r="J27" t="s">
        <v>80</v>
      </c>
      <c r="K27" t="s">
        <v>82</v>
      </c>
      <c r="L27" t="s">
        <v>78</v>
      </c>
      <c r="P27" t="s">
        <v>75</v>
      </c>
    </row>
    <row r="28" spans="1:16" x14ac:dyDescent="0.35">
      <c r="A28" t="s">
        <v>3</v>
      </c>
      <c r="B28" t="s">
        <v>39</v>
      </c>
      <c r="C28">
        <v>1.783877406639735E-4</v>
      </c>
      <c r="D28">
        <v>8.1479694390694935E-6</v>
      </c>
      <c r="E28">
        <v>4.1683389329656489E-4</v>
      </c>
      <c r="F28">
        <v>5.511134171663175E-3</v>
      </c>
      <c r="G28">
        <v>4.7111921590028578E-5</v>
      </c>
      <c r="H28" t="s">
        <v>79</v>
      </c>
      <c r="I28" t="s">
        <v>76</v>
      </c>
      <c r="J28" t="s">
        <v>93</v>
      </c>
      <c r="K28" t="s">
        <v>82</v>
      </c>
      <c r="L28" t="s">
        <v>78</v>
      </c>
      <c r="P28" t="s">
        <v>75</v>
      </c>
    </row>
    <row r="29" spans="1:16" x14ac:dyDescent="0.35">
      <c r="A29" t="s">
        <v>3</v>
      </c>
      <c r="B29" t="s">
        <v>53</v>
      </c>
      <c r="C29">
        <v>6.3254434080999423E-4</v>
      </c>
      <c r="D29">
        <v>1.802089351885788E-2</v>
      </c>
      <c r="E29">
        <v>1.0523792844770851E-3</v>
      </c>
      <c r="F29">
        <v>3.1533514818911638E-2</v>
      </c>
      <c r="G29">
        <v>1.1005792702186991E-4</v>
      </c>
      <c r="H29" t="s">
        <v>88</v>
      </c>
      <c r="I29" t="s">
        <v>83</v>
      </c>
      <c r="J29" t="s">
        <v>93</v>
      </c>
      <c r="K29" t="s">
        <v>82</v>
      </c>
      <c r="L29" t="s">
        <v>78</v>
      </c>
      <c r="P29" t="s">
        <v>75</v>
      </c>
    </row>
    <row r="30" spans="1:16" x14ac:dyDescent="0.35">
      <c r="A30" t="s">
        <v>3</v>
      </c>
      <c r="B30" t="s">
        <v>13</v>
      </c>
      <c r="C30">
        <v>1.3339159652273099E-4</v>
      </c>
      <c r="D30">
        <v>1.5917590393584639E-2</v>
      </c>
      <c r="E30">
        <v>1.0947177229614501E-3</v>
      </c>
      <c r="F30">
        <v>6.2619473411489657E-2</v>
      </c>
      <c r="G30">
        <v>1.423470773200701E-5</v>
      </c>
      <c r="H30" t="s">
        <v>87</v>
      </c>
      <c r="I30" t="s">
        <v>76</v>
      </c>
      <c r="J30" t="s">
        <v>80</v>
      </c>
      <c r="K30" t="s">
        <v>81</v>
      </c>
      <c r="L30" t="s">
        <v>78</v>
      </c>
      <c r="P30" t="s">
        <v>75</v>
      </c>
    </row>
    <row r="31" spans="1:16" x14ac:dyDescent="0.35">
      <c r="A31" t="s">
        <v>3</v>
      </c>
      <c r="B31" t="s">
        <v>21</v>
      </c>
      <c r="C31">
        <v>4.5777094944096333E-5</v>
      </c>
      <c r="D31">
        <v>1.067391026345832E-3</v>
      </c>
      <c r="E31">
        <v>1.713131333913553E-6</v>
      </c>
      <c r="F31">
        <v>1.9743433902696889E-6</v>
      </c>
      <c r="G31">
        <v>9.1021207277604746E-6</v>
      </c>
      <c r="H31" t="s">
        <v>88</v>
      </c>
      <c r="I31" t="s">
        <v>83</v>
      </c>
      <c r="J31" t="s">
        <v>80</v>
      </c>
      <c r="K31" t="s">
        <v>81</v>
      </c>
      <c r="L31" t="s">
        <v>78</v>
      </c>
      <c r="P31" t="s">
        <v>75</v>
      </c>
    </row>
    <row r="32" spans="1:16" x14ac:dyDescent="0.35">
      <c r="A32" t="s">
        <v>3</v>
      </c>
      <c r="B32" t="s">
        <v>30</v>
      </c>
      <c r="C32">
        <v>8.2878542555305196E-5</v>
      </c>
      <c r="D32">
        <v>1.262207060038833E-2</v>
      </c>
      <c r="E32">
        <v>5.4047850680770111E-4</v>
      </c>
      <c r="F32">
        <v>5.154009123047093E-2</v>
      </c>
      <c r="G32">
        <v>1.163700446528062E-5</v>
      </c>
      <c r="H32" t="s">
        <v>91</v>
      </c>
      <c r="I32" t="s">
        <v>83</v>
      </c>
      <c r="J32" t="s">
        <v>80</v>
      </c>
      <c r="K32" t="s">
        <v>81</v>
      </c>
      <c r="L32" t="s">
        <v>78</v>
      </c>
      <c r="P32" t="s">
        <v>75</v>
      </c>
    </row>
    <row r="33" spans="1:16" x14ac:dyDescent="0.35">
      <c r="A33" t="s">
        <v>3</v>
      </c>
      <c r="B33" t="s">
        <v>38</v>
      </c>
      <c r="C33">
        <v>1.0441137215132931E-3</v>
      </c>
      <c r="D33">
        <v>2.9854772601074011E-4</v>
      </c>
      <c r="E33">
        <v>3.1781187927040879E-3</v>
      </c>
      <c r="F33">
        <v>3.4768129790224908E-2</v>
      </c>
      <c r="G33">
        <v>1.7262162264940421E-3</v>
      </c>
      <c r="H33" t="s">
        <v>79</v>
      </c>
      <c r="I33" t="s">
        <v>76</v>
      </c>
      <c r="J33" t="s">
        <v>93</v>
      </c>
      <c r="K33" t="s">
        <v>81</v>
      </c>
      <c r="L33" t="s">
        <v>78</v>
      </c>
      <c r="P33" t="s">
        <v>75</v>
      </c>
    </row>
    <row r="34" spans="1:16" x14ac:dyDescent="0.35">
      <c r="A34" t="s">
        <v>3</v>
      </c>
      <c r="B34" t="s">
        <v>45</v>
      </c>
      <c r="C34">
        <v>1.2823798466701851E-4</v>
      </c>
      <c r="D34">
        <v>1.7914229344530231E-2</v>
      </c>
      <c r="E34">
        <v>1.078652873577926E-3</v>
      </c>
      <c r="F34">
        <v>3.029051044941912E-2</v>
      </c>
      <c r="G34">
        <v>2.4874948939877431E-5</v>
      </c>
      <c r="H34" t="s">
        <v>87</v>
      </c>
      <c r="I34" t="s">
        <v>76</v>
      </c>
      <c r="J34" t="s">
        <v>93</v>
      </c>
      <c r="K34" t="s">
        <v>81</v>
      </c>
      <c r="L34" t="s">
        <v>78</v>
      </c>
      <c r="P34" t="s">
        <v>75</v>
      </c>
    </row>
    <row r="35" spans="1:16" x14ac:dyDescent="0.35">
      <c r="A35" t="s">
        <v>3</v>
      </c>
      <c r="B35" t="s">
        <v>52</v>
      </c>
      <c r="C35">
        <v>1.065615075990524E-4</v>
      </c>
      <c r="D35">
        <v>2.8182672013863781E-2</v>
      </c>
      <c r="E35">
        <v>1.946790132744513E-3</v>
      </c>
      <c r="F35">
        <v>5.1066858392046749E-2</v>
      </c>
      <c r="G35">
        <v>8.3812472155834995E-5</v>
      </c>
      <c r="H35" t="s">
        <v>88</v>
      </c>
      <c r="I35" t="s">
        <v>83</v>
      </c>
      <c r="J35" t="s">
        <v>93</v>
      </c>
      <c r="K35" t="s">
        <v>81</v>
      </c>
      <c r="L35" t="s">
        <v>78</v>
      </c>
      <c r="P35" t="s">
        <v>75</v>
      </c>
    </row>
    <row r="36" spans="1:16" x14ac:dyDescent="0.35">
      <c r="A36" t="s">
        <v>3</v>
      </c>
      <c r="B36" t="s">
        <v>59</v>
      </c>
      <c r="C36">
        <v>2.5150953798332008E-4</v>
      </c>
      <c r="D36">
        <v>9.9677425264774189E-3</v>
      </c>
      <c r="E36">
        <v>2.164639092718277E-3</v>
      </c>
      <c r="F36">
        <v>5.7731095333394808E-2</v>
      </c>
      <c r="G36">
        <v>1.4144954415056289E-4</v>
      </c>
      <c r="H36" t="s">
        <v>91</v>
      </c>
      <c r="I36" t="s">
        <v>83</v>
      </c>
      <c r="J36" t="s">
        <v>93</v>
      </c>
      <c r="K36" t="s">
        <v>81</v>
      </c>
      <c r="L36" t="s">
        <v>78</v>
      </c>
      <c r="P36" t="s">
        <v>75</v>
      </c>
    </row>
    <row r="37" spans="1:16" x14ac:dyDescent="0.35">
      <c r="A37" t="s">
        <v>3</v>
      </c>
      <c r="B37" t="s">
        <v>14</v>
      </c>
      <c r="C37">
        <v>2.6536234086399122E-4</v>
      </c>
      <c r="D37">
        <v>9.407892656528501E-3</v>
      </c>
      <c r="E37">
        <v>4.9736188984330395E-4</v>
      </c>
      <c r="F37">
        <v>3.1119612842193511E-2</v>
      </c>
      <c r="G37">
        <v>1.222284305606311E-5</v>
      </c>
      <c r="H37" t="s">
        <v>87</v>
      </c>
      <c r="I37" t="s">
        <v>76</v>
      </c>
      <c r="J37" t="s">
        <v>80</v>
      </c>
      <c r="K37" t="s">
        <v>82</v>
      </c>
      <c r="L37" t="s">
        <v>78</v>
      </c>
      <c r="P37" t="s">
        <v>75</v>
      </c>
    </row>
    <row r="38" spans="1:16" x14ac:dyDescent="0.35">
      <c r="A38" t="s">
        <v>3</v>
      </c>
      <c r="B38" t="s">
        <v>22</v>
      </c>
      <c r="C38">
        <v>4.6995566354643588E-4</v>
      </c>
      <c r="D38">
        <v>4.9401107143652433E-3</v>
      </c>
      <c r="E38">
        <v>3.6509963893157483E-4</v>
      </c>
      <c r="F38">
        <v>1.972027124860979E-2</v>
      </c>
      <c r="G38">
        <v>4.8262336270610344E-6</v>
      </c>
      <c r="H38" t="s">
        <v>88</v>
      </c>
      <c r="I38" t="s">
        <v>83</v>
      </c>
      <c r="J38" t="s">
        <v>80</v>
      </c>
      <c r="K38" t="s">
        <v>82</v>
      </c>
      <c r="L38" t="s">
        <v>78</v>
      </c>
      <c r="P38" t="s">
        <v>75</v>
      </c>
    </row>
    <row r="39" spans="1:16" x14ac:dyDescent="0.35">
      <c r="A39" t="s">
        <v>3</v>
      </c>
      <c r="B39" t="s">
        <v>31</v>
      </c>
      <c r="C39">
        <v>4.4212252176708737E-5</v>
      </c>
      <c r="D39">
        <v>3.7032455259912011E-3</v>
      </c>
      <c r="E39">
        <v>1.6478715847701131E-4</v>
      </c>
      <c r="F39">
        <v>2.2030725067598438E-2</v>
      </c>
      <c r="G39">
        <v>4.331162194310729E-6</v>
      </c>
      <c r="H39" t="s">
        <v>91</v>
      </c>
      <c r="I39" t="s">
        <v>83</v>
      </c>
      <c r="J39" t="s">
        <v>80</v>
      </c>
      <c r="K39" t="s">
        <v>82</v>
      </c>
      <c r="L39" t="s">
        <v>78</v>
      </c>
      <c r="P39" t="s">
        <v>75</v>
      </c>
    </row>
    <row r="40" spans="1:16" x14ac:dyDescent="0.35">
      <c r="A40" t="s">
        <v>3</v>
      </c>
      <c r="B40" t="s">
        <v>46</v>
      </c>
      <c r="C40">
        <v>2.1254321240410731E-4</v>
      </c>
      <c r="D40">
        <v>2.9854900462402151E-2</v>
      </c>
      <c r="E40">
        <v>1.4912800267487009E-3</v>
      </c>
      <c r="F40">
        <v>6.8451312322975508E-2</v>
      </c>
      <c r="G40">
        <v>1.541637284026675E-4</v>
      </c>
      <c r="H40" t="s">
        <v>87</v>
      </c>
      <c r="I40" t="s">
        <v>76</v>
      </c>
      <c r="J40" t="s">
        <v>93</v>
      </c>
      <c r="K40" t="s">
        <v>82</v>
      </c>
      <c r="L40" t="s">
        <v>78</v>
      </c>
      <c r="P40" t="s">
        <v>75</v>
      </c>
    </row>
    <row r="41" spans="1:16" x14ac:dyDescent="0.35">
      <c r="A41" t="s">
        <v>3</v>
      </c>
      <c r="B41" t="s">
        <v>60</v>
      </c>
      <c r="C41">
        <v>4.8856361208516924E-4</v>
      </c>
      <c r="D41">
        <v>7.4151224124751947E-2</v>
      </c>
      <c r="E41">
        <v>1.975854269245513E-3</v>
      </c>
      <c r="F41">
        <v>5.5420050862492583E-2</v>
      </c>
      <c r="G41">
        <v>4.5342153914754152E-4</v>
      </c>
      <c r="H41" t="s">
        <v>91</v>
      </c>
      <c r="I41" t="s">
        <v>83</v>
      </c>
      <c r="J41" t="s">
        <v>93</v>
      </c>
      <c r="K41" t="s">
        <v>82</v>
      </c>
      <c r="L41" t="s">
        <v>78</v>
      </c>
      <c r="P41" t="s">
        <v>75</v>
      </c>
    </row>
    <row r="42" spans="1:16" x14ac:dyDescent="0.35">
      <c r="A42" t="s">
        <v>3</v>
      </c>
      <c r="B42" t="s">
        <v>7</v>
      </c>
      <c r="C42">
        <v>1.4808023486575879E-4</v>
      </c>
      <c r="D42">
        <v>1.9625016458113671E-2</v>
      </c>
      <c r="E42">
        <v>1.019882405989011E-3</v>
      </c>
      <c r="F42">
        <v>8.4619761083194051E-2</v>
      </c>
      <c r="G42">
        <v>2.344818386601457E-5</v>
      </c>
      <c r="H42" t="s">
        <v>79</v>
      </c>
      <c r="I42" t="s">
        <v>76</v>
      </c>
      <c r="J42" t="s">
        <v>80</v>
      </c>
      <c r="K42" t="s">
        <v>81</v>
      </c>
      <c r="L42" t="s">
        <v>83</v>
      </c>
      <c r="P42" t="s">
        <v>75</v>
      </c>
    </row>
    <row r="43" spans="1:16" x14ac:dyDescent="0.35">
      <c r="A43" t="s">
        <v>3</v>
      </c>
      <c r="B43" t="s">
        <v>15</v>
      </c>
      <c r="C43">
        <v>1.197240663362231E-4</v>
      </c>
      <c r="D43">
        <v>1.6309700422412109E-2</v>
      </c>
      <c r="E43">
        <v>5.9255243543630321E-4</v>
      </c>
      <c r="F43">
        <v>1.6620225045020351E-2</v>
      </c>
      <c r="G43">
        <v>2.6239971632376669E-5</v>
      </c>
      <c r="H43" t="s">
        <v>87</v>
      </c>
      <c r="I43" t="s">
        <v>76</v>
      </c>
      <c r="J43" t="s">
        <v>80</v>
      </c>
      <c r="K43" t="s">
        <v>81</v>
      </c>
      <c r="L43" t="s">
        <v>83</v>
      </c>
      <c r="P43" t="s">
        <v>75</v>
      </c>
    </row>
    <row r="44" spans="1:16" x14ac:dyDescent="0.35">
      <c r="A44" t="s">
        <v>3</v>
      </c>
      <c r="B44" t="s">
        <v>23</v>
      </c>
      <c r="C44">
        <v>1.629815786044478E-4</v>
      </c>
      <c r="D44">
        <v>1.7874378247360469E-2</v>
      </c>
      <c r="E44">
        <v>6.0029542356170897E-4</v>
      </c>
      <c r="F44">
        <v>3.1783171412004103E-2</v>
      </c>
      <c r="G44">
        <v>2.7034954030315901E-5</v>
      </c>
      <c r="H44" t="s">
        <v>88</v>
      </c>
      <c r="I44" t="s">
        <v>83</v>
      </c>
      <c r="J44" t="s">
        <v>80</v>
      </c>
      <c r="K44" t="s">
        <v>81</v>
      </c>
      <c r="L44" t="s">
        <v>83</v>
      </c>
      <c r="P44" t="s">
        <v>75</v>
      </c>
    </row>
    <row r="45" spans="1:16" x14ac:dyDescent="0.35">
      <c r="A45" t="s">
        <v>3</v>
      </c>
      <c r="B45" t="s">
        <v>32</v>
      </c>
      <c r="C45">
        <v>1.3855988732076451E-4</v>
      </c>
      <c r="D45">
        <v>2.151866947797227E-2</v>
      </c>
      <c r="E45">
        <v>8.6972557928872681E-4</v>
      </c>
      <c r="F45">
        <v>8.3063637797715431E-3</v>
      </c>
      <c r="G45">
        <v>2.404272889045299E-5</v>
      </c>
      <c r="H45" t="s">
        <v>91</v>
      </c>
      <c r="I45" t="s">
        <v>83</v>
      </c>
      <c r="J45" t="s">
        <v>80</v>
      </c>
      <c r="K45" t="s">
        <v>81</v>
      </c>
      <c r="L45" t="s">
        <v>83</v>
      </c>
      <c r="P45" t="s">
        <v>75</v>
      </c>
    </row>
    <row r="46" spans="1:16" x14ac:dyDescent="0.35">
      <c r="A46" t="s">
        <v>3</v>
      </c>
      <c r="B46" t="s">
        <v>40</v>
      </c>
      <c r="C46">
        <v>3.0952839166858851E-4</v>
      </c>
      <c r="D46">
        <v>4.5471518613670311E-2</v>
      </c>
      <c r="E46">
        <v>3.6546088421548942E-3</v>
      </c>
      <c r="F46">
        <v>9.3935398318067936E-2</v>
      </c>
      <c r="G46">
        <v>1.1359507340908441E-4</v>
      </c>
      <c r="H46" t="s">
        <v>79</v>
      </c>
      <c r="I46" t="s">
        <v>76</v>
      </c>
      <c r="J46" t="s">
        <v>93</v>
      </c>
      <c r="K46" t="s">
        <v>81</v>
      </c>
      <c r="L46" t="s">
        <v>83</v>
      </c>
      <c r="P46" t="s">
        <v>75</v>
      </c>
    </row>
    <row r="47" spans="1:16" x14ac:dyDescent="0.35">
      <c r="A47" t="s">
        <v>3</v>
      </c>
      <c r="B47" t="s">
        <v>47</v>
      </c>
      <c r="C47">
        <v>2.4570431685375321E-4</v>
      </c>
      <c r="D47">
        <v>4.9217407777696488E-2</v>
      </c>
      <c r="E47">
        <v>4.3057461740300777E-3</v>
      </c>
      <c r="F47">
        <v>5.9199468892256892E-2</v>
      </c>
      <c r="G47">
        <v>2.130239210988947E-4</v>
      </c>
      <c r="H47" t="s">
        <v>87</v>
      </c>
      <c r="I47" t="s">
        <v>76</v>
      </c>
      <c r="J47" t="s">
        <v>93</v>
      </c>
      <c r="K47" t="s">
        <v>81</v>
      </c>
      <c r="L47" t="s">
        <v>83</v>
      </c>
      <c r="P47" t="s">
        <v>75</v>
      </c>
    </row>
    <row r="48" spans="1:16" x14ac:dyDescent="0.35">
      <c r="A48" t="s">
        <v>3</v>
      </c>
      <c r="B48" t="s">
        <v>54</v>
      </c>
      <c r="C48">
        <v>1.105568229814736E-4</v>
      </c>
      <c r="D48">
        <v>2.0501439174988489E-2</v>
      </c>
      <c r="E48">
        <v>2.1765759679711369E-3</v>
      </c>
      <c r="F48">
        <v>2.3820249559295108E-2</v>
      </c>
      <c r="G48">
        <v>5.8974339561048782E-5</v>
      </c>
      <c r="H48" t="s">
        <v>88</v>
      </c>
      <c r="I48" t="s">
        <v>83</v>
      </c>
      <c r="J48" t="s">
        <v>93</v>
      </c>
      <c r="K48" t="s">
        <v>81</v>
      </c>
      <c r="L48" t="s">
        <v>83</v>
      </c>
      <c r="P48" t="s">
        <v>75</v>
      </c>
    </row>
    <row r="49" spans="1:16" x14ac:dyDescent="0.35">
      <c r="A49" t="s">
        <v>3</v>
      </c>
      <c r="B49" t="s">
        <v>61</v>
      </c>
      <c r="C49">
        <v>2.8503197949933552E-4</v>
      </c>
      <c r="D49">
        <v>0.41246856771673129</v>
      </c>
      <c r="E49">
        <v>3.041774201080598E-3</v>
      </c>
      <c r="F49">
        <v>5.8916863636033101E-2</v>
      </c>
      <c r="G49">
        <v>3.8520262240323861E-4</v>
      </c>
      <c r="H49" t="s">
        <v>91</v>
      </c>
      <c r="I49" t="s">
        <v>83</v>
      </c>
      <c r="J49" t="s">
        <v>93</v>
      </c>
      <c r="K49" t="s">
        <v>81</v>
      </c>
      <c r="L49" t="s">
        <v>83</v>
      </c>
      <c r="P49" t="s">
        <v>75</v>
      </c>
    </row>
    <row r="50" spans="1:16" x14ac:dyDescent="0.35">
      <c r="A50" t="s">
        <v>3</v>
      </c>
      <c r="B50" t="s">
        <v>9</v>
      </c>
      <c r="C50">
        <v>6.705886046993354E-5</v>
      </c>
      <c r="D50">
        <v>6.506758432355232E-3</v>
      </c>
      <c r="E50">
        <v>3.5043082522560198E-4</v>
      </c>
      <c r="F50">
        <v>2.3156724788797409E-2</v>
      </c>
      <c r="G50">
        <v>5.9390709449753831E-6</v>
      </c>
      <c r="H50" t="s">
        <v>79</v>
      </c>
      <c r="I50" t="s">
        <v>76</v>
      </c>
      <c r="J50" t="s">
        <v>80</v>
      </c>
      <c r="K50" t="s">
        <v>82</v>
      </c>
      <c r="L50" t="s">
        <v>83</v>
      </c>
      <c r="P50" t="s">
        <v>75</v>
      </c>
    </row>
    <row r="51" spans="1:16" x14ac:dyDescent="0.35">
      <c r="A51" t="s">
        <v>3</v>
      </c>
      <c r="B51" t="s">
        <v>17</v>
      </c>
      <c r="C51">
        <v>9.3236186299183233E-5</v>
      </c>
      <c r="D51">
        <v>7.0790049532049254E-3</v>
      </c>
      <c r="E51">
        <v>1.0336354525044989E-3</v>
      </c>
      <c r="F51">
        <v>1.179781332963723E-2</v>
      </c>
      <c r="G51">
        <v>2.7371942163251841E-5</v>
      </c>
      <c r="H51" t="s">
        <v>87</v>
      </c>
      <c r="I51" t="s">
        <v>76</v>
      </c>
      <c r="J51" t="s">
        <v>80</v>
      </c>
      <c r="K51" t="s">
        <v>82</v>
      </c>
      <c r="L51" t="s">
        <v>83</v>
      </c>
      <c r="P51" t="s">
        <v>75</v>
      </c>
    </row>
    <row r="52" spans="1:16" x14ac:dyDescent="0.35">
      <c r="A52" t="s">
        <v>3</v>
      </c>
      <c r="B52" t="s">
        <v>25</v>
      </c>
      <c r="C52">
        <v>1.854482530968042E-5</v>
      </c>
      <c r="D52">
        <v>4.9465545090586508E-3</v>
      </c>
      <c r="E52">
        <v>7.3116299401805959E-7</v>
      </c>
      <c r="F52">
        <v>8.4264807716265638E-7</v>
      </c>
      <c r="G52">
        <v>3.8847773731508994E-6</v>
      </c>
      <c r="H52" t="s">
        <v>88</v>
      </c>
      <c r="I52" t="s">
        <v>83</v>
      </c>
      <c r="J52" t="s">
        <v>80</v>
      </c>
      <c r="K52" t="s">
        <v>82</v>
      </c>
      <c r="L52" t="s">
        <v>83</v>
      </c>
      <c r="P52" t="s">
        <v>75</v>
      </c>
    </row>
    <row r="53" spans="1:16" x14ac:dyDescent="0.35">
      <c r="A53" t="s">
        <v>3</v>
      </c>
      <c r="B53" t="s">
        <v>34</v>
      </c>
      <c r="C53">
        <v>1.220415410017058E-4</v>
      </c>
      <c r="D53">
        <v>6.0218826126084996E-3</v>
      </c>
      <c r="E53">
        <v>4.0332643695221082E-4</v>
      </c>
      <c r="F53">
        <v>2.4790024671168219E-2</v>
      </c>
      <c r="G53">
        <v>3.4985229531334329E-6</v>
      </c>
      <c r="H53" t="s">
        <v>91</v>
      </c>
      <c r="I53" t="s">
        <v>83</v>
      </c>
      <c r="J53" t="s">
        <v>80</v>
      </c>
      <c r="K53" t="s">
        <v>82</v>
      </c>
      <c r="L53" t="s">
        <v>83</v>
      </c>
      <c r="P53" t="s">
        <v>75</v>
      </c>
    </row>
    <row r="54" spans="1:16" x14ac:dyDescent="0.35">
      <c r="A54" t="s">
        <v>3</v>
      </c>
      <c r="B54" t="s">
        <v>42</v>
      </c>
      <c r="C54">
        <v>2.132106839724027E-4</v>
      </c>
      <c r="D54">
        <v>2.131132853759353E-2</v>
      </c>
      <c r="E54">
        <v>1.034323515725252E-3</v>
      </c>
      <c r="F54">
        <v>3.651483767653365E-2</v>
      </c>
      <c r="G54">
        <v>2.1680352527311751E-5</v>
      </c>
      <c r="H54" t="s">
        <v>79</v>
      </c>
      <c r="I54" t="s">
        <v>76</v>
      </c>
      <c r="J54" t="s">
        <v>93</v>
      </c>
      <c r="K54" t="s">
        <v>82</v>
      </c>
      <c r="L54" t="s">
        <v>83</v>
      </c>
      <c r="P54" t="s">
        <v>75</v>
      </c>
    </row>
    <row r="55" spans="1:16" x14ac:dyDescent="0.35">
      <c r="A55" t="s">
        <v>3</v>
      </c>
      <c r="B55" t="s">
        <v>49</v>
      </c>
      <c r="C55">
        <v>2.180393434578421E-6</v>
      </c>
      <c r="D55">
        <v>8.0336848392196045E-3</v>
      </c>
      <c r="E55">
        <v>5.5460706582330193E-4</v>
      </c>
      <c r="F55">
        <v>1.383769903619503E-2</v>
      </c>
      <c r="G55">
        <v>1.191431578880983E-5</v>
      </c>
      <c r="H55" t="s">
        <v>87</v>
      </c>
      <c r="I55" t="s">
        <v>76</v>
      </c>
      <c r="J55" t="s">
        <v>93</v>
      </c>
      <c r="K55" t="s">
        <v>82</v>
      </c>
      <c r="L55" t="s">
        <v>83</v>
      </c>
      <c r="P55" t="s">
        <v>75</v>
      </c>
    </row>
    <row r="56" spans="1:16" x14ac:dyDescent="0.35">
      <c r="A56" t="s">
        <v>3</v>
      </c>
      <c r="B56" t="s">
        <v>56</v>
      </c>
      <c r="C56">
        <v>6.7047666823048896E-5</v>
      </c>
      <c r="D56">
        <v>2.5141699416118862E-2</v>
      </c>
      <c r="E56">
        <v>1.6772977164224989E-3</v>
      </c>
      <c r="F56">
        <v>1.2186568843587301E-2</v>
      </c>
      <c r="G56">
        <v>3.1236418950543688E-5</v>
      </c>
      <c r="H56" t="s">
        <v>88</v>
      </c>
      <c r="I56" t="s">
        <v>83</v>
      </c>
      <c r="J56" t="s">
        <v>93</v>
      </c>
      <c r="K56" t="s">
        <v>82</v>
      </c>
      <c r="L56" t="s">
        <v>83</v>
      </c>
      <c r="P56" t="s">
        <v>75</v>
      </c>
    </row>
    <row r="57" spans="1:16" x14ac:dyDescent="0.35">
      <c r="A57" t="s">
        <v>3</v>
      </c>
      <c r="B57" t="s">
        <v>10</v>
      </c>
      <c r="C57">
        <v>1.02853317185532E-4</v>
      </c>
      <c r="D57">
        <v>9.4079697289726517E-3</v>
      </c>
      <c r="E57">
        <v>3.1926263137244008E-5</v>
      </c>
      <c r="F57">
        <v>2.0868493092621961E-2</v>
      </c>
      <c r="G57">
        <v>2.2161571159409021E-5</v>
      </c>
      <c r="H57" t="s">
        <v>79</v>
      </c>
      <c r="I57" t="s">
        <v>83</v>
      </c>
      <c r="J57" t="s">
        <v>80</v>
      </c>
      <c r="K57" t="s">
        <v>82</v>
      </c>
      <c r="L57" t="s">
        <v>85</v>
      </c>
      <c r="M57" t="s">
        <v>75</v>
      </c>
      <c r="N57">
        <v>0</v>
      </c>
      <c r="O57">
        <v>0</v>
      </c>
      <c r="P57" t="s">
        <v>75</v>
      </c>
    </row>
    <row r="58" spans="1:16" x14ac:dyDescent="0.35">
      <c r="A58" t="s">
        <v>3</v>
      </c>
      <c r="B58" t="s">
        <v>26</v>
      </c>
      <c r="C58">
        <v>4.6250029436726663E-5</v>
      </c>
      <c r="D58">
        <v>4.3708391821757137E-5</v>
      </c>
      <c r="E58">
        <v>1.838748318304268E-3</v>
      </c>
      <c r="F58">
        <v>6.0507919033066272E-2</v>
      </c>
      <c r="G58">
        <v>2.527238649741463E-5</v>
      </c>
      <c r="H58" t="s">
        <v>87</v>
      </c>
      <c r="I58" t="s">
        <v>83</v>
      </c>
      <c r="J58" t="s">
        <v>80</v>
      </c>
      <c r="K58" t="s">
        <v>82</v>
      </c>
      <c r="L58" t="s">
        <v>85</v>
      </c>
      <c r="M58" t="s">
        <v>90</v>
      </c>
      <c r="N58">
        <v>1</v>
      </c>
      <c r="O58">
        <v>0</v>
      </c>
      <c r="P58" t="s">
        <v>72</v>
      </c>
    </row>
    <row r="59" spans="1:16" x14ac:dyDescent="0.35">
      <c r="A59" t="s">
        <v>27</v>
      </c>
      <c r="B59" t="s">
        <v>28</v>
      </c>
    </row>
    <row r="60" spans="1:16" x14ac:dyDescent="0.35">
      <c r="A60" t="s">
        <v>27</v>
      </c>
      <c r="B60" t="s">
        <v>36</v>
      </c>
    </row>
    <row r="61" spans="1:16" x14ac:dyDescent="0.35">
      <c r="A61" t="s">
        <v>27</v>
      </c>
      <c r="B61" t="s">
        <v>58</v>
      </c>
    </row>
    <row r="62" spans="1:16" x14ac:dyDescent="0.35">
      <c r="A62" t="s">
        <v>2</v>
      </c>
      <c r="C62">
        <v>0.77752163589636158</v>
      </c>
      <c r="D62">
        <v>0.74233644648931796</v>
      </c>
      <c r="E62">
        <v>0.79189644892266409</v>
      </c>
      <c r="F62">
        <v>0.96147079016321779</v>
      </c>
      <c r="G62">
        <v>0.86587843533936848</v>
      </c>
    </row>
    <row r="63" spans="1:16" x14ac:dyDescent="0.35">
      <c r="A63" t="s">
        <v>2</v>
      </c>
      <c r="C63">
        <v>0.88502392176602185</v>
      </c>
      <c r="D63">
        <v>0.984260920416417</v>
      </c>
      <c r="E63">
        <v>0.83943338406948875</v>
      </c>
      <c r="F63">
        <v>0.8049080735250369</v>
      </c>
      <c r="G63">
        <v>1.272278382286038</v>
      </c>
    </row>
    <row r="64" spans="1:16" x14ac:dyDescent="0.35">
      <c r="A64" t="s">
        <v>2</v>
      </c>
      <c r="C64">
        <v>0.95472386190878034</v>
      </c>
      <c r="D64">
        <v>0.84802227837576327</v>
      </c>
      <c r="E64">
        <v>0.80686665058281992</v>
      </c>
      <c r="F64">
        <v>0.98380850704455924</v>
      </c>
      <c r="G64">
        <v>1.17125364794022</v>
      </c>
    </row>
    <row r="65" spans="1:7" x14ac:dyDescent="0.35">
      <c r="A65" t="s">
        <v>2</v>
      </c>
      <c r="C65">
        <v>0.81080606475208428</v>
      </c>
      <c r="D65">
        <v>0.8193946025686808</v>
      </c>
      <c r="E65">
        <v>0.80669783766250192</v>
      </c>
      <c r="F65">
        <v>0.82645232731452067</v>
      </c>
      <c r="G65">
        <v>0.92447477210218498</v>
      </c>
    </row>
    <row r="66" spans="1:7" x14ac:dyDescent="0.35">
      <c r="A66" t="s">
        <v>2</v>
      </c>
      <c r="C66">
        <v>0.86946542770384772</v>
      </c>
      <c r="D66">
        <v>0.8500782211537149</v>
      </c>
      <c r="E66">
        <v>0.83796704822583568</v>
      </c>
      <c r="F66">
        <v>0.79100881873808448</v>
      </c>
      <c r="G66">
        <v>0.97126445862178989</v>
      </c>
    </row>
    <row r="67" spans="1:7" x14ac:dyDescent="0.35">
      <c r="A67" t="s">
        <v>2</v>
      </c>
      <c r="C67">
        <v>0.82678327216305969</v>
      </c>
      <c r="D67">
        <v>0.8066260711939004</v>
      </c>
      <c r="E67">
        <v>0.80237149153132425</v>
      </c>
      <c r="F67">
        <v>0.76024411511025569</v>
      </c>
      <c r="G67">
        <v>0.97798549416307079</v>
      </c>
    </row>
    <row r="68" spans="1:7" x14ac:dyDescent="0.35">
      <c r="A68" t="s">
        <v>2</v>
      </c>
      <c r="C68">
        <v>1.06694994299174</v>
      </c>
      <c r="D68">
        <v>1.454604740601168</v>
      </c>
      <c r="E68">
        <v>1.3954319330124541</v>
      </c>
      <c r="F68">
        <v>1.032249479330311</v>
      </c>
      <c r="G68">
        <v>0.93938339358589185</v>
      </c>
    </row>
    <row r="69" spans="1:7" x14ac:dyDescent="0.35">
      <c r="A69" t="s">
        <v>2</v>
      </c>
      <c r="C69">
        <v>1.0707320790384629</v>
      </c>
      <c r="D69">
        <v>1.456617831050979</v>
      </c>
      <c r="E69">
        <v>1.479114781375324</v>
      </c>
      <c r="F69">
        <v>1.0305809681979641</v>
      </c>
      <c r="G69">
        <v>0.94643583081088811</v>
      </c>
    </row>
    <row r="70" spans="1:7" x14ac:dyDescent="0.35">
      <c r="A70" t="s">
        <v>2</v>
      </c>
      <c r="C70">
        <v>1.143465353716264</v>
      </c>
      <c r="D70">
        <v>1.42613080875252</v>
      </c>
      <c r="E70">
        <v>1.4450746722365571</v>
      </c>
      <c r="F70">
        <v>0.96307595949548686</v>
      </c>
      <c r="G70">
        <v>0.96130607278712665</v>
      </c>
    </row>
    <row r="71" spans="1:7" x14ac:dyDescent="0.35">
      <c r="A71" t="s">
        <v>2</v>
      </c>
      <c r="C71">
        <v>1.2280870639964621</v>
      </c>
      <c r="D71">
        <v>1.0080176449592599</v>
      </c>
      <c r="E71">
        <v>1.1674200189840309</v>
      </c>
      <c r="F71">
        <v>0.91171306289119647</v>
      </c>
      <c r="G71">
        <v>0.70456122365065443</v>
      </c>
    </row>
    <row r="72" spans="1:7" x14ac:dyDescent="0.35">
      <c r="A72" t="s">
        <v>2</v>
      </c>
      <c r="C72">
        <v>1.2737493353966469</v>
      </c>
      <c r="D72">
        <v>0.95745682416241107</v>
      </c>
      <c r="E72">
        <v>0.89351407617826906</v>
      </c>
      <c r="F72">
        <v>0.95042067656188567</v>
      </c>
      <c r="G72">
        <v>0.85473371856549707</v>
      </c>
    </row>
    <row r="73" spans="1:7" x14ac:dyDescent="0.35">
      <c r="A73" t="s">
        <v>2</v>
      </c>
      <c r="C73">
        <v>1.063960447162188</v>
      </c>
      <c r="D73">
        <v>0.95028174575573798</v>
      </c>
      <c r="E73">
        <v>0.79962107790286363</v>
      </c>
      <c r="F73">
        <v>0.93692425297262527</v>
      </c>
      <c r="G73">
        <v>0.87214482526758019</v>
      </c>
    </row>
    <row r="74" spans="1:7" x14ac:dyDescent="0.35">
      <c r="A74" t="s">
        <v>2</v>
      </c>
      <c r="C74">
        <v>1.347922839073658</v>
      </c>
      <c r="D74">
        <v>1.221156012021634</v>
      </c>
      <c r="E74">
        <v>1.271546029316075</v>
      </c>
      <c r="F74">
        <v>2.0119244002872572</v>
      </c>
      <c r="G74">
        <v>1.4142047858774449</v>
      </c>
    </row>
    <row r="75" spans="1:7" x14ac:dyDescent="0.35">
      <c r="A75" t="s">
        <v>2</v>
      </c>
      <c r="C75">
        <v>1.3079244545922479</v>
      </c>
      <c r="D75">
        <v>1.056890739829806</v>
      </c>
      <c r="E75">
        <v>1.28105170340465</v>
      </c>
      <c r="F75">
        <v>2.0776355536182809</v>
      </c>
      <c r="G75">
        <v>1.4905456087484379</v>
      </c>
    </row>
    <row r="76" spans="1:7" x14ac:dyDescent="0.35">
      <c r="A76" t="s">
        <v>2</v>
      </c>
      <c r="C76">
        <v>1.152490229690661</v>
      </c>
      <c r="D76">
        <v>1.1728128963731299</v>
      </c>
      <c r="E76">
        <v>1.271263305618314</v>
      </c>
      <c r="F76">
        <v>1.724365450794523</v>
      </c>
      <c r="G76">
        <v>1.4891591327440741</v>
      </c>
    </row>
    <row r="77" spans="1:7" x14ac:dyDescent="0.35">
      <c r="A77" t="s">
        <v>2</v>
      </c>
      <c r="C77">
        <v>0.99268724727543889</v>
      </c>
      <c r="D77">
        <v>1.0911007962530479</v>
      </c>
      <c r="E77">
        <v>1.1579697854874491</v>
      </c>
      <c r="F77">
        <v>1.385434772431545</v>
      </c>
      <c r="G77">
        <v>1.138229093123561</v>
      </c>
    </row>
    <row r="78" spans="1:7" x14ac:dyDescent="0.35">
      <c r="A78" t="s">
        <v>2</v>
      </c>
      <c r="C78">
        <v>1.088552725403287</v>
      </c>
      <c r="D78">
        <v>1.0497041868000889</v>
      </c>
      <c r="E78">
        <v>1.2980127742380689</v>
      </c>
      <c r="F78">
        <v>1.4516422666554949</v>
      </c>
      <c r="G78">
        <v>1.0743906418283049</v>
      </c>
    </row>
    <row r="79" spans="1:7" x14ac:dyDescent="0.35">
      <c r="A79" t="s">
        <v>2</v>
      </c>
      <c r="C79">
        <v>1.202731238388153</v>
      </c>
      <c r="D79">
        <v>1.108786925862526</v>
      </c>
      <c r="E79">
        <v>1.0942743296572</v>
      </c>
      <c r="F79">
        <v>1.3879672685193649</v>
      </c>
      <c r="G79">
        <v>0.91156016902468828</v>
      </c>
    </row>
    <row r="80" spans="1:7" x14ac:dyDescent="0.35">
      <c r="A80" t="s">
        <v>2</v>
      </c>
      <c r="C80">
        <v>0.90999532508277625</v>
      </c>
      <c r="D80">
        <v>0.95199700600564896</v>
      </c>
      <c r="E80">
        <v>0.99327855137233767</v>
      </c>
      <c r="F80">
        <v>0.74347882955791167</v>
      </c>
      <c r="G80">
        <v>0.62229973338782196</v>
      </c>
    </row>
    <row r="81" spans="1:7" x14ac:dyDescent="0.35">
      <c r="A81" t="s">
        <v>2</v>
      </c>
      <c r="C81">
        <v>1.3847264023378549</v>
      </c>
      <c r="D81">
        <v>1.0530622306550801</v>
      </c>
      <c r="E81">
        <v>1.1171765452089799</v>
      </c>
      <c r="F81">
        <v>0.57295027407958299</v>
      </c>
      <c r="G81">
        <v>0.62615987930332528</v>
      </c>
    </row>
    <row r="82" spans="1:7" x14ac:dyDescent="0.35">
      <c r="A82" t="s">
        <v>2</v>
      </c>
      <c r="C82">
        <v>0.92662587815174513</v>
      </c>
      <c r="D82">
        <v>0.9071484956028697</v>
      </c>
      <c r="E82">
        <v>1.00987968404691</v>
      </c>
      <c r="F82">
        <v>0.73403870202502575</v>
      </c>
      <c r="G82">
        <v>0.70471442346957314</v>
      </c>
    </row>
    <row r="83" spans="1:7" x14ac:dyDescent="0.35">
      <c r="A83" t="s">
        <v>2</v>
      </c>
      <c r="C83">
        <v>0.87384264082002916</v>
      </c>
      <c r="D83">
        <v>0.76471589378656835</v>
      </c>
      <c r="E83">
        <v>0.52674689612882752</v>
      </c>
      <c r="F83">
        <v>1</v>
      </c>
      <c r="G83">
        <v>1</v>
      </c>
    </row>
    <row r="84" spans="1:7" x14ac:dyDescent="0.35">
      <c r="A84" t="s">
        <v>2</v>
      </c>
      <c r="C84">
        <v>0.85446335189239186</v>
      </c>
      <c r="D84">
        <v>0.77533567956165006</v>
      </c>
      <c r="E84">
        <v>0.79136594523820636</v>
      </c>
      <c r="F84">
        <v>1</v>
      </c>
      <c r="G84">
        <v>1</v>
      </c>
    </row>
    <row r="85" spans="1:7" x14ac:dyDescent="0.35">
      <c r="A85" t="s">
        <v>2</v>
      </c>
      <c r="C85">
        <v>0.52174414372407163</v>
      </c>
      <c r="E85">
        <v>0.8684367236481092</v>
      </c>
      <c r="F85">
        <v>1</v>
      </c>
      <c r="G85">
        <v>1</v>
      </c>
    </row>
  </sheetData>
  <sortState xmlns:xlrd2="http://schemas.microsoft.com/office/spreadsheetml/2017/richdata2" ref="A2:P85">
    <sortCondition ref="B1:B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31B12-D0D6-465B-AAB0-0F2E81710A59}">
  <dimension ref="A1:AD124"/>
  <sheetViews>
    <sheetView topLeftCell="J1" workbookViewId="0">
      <selection activeCell="L6" sqref="L6:T10"/>
    </sheetView>
  </sheetViews>
  <sheetFormatPr baseColWidth="10" defaultRowHeight="14.5" x14ac:dyDescent="0.35"/>
  <cols>
    <col min="1" max="1" width="8.54296875" bestFit="1" customWidth="1"/>
    <col min="2" max="5" width="11.81640625" bestFit="1" customWidth="1"/>
    <col min="6" max="6" width="11.81640625" style="6" hidden="1" customWidth="1"/>
    <col min="7" max="7" width="3.6328125" customWidth="1"/>
    <col min="8" max="8" width="3" customWidth="1"/>
    <col min="13" max="13" width="11.81640625" bestFit="1" customWidth="1"/>
    <col min="15" max="19" width="11.81640625" bestFit="1" customWidth="1"/>
    <col min="22" max="22" width="11.81640625" bestFit="1" customWidth="1"/>
  </cols>
  <sheetData>
    <row r="1" spans="1:20" x14ac:dyDescent="0.35">
      <c r="A1" s="1" t="s">
        <v>1</v>
      </c>
      <c r="B1" s="1" t="s">
        <v>101</v>
      </c>
      <c r="C1" s="1" t="s">
        <v>102</v>
      </c>
      <c r="D1" s="1" t="s">
        <v>103</v>
      </c>
      <c r="E1" s="1" t="s">
        <v>104</v>
      </c>
      <c r="F1" s="5" t="s">
        <v>105</v>
      </c>
      <c r="G1" s="1" t="s">
        <v>67</v>
      </c>
      <c r="H1" s="1" t="s">
        <v>68</v>
      </c>
      <c r="I1" s="1" t="s">
        <v>69</v>
      </c>
      <c r="J1" s="1" t="s">
        <v>70</v>
      </c>
      <c r="R1" s="5"/>
    </row>
    <row r="2" spans="1:20" x14ac:dyDescent="0.35">
      <c r="A2" s="7" t="s">
        <v>5</v>
      </c>
      <c r="B2" s="7">
        <v>9.5898967776999634E-5</v>
      </c>
      <c r="C2" s="7">
        <v>8.545308506793102E-3</v>
      </c>
      <c r="D2" s="7">
        <v>4.8105712352408702E-4</v>
      </c>
      <c r="E2" s="7">
        <v>3.9101721484270192E-2</v>
      </c>
      <c r="F2" s="13">
        <v>5.2402037531221527E-4</v>
      </c>
      <c r="G2" s="7" t="s">
        <v>76</v>
      </c>
      <c r="H2" s="7" t="s">
        <v>80</v>
      </c>
      <c r="I2" s="7" t="s">
        <v>81</v>
      </c>
      <c r="J2" s="7" t="s">
        <v>78</v>
      </c>
      <c r="R2" s="6"/>
    </row>
    <row r="3" spans="1:20" x14ac:dyDescent="0.35">
      <c r="A3" s="7" t="s">
        <v>6</v>
      </c>
      <c r="B3" s="7">
        <v>8.0767900731865553E-5</v>
      </c>
      <c r="C3" s="7">
        <v>1.7698590868000089E-3</v>
      </c>
      <c r="D3" s="7">
        <v>1.4469270818558261E-4</v>
      </c>
      <c r="E3" s="7">
        <v>5.9612199444113037E-3</v>
      </c>
      <c r="F3" s="13">
        <v>1.397055112719769E-5</v>
      </c>
      <c r="G3" s="7" t="s">
        <v>76</v>
      </c>
      <c r="H3" s="7" t="s">
        <v>80</v>
      </c>
      <c r="I3" s="7" t="s">
        <v>82</v>
      </c>
      <c r="J3" s="7" t="s">
        <v>78</v>
      </c>
      <c r="R3" s="6"/>
    </row>
    <row r="4" spans="1:20" x14ac:dyDescent="0.35">
      <c r="A4" s="7" t="s">
        <v>13</v>
      </c>
      <c r="B4" s="7">
        <v>1.3339159652273679E-4</v>
      </c>
      <c r="C4" s="7">
        <v>1.5917590393584639E-2</v>
      </c>
      <c r="D4" s="7">
        <v>1.0947177229614501E-3</v>
      </c>
      <c r="E4" s="7">
        <v>6.2619473411489657E-2</v>
      </c>
      <c r="F4" s="13">
        <v>1.423470773200701E-5</v>
      </c>
      <c r="G4" s="7" t="s">
        <v>76</v>
      </c>
      <c r="H4" s="7" t="s">
        <v>80</v>
      </c>
      <c r="I4" s="7" t="s">
        <v>81</v>
      </c>
      <c r="J4" s="7" t="s">
        <v>78</v>
      </c>
      <c r="R4" s="6"/>
    </row>
    <row r="5" spans="1:20" x14ac:dyDescent="0.35">
      <c r="A5" s="7" t="s">
        <v>21</v>
      </c>
      <c r="B5" s="7">
        <v>4.577709494409947E-5</v>
      </c>
      <c r="C5" s="7">
        <v>1.067391026345832E-3</v>
      </c>
      <c r="D5" s="7">
        <v>1.713131333913553E-6</v>
      </c>
      <c r="E5" s="7">
        <v>1.9743433902696889E-6</v>
      </c>
      <c r="F5" s="13">
        <v>9.1021207277604746E-6</v>
      </c>
      <c r="G5" s="7" t="s">
        <v>83</v>
      </c>
      <c r="H5" s="7" t="s">
        <v>80</v>
      </c>
      <c r="I5" s="7" t="s">
        <v>81</v>
      </c>
      <c r="J5" s="7" t="s">
        <v>78</v>
      </c>
    </row>
    <row r="6" spans="1:20" x14ac:dyDescent="0.35">
      <c r="A6" s="7" t="s">
        <v>30</v>
      </c>
      <c r="B6" s="7">
        <v>8.2878542555306063E-5</v>
      </c>
      <c r="C6" s="7">
        <v>1.262207060038833E-2</v>
      </c>
      <c r="D6" s="7">
        <v>5.4047850680770111E-4</v>
      </c>
      <c r="E6" s="7">
        <v>5.154009123047093E-2</v>
      </c>
      <c r="F6" s="13">
        <v>1.163700446528062E-5</v>
      </c>
      <c r="G6" s="7" t="s">
        <v>83</v>
      </c>
      <c r="H6" s="7" t="s">
        <v>80</v>
      </c>
      <c r="I6" s="7" t="s">
        <v>81</v>
      </c>
      <c r="J6" s="7" t="s">
        <v>78</v>
      </c>
    </row>
    <row r="7" spans="1:20" x14ac:dyDescent="0.35">
      <c r="A7" s="7" t="s">
        <v>14</v>
      </c>
      <c r="B7" s="7">
        <v>2.6536234086399621E-4</v>
      </c>
      <c r="C7" s="7">
        <v>9.407892656528501E-3</v>
      </c>
      <c r="D7" s="7">
        <v>4.9736188984330395E-4</v>
      </c>
      <c r="E7" s="7">
        <v>3.1119612842193511E-2</v>
      </c>
      <c r="F7" s="13">
        <v>1.222284305606311E-5</v>
      </c>
      <c r="G7" s="7" t="s">
        <v>76</v>
      </c>
      <c r="H7" s="7" t="s">
        <v>80</v>
      </c>
      <c r="I7" s="7" t="s">
        <v>82</v>
      </c>
      <c r="J7" s="7" t="s">
        <v>78</v>
      </c>
      <c r="M7" s="38" t="s">
        <v>78</v>
      </c>
      <c r="N7" s="38"/>
      <c r="O7" s="37" t="s">
        <v>83</v>
      </c>
      <c r="P7" s="37"/>
      <c r="Q7" s="11" t="s">
        <v>106</v>
      </c>
      <c r="R7" s="11"/>
      <c r="S7" s="11"/>
    </row>
    <row r="8" spans="1:20" x14ac:dyDescent="0.35">
      <c r="A8" s="7" t="s">
        <v>22</v>
      </c>
      <c r="B8" s="7">
        <v>4.6995566354643669E-4</v>
      </c>
      <c r="C8" s="7">
        <v>4.9401107143652433E-3</v>
      </c>
      <c r="D8" s="7">
        <v>3.6509963893157483E-4</v>
      </c>
      <c r="E8" s="7">
        <v>1.972027124860979E-2</v>
      </c>
      <c r="F8" s="13">
        <v>4.8262336270610344E-6</v>
      </c>
      <c r="G8" s="7" t="s">
        <v>83</v>
      </c>
      <c r="H8" s="7" t="s">
        <v>80</v>
      </c>
      <c r="I8" s="7" t="s">
        <v>82</v>
      </c>
      <c r="J8" s="7" t="s">
        <v>78</v>
      </c>
      <c r="L8" s="1" t="s">
        <v>101</v>
      </c>
      <c r="M8" s="7" t="s">
        <v>107</v>
      </c>
      <c r="N8" s="7" t="s">
        <v>82</v>
      </c>
      <c r="O8" s="8" t="s">
        <v>107</v>
      </c>
      <c r="P8" s="8" t="s">
        <v>82</v>
      </c>
      <c r="Q8" s="4" t="s">
        <v>108</v>
      </c>
      <c r="R8" s="4" t="s">
        <v>82</v>
      </c>
      <c r="S8" s="4" t="s">
        <v>77</v>
      </c>
    </row>
    <row r="9" spans="1:20" x14ac:dyDescent="0.35">
      <c r="A9" s="7" t="s">
        <v>31</v>
      </c>
      <c r="B9" s="7">
        <v>4.4212252176711177E-5</v>
      </c>
      <c r="C9" s="7">
        <v>3.7032455259912011E-3</v>
      </c>
      <c r="D9" s="7">
        <v>1.6478715847701131E-4</v>
      </c>
      <c r="E9" s="7">
        <v>2.2030725067598438E-2</v>
      </c>
      <c r="F9" s="13">
        <v>4.331162194310729E-6</v>
      </c>
      <c r="G9" s="7" t="s">
        <v>83</v>
      </c>
      <c r="H9" s="7" t="s">
        <v>80</v>
      </c>
      <c r="I9" s="7" t="s">
        <v>82</v>
      </c>
      <c r="J9" s="7" t="s">
        <v>78</v>
      </c>
      <c r="L9" t="s">
        <v>80</v>
      </c>
      <c r="M9">
        <f>AVERAGE(B2,B4:B6)</f>
        <v>8.9486550449785487E-5</v>
      </c>
      <c r="N9">
        <f>AVERAGE(B3,B7:B9)</f>
        <v>2.150745393297524E-4</v>
      </c>
      <c r="O9">
        <f>AVERAGE(B18:B21)</f>
        <v>1.4233644178180362E-4</v>
      </c>
      <c r="P9">
        <f>AVERAGE(B22:B25)</f>
        <v>7.5220353270129297E-5</v>
      </c>
      <c r="Q9">
        <f>AVERAGE(B37)</f>
        <v>5.1695845460327464E-6</v>
      </c>
      <c r="T9" t="s">
        <v>83</v>
      </c>
    </row>
    <row r="10" spans="1:20" x14ac:dyDescent="0.35">
      <c r="A10" s="7" t="s">
        <v>39</v>
      </c>
      <c r="B10" s="7">
        <v>1.7838774066397659E-4</v>
      </c>
      <c r="C10" s="7">
        <v>8.1479694390694935E-6</v>
      </c>
      <c r="D10" s="7">
        <v>4.1683389329656489E-4</v>
      </c>
      <c r="E10" s="7">
        <v>5.511134171663175E-3</v>
      </c>
      <c r="F10" s="13">
        <v>4.7111921590028578E-5</v>
      </c>
      <c r="G10" s="7" t="s">
        <v>76</v>
      </c>
      <c r="H10" s="7" t="s">
        <v>93</v>
      </c>
      <c r="I10" s="7" t="s">
        <v>82</v>
      </c>
      <c r="J10" s="7" t="s">
        <v>78</v>
      </c>
      <c r="L10" t="s">
        <v>93</v>
      </c>
      <c r="M10">
        <f>AVERAGE(B12:B15)</f>
        <v>3.8260568794068364E-4</v>
      </c>
      <c r="N10">
        <f>AVERAGE(B10:B11,B16:B17)</f>
        <v>3.7800972649082768E-4</v>
      </c>
      <c r="O10">
        <f>AVERAGE(B27:B30)</f>
        <v>2.3770537775079403E-4</v>
      </c>
      <c r="P10">
        <f>AVERAGE(B31:B33,B26)</f>
        <v>8.8012669295913881E-5</v>
      </c>
      <c r="Q10">
        <f>AVERAGE(B39:B40,B36,B34)</f>
        <v>4.0252066006308024E-5</v>
      </c>
      <c r="R10">
        <f>AVERAGE(B35)</f>
        <v>1.364795336366952E-5</v>
      </c>
      <c r="S10">
        <f>B38</f>
        <v>3.1988548244076272E-2</v>
      </c>
      <c r="T10" t="s">
        <v>76</v>
      </c>
    </row>
    <row r="11" spans="1:20" x14ac:dyDescent="0.35">
      <c r="A11" s="7" t="s">
        <v>53</v>
      </c>
      <c r="B11" s="7">
        <v>6.3254434081002687E-4</v>
      </c>
      <c r="C11" s="7">
        <v>1.802089351885788E-2</v>
      </c>
      <c r="D11" s="7">
        <v>1.0523792844770851E-3</v>
      </c>
      <c r="E11" s="7">
        <v>3.1533514818911638E-2</v>
      </c>
      <c r="F11" s="13">
        <v>1.1005792702186991E-4</v>
      </c>
      <c r="G11" s="7" t="s">
        <v>83</v>
      </c>
      <c r="H11" s="7" t="s">
        <v>93</v>
      </c>
      <c r="I11" s="7" t="s">
        <v>82</v>
      </c>
      <c r="J11" s="7" t="s">
        <v>78</v>
      </c>
    </row>
    <row r="12" spans="1:20" x14ac:dyDescent="0.35">
      <c r="A12" s="7" t="s">
        <v>38</v>
      </c>
      <c r="B12" s="7">
        <v>1.044113721513341E-3</v>
      </c>
      <c r="C12" s="7">
        <v>2.9854772601074011E-4</v>
      </c>
      <c r="D12" s="7">
        <v>3.1781187927040879E-3</v>
      </c>
      <c r="E12" s="7">
        <v>3.4768129790224908E-2</v>
      </c>
      <c r="F12" s="13">
        <v>1.7262162264940421E-3</v>
      </c>
      <c r="G12" s="7" t="s">
        <v>76</v>
      </c>
      <c r="H12" s="7" t="s">
        <v>93</v>
      </c>
      <c r="I12" s="7" t="s">
        <v>81</v>
      </c>
      <c r="J12" s="7" t="s">
        <v>78</v>
      </c>
    </row>
    <row r="13" spans="1:20" x14ac:dyDescent="0.35">
      <c r="A13" s="7" t="s">
        <v>45</v>
      </c>
      <c r="B13" s="7">
        <v>1.2823798466702059E-4</v>
      </c>
      <c r="C13" s="7">
        <v>1.7914229344530231E-2</v>
      </c>
      <c r="D13" s="7">
        <v>1.078652873577926E-3</v>
      </c>
      <c r="E13" s="7">
        <v>3.029051044941912E-2</v>
      </c>
      <c r="F13" s="13">
        <v>2.4874948939877431E-5</v>
      </c>
      <c r="G13" s="7" t="s">
        <v>76</v>
      </c>
      <c r="H13" s="7" t="s">
        <v>93</v>
      </c>
      <c r="I13" s="7" t="s">
        <v>81</v>
      </c>
      <c r="J13" s="7" t="s">
        <v>78</v>
      </c>
    </row>
    <row r="14" spans="1:20" x14ac:dyDescent="0.35">
      <c r="A14" s="7" t="s">
        <v>52</v>
      </c>
      <c r="B14" s="7">
        <v>1.0656150759905309E-4</v>
      </c>
      <c r="C14" s="7">
        <v>2.8182672013863781E-2</v>
      </c>
      <c r="D14" s="7">
        <v>1.946790132744513E-3</v>
      </c>
      <c r="E14" s="7">
        <v>5.1066858392046749E-2</v>
      </c>
      <c r="F14" s="13">
        <v>8.3812472155834995E-5</v>
      </c>
      <c r="G14" s="7" t="s">
        <v>83</v>
      </c>
      <c r="H14" s="7" t="s">
        <v>93</v>
      </c>
      <c r="I14" s="7" t="s">
        <v>81</v>
      </c>
      <c r="J14" s="7" t="s">
        <v>78</v>
      </c>
    </row>
    <row r="15" spans="1:20" x14ac:dyDescent="0.35">
      <c r="A15" s="7" t="s">
        <v>59</v>
      </c>
      <c r="B15" s="7">
        <v>2.5150953798331981E-4</v>
      </c>
      <c r="C15" s="7">
        <v>9.9677425264774189E-3</v>
      </c>
      <c r="D15" s="7">
        <v>2.164639092718277E-3</v>
      </c>
      <c r="E15" s="7">
        <v>5.7731095333394808E-2</v>
      </c>
      <c r="F15" s="13">
        <v>1.4144954415056289E-4</v>
      </c>
      <c r="G15" s="7" t="s">
        <v>83</v>
      </c>
      <c r="H15" s="7" t="s">
        <v>93</v>
      </c>
      <c r="I15" s="7" t="s">
        <v>81</v>
      </c>
      <c r="J15" s="7" t="s">
        <v>78</v>
      </c>
    </row>
    <row r="16" spans="1:20" x14ac:dyDescent="0.35">
      <c r="A16" s="7" t="s">
        <v>46</v>
      </c>
      <c r="B16" s="7">
        <v>2.1254321240411211E-4</v>
      </c>
      <c r="C16" s="7">
        <v>2.9854900462402151E-2</v>
      </c>
      <c r="D16" s="7">
        <v>1.4912800267487009E-3</v>
      </c>
      <c r="E16" s="7">
        <v>6.8451312322975508E-2</v>
      </c>
      <c r="F16" s="13">
        <v>1.541637284026675E-4</v>
      </c>
      <c r="G16" s="7" t="s">
        <v>76</v>
      </c>
      <c r="H16" s="7" t="s">
        <v>93</v>
      </c>
      <c r="I16" s="7" t="s">
        <v>82</v>
      </c>
      <c r="J16" s="7" t="s">
        <v>78</v>
      </c>
    </row>
    <row r="17" spans="1:20" x14ac:dyDescent="0.35">
      <c r="A17" s="7" t="s">
        <v>60</v>
      </c>
      <c r="B17" s="7">
        <v>4.8856361208519537E-4</v>
      </c>
      <c r="C17" s="7">
        <v>7.4151224124751947E-2</v>
      </c>
      <c r="D17" s="7">
        <v>1.975854269245513E-3</v>
      </c>
      <c r="E17" s="7">
        <v>5.5420050862492583E-2</v>
      </c>
      <c r="F17" s="13">
        <v>4.5342153914754152E-4</v>
      </c>
      <c r="G17" s="7" t="s">
        <v>83</v>
      </c>
      <c r="H17" s="7" t="s">
        <v>93</v>
      </c>
      <c r="I17" s="7" t="s">
        <v>82</v>
      </c>
      <c r="J17" s="7" t="s">
        <v>78</v>
      </c>
    </row>
    <row r="18" spans="1:20" x14ac:dyDescent="0.35">
      <c r="A18" s="8" t="s">
        <v>7</v>
      </c>
      <c r="B18" s="8">
        <v>1.4808023486576221E-4</v>
      </c>
      <c r="C18" s="8">
        <v>1.9625016458113671E-2</v>
      </c>
      <c r="D18" s="8">
        <v>1.019882405989011E-3</v>
      </c>
      <c r="E18" s="8">
        <v>8.4619761083194051E-2</v>
      </c>
      <c r="F18" s="14">
        <v>2.344818386601457E-5</v>
      </c>
      <c r="G18" s="8" t="s">
        <v>76</v>
      </c>
      <c r="H18" s="8" t="s">
        <v>80</v>
      </c>
      <c r="I18" s="8" t="s">
        <v>81</v>
      </c>
      <c r="J18" s="8" t="s">
        <v>83</v>
      </c>
    </row>
    <row r="19" spans="1:20" x14ac:dyDescent="0.35">
      <c r="A19" s="8" t="s">
        <v>15</v>
      </c>
      <c r="B19" s="8">
        <v>1.1972406633622829E-4</v>
      </c>
      <c r="C19" s="8">
        <v>1.6309700422412109E-2</v>
      </c>
      <c r="D19" s="8">
        <v>5.9255243543630321E-4</v>
      </c>
      <c r="E19" s="8">
        <v>1.6620225045020351E-2</v>
      </c>
      <c r="F19" s="14">
        <v>2.6239971632376669E-5</v>
      </c>
      <c r="G19" s="8" t="s">
        <v>76</v>
      </c>
      <c r="H19" s="8" t="s">
        <v>80</v>
      </c>
      <c r="I19" s="8" t="s">
        <v>81</v>
      </c>
      <c r="J19" s="8" t="s">
        <v>83</v>
      </c>
      <c r="M19" s="38" t="s">
        <v>78</v>
      </c>
      <c r="N19" s="38"/>
      <c r="O19" s="37" t="s">
        <v>83</v>
      </c>
      <c r="P19" s="37"/>
      <c r="Q19" s="39" t="s">
        <v>106</v>
      </c>
      <c r="R19" s="39"/>
      <c r="S19" s="39"/>
    </row>
    <row r="20" spans="1:20" x14ac:dyDescent="0.35">
      <c r="A20" s="8" t="s">
        <v>23</v>
      </c>
      <c r="B20" s="8">
        <v>1.6298157860445011E-4</v>
      </c>
      <c r="C20" s="8">
        <v>1.7874378247360469E-2</v>
      </c>
      <c r="D20" s="8">
        <v>6.0029542356170897E-4</v>
      </c>
      <c r="E20" s="8">
        <v>3.1783171412004103E-2</v>
      </c>
      <c r="F20" s="14">
        <v>2.7034954030315901E-5</v>
      </c>
      <c r="G20" s="8" t="s">
        <v>83</v>
      </c>
      <c r="H20" s="8" t="s">
        <v>80</v>
      </c>
      <c r="I20" s="8" t="s">
        <v>81</v>
      </c>
      <c r="J20" s="8" t="s">
        <v>83</v>
      </c>
      <c r="L20" s="1" t="s">
        <v>102</v>
      </c>
      <c r="M20" s="7" t="s">
        <v>107</v>
      </c>
      <c r="N20" s="7" t="s">
        <v>82</v>
      </c>
      <c r="O20" s="8" t="s">
        <v>107</v>
      </c>
      <c r="P20" s="8" t="s">
        <v>82</v>
      </c>
      <c r="Q20" s="4" t="s">
        <v>108</v>
      </c>
      <c r="R20" s="4" t="s">
        <v>82</v>
      </c>
      <c r="S20" s="4" t="s">
        <v>77</v>
      </c>
    </row>
    <row r="21" spans="1:20" x14ac:dyDescent="0.35">
      <c r="A21" s="8" t="s">
        <v>32</v>
      </c>
      <c r="B21" s="8">
        <v>1.3855988732077381E-4</v>
      </c>
      <c r="C21" s="8">
        <v>2.151866947797227E-2</v>
      </c>
      <c r="D21" s="8">
        <v>8.6972557928872681E-4</v>
      </c>
      <c r="E21" s="8">
        <v>8.3063637797715431E-3</v>
      </c>
      <c r="F21" s="14">
        <v>2.404272889045299E-5</v>
      </c>
      <c r="G21" s="8" t="s">
        <v>83</v>
      </c>
      <c r="H21" s="8" t="s">
        <v>80</v>
      </c>
      <c r="I21" s="8" t="s">
        <v>81</v>
      </c>
      <c r="J21" s="8" t="s">
        <v>83</v>
      </c>
      <c r="L21" s="9" t="s">
        <v>80</v>
      </c>
      <c r="M21">
        <f>AVERAGE(C2,C4:C6)</f>
        <v>9.5380901317779765E-3</v>
      </c>
      <c r="N21">
        <f>AVERAGE(C7:C9,C3)</f>
        <v>4.9552769959212394E-3</v>
      </c>
      <c r="O21">
        <f>AVERAGE(C18:C21)</f>
        <v>1.883194115146463E-2</v>
      </c>
      <c r="P21">
        <f>AVERAGE(C22:C25)</f>
        <v>6.1385501268068268E-3</v>
      </c>
      <c r="Q21">
        <f>AVERAGE(C37)</f>
        <v>4.8854936882325936E-6</v>
      </c>
      <c r="T21" t="s">
        <v>83</v>
      </c>
    </row>
    <row r="22" spans="1:20" x14ac:dyDescent="0.35">
      <c r="A22" s="8" t="s">
        <v>9</v>
      </c>
      <c r="B22" s="8">
        <v>6.7058860469936427E-5</v>
      </c>
      <c r="C22" s="8">
        <v>6.506758432355232E-3</v>
      </c>
      <c r="D22" s="8">
        <v>3.5043082522560198E-4</v>
      </c>
      <c r="E22" s="8">
        <v>2.3156724788797409E-2</v>
      </c>
      <c r="F22" s="14">
        <v>5.9390709449753831E-6</v>
      </c>
      <c r="G22" s="8" t="s">
        <v>76</v>
      </c>
      <c r="H22" s="8" t="s">
        <v>80</v>
      </c>
      <c r="I22" s="8" t="s">
        <v>82</v>
      </c>
      <c r="J22" s="8" t="s">
        <v>83</v>
      </c>
      <c r="L22" s="9" t="s">
        <v>93</v>
      </c>
      <c r="M22">
        <f>AVERAGE(C12:C15)</f>
        <v>1.4090797902720543E-2</v>
      </c>
      <c r="N22">
        <f>AVERAGE(C10:C11,C16:C17)</f>
        <v>3.0508791518862762E-2</v>
      </c>
      <c r="O22">
        <f>AVERAGE(C27:C30)</f>
        <v>0.13191473332077164</v>
      </c>
      <c r="P22">
        <f>AVERAGE(C31:C33,C26)</f>
        <v>2.3530160447340881E-2</v>
      </c>
      <c r="Q22">
        <f>AVERAGE(C39:C40,C36,C34)</f>
        <v>2.9928540989159328E-3</v>
      </c>
      <c r="R22">
        <f>AVERAGE(C35)</f>
        <v>6.0727783706921621E-7</v>
      </c>
      <c r="S22">
        <f>C38</f>
        <v>2.2963886908134989E-6</v>
      </c>
      <c r="T22" t="s">
        <v>76</v>
      </c>
    </row>
    <row r="23" spans="1:20" x14ac:dyDescent="0.35">
      <c r="A23" s="8" t="s">
        <v>17</v>
      </c>
      <c r="B23" s="8">
        <v>9.3236186299186852E-5</v>
      </c>
      <c r="C23" s="8">
        <v>7.0790049532049254E-3</v>
      </c>
      <c r="D23" s="8">
        <v>1.0336354525044989E-3</v>
      </c>
      <c r="E23" s="8">
        <v>1.179781332963723E-2</v>
      </c>
      <c r="F23" s="14">
        <v>2.7371942163251841E-5</v>
      </c>
      <c r="G23" s="8" t="s">
        <v>76</v>
      </c>
      <c r="H23" s="8" t="s">
        <v>80</v>
      </c>
      <c r="I23" s="8" t="s">
        <v>82</v>
      </c>
      <c r="J23" s="8" t="s">
        <v>83</v>
      </c>
    </row>
    <row r="24" spans="1:20" x14ac:dyDescent="0.35">
      <c r="A24" s="8" t="s">
        <v>25</v>
      </c>
      <c r="B24" s="8">
        <v>1.854482530968126E-5</v>
      </c>
      <c r="C24" s="8">
        <v>4.9465545090586508E-3</v>
      </c>
      <c r="D24" s="8">
        <v>7.3116299401805959E-7</v>
      </c>
      <c r="E24" s="8">
        <v>8.4264807716265638E-7</v>
      </c>
      <c r="F24" s="14">
        <v>3.8847773731508994E-6</v>
      </c>
      <c r="G24" s="8" t="s">
        <v>83</v>
      </c>
      <c r="H24" s="8" t="s">
        <v>80</v>
      </c>
      <c r="I24" s="8" t="s">
        <v>82</v>
      </c>
      <c r="J24" s="8" t="s">
        <v>83</v>
      </c>
    </row>
    <row r="25" spans="1:20" x14ac:dyDescent="0.35">
      <c r="A25" s="8" t="s">
        <v>34</v>
      </c>
      <c r="B25" s="8">
        <v>1.220415410017127E-4</v>
      </c>
      <c r="C25" s="8">
        <v>6.0218826126084996E-3</v>
      </c>
      <c r="D25" s="8">
        <v>4.0332643695221082E-4</v>
      </c>
      <c r="E25" s="8">
        <v>2.4790024671168219E-2</v>
      </c>
      <c r="F25" s="14">
        <v>3.4985229531334329E-6</v>
      </c>
      <c r="G25" s="8" t="s">
        <v>83</v>
      </c>
      <c r="H25" s="8" t="s">
        <v>80</v>
      </c>
      <c r="I25" s="8" t="s">
        <v>82</v>
      </c>
      <c r="J25" s="8" t="s">
        <v>83</v>
      </c>
    </row>
    <row r="26" spans="1:20" x14ac:dyDescent="0.35">
      <c r="A26" s="8" t="s">
        <v>63</v>
      </c>
      <c r="B26" s="8">
        <v>6.9611932953615345E-5</v>
      </c>
      <c r="C26" s="8">
        <v>3.963392899643154E-2</v>
      </c>
      <c r="D26" s="8">
        <v>4.2504088833912878E-4</v>
      </c>
      <c r="E26" s="8">
        <v>8.8454249050674102E-2</v>
      </c>
      <c r="F26" s="14">
        <v>1.4015436940101741E-5</v>
      </c>
      <c r="G26" s="8" t="s">
        <v>83</v>
      </c>
      <c r="H26" s="8" t="s">
        <v>93</v>
      </c>
      <c r="I26" s="8" t="s">
        <v>82</v>
      </c>
      <c r="J26" s="8" t="s">
        <v>83</v>
      </c>
    </row>
    <row r="27" spans="1:20" x14ac:dyDescent="0.35">
      <c r="A27" s="8" t="s">
        <v>40</v>
      </c>
      <c r="B27" s="8">
        <v>3.0952839166859003E-4</v>
      </c>
      <c r="C27" s="8">
        <v>4.5471518613670311E-2</v>
      </c>
      <c r="D27" s="8">
        <v>3.6546088421548942E-3</v>
      </c>
      <c r="E27" s="8">
        <v>9.3935398318067936E-2</v>
      </c>
      <c r="F27" s="14">
        <v>1.1359507340908441E-4</v>
      </c>
      <c r="G27" s="8" t="s">
        <v>76</v>
      </c>
      <c r="H27" s="8" t="s">
        <v>93</v>
      </c>
      <c r="I27" s="8" t="s">
        <v>81</v>
      </c>
      <c r="J27" s="8" t="s">
        <v>83</v>
      </c>
    </row>
    <row r="28" spans="1:20" x14ac:dyDescent="0.35">
      <c r="A28" s="8" t="s">
        <v>47</v>
      </c>
      <c r="B28" s="8">
        <v>2.4570431685375218E-4</v>
      </c>
      <c r="C28" s="8">
        <v>4.9217407777696488E-2</v>
      </c>
      <c r="D28" s="8">
        <v>4.3057461740300777E-3</v>
      </c>
      <c r="E28" s="8">
        <v>5.9199468892256892E-2</v>
      </c>
      <c r="F28" s="14">
        <v>2.130239210988947E-4</v>
      </c>
      <c r="G28" s="8" t="s">
        <v>76</v>
      </c>
      <c r="H28" s="8" t="s">
        <v>93</v>
      </c>
      <c r="I28" s="8" t="s">
        <v>81</v>
      </c>
      <c r="J28" s="8" t="s">
        <v>83</v>
      </c>
    </row>
    <row r="29" spans="1:20" x14ac:dyDescent="0.35">
      <c r="A29" s="8" t="s">
        <v>54</v>
      </c>
      <c r="B29" s="8">
        <v>1.1055682298148099E-4</v>
      </c>
      <c r="C29" s="8">
        <v>2.0501439174988489E-2</v>
      </c>
      <c r="D29" s="8">
        <v>2.1765759679711369E-3</v>
      </c>
      <c r="E29" s="8">
        <v>2.3820249559295108E-2</v>
      </c>
      <c r="F29" s="14">
        <v>5.8974339561048782E-5</v>
      </c>
      <c r="G29" s="8" t="s">
        <v>83</v>
      </c>
      <c r="H29" s="8" t="s">
        <v>93</v>
      </c>
      <c r="I29" s="8" t="s">
        <v>81</v>
      </c>
      <c r="J29" s="8" t="s">
        <v>83</v>
      </c>
    </row>
    <row r="30" spans="1:20" x14ac:dyDescent="0.35">
      <c r="A30" s="8" t="s">
        <v>61</v>
      </c>
      <c r="B30" s="8">
        <v>2.8503197949935293E-4</v>
      </c>
      <c r="C30" s="8">
        <v>0.41246856771673129</v>
      </c>
      <c r="D30" s="8">
        <v>3.041774201080598E-3</v>
      </c>
      <c r="E30" s="8">
        <v>5.8916863636033101E-2</v>
      </c>
      <c r="F30" s="14">
        <v>3.8520262240323861E-4</v>
      </c>
      <c r="G30" s="8" t="s">
        <v>83</v>
      </c>
      <c r="H30" s="8" t="s">
        <v>93</v>
      </c>
      <c r="I30" s="8" t="s">
        <v>81</v>
      </c>
      <c r="J30" s="8" t="s">
        <v>83</v>
      </c>
      <c r="M30" s="12" t="s">
        <v>78</v>
      </c>
      <c r="N30" s="12"/>
      <c r="O30" s="16" t="s">
        <v>83</v>
      </c>
      <c r="P30" s="16"/>
      <c r="Q30" s="39" t="s">
        <v>106</v>
      </c>
      <c r="R30" s="39"/>
      <c r="S30" s="39"/>
    </row>
    <row r="31" spans="1:20" x14ac:dyDescent="0.35">
      <c r="A31" s="8" t="s">
        <v>42</v>
      </c>
      <c r="B31" s="8">
        <v>2.1321068397240961E-4</v>
      </c>
      <c r="C31" s="8">
        <v>2.131132853759353E-2</v>
      </c>
      <c r="D31" s="8">
        <v>1.034323515725252E-3</v>
      </c>
      <c r="E31" s="8">
        <v>3.651483767653365E-2</v>
      </c>
      <c r="F31" s="14">
        <v>2.1680352527311751E-5</v>
      </c>
      <c r="G31" s="8" t="s">
        <v>76</v>
      </c>
      <c r="H31" s="8" t="s">
        <v>93</v>
      </c>
      <c r="I31" s="8" t="s">
        <v>82</v>
      </c>
      <c r="J31" s="8" t="s">
        <v>83</v>
      </c>
      <c r="L31" s="1" t="s">
        <v>103</v>
      </c>
      <c r="M31" s="7" t="s">
        <v>107</v>
      </c>
      <c r="N31" s="7" t="s">
        <v>82</v>
      </c>
      <c r="O31" s="8" t="s">
        <v>107</v>
      </c>
      <c r="P31" s="8" t="s">
        <v>82</v>
      </c>
      <c r="Q31" s="4" t="s">
        <v>108</v>
      </c>
      <c r="R31" s="4" t="s">
        <v>82</v>
      </c>
      <c r="S31" s="4" t="s">
        <v>77</v>
      </c>
    </row>
    <row r="32" spans="1:20" x14ac:dyDescent="0.35">
      <c r="A32" s="8" t="s">
        <v>49</v>
      </c>
      <c r="B32" s="8">
        <v>2.1803934345785299E-6</v>
      </c>
      <c r="C32" s="8">
        <v>8.0336848392196045E-3</v>
      </c>
      <c r="D32" s="8">
        <v>5.5460706582330193E-4</v>
      </c>
      <c r="E32" s="8">
        <v>1.383769903619503E-2</v>
      </c>
      <c r="F32" s="14">
        <v>1.191431578880983E-5</v>
      </c>
      <c r="G32" s="8" t="s">
        <v>76</v>
      </c>
      <c r="H32" s="8" t="s">
        <v>93</v>
      </c>
      <c r="I32" s="8" t="s">
        <v>82</v>
      </c>
      <c r="J32" s="8" t="s">
        <v>83</v>
      </c>
      <c r="L32" t="s">
        <v>80</v>
      </c>
      <c r="M32">
        <f>AVERAGE(D4:D6,D2)</f>
        <v>5.2949162115678789E-4</v>
      </c>
      <c r="N32">
        <f>AVERAGE(D7:D9,D3)</f>
        <v>2.9298534885936815E-4</v>
      </c>
      <c r="O32">
        <f>AVERAGE(D18:D21)</f>
        <v>7.706139610689375E-4</v>
      </c>
      <c r="P32">
        <f>AVERAGE(D22:D25)</f>
        <v>4.4703096941908245E-4</v>
      </c>
      <c r="Q32">
        <f>AVERAGE(D37)</f>
        <v>5.3166485238699853E-5</v>
      </c>
      <c r="T32" t="s">
        <v>83</v>
      </c>
    </row>
    <row r="33" spans="1:20" x14ac:dyDescent="0.35">
      <c r="A33" s="8" t="s">
        <v>56</v>
      </c>
      <c r="B33" s="8">
        <v>6.7047666823052081E-5</v>
      </c>
      <c r="C33" s="8">
        <v>2.5141699416118862E-2</v>
      </c>
      <c r="D33" s="8">
        <v>1.6772977164224989E-3</v>
      </c>
      <c r="E33" s="8">
        <v>1.2186568843587301E-2</v>
      </c>
      <c r="F33" s="14">
        <v>3.1236418950543688E-5</v>
      </c>
      <c r="G33" s="8" t="s">
        <v>83</v>
      </c>
      <c r="H33" s="8" t="s">
        <v>93</v>
      </c>
      <c r="I33" s="8" t="s">
        <v>82</v>
      </c>
      <c r="J33" s="8" t="s">
        <v>83</v>
      </c>
      <c r="L33" t="s">
        <v>93</v>
      </c>
      <c r="M33">
        <f>AVERAGE(D12:D15)</f>
        <v>2.0920502229362006E-3</v>
      </c>
      <c r="N33">
        <f>AVERAGE(D16:D17,D10:D11)</f>
        <v>1.234086868441966E-3</v>
      </c>
      <c r="O33">
        <f>AVERAGE(D27:D30)</f>
        <v>3.2946762963091767E-3</v>
      </c>
      <c r="P33">
        <f>AVERAGE(D31:D33,D26)</f>
        <v>9.2281729657754533E-4</v>
      </c>
      <c r="Q33">
        <f>AVERAGE(D34,D36,D39:D40)</f>
        <v>3.5290123927573603E-3</v>
      </c>
      <c r="R33">
        <f>AVERAGE(D35)</f>
        <v>8.9827289544727967E-4</v>
      </c>
      <c r="S33">
        <f>D38</f>
        <v>5.7627165595918579E-4</v>
      </c>
      <c r="T33" t="s">
        <v>76</v>
      </c>
    </row>
    <row r="34" spans="1:20" x14ac:dyDescent="0.35">
      <c r="A34" s="4" t="s">
        <v>12</v>
      </c>
      <c r="B34" s="4">
        <v>1.7981396513323351E-5</v>
      </c>
      <c r="C34" s="4">
        <v>1.593558453917478E-3</v>
      </c>
      <c r="D34" s="4">
        <v>2.2001825377296448E-3</v>
      </c>
      <c r="E34" s="4">
        <v>2.5118738920389821E-3</v>
      </c>
      <c r="F34" s="15">
        <v>5.0093738849648688E-5</v>
      </c>
      <c r="G34" s="4" t="s">
        <v>76</v>
      </c>
      <c r="H34" s="4" t="s">
        <v>75</v>
      </c>
      <c r="I34" s="4" t="s">
        <v>86</v>
      </c>
      <c r="J34" s="4" t="s">
        <v>106</v>
      </c>
    </row>
    <row r="35" spans="1:20" x14ac:dyDescent="0.35">
      <c r="A35" s="4" t="s">
        <v>20</v>
      </c>
      <c r="B35" s="4">
        <v>1.364795336366952E-5</v>
      </c>
      <c r="C35" s="4">
        <v>6.0727783706921621E-7</v>
      </c>
      <c r="D35" s="4">
        <v>8.9827289544727967E-4</v>
      </c>
      <c r="E35" s="4">
        <v>1.1523394941425379E-3</v>
      </c>
      <c r="F35" s="15">
        <v>3.5113074560860179E-5</v>
      </c>
      <c r="G35" s="4" t="s">
        <v>76</v>
      </c>
      <c r="H35" s="4" t="s">
        <v>75</v>
      </c>
      <c r="I35" s="4" t="s">
        <v>82</v>
      </c>
      <c r="J35" s="4" t="s">
        <v>106</v>
      </c>
    </row>
    <row r="36" spans="1:20" x14ac:dyDescent="0.35">
      <c r="A36" s="4" t="s">
        <v>19</v>
      </c>
      <c r="B36" s="4">
        <v>9.6374061776717038E-5</v>
      </c>
      <c r="C36" s="4">
        <v>6.7577352934263422E-3</v>
      </c>
      <c r="D36" s="4">
        <v>7.964056052878558E-3</v>
      </c>
      <c r="E36" s="4">
        <v>5.8061992293207618E-3</v>
      </c>
      <c r="F36" s="15">
        <v>2.4093425926924791E-4</v>
      </c>
      <c r="G36" s="4" t="s">
        <v>76</v>
      </c>
      <c r="H36" s="4" t="s">
        <v>75</v>
      </c>
      <c r="I36" s="4" t="s">
        <v>86</v>
      </c>
      <c r="J36" s="4" t="s">
        <v>106</v>
      </c>
    </row>
    <row r="37" spans="1:20" x14ac:dyDescent="0.35">
      <c r="A37" s="4" t="s">
        <v>11</v>
      </c>
      <c r="B37" s="4">
        <v>5.1695845460327464E-6</v>
      </c>
      <c r="C37" s="4">
        <v>4.8854936882325936E-6</v>
      </c>
      <c r="D37" s="4">
        <v>5.3166485238699853E-5</v>
      </c>
      <c r="E37" s="4">
        <v>6.1273118199935348E-5</v>
      </c>
      <c r="F37" s="15">
        <v>2.8248141735160212E-4</v>
      </c>
      <c r="G37" s="4" t="s">
        <v>83</v>
      </c>
      <c r="H37" s="4" t="s">
        <v>75</v>
      </c>
      <c r="I37" s="4" t="s">
        <v>86</v>
      </c>
      <c r="J37" s="4" t="s">
        <v>106</v>
      </c>
    </row>
    <row r="38" spans="1:20" x14ac:dyDescent="0.35">
      <c r="A38" s="4" t="s">
        <v>4</v>
      </c>
      <c r="B38" s="4">
        <v>3.1988548244076272E-2</v>
      </c>
      <c r="C38" s="4">
        <v>2.2963886908134989E-6</v>
      </c>
      <c r="D38" s="4">
        <v>5.7627165595918579E-4</v>
      </c>
      <c r="E38" s="4">
        <v>1.273425205458683E-3</v>
      </c>
      <c r="F38" s="15">
        <v>1.32778215174784E-4</v>
      </c>
      <c r="G38" s="4" t="s">
        <v>76</v>
      </c>
      <c r="H38" s="4" t="s">
        <v>75</v>
      </c>
      <c r="I38" s="4" t="s">
        <v>77</v>
      </c>
      <c r="J38" s="4" t="s">
        <v>106</v>
      </c>
    </row>
    <row r="39" spans="1:20" x14ac:dyDescent="0.35">
      <c r="A39" s="4" t="s">
        <v>29</v>
      </c>
      <c r="B39" s="4">
        <v>1.410043168543627E-5</v>
      </c>
      <c r="C39" s="4">
        <v>1.7536309129744551E-3</v>
      </c>
      <c r="D39" s="4">
        <v>1.854494286098548E-3</v>
      </c>
      <c r="E39" s="4">
        <v>3.3444872439579278E-3</v>
      </c>
      <c r="F39" s="15">
        <v>5.3041911494720091E-5</v>
      </c>
      <c r="G39" s="4" t="s">
        <v>76</v>
      </c>
      <c r="H39" s="4" t="s">
        <v>75</v>
      </c>
      <c r="I39" s="4" t="s">
        <v>86</v>
      </c>
      <c r="J39" s="4" t="s">
        <v>106</v>
      </c>
    </row>
    <row r="40" spans="1:20" x14ac:dyDescent="0.35">
      <c r="A40" s="4" t="s">
        <v>37</v>
      </c>
      <c r="B40" s="4">
        <v>3.2552374049755453E-5</v>
      </c>
      <c r="C40" s="4">
        <v>1.866491735345456E-3</v>
      </c>
      <c r="D40" s="4">
        <v>2.0973166943226889E-3</v>
      </c>
      <c r="E40" s="4">
        <v>5.4894227265682343E-3</v>
      </c>
      <c r="F40" s="15">
        <v>5.3975595301465123E-5</v>
      </c>
      <c r="G40" s="4" t="s">
        <v>76</v>
      </c>
      <c r="H40" s="4" t="s">
        <v>75</v>
      </c>
      <c r="I40" s="4" t="s">
        <v>86</v>
      </c>
      <c r="J40" s="4" t="s">
        <v>92</v>
      </c>
    </row>
    <row r="42" spans="1:20" x14ac:dyDescent="0.35">
      <c r="M42" s="12" t="s">
        <v>78</v>
      </c>
      <c r="N42" s="12"/>
      <c r="O42" s="16" t="s">
        <v>83</v>
      </c>
      <c r="P42" s="16"/>
      <c r="Q42" s="39" t="s">
        <v>106</v>
      </c>
      <c r="R42" s="39"/>
      <c r="S42" s="39"/>
    </row>
    <row r="43" spans="1:20" x14ac:dyDescent="0.35">
      <c r="L43" s="1" t="s">
        <v>104</v>
      </c>
      <c r="M43" s="7" t="s">
        <v>107</v>
      </c>
      <c r="N43" s="7" t="s">
        <v>82</v>
      </c>
      <c r="O43" s="8" t="s">
        <v>107</v>
      </c>
      <c r="P43" s="8" t="s">
        <v>82</v>
      </c>
      <c r="Q43" s="4" t="s">
        <v>108</v>
      </c>
      <c r="R43" s="4" t="s">
        <v>82</v>
      </c>
      <c r="S43" s="4" t="s">
        <v>77</v>
      </c>
    </row>
    <row r="44" spans="1:20" x14ac:dyDescent="0.35">
      <c r="L44" t="s">
        <v>80</v>
      </c>
      <c r="M44">
        <f>AVERAGE(E4:E6,E2)</f>
        <v>3.8315815117405262E-2</v>
      </c>
      <c r="N44">
        <f>AVERAGE(E7:E9,E3)</f>
        <v>1.970795727570326E-2</v>
      </c>
      <c r="O44">
        <f>AVERAGE(E18:E21)</f>
        <v>3.5332380329997512E-2</v>
      </c>
      <c r="P44">
        <f>AVERAGE(E22:E25)</f>
        <v>1.4936351359420005E-2</v>
      </c>
      <c r="Q44">
        <f>AVERAGE(E37)</f>
        <v>6.1273118199935348E-5</v>
      </c>
      <c r="T44" t="s">
        <v>83</v>
      </c>
    </row>
    <row r="45" spans="1:20" x14ac:dyDescent="0.35">
      <c r="L45" t="s">
        <v>93</v>
      </c>
      <c r="M45">
        <f>AVERAGE(E12:E15)</f>
        <v>4.3464148491271393E-2</v>
      </c>
      <c r="N45">
        <f>AVERAGE(E16:E17,E10:E11)</f>
        <v>4.0229003044010732E-2</v>
      </c>
      <c r="O45">
        <f>AVERAGE(E27:E30)</f>
        <v>5.8967995101413255E-2</v>
      </c>
      <c r="P45">
        <f>AVERAGE(E31:E33,E26)</f>
        <v>3.7748338651747523E-2</v>
      </c>
      <c r="Q45">
        <f>AVERAGE(E34,E36,E39:F40)</f>
        <v>2.8765000997803482E-3</v>
      </c>
      <c r="R45">
        <f>AVERAGE(E35)</f>
        <v>1.1523394941425379E-3</v>
      </c>
      <c r="S45">
        <f>AVERAGE(E38)</f>
        <v>1.273425205458683E-3</v>
      </c>
      <c r="T45" t="s">
        <v>76</v>
      </c>
    </row>
    <row r="53" spans="10:18" x14ac:dyDescent="0.35">
      <c r="K53" s="35" t="s">
        <v>101</v>
      </c>
      <c r="L53" s="35"/>
      <c r="M53" s="36" t="s">
        <v>102</v>
      </c>
      <c r="N53" s="36"/>
      <c r="O53" s="35" t="s">
        <v>103</v>
      </c>
      <c r="P53" s="35"/>
      <c r="Q53" s="36" t="s">
        <v>104</v>
      </c>
      <c r="R53" s="36"/>
    </row>
    <row r="54" spans="10:18" x14ac:dyDescent="0.35">
      <c r="J54" s="20" t="s">
        <v>82</v>
      </c>
      <c r="K54" s="18" t="s">
        <v>76</v>
      </c>
      <c r="L54" s="18" t="s">
        <v>83</v>
      </c>
      <c r="M54" s="19" t="s">
        <v>76</v>
      </c>
      <c r="N54" s="19" t="s">
        <v>83</v>
      </c>
      <c r="O54" s="18" t="s">
        <v>76</v>
      </c>
      <c r="P54" s="18" t="s">
        <v>83</v>
      </c>
      <c r="Q54" s="19" t="s">
        <v>76</v>
      </c>
      <c r="R54" s="19" t="s">
        <v>83</v>
      </c>
    </row>
    <row r="55" spans="10:18" x14ac:dyDescent="0.35">
      <c r="J55" s="17" t="s">
        <v>80</v>
      </c>
      <c r="K55">
        <f>AVERAGE(B3,B7,B22:B23)</f>
        <v>1.2660632209124625E-4</v>
      </c>
      <c r="L55">
        <f>AVERAGE(B8:B9,B24:B25)</f>
        <v>1.6368857050863545E-4</v>
      </c>
      <c r="M55">
        <f>AVERAGE(C3,C7,C22:C23)</f>
        <v>6.1908787822221667E-3</v>
      </c>
      <c r="N55">
        <f>AVERAGE(C8:C9,C24:E25)</f>
        <v>5.6008397851518999E-3</v>
      </c>
      <c r="O55">
        <f>AVERAGE(D3,D7,D22:D23)</f>
        <v>5.065302189397468E-4</v>
      </c>
      <c r="P55">
        <f>AVERAGE(D8:D9,D24:D25)</f>
        <v>2.3348609933870375E-4</v>
      </c>
      <c r="Q55">
        <f>AVERAGE(E3,E7,E22:E23)</f>
        <v>1.8008842726259862E-2</v>
      </c>
      <c r="R55">
        <f>AVERAGE(E8:E9,E24:E25)</f>
        <v>1.6635465908863403E-2</v>
      </c>
    </row>
    <row r="56" spans="10:18" x14ac:dyDescent="0.35">
      <c r="J56" s="17" t="s">
        <v>93</v>
      </c>
      <c r="K56">
        <f>AVERAGE(B10,B31:B32,B16)</f>
        <v>1.5158050761876921E-4</v>
      </c>
      <c r="L56">
        <f>AVERAGE(B17,B11,B33,B26)</f>
        <v>3.1444188816797243E-4</v>
      </c>
      <c r="M56">
        <f>AVERAGE(C10,C31:C32,C16)</f>
        <v>1.480201545216359E-2</v>
      </c>
      <c r="N56">
        <f>AVERAGE(C17,C11,C33,C26)</f>
        <v>3.9236936514040061E-2</v>
      </c>
      <c r="O56">
        <f>AVERAGE(D10,D31:D32,D16)</f>
        <v>8.7426112539845495E-4</v>
      </c>
      <c r="P56">
        <f>AVERAGE(D17,D11,D33,D26)</f>
        <v>1.2826430396210564E-3</v>
      </c>
      <c r="Q56">
        <f>AVERAGE(E10,E31:E32,E16)</f>
        <v>3.1078745801841841E-2</v>
      </c>
      <c r="R56">
        <f>AVERAGE(E17,E11,E33,E26)</f>
        <v>4.6898595893916407E-2</v>
      </c>
    </row>
    <row r="76" spans="1:6" s="22" customFormat="1" x14ac:dyDescent="0.35">
      <c r="F76" s="23"/>
    </row>
    <row r="77" spans="1:6" s="22" customFormat="1" x14ac:dyDescent="0.35">
      <c r="F77" s="23"/>
    </row>
    <row r="78" spans="1:6" s="9" customFormat="1" x14ac:dyDescent="0.35">
      <c r="F78" s="24"/>
    </row>
    <row r="79" spans="1:6" s="9" customFormat="1" x14ac:dyDescent="0.35">
      <c r="A79" s="25" t="s">
        <v>110</v>
      </c>
      <c r="F79" s="24"/>
    </row>
    <row r="80" spans="1:6" s="9" customFormat="1" x14ac:dyDescent="0.35">
      <c r="F80" s="24"/>
    </row>
    <row r="82" spans="1:30" x14ac:dyDescent="0.35">
      <c r="A82" s="1" t="s">
        <v>1</v>
      </c>
      <c r="B82" s="1" t="s">
        <v>101</v>
      </c>
      <c r="C82" s="1" t="s">
        <v>102</v>
      </c>
      <c r="D82" s="1" t="s">
        <v>103</v>
      </c>
      <c r="E82" s="1" t="s">
        <v>104</v>
      </c>
      <c r="F82" s="5" t="s">
        <v>105</v>
      </c>
      <c r="G82" s="1" t="s">
        <v>67</v>
      </c>
      <c r="H82" s="1" t="s">
        <v>68</v>
      </c>
      <c r="I82" s="1" t="s">
        <v>69</v>
      </c>
      <c r="J82" s="1" t="s">
        <v>70</v>
      </c>
    </row>
    <row r="83" spans="1:30" x14ac:dyDescent="0.35">
      <c r="A83" s="7" t="s">
        <v>5</v>
      </c>
      <c r="B83" s="7">
        <f t="shared" ref="B83:E85" si="0">B2/$U$86</f>
        <v>2.9021500300479269E-2</v>
      </c>
      <c r="C83" s="7">
        <f t="shared" si="0"/>
        <v>2.5860306856927791</v>
      </c>
      <c r="D83" s="7">
        <f t="shared" si="0"/>
        <v>0.14558028911600426</v>
      </c>
      <c r="E83" s="7">
        <f t="shared" si="0"/>
        <v>11.833189116735955</v>
      </c>
      <c r="F83" s="13">
        <v>5.2402037531221527E-4</v>
      </c>
      <c r="G83" s="7" t="s">
        <v>76</v>
      </c>
      <c r="H83" s="7" t="s">
        <v>80</v>
      </c>
      <c r="I83" s="7" t="s">
        <v>81</v>
      </c>
      <c r="J83" s="7" t="s">
        <v>78</v>
      </c>
    </row>
    <row r="84" spans="1:30" x14ac:dyDescent="0.35">
      <c r="A84" s="7" t="s">
        <v>6</v>
      </c>
      <c r="B84" s="7">
        <f t="shared" si="0"/>
        <v>2.4442449274423798E-2</v>
      </c>
      <c r="C84" s="7">
        <f t="shared" si="0"/>
        <v>0.53560499356794466</v>
      </c>
      <c r="D84" s="7">
        <f t="shared" si="0"/>
        <v>4.3787744241937286E-2</v>
      </c>
      <c r="E84" s="7">
        <f t="shared" si="0"/>
        <v>1.8040188587874328</v>
      </c>
      <c r="F84" s="13">
        <v>1.397055112719769E-5</v>
      </c>
      <c r="G84" s="7" t="s">
        <v>76</v>
      </c>
      <c r="H84" s="7" t="s">
        <v>80</v>
      </c>
      <c r="I84" s="7" t="s">
        <v>82</v>
      </c>
      <c r="J84" s="7" t="s">
        <v>78</v>
      </c>
      <c r="M84" s="35" t="s">
        <v>101</v>
      </c>
      <c r="N84" s="35"/>
      <c r="O84" s="36" t="s">
        <v>102</v>
      </c>
      <c r="P84" s="36"/>
      <c r="Q84" s="35" t="s">
        <v>103</v>
      </c>
      <c r="R84" s="35"/>
      <c r="S84" s="36" t="s">
        <v>104</v>
      </c>
      <c r="T84" s="36"/>
      <c r="U84" s="35" t="s">
        <v>111</v>
      </c>
      <c r="V84" s="35"/>
      <c r="AA84" s="9"/>
      <c r="AB84" s="9"/>
      <c r="AC84" s="9"/>
      <c r="AD84" s="9"/>
    </row>
    <row r="85" spans="1:30" x14ac:dyDescent="0.35">
      <c r="A85" s="7" t="s">
        <v>13</v>
      </c>
      <c r="B85" s="7">
        <f t="shared" si="0"/>
        <v>4.0367736465819266E-2</v>
      </c>
      <c r="C85" s="7">
        <f t="shared" si="0"/>
        <v>4.8170732709504405</v>
      </c>
      <c r="D85" s="7">
        <f t="shared" si="0"/>
        <v>0.33128980908056754</v>
      </c>
      <c r="E85" s="7">
        <f t="shared" si="0"/>
        <v>18.950267229709056</v>
      </c>
      <c r="F85" s="13">
        <v>1.423470773200701E-5</v>
      </c>
      <c r="G85" s="7" t="s">
        <v>76</v>
      </c>
      <c r="H85" s="7" t="s">
        <v>80</v>
      </c>
      <c r="I85" s="7" t="s">
        <v>81</v>
      </c>
      <c r="J85" s="7" t="s">
        <v>78</v>
      </c>
      <c r="L85" s="20" t="s">
        <v>82</v>
      </c>
      <c r="M85" s="18" t="s">
        <v>76</v>
      </c>
      <c r="N85" s="18" t="s">
        <v>83</v>
      </c>
      <c r="O85" s="19" t="s">
        <v>76</v>
      </c>
      <c r="P85" s="19" t="s">
        <v>83</v>
      </c>
      <c r="Q85" s="18" t="s">
        <v>76</v>
      </c>
      <c r="R85" s="18" t="s">
        <v>83</v>
      </c>
      <c r="S85" s="19" t="s">
        <v>76</v>
      </c>
      <c r="T85" s="19" t="s">
        <v>83</v>
      </c>
      <c r="U85" s="18" t="s">
        <v>76</v>
      </c>
      <c r="V85" s="18" t="s">
        <v>83</v>
      </c>
      <c r="AA85" s="29"/>
      <c r="AB85" s="9"/>
      <c r="AC85" s="29"/>
      <c r="AD85" s="9"/>
    </row>
    <row r="86" spans="1:30" x14ac:dyDescent="0.35">
      <c r="A86" s="7" t="s">
        <v>21</v>
      </c>
      <c r="B86" s="7">
        <f t="shared" ref="B86:E87" si="1">B5/$V$86</f>
        <v>1.4708128677938226</v>
      </c>
      <c r="C86" s="7">
        <f t="shared" si="1"/>
        <v>34.295152596166751</v>
      </c>
      <c r="D86" s="7">
        <f t="shared" si="1"/>
        <v>5.504271542826749E-2</v>
      </c>
      <c r="E86" s="7">
        <f t="shared" si="1"/>
        <v>6.3435429168198929E-2</v>
      </c>
      <c r="F86" s="13">
        <v>9.1021207277604746E-6</v>
      </c>
      <c r="G86" s="7" t="s">
        <v>83</v>
      </c>
      <c r="H86" s="7" t="s">
        <v>80</v>
      </c>
      <c r="I86" s="7" t="s">
        <v>81</v>
      </c>
      <c r="J86" s="7" t="s">
        <v>78</v>
      </c>
      <c r="L86" s="17" t="s">
        <v>80</v>
      </c>
      <c r="M86">
        <f>AVERAGE(B84,B88,B103:B104)</f>
        <v>3.8314337471888019E-2</v>
      </c>
      <c r="N86">
        <f>AVERAGE(B89:B90,B105:B106)</f>
        <v>5.259295202303135</v>
      </c>
      <c r="O86">
        <f>AVERAGE(C84,C88,C103:C104)</f>
        <v>1.8735195446137323</v>
      </c>
      <c r="P86">
        <f>AVERAGE(C89:C90,C105:C106)</f>
        <v>157.53117401072569</v>
      </c>
      <c r="Q86">
        <f>AVERAGE(D84,D88,D103:D104)</f>
        <v>0.15328910458499637</v>
      </c>
      <c r="R86">
        <f>AVERAGE(D89:D90,D105:D106)</f>
        <v>7.5018818860766814</v>
      </c>
      <c r="S86">
        <f>AVERAGE(E84,E88,E103:E104)</f>
        <v>5.4499401474974496</v>
      </c>
      <c r="T86">
        <f>AVERAGE(E89:E90,E105:E106)</f>
        <v>534.49563259486729</v>
      </c>
      <c r="U86">
        <f>AVERAGE(B118:E120,B122:E124)</f>
        <v>3.3044111015658253E-3</v>
      </c>
      <c r="V86">
        <f>AVERAGE(B121:E121)</f>
        <v>3.1123670418225133E-5</v>
      </c>
    </row>
    <row r="87" spans="1:30" x14ac:dyDescent="0.35">
      <c r="A87" s="7" t="s">
        <v>30</v>
      </c>
      <c r="B87" s="7">
        <f t="shared" si="1"/>
        <v>2.6628781709105476</v>
      </c>
      <c r="C87" s="7">
        <f t="shared" si="1"/>
        <v>405.54569659615743</v>
      </c>
      <c r="D87" s="7">
        <f t="shared" si="1"/>
        <v>17.365513114134902</v>
      </c>
      <c r="E87" s="7">
        <f t="shared" si="1"/>
        <v>1655.9772847450063</v>
      </c>
      <c r="F87" s="13">
        <v>1.163700446528062E-5</v>
      </c>
      <c r="G87" s="7" t="s">
        <v>83</v>
      </c>
      <c r="H87" s="7" t="s">
        <v>80</v>
      </c>
      <c r="I87" s="7" t="s">
        <v>81</v>
      </c>
      <c r="J87" s="7" t="s">
        <v>78</v>
      </c>
      <c r="L87" s="17" t="s">
        <v>93</v>
      </c>
      <c r="M87">
        <f>AVERAGE(B91,B97,B112:B113)</f>
        <v>4.5872169944878048E-2</v>
      </c>
      <c r="N87">
        <f>AVERAGE(B92,B98,B107,B114)</f>
        <v>10.102982197878699</v>
      </c>
      <c r="O87">
        <f>AVERAGE(C91,C97,C112:C113)</f>
        <v>4.4794715297831793</v>
      </c>
      <c r="P87">
        <f>AVERAGE(C92,C98,C114,C107)</f>
        <v>1260.6783193239326</v>
      </c>
      <c r="Q87">
        <f>AVERAGE(D91,D97,D112:D113)</f>
        <v>0.26457395842308434</v>
      </c>
      <c r="R87">
        <f>AVERAGE(D92,D98,D107,D114)</f>
        <v>41.211175365421468</v>
      </c>
      <c r="S87">
        <f>AVERAGE(E91,E97,E112:E113)</f>
        <v>9.4052298114828652</v>
      </c>
      <c r="T87">
        <f>AVERAGE(E92,E98,E114,E107)</f>
        <v>1506.8465660931149</v>
      </c>
    </row>
    <row r="88" spans="1:30" x14ac:dyDescent="0.35">
      <c r="A88" s="7" t="s">
        <v>14</v>
      </c>
      <c r="B88" s="7">
        <f t="shared" ref="B88:C113" si="2">B7/$U$86</f>
        <v>8.0305486426386796E-2</v>
      </c>
      <c r="C88" s="7">
        <f t="shared" si="2"/>
        <v>2.8470708902020347</v>
      </c>
      <c r="D88" s="7">
        <f t="shared" ref="D88:E88" si="3">D7/$U$86</f>
        <v>0.15051453180496352</v>
      </c>
      <c r="E88" s="7">
        <f t="shared" si="3"/>
        <v>9.4175972316057166</v>
      </c>
      <c r="F88" s="13">
        <v>1.222284305606311E-5</v>
      </c>
      <c r="G88" s="7" t="s">
        <v>76</v>
      </c>
      <c r="H88" s="7" t="s">
        <v>80</v>
      </c>
      <c r="I88" s="7" t="s">
        <v>82</v>
      </c>
      <c r="J88" s="7" t="s">
        <v>78</v>
      </c>
    </row>
    <row r="89" spans="1:30" x14ac:dyDescent="0.35">
      <c r="A89" s="7" t="s">
        <v>22</v>
      </c>
      <c r="B89" s="7">
        <f t="shared" ref="B89:E90" si="4">B8/$V$86</f>
        <v>15.09962215996363</v>
      </c>
      <c r="C89" s="7">
        <f t="shared" si="4"/>
        <v>158.72519686728387</v>
      </c>
      <c r="D89" s="7">
        <f t="shared" si="4"/>
        <v>11.730609983512192</v>
      </c>
      <c r="E89" s="7">
        <f t="shared" si="4"/>
        <v>633.61007823364434</v>
      </c>
      <c r="F89" s="13">
        <v>4.8262336270610344E-6</v>
      </c>
      <c r="G89" s="7" t="s">
        <v>83</v>
      </c>
      <c r="H89" s="7" t="s">
        <v>80</v>
      </c>
      <c r="I89" s="7" t="s">
        <v>82</v>
      </c>
      <c r="J89" s="7" t="s">
        <v>78</v>
      </c>
    </row>
    <row r="90" spans="1:30" x14ac:dyDescent="0.35">
      <c r="A90" s="7" t="s">
        <v>31</v>
      </c>
      <c r="B90" s="7">
        <f t="shared" si="4"/>
        <v>1.4205346471867837</v>
      </c>
      <c r="C90" s="7">
        <f t="shared" si="4"/>
        <v>118.98485866958308</v>
      </c>
      <c r="D90" s="7">
        <f t="shared" si="4"/>
        <v>5.294592709107877</v>
      </c>
      <c r="E90" s="7">
        <f t="shared" si="4"/>
        <v>707.84469734963761</v>
      </c>
      <c r="F90" s="13">
        <v>4.331162194310729E-6</v>
      </c>
      <c r="G90" s="7" t="s">
        <v>83</v>
      </c>
      <c r="H90" s="7" t="s">
        <v>80</v>
      </c>
      <c r="I90" s="7" t="s">
        <v>82</v>
      </c>
      <c r="J90" s="7" t="s">
        <v>78</v>
      </c>
    </row>
    <row r="91" spans="1:30" x14ac:dyDescent="0.35">
      <c r="A91" s="7" t="s">
        <v>39</v>
      </c>
      <c r="B91" s="7">
        <f t="shared" si="2"/>
        <v>5.3984729859866992E-2</v>
      </c>
      <c r="C91" s="7">
        <f t="shared" si="2"/>
        <v>2.4657856388415182E-3</v>
      </c>
      <c r="D91" s="7">
        <f t="shared" ref="D91:E91" si="5">D10/$U$86</f>
        <v>0.12614468372262894</v>
      </c>
      <c r="E91" s="7">
        <f t="shared" si="5"/>
        <v>1.6678112989790144</v>
      </c>
      <c r="F91" s="13">
        <v>4.7111921590028578E-5</v>
      </c>
      <c r="G91" s="7" t="s">
        <v>76</v>
      </c>
      <c r="H91" s="7" t="s">
        <v>93</v>
      </c>
      <c r="I91" s="7" t="s">
        <v>82</v>
      </c>
      <c r="J91" s="7" t="s">
        <v>78</v>
      </c>
    </row>
    <row r="92" spans="1:30" x14ac:dyDescent="0.35">
      <c r="A92" s="7" t="s">
        <v>53</v>
      </c>
      <c r="B92" s="7">
        <f>B11/$V$86</f>
        <v>20.3235779170707</v>
      </c>
      <c r="C92" s="7">
        <f>C11/$V$86</f>
        <v>579.00926454693979</v>
      </c>
      <c r="D92" s="7">
        <f>D11/$V$86</f>
        <v>33.812827032792441</v>
      </c>
      <c r="E92" s="7">
        <f>E11/$V$86</f>
        <v>1013.1682541030416</v>
      </c>
      <c r="F92" s="13">
        <v>1.1005792702186991E-4</v>
      </c>
      <c r="G92" s="7" t="s">
        <v>83</v>
      </c>
      <c r="H92" s="7" t="s">
        <v>93</v>
      </c>
      <c r="I92" s="7" t="s">
        <v>82</v>
      </c>
      <c r="J92" s="7" t="s">
        <v>78</v>
      </c>
    </row>
    <row r="93" spans="1:30" x14ac:dyDescent="0.35">
      <c r="A93" s="7" t="s">
        <v>38</v>
      </c>
      <c r="B93" s="7">
        <f t="shared" si="2"/>
        <v>0.31597573347292596</v>
      </c>
      <c r="C93" s="7">
        <f t="shared" si="2"/>
        <v>9.0348239621053969E-2</v>
      </c>
      <c r="D93" s="7">
        <f t="shared" ref="D93:E93" si="6">D12/$U$86</f>
        <v>0.9617806910278528</v>
      </c>
      <c r="E93" s="7">
        <f t="shared" si="6"/>
        <v>10.521732533143261</v>
      </c>
      <c r="F93" s="13">
        <v>1.7262162264940421E-3</v>
      </c>
      <c r="G93" s="7" t="s">
        <v>76</v>
      </c>
      <c r="H93" s="7" t="s">
        <v>93</v>
      </c>
      <c r="I93" s="7" t="s">
        <v>81</v>
      </c>
      <c r="J93" s="7" t="s">
        <v>78</v>
      </c>
    </row>
    <row r="94" spans="1:30" x14ac:dyDescent="0.35">
      <c r="A94" s="7" t="s">
        <v>45</v>
      </c>
      <c r="B94" s="7">
        <f t="shared" si="2"/>
        <v>3.8808120637972031E-2</v>
      </c>
      <c r="C94" s="7">
        <f t="shared" si="2"/>
        <v>5.421307698682349</v>
      </c>
      <c r="D94" s="7">
        <f t="shared" ref="D94:E94" si="7">D13/$U$86</f>
        <v>0.32642817144234759</v>
      </c>
      <c r="E94" s="7">
        <f t="shared" si="7"/>
        <v>9.1666894700437496</v>
      </c>
      <c r="F94" s="13">
        <v>2.4874948939877431E-5</v>
      </c>
      <c r="G94" s="7" t="s">
        <v>76</v>
      </c>
      <c r="H94" s="7" t="s">
        <v>93</v>
      </c>
      <c r="I94" s="7" t="s">
        <v>81</v>
      </c>
      <c r="J94" s="7" t="s">
        <v>78</v>
      </c>
      <c r="V94" s="27" t="s">
        <v>101</v>
      </c>
      <c r="W94" s="28" t="s">
        <v>102</v>
      </c>
      <c r="X94" s="27" t="s">
        <v>103</v>
      </c>
      <c r="Y94" s="28" t="s">
        <v>104</v>
      </c>
    </row>
    <row r="95" spans="1:30" x14ac:dyDescent="0.35">
      <c r="A95" s="7" t="s">
        <v>52</v>
      </c>
      <c r="B95" s="7">
        <f t="shared" ref="B95:E96" si="8">B14/$V$86</f>
        <v>3.4238091512707229</v>
      </c>
      <c r="C95" s="7">
        <f t="shared" si="8"/>
        <v>905.50605488229348</v>
      </c>
      <c r="D95" s="7">
        <f t="shared" si="8"/>
        <v>62.550146129440066</v>
      </c>
      <c r="E95" s="7">
        <f t="shared" si="8"/>
        <v>1640.7723673279695</v>
      </c>
      <c r="F95" s="13">
        <v>8.3812472155834995E-5</v>
      </c>
      <c r="G95" s="7" t="s">
        <v>83</v>
      </c>
      <c r="H95" s="7" t="s">
        <v>93</v>
      </c>
      <c r="I95" s="7" t="s">
        <v>81</v>
      </c>
      <c r="J95" s="7" t="s">
        <v>78</v>
      </c>
      <c r="V95">
        <v>4.5954820065730291E-3</v>
      </c>
      <c r="W95">
        <v>1.7113150794114064E-3</v>
      </c>
      <c r="X95">
        <v>2.2348229439535148E-3</v>
      </c>
      <c r="Y95">
        <v>2.8055744156695803E-3</v>
      </c>
    </row>
    <row r="96" spans="1:30" x14ac:dyDescent="0.35">
      <c r="A96" s="7" t="s">
        <v>59</v>
      </c>
      <c r="B96" s="7">
        <f t="shared" si="8"/>
        <v>8.080972925225522</v>
      </c>
      <c r="C96" s="7">
        <f t="shared" si="8"/>
        <v>320.2624366771534</v>
      </c>
      <c r="D96" s="7">
        <f t="shared" si="8"/>
        <v>69.549608501532205</v>
      </c>
      <c r="E96" s="7">
        <f t="shared" si="8"/>
        <v>1854.8935442906222</v>
      </c>
      <c r="F96" s="13">
        <v>1.4144954415056289E-4</v>
      </c>
      <c r="G96" s="7" t="s">
        <v>83</v>
      </c>
      <c r="H96" s="7" t="s">
        <v>93</v>
      </c>
      <c r="I96" s="7" t="s">
        <v>81</v>
      </c>
      <c r="J96" s="7" t="s">
        <v>78</v>
      </c>
    </row>
    <row r="97" spans="1:10" x14ac:dyDescent="0.35">
      <c r="A97" s="7" t="s">
        <v>46</v>
      </c>
      <c r="B97" s="7">
        <f t="shared" si="2"/>
        <v>6.4321056270328039E-2</v>
      </c>
      <c r="C97" s="7">
        <f t="shared" si="2"/>
        <v>9.0348626562400582</v>
      </c>
      <c r="D97" s="7">
        <f t="shared" ref="D97:E97" si="9">D16/$U$86</f>
        <v>0.45129978713666841</v>
      </c>
      <c r="E97" s="7">
        <f t="shared" si="9"/>
        <v>20.71513205198325</v>
      </c>
      <c r="F97" s="13">
        <v>1.541637284026675E-4</v>
      </c>
      <c r="G97" s="7" t="s">
        <v>76</v>
      </c>
      <c r="H97" s="7" t="s">
        <v>93</v>
      </c>
      <c r="I97" s="7" t="s">
        <v>82</v>
      </c>
      <c r="J97" s="7" t="s">
        <v>78</v>
      </c>
    </row>
    <row r="98" spans="1:10" x14ac:dyDescent="0.35">
      <c r="A98" s="7" t="s">
        <v>60</v>
      </c>
      <c r="B98" s="7">
        <f>B17/$V$86</f>
        <v>15.697493435706942</v>
      </c>
      <c r="C98" s="7">
        <f>C17/$V$86</f>
        <v>2382.4704197269452</v>
      </c>
      <c r="D98" s="7">
        <f>D17/$V$86</f>
        <v>63.48397353830444</v>
      </c>
      <c r="E98" s="7">
        <f>E17/$V$86</f>
        <v>1780.6399475956468</v>
      </c>
      <c r="F98" s="13">
        <v>4.5342153914754152E-4</v>
      </c>
      <c r="G98" s="7" t="s">
        <v>83</v>
      </c>
      <c r="H98" s="7" t="s">
        <v>93</v>
      </c>
      <c r="I98" s="7" t="s">
        <v>82</v>
      </c>
      <c r="J98" s="7" t="s">
        <v>78</v>
      </c>
    </row>
    <row r="99" spans="1:10" x14ac:dyDescent="0.35">
      <c r="A99" s="8" t="s">
        <v>7</v>
      </c>
      <c r="B99" s="8">
        <f t="shared" si="2"/>
        <v>4.4812897159071108E-2</v>
      </c>
      <c r="C99" s="8">
        <f t="shared" si="2"/>
        <v>5.9390359900480236</v>
      </c>
      <c r="D99" s="8">
        <f t="shared" ref="D99:E99" si="10">D18/$U$86</f>
        <v>0.30864271261700171</v>
      </c>
      <c r="E99" s="8">
        <f t="shared" si="10"/>
        <v>25.608121532788765</v>
      </c>
      <c r="F99" s="14">
        <v>2.344818386601457E-5</v>
      </c>
      <c r="G99" s="8" t="s">
        <v>76</v>
      </c>
      <c r="H99" s="8" t="s">
        <v>80</v>
      </c>
      <c r="I99" s="8" t="s">
        <v>81</v>
      </c>
      <c r="J99" s="8" t="s">
        <v>83</v>
      </c>
    </row>
    <row r="100" spans="1:10" x14ac:dyDescent="0.35">
      <c r="A100" s="8" t="s">
        <v>15</v>
      </c>
      <c r="B100" s="8">
        <f t="shared" si="2"/>
        <v>3.6231589428898828E-2</v>
      </c>
      <c r="C100" s="8">
        <f t="shared" si="2"/>
        <v>4.9357358758066177</v>
      </c>
      <c r="D100" s="8">
        <f t="shared" ref="D100:E100" si="11">D19/$U$86</f>
        <v>0.1793216452866645</v>
      </c>
      <c r="E100" s="8">
        <f t="shared" si="11"/>
        <v>5.0297086331493999</v>
      </c>
      <c r="F100" s="14">
        <v>2.6239971632376669E-5</v>
      </c>
      <c r="G100" s="8" t="s">
        <v>76</v>
      </c>
      <c r="H100" s="8" t="s">
        <v>80</v>
      </c>
      <c r="I100" s="8" t="s">
        <v>81</v>
      </c>
      <c r="J100" s="8" t="s">
        <v>83</v>
      </c>
    </row>
    <row r="101" spans="1:10" x14ac:dyDescent="0.35">
      <c r="A101" s="8" t="s">
        <v>23</v>
      </c>
      <c r="B101" s="8">
        <f t="shared" ref="B101:E102" si="12">B20/$V$86</f>
        <v>5.2365796326198319</v>
      </c>
      <c r="C101" s="8">
        <f t="shared" si="12"/>
        <v>574.30174549380081</v>
      </c>
      <c r="D101" s="8">
        <f t="shared" si="12"/>
        <v>19.287423864063062</v>
      </c>
      <c r="E101" s="8">
        <f t="shared" si="12"/>
        <v>1021.1896921191142</v>
      </c>
      <c r="F101" s="14">
        <v>2.7034954030315901E-5</v>
      </c>
      <c r="G101" s="8" t="s">
        <v>83</v>
      </c>
      <c r="H101" s="8" t="s">
        <v>80</v>
      </c>
      <c r="I101" s="8" t="s">
        <v>81</v>
      </c>
      <c r="J101" s="8" t="s">
        <v>83</v>
      </c>
    </row>
    <row r="102" spans="1:10" x14ac:dyDescent="0.35">
      <c r="A102" s="8" t="s">
        <v>32</v>
      </c>
      <c r="B102" s="8">
        <f t="shared" si="12"/>
        <v>4.4519134619687106</v>
      </c>
      <c r="C102" s="8">
        <f t="shared" si="12"/>
        <v>691.3924093403698</v>
      </c>
      <c r="D102" s="8">
        <f t="shared" si="12"/>
        <v>27.944184204554496</v>
      </c>
      <c r="E102" s="8">
        <f t="shared" si="12"/>
        <v>266.88252600527392</v>
      </c>
      <c r="F102" s="14">
        <v>2.404272889045299E-5</v>
      </c>
      <c r="G102" s="8" t="s">
        <v>83</v>
      </c>
      <c r="H102" s="8" t="s">
        <v>80</v>
      </c>
      <c r="I102" s="8" t="s">
        <v>81</v>
      </c>
      <c r="J102" s="8" t="s">
        <v>83</v>
      </c>
    </row>
    <row r="103" spans="1:10" x14ac:dyDescent="0.35">
      <c r="A103" s="8" t="s">
        <v>9</v>
      </c>
      <c r="B103" s="8">
        <f t="shared" si="2"/>
        <v>2.029374021838868E-2</v>
      </c>
      <c r="C103" s="8">
        <f t="shared" si="2"/>
        <v>1.9691128713591191</v>
      </c>
      <c r="D103" s="8">
        <f t="shared" ref="D103:E103" si="13">D22/$U$86</f>
        <v>0.10604940319306733</v>
      </c>
      <c r="E103" s="8">
        <f t="shared" si="13"/>
        <v>7.0078219921923104</v>
      </c>
      <c r="F103" s="14">
        <v>5.9390709449753831E-6</v>
      </c>
      <c r="G103" s="8" t="s">
        <v>76</v>
      </c>
      <c r="H103" s="8" t="s">
        <v>80</v>
      </c>
      <c r="I103" s="8" t="s">
        <v>82</v>
      </c>
      <c r="J103" s="8" t="s">
        <v>83</v>
      </c>
    </row>
    <row r="104" spans="1:10" x14ac:dyDescent="0.35">
      <c r="A104" s="8" t="s">
        <v>17</v>
      </c>
      <c r="B104" s="8">
        <f t="shared" si="2"/>
        <v>2.8215673968352797E-2</v>
      </c>
      <c r="C104" s="8">
        <f t="shared" si="2"/>
        <v>2.1422894233258307</v>
      </c>
      <c r="D104" s="8">
        <f t="shared" ref="D104:E104" si="14">D23/$U$86</f>
        <v>0.31280473910001733</v>
      </c>
      <c r="E104" s="8">
        <f t="shared" si="14"/>
        <v>3.5703225074043385</v>
      </c>
      <c r="F104" s="14">
        <v>2.7371942163251841E-5</v>
      </c>
      <c r="G104" s="8" t="s">
        <v>76</v>
      </c>
      <c r="H104" s="8" t="s">
        <v>80</v>
      </c>
      <c r="I104" s="8" t="s">
        <v>82</v>
      </c>
      <c r="J104" s="8" t="s">
        <v>83</v>
      </c>
    </row>
    <row r="105" spans="1:10" x14ac:dyDescent="0.35">
      <c r="A105" s="8" t="s">
        <v>25</v>
      </c>
      <c r="B105" s="8">
        <f t="shared" ref="B105:E107" si="15">B24/$V$86</f>
        <v>0.59584313355348795</v>
      </c>
      <c r="C105" s="8">
        <f t="shared" si="15"/>
        <v>158.93223525982623</v>
      </c>
      <c r="D105" s="8">
        <f t="shared" si="15"/>
        <v>2.3492184057761753E-2</v>
      </c>
      <c r="E105" s="8">
        <f t="shared" si="15"/>
        <v>2.7074187132801204E-2</v>
      </c>
      <c r="F105" s="14">
        <v>3.8847773731508994E-6</v>
      </c>
      <c r="G105" s="8" t="s">
        <v>83</v>
      </c>
      <c r="H105" s="8" t="s">
        <v>80</v>
      </c>
      <c r="I105" s="8" t="s">
        <v>82</v>
      </c>
      <c r="J105" s="8" t="s">
        <v>83</v>
      </c>
    </row>
    <row r="106" spans="1:10" x14ac:dyDescent="0.35">
      <c r="A106" s="8" t="s">
        <v>34</v>
      </c>
      <c r="B106" s="8">
        <f t="shared" si="15"/>
        <v>3.9211808685086402</v>
      </c>
      <c r="C106" s="8">
        <f t="shared" si="15"/>
        <v>193.48240524620957</v>
      </c>
      <c r="D106" s="8">
        <f t="shared" si="15"/>
        <v>12.958832667628892</v>
      </c>
      <c r="E106" s="8">
        <f t="shared" si="15"/>
        <v>796.50068060905471</v>
      </c>
      <c r="F106" s="14">
        <v>3.4985229531334329E-6</v>
      </c>
      <c r="G106" s="8" t="s">
        <v>83</v>
      </c>
      <c r="H106" s="8" t="s">
        <v>80</v>
      </c>
      <c r="I106" s="8" t="s">
        <v>82</v>
      </c>
      <c r="J106" s="8" t="s">
        <v>83</v>
      </c>
    </row>
    <row r="107" spans="1:10" x14ac:dyDescent="0.35">
      <c r="A107" s="8" t="s">
        <v>63</v>
      </c>
      <c r="B107" s="8">
        <f t="shared" si="15"/>
        <v>2.2366235093163236</v>
      </c>
      <c r="C107" s="8">
        <f t="shared" si="15"/>
        <v>1273.4336427500223</v>
      </c>
      <c r="D107" s="8">
        <f t="shared" si="15"/>
        <v>13.656515527495014</v>
      </c>
      <c r="E107" s="8">
        <f t="shared" si="15"/>
        <v>2842.0249881221534</v>
      </c>
      <c r="F107" s="14">
        <v>1.4015436940101741E-5</v>
      </c>
      <c r="G107" s="8" t="s">
        <v>83</v>
      </c>
      <c r="H107" s="8" t="s">
        <v>93</v>
      </c>
      <c r="I107" s="8" t="s">
        <v>82</v>
      </c>
      <c r="J107" s="8" t="s">
        <v>83</v>
      </c>
    </row>
    <row r="108" spans="1:10" x14ac:dyDescent="0.35">
      <c r="A108" s="8" t="s">
        <v>40</v>
      </c>
      <c r="B108" s="8">
        <f t="shared" si="2"/>
        <v>9.3671272173706591E-2</v>
      </c>
      <c r="C108" s="8">
        <f t="shared" si="2"/>
        <v>13.760853966421799</v>
      </c>
      <c r="D108" s="8">
        <f t="shared" ref="D108:E108" si="16">D27/$U$86</f>
        <v>1.1059788657722172</v>
      </c>
      <c r="E108" s="8">
        <f t="shared" si="16"/>
        <v>28.427273553691847</v>
      </c>
      <c r="F108" s="14">
        <v>1.1359507340908441E-4</v>
      </c>
      <c r="G108" s="8" t="s">
        <v>76</v>
      </c>
      <c r="H108" s="8" t="s">
        <v>93</v>
      </c>
      <c r="I108" s="8" t="s">
        <v>81</v>
      </c>
      <c r="J108" s="8" t="s">
        <v>83</v>
      </c>
    </row>
    <row r="109" spans="1:10" x14ac:dyDescent="0.35">
      <c r="A109" s="8" t="s">
        <v>47</v>
      </c>
      <c r="B109" s="8">
        <f t="shared" si="2"/>
        <v>7.4356461500000096E-2</v>
      </c>
      <c r="C109" s="8">
        <f t="shared" si="2"/>
        <v>14.894456611156636</v>
      </c>
      <c r="D109" s="8">
        <f t="shared" ref="D109:E109" si="17">D28/$U$86</f>
        <v>1.3030298112694758</v>
      </c>
      <c r="E109" s="8">
        <f t="shared" si="17"/>
        <v>17.91528568107179</v>
      </c>
      <c r="F109" s="14">
        <v>2.130239210988947E-4</v>
      </c>
      <c r="G109" s="8" t="s">
        <v>76</v>
      </c>
      <c r="H109" s="8" t="s">
        <v>93</v>
      </c>
      <c r="I109" s="8" t="s">
        <v>81</v>
      </c>
      <c r="J109" s="8" t="s">
        <v>83</v>
      </c>
    </row>
    <row r="110" spans="1:10" x14ac:dyDescent="0.35">
      <c r="A110" s="8" t="s">
        <v>54</v>
      </c>
      <c r="B110" s="8">
        <f t="shared" ref="B110:E111" si="18">B29/$V$86</f>
        <v>3.5521781812964472</v>
      </c>
      <c r="C110" s="8">
        <f t="shared" si="18"/>
        <v>658.70891509580542</v>
      </c>
      <c r="D110" s="8">
        <f t="shared" si="18"/>
        <v>69.933138949337931</v>
      </c>
      <c r="E110" s="8">
        <f t="shared" si="18"/>
        <v>765.34191627175983</v>
      </c>
      <c r="F110" s="14">
        <v>5.8974339561048782E-5</v>
      </c>
      <c r="G110" s="8" t="s">
        <v>83</v>
      </c>
      <c r="H110" s="8" t="s">
        <v>93</v>
      </c>
      <c r="I110" s="8" t="s">
        <v>81</v>
      </c>
      <c r="J110" s="8" t="s">
        <v>83</v>
      </c>
    </row>
    <row r="111" spans="1:10" x14ac:dyDescent="0.35">
      <c r="A111" s="8" t="s">
        <v>61</v>
      </c>
      <c r="B111" s="8">
        <f t="shared" si="18"/>
        <v>9.1580451684916415</v>
      </c>
      <c r="C111" s="8">
        <f t="shared" si="18"/>
        <v>13252.568292048276</v>
      </c>
      <c r="D111" s="8">
        <f t="shared" si="18"/>
        <v>97.731860034715638</v>
      </c>
      <c r="E111" s="8">
        <f t="shared" si="18"/>
        <v>1892.992145345848</v>
      </c>
      <c r="F111" s="14">
        <v>3.8520262240323861E-4</v>
      </c>
      <c r="G111" s="8" t="s">
        <v>83</v>
      </c>
      <c r="H111" s="8" t="s">
        <v>93</v>
      </c>
      <c r="I111" s="8" t="s">
        <v>81</v>
      </c>
      <c r="J111" s="8" t="s">
        <v>83</v>
      </c>
    </row>
    <row r="112" spans="1:10" x14ac:dyDescent="0.35">
      <c r="A112" s="8" t="s">
        <v>42</v>
      </c>
      <c r="B112" s="8">
        <f t="shared" si="2"/>
        <v>6.4523050376927307E-2</v>
      </c>
      <c r="C112" s="8">
        <f t="shared" si="2"/>
        <v>6.4493575050316716</v>
      </c>
      <c r="D112" s="8">
        <f t="shared" ref="D112:E112" si="19">D31/$U$86</f>
        <v>0.31301296477158314</v>
      </c>
      <c r="E112" s="8">
        <f t="shared" si="19"/>
        <v>11.050331376513885</v>
      </c>
      <c r="F112" s="14">
        <v>2.1680352527311751E-5</v>
      </c>
      <c r="G112" s="8" t="s">
        <v>76</v>
      </c>
      <c r="H112" s="8" t="s">
        <v>93</v>
      </c>
      <c r="I112" s="8" t="s">
        <v>82</v>
      </c>
      <c r="J112" s="8" t="s">
        <v>83</v>
      </c>
    </row>
    <row r="113" spans="1:10" x14ac:dyDescent="0.35">
      <c r="A113" s="8" t="s">
        <v>49</v>
      </c>
      <c r="B113" s="8">
        <f t="shared" si="2"/>
        <v>6.5984327238984594E-4</v>
      </c>
      <c r="C113" s="8">
        <f t="shared" si="2"/>
        <v>2.4312001722221455</v>
      </c>
      <c r="D113" s="8">
        <f t="shared" ref="D113:E113" si="20">D32/$U$86</f>
        <v>0.16783839806145678</v>
      </c>
      <c r="E113" s="8">
        <f t="shared" si="20"/>
        <v>4.1876445184553184</v>
      </c>
      <c r="F113" s="14">
        <v>1.191431578880983E-5</v>
      </c>
      <c r="G113" s="8" t="s">
        <v>76</v>
      </c>
      <c r="H113" s="8" t="s">
        <v>93</v>
      </c>
      <c r="I113" s="8" t="s">
        <v>82</v>
      </c>
      <c r="J113" s="8" t="s">
        <v>83</v>
      </c>
    </row>
    <row r="114" spans="1:10" x14ac:dyDescent="0.35">
      <c r="A114" s="8" t="s">
        <v>56</v>
      </c>
      <c r="B114" s="8">
        <f>B33/$V$86</f>
        <v>2.1542339294208332</v>
      </c>
      <c r="C114" s="8">
        <f>C33/$V$86</f>
        <v>807.79995027182269</v>
      </c>
      <c r="D114" s="8">
        <f>D33/$V$86</f>
        <v>53.891385363093974</v>
      </c>
      <c r="E114" s="8">
        <f>E33/$V$86</f>
        <v>391.55307455161824</v>
      </c>
      <c r="F114" s="14">
        <v>3.1236418950543688E-5</v>
      </c>
      <c r="G114" s="8" t="s">
        <v>83</v>
      </c>
      <c r="H114" s="8" t="s">
        <v>93</v>
      </c>
      <c r="I114" s="8" t="s">
        <v>82</v>
      </c>
      <c r="J114" s="8" t="s">
        <v>83</v>
      </c>
    </row>
    <row r="117" spans="1:10" ht="29" x14ac:dyDescent="0.35">
      <c r="A117" s="26" t="s">
        <v>109</v>
      </c>
      <c r="B117" s="17">
        <f>AVERAGE(B118:B124)</f>
        <v>4.5954820065730291E-3</v>
      </c>
      <c r="C117" s="17">
        <f>AVERAGE(C118:C124)</f>
        <v>1.7113150794114064E-3</v>
      </c>
      <c r="D117" s="17">
        <f>AVERAGE(D118:D124)</f>
        <v>2.2348229439535148E-3</v>
      </c>
      <c r="E117" s="17">
        <f>AVERAGE(E118:E124)</f>
        <v>2.8055744156695803E-3</v>
      </c>
      <c r="F117">
        <f t="shared" ref="F117" si="21">AVERAGE(F118:F124)</f>
        <v>1.2120260171461829E-4</v>
      </c>
    </row>
    <row r="118" spans="1:10" x14ac:dyDescent="0.35">
      <c r="B118" s="4">
        <v>1.7981396513323351E-5</v>
      </c>
      <c r="C118" s="4">
        <v>1.593558453917478E-3</v>
      </c>
      <c r="D118" s="4">
        <v>2.2001825377296448E-3</v>
      </c>
      <c r="E118" s="4">
        <v>2.5118738920389821E-3</v>
      </c>
      <c r="F118" s="15">
        <v>5.0093738849648688E-5</v>
      </c>
      <c r="G118" s="4" t="s">
        <v>76</v>
      </c>
      <c r="H118" s="4" t="s">
        <v>75</v>
      </c>
      <c r="I118" s="4" t="s">
        <v>86</v>
      </c>
      <c r="J118" s="4" t="s">
        <v>106</v>
      </c>
    </row>
    <row r="119" spans="1:10" x14ac:dyDescent="0.35">
      <c r="A119" s="4" t="s">
        <v>20</v>
      </c>
      <c r="B119" s="4">
        <v>1.364795336366952E-5</v>
      </c>
      <c r="C119" s="4">
        <v>6.0727783706921621E-7</v>
      </c>
      <c r="D119" s="4">
        <v>8.9827289544727967E-4</v>
      </c>
      <c r="E119" s="4">
        <v>1.1523394941425379E-3</v>
      </c>
      <c r="F119" s="15">
        <v>3.5113074560860179E-5</v>
      </c>
      <c r="G119" s="4" t="s">
        <v>76</v>
      </c>
      <c r="H119" s="4" t="s">
        <v>75</v>
      </c>
      <c r="I119" s="4" t="s">
        <v>82</v>
      </c>
      <c r="J119" s="4" t="s">
        <v>106</v>
      </c>
    </row>
    <row r="120" spans="1:10" x14ac:dyDescent="0.35">
      <c r="A120" s="4" t="s">
        <v>19</v>
      </c>
      <c r="B120" s="4">
        <v>9.6374061776717038E-5</v>
      </c>
      <c r="C120" s="4">
        <v>6.7577352934263422E-3</v>
      </c>
      <c r="D120" s="4">
        <v>7.964056052878558E-3</v>
      </c>
      <c r="E120" s="4">
        <v>5.8061992293207618E-3</v>
      </c>
      <c r="F120" s="15">
        <v>2.4093425926924791E-4</v>
      </c>
      <c r="G120" s="4" t="s">
        <v>76</v>
      </c>
      <c r="H120" s="4" t="s">
        <v>75</v>
      </c>
      <c r="I120" s="4" t="s">
        <v>86</v>
      </c>
      <c r="J120" s="4" t="s">
        <v>106</v>
      </c>
    </row>
    <row r="121" spans="1:10" x14ac:dyDescent="0.35">
      <c r="A121" s="4" t="s">
        <v>11</v>
      </c>
      <c r="B121" s="4">
        <v>5.1695845460327464E-6</v>
      </c>
      <c r="C121" s="4">
        <v>4.8854936882325936E-6</v>
      </c>
      <c r="D121" s="4">
        <v>5.3166485238699853E-5</v>
      </c>
      <c r="E121" s="4">
        <v>6.1273118199935348E-5</v>
      </c>
      <c r="F121" s="15">
        <v>2.8248141735160212E-4</v>
      </c>
      <c r="G121" s="4" t="s">
        <v>83</v>
      </c>
      <c r="H121" s="4" t="s">
        <v>75</v>
      </c>
      <c r="I121" s="4" t="s">
        <v>86</v>
      </c>
      <c r="J121" s="4" t="s">
        <v>106</v>
      </c>
    </row>
    <row r="122" spans="1:10" x14ac:dyDescent="0.35">
      <c r="A122" s="4" t="s">
        <v>4</v>
      </c>
      <c r="B122" s="4">
        <v>3.1988548244076272E-2</v>
      </c>
      <c r="C122" s="4">
        <v>2.2963886908134989E-6</v>
      </c>
      <c r="D122" s="4">
        <v>5.7627165595918579E-4</v>
      </c>
      <c r="E122" s="4">
        <v>1.273425205458683E-3</v>
      </c>
      <c r="F122" s="15">
        <v>1.32778215174784E-4</v>
      </c>
      <c r="G122" s="4" t="s">
        <v>76</v>
      </c>
      <c r="H122" s="4" t="s">
        <v>75</v>
      </c>
      <c r="I122" s="4" t="s">
        <v>77</v>
      </c>
      <c r="J122" s="4" t="s">
        <v>106</v>
      </c>
    </row>
    <row r="123" spans="1:10" x14ac:dyDescent="0.35">
      <c r="A123" s="4" t="s">
        <v>29</v>
      </c>
      <c r="B123" s="4">
        <v>1.410043168543627E-5</v>
      </c>
      <c r="C123" s="4">
        <v>1.7536309129744551E-3</v>
      </c>
      <c r="D123" s="4">
        <v>1.854494286098548E-3</v>
      </c>
      <c r="E123" s="4">
        <v>3.3444872439579278E-3</v>
      </c>
      <c r="F123" s="15">
        <v>5.3041911494720091E-5</v>
      </c>
      <c r="G123" s="4" t="s">
        <v>76</v>
      </c>
      <c r="H123" s="4" t="s">
        <v>75</v>
      </c>
      <c r="I123" s="4" t="s">
        <v>86</v>
      </c>
      <c r="J123" s="4" t="s">
        <v>106</v>
      </c>
    </row>
    <row r="124" spans="1:10" x14ac:dyDescent="0.35">
      <c r="A124" s="4" t="s">
        <v>37</v>
      </c>
      <c r="B124" s="4">
        <v>3.2552374049755453E-5</v>
      </c>
      <c r="C124" s="4">
        <v>1.866491735345456E-3</v>
      </c>
      <c r="D124" s="4">
        <v>2.0973166943226889E-3</v>
      </c>
      <c r="E124" s="4">
        <v>5.4894227265682343E-3</v>
      </c>
      <c r="F124" s="15">
        <v>5.3975595301465123E-5</v>
      </c>
      <c r="G124" s="4" t="s">
        <v>76</v>
      </c>
      <c r="H124" s="4" t="s">
        <v>75</v>
      </c>
      <c r="I124" s="4" t="s">
        <v>86</v>
      </c>
      <c r="J124" s="4" t="s">
        <v>92</v>
      </c>
    </row>
  </sheetData>
  <sortState xmlns:xlrd2="http://schemas.microsoft.com/office/spreadsheetml/2017/richdata2" ref="A2:J71">
    <sortCondition ref="J1:J71"/>
  </sortState>
  <mergeCells count="16">
    <mergeCell ref="K53:L53"/>
    <mergeCell ref="Q19:S19"/>
    <mergeCell ref="Q30:S30"/>
    <mergeCell ref="Q42:S42"/>
    <mergeCell ref="M19:N19"/>
    <mergeCell ref="O19:P19"/>
    <mergeCell ref="U84:V84"/>
    <mergeCell ref="S84:T84"/>
    <mergeCell ref="O7:P7"/>
    <mergeCell ref="M7:N7"/>
    <mergeCell ref="M84:N84"/>
    <mergeCell ref="O84:P84"/>
    <mergeCell ref="Q84:R84"/>
    <mergeCell ref="M53:N53"/>
    <mergeCell ref="O53:P53"/>
    <mergeCell ref="Q53:R5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5862-66B7-4674-B9EB-660F17697B59}">
  <dimension ref="A1:T99"/>
  <sheetViews>
    <sheetView topLeftCell="J56" workbookViewId="0">
      <selection activeCell="U74" sqref="U74"/>
    </sheetView>
  </sheetViews>
  <sheetFormatPr baseColWidth="10" defaultRowHeight="14.5" x14ac:dyDescent="0.35"/>
  <sheetData>
    <row r="1" spans="1:14" x14ac:dyDescent="0.35">
      <c r="A1" s="1" t="s">
        <v>95</v>
      </c>
      <c r="B1" s="1" t="s">
        <v>96</v>
      </c>
      <c r="C1" s="1" t="s">
        <v>65</v>
      </c>
      <c r="D1" s="1" t="s">
        <v>97</v>
      </c>
      <c r="E1" s="1" t="s">
        <v>98</v>
      </c>
      <c r="F1" s="1" t="s">
        <v>68</v>
      </c>
      <c r="G1" s="1" t="s">
        <v>70</v>
      </c>
    </row>
    <row r="2" spans="1:14" x14ac:dyDescent="0.35">
      <c r="A2">
        <v>3.1988548244076091E-2</v>
      </c>
      <c r="B2">
        <v>4742.9096243761433</v>
      </c>
      <c r="C2">
        <v>5.7627165595918592E-5</v>
      </c>
      <c r="D2">
        <v>1.2734252054586831E-4</v>
      </c>
      <c r="E2">
        <v>9861.2814990000006</v>
      </c>
      <c r="F2" t="s">
        <v>75</v>
      </c>
      <c r="G2" t="s">
        <v>78</v>
      </c>
      <c r="J2">
        <v>19</v>
      </c>
      <c r="K2">
        <v>20</v>
      </c>
      <c r="L2">
        <v>21</v>
      </c>
      <c r="M2">
        <v>22</v>
      </c>
      <c r="N2">
        <v>23</v>
      </c>
    </row>
    <row r="3" spans="1:14" x14ac:dyDescent="0.35">
      <c r="B3">
        <v>10090.38893391276</v>
      </c>
      <c r="C3">
        <v>5.3166485238699858E-6</v>
      </c>
      <c r="D3">
        <v>6.1273118199935353E-6</v>
      </c>
      <c r="E3">
        <v>0.80751639799999997</v>
      </c>
      <c r="F3" t="s">
        <v>75</v>
      </c>
      <c r="G3" t="s">
        <v>78</v>
      </c>
      <c r="I3">
        <v>0</v>
      </c>
      <c r="J3">
        <f>AVERAGE(A2:A7)</f>
        <v>6.4261304174830459E-3</v>
      </c>
      <c r="K3">
        <f t="shared" ref="K3:N3" si="0">AVERAGE(B2:B7)</f>
        <v>2681.2608192544644</v>
      </c>
      <c r="L3">
        <f t="shared" si="0"/>
        <v>2.2577406522253192E-4</v>
      </c>
      <c r="M3">
        <f t="shared" si="0"/>
        <v>2.3582663638531376E-4</v>
      </c>
      <c r="N3">
        <f t="shared" si="0"/>
        <v>2078.4723390949998</v>
      </c>
    </row>
    <row r="4" spans="1:14" x14ac:dyDescent="0.35">
      <c r="A4">
        <v>9.6374061776711319E-5</v>
      </c>
      <c r="B4">
        <v>6.7577352934259406E-3</v>
      </c>
      <c r="C4">
        <v>7.9640560528785578E-4</v>
      </c>
      <c r="D4">
        <v>5.8061992293207613E-4</v>
      </c>
      <c r="E4">
        <v>0.681299184</v>
      </c>
      <c r="F4" t="s">
        <v>75</v>
      </c>
      <c r="G4" t="s">
        <v>78</v>
      </c>
      <c r="I4" t="s">
        <v>93</v>
      </c>
      <c r="J4">
        <f>AVERAGE(A42:A57)</f>
        <v>699.16359664320146</v>
      </c>
      <c r="K4">
        <f t="shared" ref="K4:N4" si="1">AVERAGE(B42:B57)</f>
        <v>39590.197601709115</v>
      </c>
      <c r="L4">
        <f t="shared" si="1"/>
        <v>1.8859076710662222E-3</v>
      </c>
      <c r="M4">
        <f t="shared" si="1"/>
        <v>4.5102371322110722E-2</v>
      </c>
      <c r="N4">
        <f t="shared" si="1"/>
        <v>166675.51730374998</v>
      </c>
    </row>
    <row r="5" spans="1:14" x14ac:dyDescent="0.35">
      <c r="A5">
        <v>1.7981396513323311E-5</v>
      </c>
      <c r="B5">
        <v>1.593558453917474E-3</v>
      </c>
      <c r="C5">
        <v>2.200182537729645E-4</v>
      </c>
      <c r="D5">
        <v>2.5118738920389821E-4</v>
      </c>
      <c r="E5">
        <v>0.13211636399999999</v>
      </c>
      <c r="F5" t="s">
        <v>75</v>
      </c>
      <c r="G5" t="s">
        <v>83</v>
      </c>
      <c r="I5" t="s">
        <v>80</v>
      </c>
      <c r="J5">
        <f>AVERAGE(A11:A26)</f>
        <v>1.3047872354475927E-4</v>
      </c>
      <c r="K5">
        <f t="shared" ref="K5:N5" si="2">AVERAGE(B11:B26)</f>
        <v>9.8659646014926678E-3</v>
      </c>
      <c r="L5">
        <f t="shared" si="2"/>
        <v>5.8271737912062667E-4</v>
      </c>
      <c r="M5">
        <f t="shared" si="2"/>
        <v>2.8877869465780928E-2</v>
      </c>
      <c r="N5">
        <f t="shared" si="2"/>
        <v>3571.4054748704862</v>
      </c>
    </row>
    <row r="6" spans="1:14" x14ac:dyDescent="0.35">
      <c r="A6">
        <v>1.364795336366888E-5</v>
      </c>
      <c r="B6">
        <v>1254.2580050267779</v>
      </c>
      <c r="C6">
        <v>8.9827289544727962E-5</v>
      </c>
      <c r="D6">
        <v>1.152339494142538E-4</v>
      </c>
      <c r="E6">
        <v>2607.80665</v>
      </c>
      <c r="F6" t="s">
        <v>75</v>
      </c>
      <c r="G6" t="s">
        <v>83</v>
      </c>
    </row>
    <row r="7" spans="1:14" x14ac:dyDescent="0.35">
      <c r="A7">
        <v>1.410043168543534E-5</v>
      </c>
      <c r="B7">
        <v>9.1735564855474193E-7</v>
      </c>
      <c r="C7">
        <v>1.8544942860985479E-4</v>
      </c>
      <c r="D7">
        <v>3.344487243957928E-4</v>
      </c>
      <c r="E7">
        <v>0.124953624</v>
      </c>
      <c r="F7" t="s">
        <v>75</v>
      </c>
      <c r="G7" t="s">
        <v>80</v>
      </c>
    </row>
    <row r="8" spans="1:14" x14ac:dyDescent="0.35">
      <c r="A8">
        <v>3.2552374049755548E-5</v>
      </c>
      <c r="B8">
        <v>1.866491735345461E-3</v>
      </c>
      <c r="C8">
        <v>2.0973166943226901E-4</v>
      </c>
      <c r="D8">
        <v>5.4894227265682341E-4</v>
      </c>
      <c r="E8">
        <v>4008.7038269999998</v>
      </c>
      <c r="F8" t="s">
        <v>75</v>
      </c>
      <c r="G8" t="s">
        <v>92</v>
      </c>
    </row>
    <row r="9" spans="1:14" x14ac:dyDescent="0.35">
      <c r="A9">
        <v>2.730337732562139E-5</v>
      </c>
      <c r="B9">
        <v>1.8123262821996E-3</v>
      </c>
      <c r="C9">
        <v>2.1502123432424349E-4</v>
      </c>
      <c r="D9">
        <v>6.4627593048616303E-4</v>
      </c>
      <c r="E9">
        <v>3744.955379</v>
      </c>
      <c r="F9" t="s">
        <v>75</v>
      </c>
      <c r="G9" t="s">
        <v>85</v>
      </c>
    </row>
    <row r="10" spans="1:14" x14ac:dyDescent="0.35">
      <c r="A10">
        <v>2.8841007136213489E-5</v>
      </c>
      <c r="B10">
        <v>1.86080184598534E-3</v>
      </c>
      <c r="C10">
        <v>2.6385389301850158E-4</v>
      </c>
      <c r="D10">
        <v>7.1848949163423408E-4</v>
      </c>
      <c r="E10">
        <v>4147.4694529999997</v>
      </c>
      <c r="F10" t="s">
        <v>75</v>
      </c>
      <c r="G10" t="s">
        <v>84</v>
      </c>
    </row>
    <row r="11" spans="1:14" x14ac:dyDescent="0.35">
      <c r="A11">
        <v>9.5087005167320747E-5</v>
      </c>
      <c r="B11">
        <v>8.545308506793102E-3</v>
      </c>
      <c r="C11">
        <v>4.8105712352408702E-4</v>
      </c>
      <c r="D11">
        <v>3.9101721484270192E-2</v>
      </c>
      <c r="E11">
        <v>5.2722178000000001E-2</v>
      </c>
      <c r="F11" t="s">
        <v>80</v>
      </c>
      <c r="G11" t="s">
        <v>78</v>
      </c>
    </row>
    <row r="12" spans="1:14" x14ac:dyDescent="0.35">
      <c r="A12">
        <v>8.0767900731861501E-5</v>
      </c>
      <c r="B12">
        <v>1.7698590868000089E-3</v>
      </c>
      <c r="C12">
        <v>1.4469270818558261E-4</v>
      </c>
      <c r="D12">
        <v>5.9612199444113037E-3</v>
      </c>
      <c r="E12">
        <v>10375.76361</v>
      </c>
      <c r="F12" t="s">
        <v>80</v>
      </c>
      <c r="G12" t="s">
        <v>78</v>
      </c>
    </row>
    <row r="13" spans="1:14" x14ac:dyDescent="0.35">
      <c r="A13">
        <v>1.3339159652273099E-4</v>
      </c>
      <c r="B13">
        <v>1.5917590393584639E-2</v>
      </c>
      <c r="C13">
        <v>1.0947177229614501E-3</v>
      </c>
      <c r="D13">
        <v>6.2619473411489657E-2</v>
      </c>
      <c r="E13">
        <v>10571.94961</v>
      </c>
      <c r="F13" t="s">
        <v>80</v>
      </c>
      <c r="G13" t="s">
        <v>78</v>
      </c>
    </row>
    <row r="14" spans="1:14" x14ac:dyDescent="0.35">
      <c r="A14">
        <v>2.6536234086399122E-4</v>
      </c>
      <c r="B14">
        <v>9.407892656528501E-3</v>
      </c>
      <c r="C14">
        <v>4.9736188984330395E-4</v>
      </c>
      <c r="D14">
        <v>3.1119612842193511E-2</v>
      </c>
      <c r="E14">
        <v>9077.761434</v>
      </c>
      <c r="F14" t="s">
        <v>80</v>
      </c>
      <c r="G14" t="s">
        <v>78</v>
      </c>
    </row>
    <row r="15" spans="1:14" x14ac:dyDescent="0.35">
      <c r="A15">
        <v>4.5777094944096333E-5</v>
      </c>
      <c r="B15">
        <v>1.067391026345832E-3</v>
      </c>
      <c r="F15" t="s">
        <v>80</v>
      </c>
      <c r="G15" t="s">
        <v>78</v>
      </c>
    </row>
    <row r="16" spans="1:14" x14ac:dyDescent="0.35">
      <c r="A16">
        <v>4.6995566354643588E-4</v>
      </c>
      <c r="B16">
        <v>4.9401107143652433E-3</v>
      </c>
      <c r="C16">
        <v>3.6509963893157483E-4</v>
      </c>
      <c r="D16">
        <v>1.972027124860979E-2</v>
      </c>
      <c r="E16">
        <v>3.3422270000000001E-3</v>
      </c>
      <c r="F16" t="s">
        <v>80</v>
      </c>
      <c r="G16" t="s">
        <v>78</v>
      </c>
    </row>
    <row r="17" spans="1:7" x14ac:dyDescent="0.35">
      <c r="A17">
        <v>8.2878542555305196E-5</v>
      </c>
      <c r="B17">
        <v>1.262207060038833E-2</v>
      </c>
      <c r="C17">
        <v>5.4047850680770111E-4</v>
      </c>
      <c r="D17">
        <v>5.154009123047093E-2</v>
      </c>
      <c r="E17">
        <v>8.6299069999999992E-3</v>
      </c>
      <c r="F17" t="s">
        <v>80</v>
      </c>
      <c r="G17" t="s">
        <v>78</v>
      </c>
    </row>
    <row r="18" spans="1:7" x14ac:dyDescent="0.35">
      <c r="A18">
        <v>4.4212252176708737E-5</v>
      </c>
      <c r="B18">
        <v>3.7032455259912011E-3</v>
      </c>
      <c r="C18">
        <v>1.6478715847701131E-4</v>
      </c>
      <c r="D18">
        <v>2.2030725067598438E-2</v>
      </c>
      <c r="E18">
        <v>3216.7030989999998</v>
      </c>
      <c r="F18" t="s">
        <v>80</v>
      </c>
      <c r="G18" t="s">
        <v>78</v>
      </c>
    </row>
    <row r="19" spans="1:7" x14ac:dyDescent="0.35">
      <c r="A19">
        <v>1.4808023486575879E-4</v>
      </c>
      <c r="B19">
        <v>1.9625016458113671E-2</v>
      </c>
      <c r="C19">
        <v>1.019882405989011E-3</v>
      </c>
      <c r="D19">
        <v>8.4619761083194051E-2</v>
      </c>
      <c r="E19">
        <v>9.9839300000000002E-3</v>
      </c>
      <c r="F19" t="s">
        <v>80</v>
      </c>
      <c r="G19" t="s">
        <v>83</v>
      </c>
    </row>
    <row r="20" spans="1:7" x14ac:dyDescent="0.35">
      <c r="A20">
        <v>6.705886046993354E-5</v>
      </c>
      <c r="B20">
        <v>6.506758432355232E-3</v>
      </c>
      <c r="C20">
        <v>3.5043082522560198E-4</v>
      </c>
      <c r="D20">
        <v>2.3156724788797409E-2</v>
      </c>
      <c r="E20">
        <v>1.3132040000000001E-3</v>
      </c>
      <c r="F20" t="s">
        <v>80</v>
      </c>
      <c r="G20" t="s">
        <v>83</v>
      </c>
    </row>
    <row r="21" spans="1:7" x14ac:dyDescent="0.35">
      <c r="A21">
        <v>1.197240663362231E-4</v>
      </c>
      <c r="B21">
        <v>1.6309700422412109E-2</v>
      </c>
      <c r="C21">
        <v>5.9255243543630321E-4</v>
      </c>
      <c r="D21">
        <v>1.6620225045020351E-2</v>
      </c>
      <c r="E21">
        <v>1.9068539999999999E-3</v>
      </c>
      <c r="F21" t="s">
        <v>80</v>
      </c>
      <c r="G21" t="s">
        <v>83</v>
      </c>
    </row>
    <row r="22" spans="1:7" x14ac:dyDescent="0.35">
      <c r="A22">
        <v>9.3236186299183233E-5</v>
      </c>
      <c r="B22">
        <v>7.0790049532049254E-3</v>
      </c>
      <c r="C22">
        <v>1.0336354525044989E-3</v>
      </c>
      <c r="D22">
        <v>1.179781332963723E-2</v>
      </c>
      <c r="E22">
        <v>20328.818739999999</v>
      </c>
      <c r="F22" t="s">
        <v>80</v>
      </c>
      <c r="G22" t="s">
        <v>83</v>
      </c>
    </row>
    <row r="23" spans="1:7" x14ac:dyDescent="0.35">
      <c r="A23">
        <v>1.629815786044478E-4</v>
      </c>
      <c r="B23">
        <v>1.7874378247360469E-2</v>
      </c>
      <c r="C23">
        <v>6.0029542356170897E-4</v>
      </c>
      <c r="D23">
        <v>3.1783171412004103E-2</v>
      </c>
      <c r="E23">
        <v>4.9799589999999999E-3</v>
      </c>
      <c r="F23" t="s">
        <v>80</v>
      </c>
      <c r="G23" t="s">
        <v>83</v>
      </c>
    </row>
    <row r="24" spans="1:7" x14ac:dyDescent="0.35">
      <c r="A24">
        <v>1.854482530968042E-5</v>
      </c>
      <c r="B24">
        <v>4.9465545090586508E-3</v>
      </c>
      <c r="D24">
        <v>8.4264807716265638E-7</v>
      </c>
      <c r="E24" s="2">
        <v>7.1953000000000004E-6</v>
      </c>
      <c r="F24" t="s">
        <v>80</v>
      </c>
      <c r="G24" t="s">
        <v>83</v>
      </c>
    </row>
    <row r="25" spans="1:7" x14ac:dyDescent="0.35">
      <c r="A25">
        <v>1.3855988732076451E-4</v>
      </c>
      <c r="B25">
        <v>2.151866947797227E-2</v>
      </c>
      <c r="C25">
        <v>8.6972557928872681E-4</v>
      </c>
      <c r="D25">
        <v>8.3063637797715431E-3</v>
      </c>
      <c r="E25">
        <v>9.82309E-4</v>
      </c>
      <c r="F25" t="s">
        <v>80</v>
      </c>
      <c r="G25" t="s">
        <v>83</v>
      </c>
    </row>
    <row r="26" spans="1:7" x14ac:dyDescent="0.35">
      <c r="A26">
        <v>1.220415410017058E-4</v>
      </c>
      <c r="B26">
        <v>6.0218826126084996E-3</v>
      </c>
      <c r="C26">
        <v>4.0332643695221082E-4</v>
      </c>
      <c r="D26">
        <v>2.4790024671168219E-2</v>
      </c>
      <c r="E26">
        <v>1.762294E-3</v>
      </c>
      <c r="F26" t="s">
        <v>80</v>
      </c>
      <c r="G26" t="s">
        <v>83</v>
      </c>
    </row>
    <row r="27" spans="1:7" x14ac:dyDescent="0.35">
      <c r="A27">
        <v>1.02853317185532E-5</v>
      </c>
      <c r="B27">
        <v>9.4079697289726517E-4</v>
      </c>
      <c r="C27">
        <v>3.1926263137244008E-5</v>
      </c>
      <c r="D27">
        <v>2.0868493092621961E-3</v>
      </c>
      <c r="E27">
        <v>16459.137620000001</v>
      </c>
      <c r="F27" t="s">
        <v>80</v>
      </c>
      <c r="G27" t="s">
        <v>85</v>
      </c>
    </row>
    <row r="28" spans="1:7" x14ac:dyDescent="0.35">
      <c r="A28">
        <v>9.0210492172296657E-5</v>
      </c>
      <c r="B28">
        <v>9.0418055755764632E-3</v>
      </c>
      <c r="C28">
        <v>4.4915836188247512E-4</v>
      </c>
      <c r="D28">
        <v>2.2108453926207878E-3</v>
      </c>
      <c r="E28">
        <v>50030.643550000001</v>
      </c>
      <c r="F28" t="s">
        <v>80</v>
      </c>
      <c r="G28" t="s">
        <v>85</v>
      </c>
    </row>
    <row r="29" spans="1:7" x14ac:dyDescent="0.35">
      <c r="A29">
        <v>5.9585140790654432E-6</v>
      </c>
      <c r="B29">
        <v>9027.4330764091428</v>
      </c>
      <c r="C29">
        <v>1.838748318304268E-3</v>
      </c>
      <c r="D29">
        <v>6.0507919033066272E-3</v>
      </c>
      <c r="E29">
        <v>18769.503499999999</v>
      </c>
      <c r="F29" t="s">
        <v>80</v>
      </c>
      <c r="G29" t="s">
        <v>85</v>
      </c>
    </row>
    <row r="30" spans="1:7" x14ac:dyDescent="0.35">
      <c r="A30">
        <v>4.8225840561016122E-5</v>
      </c>
      <c r="B30">
        <v>9.7090081717252173E-4</v>
      </c>
      <c r="C30">
        <v>1.535716169780958E-2</v>
      </c>
      <c r="E30">
        <v>12683.815979999999</v>
      </c>
      <c r="F30" t="s">
        <v>80</v>
      </c>
      <c r="G30" t="s">
        <v>85</v>
      </c>
    </row>
    <row r="31" spans="1:7" x14ac:dyDescent="0.35">
      <c r="B31">
        <v>1.8665625353553609E-3</v>
      </c>
      <c r="C31">
        <v>1.7996374765733491E-4</v>
      </c>
      <c r="D31">
        <v>2.0714479474509381E-2</v>
      </c>
      <c r="E31">
        <v>195807.82199999999</v>
      </c>
      <c r="F31" t="s">
        <v>80</v>
      </c>
      <c r="G31" t="s">
        <v>85</v>
      </c>
    </row>
    <row r="32" spans="1:7" x14ac:dyDescent="0.35">
      <c r="A32">
        <v>6.2145833995136578E-5</v>
      </c>
      <c r="B32">
        <v>1.6267639477563649E-2</v>
      </c>
      <c r="C32">
        <v>4.4465246998056053E-3</v>
      </c>
      <c r="E32">
        <v>106525.1637</v>
      </c>
      <c r="F32" t="s">
        <v>80</v>
      </c>
      <c r="G32" t="s">
        <v>85</v>
      </c>
    </row>
    <row r="33" spans="1:7" x14ac:dyDescent="0.35">
      <c r="A33">
        <v>7.7709825100870872E-3</v>
      </c>
      <c r="B33">
        <v>2.177364265202078E-3</v>
      </c>
      <c r="C33">
        <v>2.4874811411326612E-4</v>
      </c>
      <c r="D33">
        <v>3.84136959327551E-2</v>
      </c>
      <c r="E33">
        <v>216681.47</v>
      </c>
      <c r="F33" t="s">
        <v>80</v>
      </c>
      <c r="G33" t="s">
        <v>85</v>
      </c>
    </row>
    <row r="34" spans="1:7" x14ac:dyDescent="0.35">
      <c r="A34">
        <v>0.10090725802804119</v>
      </c>
      <c r="C34">
        <v>1.046891585189743E-4</v>
      </c>
      <c r="D34">
        <v>3.3185069479930281E-2</v>
      </c>
      <c r="E34">
        <v>0.11864443700000001</v>
      </c>
      <c r="F34" t="s">
        <v>80</v>
      </c>
      <c r="G34" t="s">
        <v>85</v>
      </c>
    </row>
    <row r="35" spans="1:7" x14ac:dyDescent="0.35">
      <c r="A35">
        <v>1.8355461867919709E-4</v>
      </c>
      <c r="B35">
        <v>2.916408145221543E-2</v>
      </c>
      <c r="C35">
        <v>7.6593611129916232E-4</v>
      </c>
      <c r="D35">
        <v>0.1311705087327957</v>
      </c>
      <c r="E35">
        <v>23033.812519999999</v>
      </c>
      <c r="F35" t="s">
        <v>80</v>
      </c>
      <c r="G35" t="s">
        <v>84</v>
      </c>
    </row>
    <row r="36" spans="1:7" x14ac:dyDescent="0.35">
      <c r="A36">
        <v>1.3980747004740241E-4</v>
      </c>
      <c r="B36">
        <v>4.8996593495574663E-2</v>
      </c>
      <c r="C36">
        <v>6.7365869971682804E-4</v>
      </c>
      <c r="D36">
        <v>0.1663913227764712</v>
      </c>
      <c r="E36">
        <v>28923.425329999998</v>
      </c>
      <c r="F36" t="s">
        <v>80</v>
      </c>
      <c r="G36" t="s">
        <v>84</v>
      </c>
    </row>
    <row r="37" spans="1:7" x14ac:dyDescent="0.35">
      <c r="A37">
        <v>3.302648588497444E-4</v>
      </c>
      <c r="B37">
        <v>3.7467668229744219E-2</v>
      </c>
      <c r="C37">
        <v>3.0355462838900791E-3</v>
      </c>
      <c r="D37">
        <v>0.37733661339867358</v>
      </c>
      <c r="E37">
        <v>27990.577590000001</v>
      </c>
      <c r="F37" t="s">
        <v>80</v>
      </c>
      <c r="G37" t="s">
        <v>84</v>
      </c>
    </row>
    <row r="38" spans="1:7" x14ac:dyDescent="0.35">
      <c r="A38">
        <v>1.105623408763096E-4</v>
      </c>
      <c r="B38">
        <v>1.0451134520980669E-2</v>
      </c>
      <c r="C38">
        <v>8.3882704506441151E-4</v>
      </c>
      <c r="D38">
        <v>6.3960596120341856E-2</v>
      </c>
      <c r="E38">
        <v>13651.24015</v>
      </c>
      <c r="F38" t="s">
        <v>80</v>
      </c>
      <c r="G38" t="s">
        <v>84</v>
      </c>
    </row>
    <row r="39" spans="1:7" x14ac:dyDescent="0.35">
      <c r="A39">
        <v>1.748306792241304E-4</v>
      </c>
      <c r="B39">
        <v>1.4282140904291101E-2</v>
      </c>
      <c r="C39">
        <v>1.2844975963609831E-3</v>
      </c>
      <c r="D39">
        <v>0.11850522937951111</v>
      </c>
      <c r="E39">
        <v>38486.307110000002</v>
      </c>
      <c r="F39" t="s">
        <v>80</v>
      </c>
      <c r="G39" t="s">
        <v>84</v>
      </c>
    </row>
    <row r="40" spans="1:7" x14ac:dyDescent="0.35">
      <c r="A40">
        <v>5.6869180768697172E-3</v>
      </c>
      <c r="B40">
        <v>3.5428862278994312E-2</v>
      </c>
      <c r="C40">
        <v>3.30014688886933E-3</v>
      </c>
      <c r="D40">
        <v>0.45038414268314098</v>
      </c>
      <c r="E40">
        <v>27154.00434</v>
      </c>
      <c r="F40" t="s">
        <v>80</v>
      </c>
      <c r="G40" t="s">
        <v>84</v>
      </c>
    </row>
    <row r="41" spans="1:7" x14ac:dyDescent="0.35">
      <c r="A41">
        <v>9.2897252863888887E-3</v>
      </c>
      <c r="B41">
        <v>3.9633928996429549E-2</v>
      </c>
      <c r="C41">
        <v>7.849765601503975E-3</v>
      </c>
      <c r="D41">
        <v>0.65893710421944784</v>
      </c>
      <c r="E41">
        <v>44147.916980000002</v>
      </c>
      <c r="F41" t="s">
        <v>80</v>
      </c>
      <c r="G41" t="s">
        <v>84</v>
      </c>
    </row>
    <row r="42" spans="1:7" x14ac:dyDescent="0.35">
      <c r="A42">
        <v>1.0441137215132931E-3</v>
      </c>
      <c r="B42">
        <v>616613.7678244462</v>
      </c>
      <c r="C42">
        <v>3.1781187927040879E-3</v>
      </c>
      <c r="D42">
        <v>3.4768129790224908E-2</v>
      </c>
      <c r="E42">
        <v>1282040.44</v>
      </c>
      <c r="F42" t="s">
        <v>93</v>
      </c>
      <c r="G42" t="s">
        <v>78</v>
      </c>
    </row>
    <row r="43" spans="1:7" x14ac:dyDescent="0.35">
      <c r="A43">
        <v>1.783877406639735E-4</v>
      </c>
      <c r="B43">
        <v>16828.633073434768</v>
      </c>
      <c r="C43">
        <v>4.1683389329656489E-4</v>
      </c>
      <c r="D43">
        <v>5.511134171663175E-3</v>
      </c>
      <c r="E43">
        <v>34989.468730000001</v>
      </c>
      <c r="F43" t="s">
        <v>93</v>
      </c>
      <c r="G43" t="s">
        <v>78</v>
      </c>
    </row>
    <row r="44" spans="1:7" x14ac:dyDescent="0.35">
      <c r="A44">
        <v>1.2823798466701851E-4</v>
      </c>
      <c r="B44">
        <v>1.7914229344530231E-2</v>
      </c>
      <c r="C44">
        <v>1.078652873577926E-3</v>
      </c>
      <c r="D44">
        <v>3.029051044941912E-2</v>
      </c>
      <c r="E44">
        <v>18474.331310000001</v>
      </c>
      <c r="F44" t="s">
        <v>93</v>
      </c>
      <c r="G44" t="s">
        <v>78</v>
      </c>
    </row>
    <row r="45" spans="1:7" x14ac:dyDescent="0.35">
      <c r="A45">
        <v>2.1254321240410731E-4</v>
      </c>
      <c r="B45">
        <v>2.9854900462402151E-2</v>
      </c>
      <c r="C45">
        <v>1.4912800267487009E-3</v>
      </c>
      <c r="D45">
        <v>6.8451312322975508E-2</v>
      </c>
      <c r="E45">
        <v>114495.58349999999</v>
      </c>
      <c r="F45" t="s">
        <v>93</v>
      </c>
      <c r="G45" t="s">
        <v>78</v>
      </c>
    </row>
    <row r="46" spans="1:7" x14ac:dyDescent="0.35">
      <c r="A46">
        <v>1.065615075990524E-4</v>
      </c>
      <c r="B46">
        <v>2.8182672013863781E-2</v>
      </c>
      <c r="C46">
        <v>1.946790132744513E-3</v>
      </c>
      <c r="D46">
        <v>5.1066858392046749E-2</v>
      </c>
      <c r="E46">
        <v>62246.534939999998</v>
      </c>
      <c r="F46" t="s">
        <v>93</v>
      </c>
      <c r="G46" t="s">
        <v>78</v>
      </c>
    </row>
    <row r="47" spans="1:7" x14ac:dyDescent="0.35">
      <c r="A47">
        <v>6.3254434080999423E-4</v>
      </c>
      <c r="B47">
        <v>1.802089351885788E-2</v>
      </c>
      <c r="C47">
        <v>1.0523792844770851E-3</v>
      </c>
      <c r="D47">
        <v>3.1533514818911638E-2</v>
      </c>
      <c r="E47">
        <v>81738.724849999999</v>
      </c>
      <c r="F47" t="s">
        <v>93</v>
      </c>
      <c r="G47" t="s">
        <v>78</v>
      </c>
    </row>
    <row r="48" spans="1:7" x14ac:dyDescent="0.35">
      <c r="A48">
        <v>2.5150953798332008E-4</v>
      </c>
      <c r="B48">
        <v>9.9677425264774189E-3</v>
      </c>
      <c r="C48">
        <v>2.164639092718277E-3</v>
      </c>
      <c r="D48">
        <v>5.7731095333394808E-2</v>
      </c>
      <c r="E48">
        <v>105052.9088</v>
      </c>
      <c r="F48" t="s">
        <v>93</v>
      </c>
      <c r="G48" t="s">
        <v>78</v>
      </c>
    </row>
    <row r="49" spans="1:7" x14ac:dyDescent="0.35">
      <c r="A49">
        <v>4.8856361208516924E-4</v>
      </c>
      <c r="B49">
        <v>7.4151224124751947E-2</v>
      </c>
      <c r="C49">
        <v>1.975854269245513E-3</v>
      </c>
      <c r="D49">
        <v>5.5420050862492583E-2</v>
      </c>
      <c r="E49">
        <v>336750.83140000002</v>
      </c>
      <c r="F49" t="s">
        <v>93</v>
      </c>
      <c r="G49" t="s">
        <v>78</v>
      </c>
    </row>
    <row r="50" spans="1:7" x14ac:dyDescent="0.35">
      <c r="A50">
        <v>3.0952839166858851E-4</v>
      </c>
      <c r="B50">
        <v>4.5471518613670311E-2</v>
      </c>
      <c r="C50">
        <v>3.6546088421548942E-3</v>
      </c>
      <c r="D50">
        <v>9.3935398318067936E-2</v>
      </c>
      <c r="E50">
        <v>84365.721770000004</v>
      </c>
      <c r="F50" t="s">
        <v>93</v>
      </c>
      <c r="G50" t="s">
        <v>83</v>
      </c>
    </row>
    <row r="51" spans="1:7" ht="15" customHeight="1" x14ac:dyDescent="0.35">
      <c r="A51">
        <v>2.132106839724027E-4</v>
      </c>
      <c r="B51">
        <v>2.131132853759353E-2</v>
      </c>
      <c r="C51">
        <v>1.034323515725252E-3</v>
      </c>
      <c r="D51">
        <v>3.651483767653365E-2</v>
      </c>
      <c r="E51">
        <v>16101.74222</v>
      </c>
      <c r="F51" t="s">
        <v>93</v>
      </c>
      <c r="G51" t="s">
        <v>83</v>
      </c>
    </row>
    <row r="52" spans="1:7" x14ac:dyDescent="0.35">
      <c r="A52">
        <v>2.4570431685375321E-4</v>
      </c>
      <c r="B52">
        <v>4.9217407777696488E-2</v>
      </c>
      <c r="C52">
        <v>4.3057461740300777E-3</v>
      </c>
      <c r="D52">
        <v>5.9199468892256892E-2</v>
      </c>
      <c r="E52">
        <v>158210.3547</v>
      </c>
      <c r="F52" t="s">
        <v>93</v>
      </c>
      <c r="G52" t="s">
        <v>83</v>
      </c>
    </row>
    <row r="53" spans="1:7" x14ac:dyDescent="0.35">
      <c r="A53">
        <v>11186.613203137769</v>
      </c>
      <c r="B53">
        <v>8.0336848392196045E-3</v>
      </c>
      <c r="C53">
        <v>5.5460706582330193E-4</v>
      </c>
      <c r="D53">
        <v>1.383769903619503E-2</v>
      </c>
      <c r="E53">
        <v>8848.6218700000009</v>
      </c>
      <c r="F53" t="s">
        <v>93</v>
      </c>
      <c r="G53" t="s">
        <v>83</v>
      </c>
    </row>
    <row r="54" spans="1:7" x14ac:dyDescent="0.35">
      <c r="A54">
        <v>1.105568229814736E-4</v>
      </c>
      <c r="B54">
        <v>2.0501439174988489E-2</v>
      </c>
      <c r="C54">
        <v>2.1765759679711369E-3</v>
      </c>
      <c r="D54">
        <v>2.3820249559295108E-2</v>
      </c>
      <c r="E54">
        <v>43799.546699999999</v>
      </c>
      <c r="F54" t="s">
        <v>93</v>
      </c>
      <c r="G54" t="s">
        <v>83</v>
      </c>
    </row>
    <row r="55" spans="1:7" x14ac:dyDescent="0.35">
      <c r="A55">
        <v>6.7047666823048896E-5</v>
      </c>
      <c r="B55">
        <v>2.5141699416118862E-2</v>
      </c>
      <c r="C55">
        <v>1.6772977164224989E-3</v>
      </c>
      <c r="D55">
        <v>1.2186568843587301E-2</v>
      </c>
      <c r="E55">
        <v>23198.92009</v>
      </c>
      <c r="F55" t="s">
        <v>93</v>
      </c>
      <c r="G55" t="s">
        <v>83</v>
      </c>
    </row>
    <row r="56" spans="1:7" x14ac:dyDescent="0.35">
      <c r="A56">
        <v>2.8503197949933552E-4</v>
      </c>
      <c r="B56">
        <v>0.41246856771673129</v>
      </c>
      <c r="C56">
        <v>3.041774201080598E-3</v>
      </c>
      <c r="D56">
        <v>5.8916863636033101E-2</v>
      </c>
      <c r="E56">
        <v>286085.44620000001</v>
      </c>
      <c r="F56" t="s">
        <v>93</v>
      </c>
      <c r="G56" t="s">
        <v>83</v>
      </c>
    </row>
    <row r="57" spans="1:7" x14ac:dyDescent="0.35">
      <c r="A57">
        <v>6.9611932953615046E-5</v>
      </c>
      <c r="B57">
        <v>4.9215672563666902E-4</v>
      </c>
      <c r="C57">
        <v>4.2504088833912878E-4</v>
      </c>
      <c r="D57">
        <v>8.8454249050674102E-2</v>
      </c>
      <c r="E57">
        <v>10409.09978</v>
      </c>
      <c r="F57" t="s">
        <v>93</v>
      </c>
      <c r="G57" t="s">
        <v>83</v>
      </c>
    </row>
    <row r="65" spans="1:20" x14ac:dyDescent="0.35">
      <c r="B65" s="40" t="s">
        <v>101</v>
      </c>
      <c r="C65" s="40"/>
      <c r="D65" s="40" t="s">
        <v>102</v>
      </c>
      <c r="E65" s="40"/>
      <c r="F65" s="40" t="s">
        <v>103</v>
      </c>
      <c r="G65" s="40"/>
      <c r="H65" s="40" t="s">
        <v>104</v>
      </c>
      <c r="I65" s="40"/>
    </row>
    <row r="66" spans="1:20" x14ac:dyDescent="0.35">
      <c r="A66" t="s">
        <v>82</v>
      </c>
      <c r="B66" t="s">
        <v>76</v>
      </c>
      <c r="C66" t="s">
        <v>83</v>
      </c>
      <c r="D66" t="s">
        <v>76</v>
      </c>
      <c r="E66" t="s">
        <v>83</v>
      </c>
      <c r="F66" t="s">
        <v>76</v>
      </c>
      <c r="G66" t="s">
        <v>83</v>
      </c>
      <c r="H66" t="s">
        <v>76</v>
      </c>
      <c r="I66" t="s">
        <v>83</v>
      </c>
      <c r="K66" t="s">
        <v>101</v>
      </c>
      <c r="L66" t="s">
        <v>102</v>
      </c>
      <c r="M66" t="s">
        <v>103</v>
      </c>
      <c r="N66" t="s">
        <v>104</v>
      </c>
    </row>
    <row r="67" spans="1:20" x14ac:dyDescent="0.35">
      <c r="A67" t="s">
        <v>80</v>
      </c>
      <c r="B67">
        <v>2.7550172519478517E-2</v>
      </c>
      <c r="C67">
        <v>3.5619456299580271E-2</v>
      </c>
      <c r="D67">
        <v>3.6176148137206106</v>
      </c>
      <c r="E67">
        <v>2.8650179031860281</v>
      </c>
      <c r="F67">
        <v>0.22665340013185531</v>
      </c>
      <c r="G67">
        <v>0.10447632997970525</v>
      </c>
      <c r="H67">
        <v>6.4189502961238905</v>
      </c>
      <c r="I67">
        <v>5.9294331370972282</v>
      </c>
      <c r="K67">
        <v>4.5954820065730291E-3</v>
      </c>
      <c r="L67">
        <v>1.7113150794114064E-3</v>
      </c>
      <c r="M67">
        <v>2.2348229439535148E-3</v>
      </c>
      <c r="N67">
        <v>2.8055744156695803E-3</v>
      </c>
      <c r="P67" s="1" t="s">
        <v>1</v>
      </c>
      <c r="Q67" s="1" t="s">
        <v>101</v>
      </c>
      <c r="R67" s="1" t="s">
        <v>102</v>
      </c>
      <c r="S67" s="1" t="s">
        <v>103</v>
      </c>
      <c r="T67" s="1" t="s">
        <v>104</v>
      </c>
    </row>
    <row r="68" spans="1:20" x14ac:dyDescent="0.35">
      <c r="A68" t="s">
        <v>93</v>
      </c>
      <c r="B68">
        <v>3.2984680910938168E-2</v>
      </c>
      <c r="C68">
        <v>6.8424136514563361E-2</v>
      </c>
      <c r="D68">
        <v>8.6494974714151578</v>
      </c>
      <c r="E68">
        <v>22.927944120924415</v>
      </c>
      <c r="F68">
        <v>0.39119927946141575</v>
      </c>
      <c r="G68">
        <v>0.57393497014667116</v>
      </c>
      <c r="H68">
        <v>11.07749829349102</v>
      </c>
      <c r="I68">
        <v>16.716218836321101</v>
      </c>
      <c r="P68" s="7" t="s">
        <v>5</v>
      </c>
      <c r="Q68" s="7">
        <v>2.086809776207001E-2</v>
      </c>
      <c r="R68" s="7">
        <v>4.9934162385410605</v>
      </c>
      <c r="S68" s="7">
        <v>0.21525513903713225</v>
      </c>
      <c r="T68" s="7">
        <v>13.937153570363646</v>
      </c>
    </row>
    <row r="69" spans="1:20" x14ac:dyDescent="0.35">
      <c r="P69" s="7" t="s">
        <v>6</v>
      </c>
      <c r="Q69" s="7">
        <v>1.7575501463468091E-2</v>
      </c>
      <c r="R69" s="7">
        <v>1.0342099523886263</v>
      </c>
      <c r="S69" s="7">
        <v>6.4744595797649143E-2</v>
      </c>
      <c r="T69" s="7">
        <v>2.1247769836782586</v>
      </c>
    </row>
    <row r="70" spans="1:20" x14ac:dyDescent="0.35">
      <c r="P70" s="7" t="s">
        <v>13</v>
      </c>
      <c r="Q70" s="7">
        <v>2.9026682365841834E-2</v>
      </c>
      <c r="R70" s="7">
        <v>9.3013791470004286</v>
      </c>
      <c r="S70" s="7">
        <v>0.4898453928635792</v>
      </c>
      <c r="T70" s="7">
        <v>22.319662263011068</v>
      </c>
    </row>
    <row r="71" spans="1:20" x14ac:dyDescent="0.35">
      <c r="P71" s="7" t="s">
        <v>21</v>
      </c>
      <c r="Q71" s="7">
        <v>9.9613261195720896E-3</v>
      </c>
      <c r="R71" s="7">
        <v>0.62372560096469953</v>
      </c>
      <c r="S71" s="7">
        <v>7.6656244225009476E-4</v>
      </c>
      <c r="T71" s="7">
        <v>7.0372162621767096E-4</v>
      </c>
    </row>
    <row r="72" spans="1:20" x14ac:dyDescent="0.35">
      <c r="P72" s="7" t="s">
        <v>30</v>
      </c>
      <c r="Q72" s="7">
        <v>1.8034787740820849E-2</v>
      </c>
      <c r="R72" s="7">
        <v>7.3756555716961216</v>
      </c>
      <c r="S72" s="7">
        <v>0.24184399407121143</v>
      </c>
      <c r="T72" s="7">
        <v>18.370602092252948</v>
      </c>
    </row>
    <row r="73" spans="1:20" x14ac:dyDescent="0.35">
      <c r="P73" s="7" t="s">
        <v>14</v>
      </c>
      <c r="Q73" s="7">
        <v>5.7744180150078275E-2</v>
      </c>
      <c r="R73" s="7">
        <v>5.4974637749141282</v>
      </c>
      <c r="S73" s="7">
        <v>0.22255091446459094</v>
      </c>
      <c r="T73" s="7">
        <v>11.092064665398114</v>
      </c>
    </row>
    <row r="74" spans="1:20" x14ac:dyDescent="0.35">
      <c r="P74" s="7" t="s">
        <v>22</v>
      </c>
      <c r="Q74" s="7">
        <v>0.10226471627442948</v>
      </c>
      <c r="R74" s="7">
        <v>2.8867335850650928</v>
      </c>
      <c r="S74" s="7">
        <v>0.16336848514974306</v>
      </c>
      <c r="T74" s="7">
        <v>7.028960322160386</v>
      </c>
    </row>
    <row r="75" spans="1:20" x14ac:dyDescent="0.35">
      <c r="P75" s="7" t="s">
        <v>31</v>
      </c>
      <c r="Q75" s="7">
        <v>9.6208084621968535E-3</v>
      </c>
      <c r="R75" s="7">
        <v>2.163976447437665</v>
      </c>
      <c r="S75" s="7">
        <v>7.3736113602581185E-2</v>
      </c>
      <c r="T75" s="7">
        <v>7.8524828799953861</v>
      </c>
    </row>
    <row r="76" spans="1:20" x14ac:dyDescent="0.35">
      <c r="P76" s="7" t="s">
        <v>39</v>
      </c>
      <c r="Q76" s="7">
        <v>3.8818069662512937E-2</v>
      </c>
      <c r="R76" s="7">
        <v>4.7612327718586601E-3</v>
      </c>
      <c r="S76" s="7">
        <v>0.18651763640799421</v>
      </c>
      <c r="T76" s="7">
        <v>1.9643514500569339</v>
      </c>
    </row>
    <row r="77" spans="1:20" x14ac:dyDescent="0.35">
      <c r="P77" s="7" t="s">
        <v>53</v>
      </c>
      <c r="Q77" s="7">
        <v>0.13764483027140209</v>
      </c>
      <c r="R77" s="7">
        <v>10.53043576584157</v>
      </c>
      <c r="S77" s="7">
        <v>0.47090051913256847</v>
      </c>
      <c r="T77" s="7">
        <v>11.239593091094619</v>
      </c>
    </row>
    <row r="78" spans="1:20" x14ac:dyDescent="0.35">
      <c r="P78" s="7" t="s">
        <v>38</v>
      </c>
      <c r="Q78" s="7">
        <v>0.22720439771495565</v>
      </c>
      <c r="R78" s="7">
        <v>0.17445514832570944</v>
      </c>
      <c r="S78" s="7">
        <v>1.4220897459920627</v>
      </c>
      <c r="T78" s="7">
        <v>12.392517409639666</v>
      </c>
    </row>
    <row r="79" spans="1:20" x14ac:dyDescent="0.35">
      <c r="P79" s="7" t="s">
        <v>45</v>
      </c>
      <c r="Q79" s="7">
        <v>2.7905230503263576E-2</v>
      </c>
      <c r="R79" s="7">
        <v>10.468106989796228</v>
      </c>
      <c r="S79" s="7">
        <v>0.48265697132576174</v>
      </c>
      <c r="T79" s="7">
        <v>10.796545007055165</v>
      </c>
    </row>
    <row r="80" spans="1:20" x14ac:dyDescent="0.35">
      <c r="P80" s="7" t="s">
        <v>52</v>
      </c>
      <c r="Q80" s="7">
        <v>2.3188320060145071E-2</v>
      </c>
      <c r="R80" s="7">
        <v>16.468429661449015</v>
      </c>
      <c r="S80" s="7">
        <v>0.87111604881796267</v>
      </c>
      <c r="T80" s="7">
        <v>18.201926174843273</v>
      </c>
    </row>
    <row r="81" spans="16:20" x14ac:dyDescent="0.35">
      <c r="P81" s="7" t="s">
        <v>59</v>
      </c>
      <c r="Q81" s="7">
        <v>5.4729740563357582E-2</v>
      </c>
      <c r="R81" s="7">
        <v>5.8246097673058239</v>
      </c>
      <c r="S81" s="7">
        <v>0.96859534155709037</v>
      </c>
      <c r="T81" s="7">
        <v>20.577281789767344</v>
      </c>
    </row>
    <row r="82" spans="16:20" x14ac:dyDescent="0.35">
      <c r="P82" s="7" t="s">
        <v>46</v>
      </c>
      <c r="Q82" s="7">
        <v>4.6250472115896966E-2</v>
      </c>
      <c r="R82" s="7">
        <v>17.445589547817526</v>
      </c>
      <c r="S82" s="7">
        <v>0.66729224826667977</v>
      </c>
      <c r="T82" s="7">
        <v>24.398323544962494</v>
      </c>
    </row>
    <row r="83" spans="16:20" x14ac:dyDescent="0.35">
      <c r="P83" s="7" t="s">
        <v>60</v>
      </c>
      <c r="Q83" s="7">
        <v>0.10631389947483007</v>
      </c>
      <c r="R83" s="7">
        <v>43.329965952415783</v>
      </c>
      <c r="S83" s="7">
        <v>0.8841211669995328</v>
      </c>
      <c r="T83" s="7">
        <v>19.75354870395266</v>
      </c>
    </row>
    <row r="84" spans="16:20" x14ac:dyDescent="0.35">
      <c r="P84" s="8" t="s">
        <v>7</v>
      </c>
      <c r="Q84" s="8">
        <v>3.2223003953439369E-2</v>
      </c>
      <c r="R84" s="8">
        <v>11.467798475113971</v>
      </c>
      <c r="S84" s="8">
        <v>0.45635937681254851</v>
      </c>
      <c r="T84" s="8">
        <v>30.161296243143365</v>
      </c>
    </row>
    <row r="85" spans="16:20" x14ac:dyDescent="0.35">
      <c r="P85" s="8" t="s">
        <v>15</v>
      </c>
      <c r="Q85" s="8">
        <v>2.6052559049297562E-2</v>
      </c>
      <c r="R85" s="8">
        <v>9.5305070460909533</v>
      </c>
      <c r="S85" s="8">
        <v>0.26514513690648261</v>
      </c>
      <c r="T85" s="8">
        <v>5.9240007865033792</v>
      </c>
    </row>
    <row r="86" spans="16:20" x14ac:dyDescent="0.35">
      <c r="P86" s="8" t="s">
        <v>23</v>
      </c>
      <c r="Q86" s="8">
        <v>3.5465611305045608E-2</v>
      </c>
      <c r="R86" s="8">
        <v>10.444820163396342</v>
      </c>
      <c r="S86" s="8">
        <v>0.26860983559608353</v>
      </c>
      <c r="T86" s="8">
        <v>11.328579001323233</v>
      </c>
    </row>
    <row r="87" spans="16:20" x14ac:dyDescent="0.35">
      <c r="P87" s="8" t="s">
        <v>32</v>
      </c>
      <c r="Q87" s="8">
        <v>3.0151328440104486E-2</v>
      </c>
      <c r="R87" s="8">
        <v>12.574346908328215</v>
      </c>
      <c r="S87" s="8">
        <v>0.38916979156753168</v>
      </c>
      <c r="T87" s="8">
        <v>2.9606642167034236</v>
      </c>
    </row>
    <row r="88" spans="16:20" x14ac:dyDescent="0.35">
      <c r="P88" s="8" t="s">
        <v>9</v>
      </c>
      <c r="Q88" s="8">
        <v>1.4592345345715753E-2</v>
      </c>
      <c r="R88" s="8">
        <v>3.8021978013500477</v>
      </c>
      <c r="S88" s="8">
        <v>0.15680473756264204</v>
      </c>
      <c r="T88" s="8">
        <v>8.2538266172743135</v>
      </c>
    </row>
    <row r="89" spans="16:20" x14ac:dyDescent="0.35">
      <c r="P89" s="8" t="s">
        <v>17</v>
      </c>
      <c r="Q89" s="8">
        <v>2.0288663118651944E-2</v>
      </c>
      <c r="R89" s="8">
        <v>4.1365877262296396</v>
      </c>
      <c r="S89" s="8">
        <v>0.46251335270253918</v>
      </c>
      <c r="T89" s="8">
        <v>4.2051329181448764</v>
      </c>
    </row>
    <row r="90" spans="16:20" x14ac:dyDescent="0.35">
      <c r="P90" s="8" t="s">
        <v>25</v>
      </c>
      <c r="Q90" s="8">
        <v>4.0354472682421882E-3</v>
      </c>
      <c r="R90" s="8">
        <v>2.8904989902619103</v>
      </c>
      <c r="S90" s="8">
        <v>3.2716819737164292E-4</v>
      </c>
      <c r="T90" s="8">
        <v>3.0034779061868133E-4</v>
      </c>
    </row>
    <row r="91" spans="16:20" x14ac:dyDescent="0.35">
      <c r="P91" s="8" t="s">
        <v>34</v>
      </c>
      <c r="Q91" s="8">
        <v>2.6556853193452554E-2</v>
      </c>
      <c r="R91" s="8">
        <v>3.5188625899794439</v>
      </c>
      <c r="S91" s="8">
        <v>0.18047355296912512</v>
      </c>
      <c r="T91" s="8">
        <v>8.8359889984425219</v>
      </c>
    </row>
    <row r="92" spans="16:20" x14ac:dyDescent="0.35">
      <c r="P92" s="8" t="s">
        <v>63</v>
      </c>
      <c r="Q92" s="8">
        <v>1.5147906760171775E-2</v>
      </c>
      <c r="R92" s="8">
        <v>23.159925061878916</v>
      </c>
      <c r="S92" s="8">
        <v>0.19018996090455825</v>
      </c>
      <c r="T92" s="8">
        <v>31.528035241782582</v>
      </c>
    </row>
    <row r="93" spans="16:20" x14ac:dyDescent="0.35">
      <c r="P93" s="8" t="s">
        <v>40</v>
      </c>
      <c r="Q93" s="8">
        <v>6.7354934961308538E-2</v>
      </c>
      <c r="R93" s="8">
        <v>26.571096790259038</v>
      </c>
      <c r="S93" s="8">
        <v>1.6353012895463237</v>
      </c>
      <c r="T93" s="8">
        <v>33.481699075035671</v>
      </c>
    </row>
    <row r="94" spans="16:20" x14ac:dyDescent="0.35">
      <c r="P94" s="8" t="s">
        <v>47</v>
      </c>
      <c r="Q94" s="8">
        <v>5.3466495245181107E-2</v>
      </c>
      <c r="R94" s="8">
        <v>28.759991873982923</v>
      </c>
      <c r="S94" s="8">
        <v>1.9266609847905871</v>
      </c>
      <c r="T94" s="8">
        <v>21.100658945853805</v>
      </c>
    </row>
    <row r="95" spans="16:20" x14ac:dyDescent="0.35">
      <c r="P95" s="8" t="s">
        <v>54</v>
      </c>
      <c r="Q95" s="8">
        <v>2.4057720783880538E-2</v>
      </c>
      <c r="R95" s="8">
        <v>11.979932521859038</v>
      </c>
      <c r="S95" s="8">
        <v>0.973936648475903</v>
      </c>
      <c r="T95" s="8">
        <v>8.490328906000574</v>
      </c>
    </row>
    <row r="96" spans="16:20" x14ac:dyDescent="0.35">
      <c r="P96" s="8" t="s">
        <v>61</v>
      </c>
      <c r="Q96" s="8">
        <v>6.2024392455821781E-2</v>
      </c>
      <c r="R96" s="8">
        <v>241.02432841215696</v>
      </c>
      <c r="S96" s="8">
        <v>1.3610806213129107</v>
      </c>
      <c r="T96" s="8">
        <v>20.999929036625449</v>
      </c>
    </row>
    <row r="97" spans="16:20" x14ac:dyDescent="0.35">
      <c r="P97" s="8" t="s">
        <v>42</v>
      </c>
      <c r="Q97" s="8">
        <v>4.6395717286554318E-2</v>
      </c>
      <c r="R97" s="8">
        <v>12.453188073889581</v>
      </c>
      <c r="S97" s="8">
        <v>0.46282123535723207</v>
      </c>
      <c r="T97" s="8">
        <v>13.015102173940731</v>
      </c>
    </row>
    <row r="98" spans="16:20" x14ac:dyDescent="0.35">
      <c r="P98" s="8" t="s">
        <v>49</v>
      </c>
      <c r="Q98" s="8">
        <v>4.7446457878844053E-4</v>
      </c>
      <c r="R98" s="8">
        <v>4.6944510311816616</v>
      </c>
      <c r="S98" s="8">
        <v>0.24816599781375701</v>
      </c>
      <c r="T98" s="8">
        <v>4.9322160050039221</v>
      </c>
    </row>
    <row r="99" spans="16:20" x14ac:dyDescent="0.35">
      <c r="P99" s="8" t="s">
        <v>56</v>
      </c>
      <c r="Q99" s="8">
        <v>1.4589909551849443E-2</v>
      </c>
      <c r="R99" s="8">
        <v>14.6914497035614</v>
      </c>
      <c r="S99" s="8">
        <v>0.7505282335500254</v>
      </c>
      <c r="T99" s="8">
        <v>4.3436983084545435</v>
      </c>
    </row>
  </sheetData>
  <sortState xmlns:xlrd2="http://schemas.microsoft.com/office/spreadsheetml/2017/richdata2" ref="A2:G85">
    <sortCondition ref="F2:F85"/>
    <sortCondition ref="G2:G85"/>
  </sortState>
  <mergeCells count="4">
    <mergeCell ref="B65:C65"/>
    <mergeCell ref="D65:E65"/>
    <mergeCell ref="F65:G65"/>
    <mergeCell ref="H65:I6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510F-642A-4330-9E17-73828077BC30}">
  <dimension ref="A1:AA26"/>
  <sheetViews>
    <sheetView topLeftCell="N1" workbookViewId="0">
      <selection activeCell="N3" sqref="N3:Z8"/>
    </sheetView>
  </sheetViews>
  <sheetFormatPr baseColWidth="10" defaultRowHeight="14.5" x14ac:dyDescent="0.35"/>
  <cols>
    <col min="2" max="4" width="11.81640625" bestFit="1" customWidth="1"/>
    <col min="5" max="5" width="10.90625" customWidth="1"/>
    <col min="6" max="6" width="11.81640625" style="6" hidden="1" customWidth="1"/>
    <col min="7" max="7" width="4" bestFit="1" customWidth="1"/>
    <col min="8" max="8" width="8.1796875" bestFit="1" customWidth="1"/>
    <col min="9" max="9" width="6.90625" bestFit="1" customWidth="1"/>
    <col min="10" max="11" width="4.08984375" bestFit="1" customWidth="1"/>
    <col min="16" max="16" width="11.81640625" bestFit="1" customWidth="1"/>
  </cols>
  <sheetData>
    <row r="1" spans="1:27" x14ac:dyDescent="0.35">
      <c r="A1" s="1" t="s">
        <v>1</v>
      </c>
      <c r="B1" s="1" t="s">
        <v>101</v>
      </c>
      <c r="C1" s="1" t="s">
        <v>102</v>
      </c>
      <c r="D1" s="1" t="s">
        <v>103</v>
      </c>
      <c r="E1" s="1" t="s">
        <v>104</v>
      </c>
      <c r="F1" s="5" t="s">
        <v>105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</row>
    <row r="2" spans="1:27" x14ac:dyDescent="0.35">
      <c r="A2" s="3" t="s">
        <v>43</v>
      </c>
      <c r="B2" s="3">
        <v>4.8249105442573772E-5</v>
      </c>
      <c r="C2" s="3">
        <v>1.8665625353554401E-3</v>
      </c>
      <c r="D2" s="3">
        <v>1.7996374765733491E-4</v>
      </c>
      <c r="E2" s="3">
        <v>0.20714479474509381</v>
      </c>
      <c r="F2" s="21">
        <v>2.6364740860702998E-4</v>
      </c>
      <c r="G2" s="3" t="s">
        <v>82</v>
      </c>
      <c r="H2" s="3" t="s">
        <v>85</v>
      </c>
      <c r="I2" s="3" t="s">
        <v>90</v>
      </c>
      <c r="J2" s="3">
        <v>0</v>
      </c>
      <c r="K2" s="3">
        <v>1</v>
      </c>
      <c r="L2" s="3" t="s">
        <v>73</v>
      </c>
    </row>
    <row r="3" spans="1:27" x14ac:dyDescent="0.35">
      <c r="A3" s="3" t="s">
        <v>57</v>
      </c>
      <c r="B3" s="3">
        <v>7.7709825100875209E-3</v>
      </c>
      <c r="C3" s="3">
        <v>2.1773642652021998E-3</v>
      </c>
      <c r="D3" s="3">
        <v>2.4874811411326612E-4</v>
      </c>
      <c r="E3" s="3">
        <v>0.38413695932755099</v>
      </c>
      <c r="F3" s="21">
        <v>2.9175294148124311E-4</v>
      </c>
      <c r="G3" s="3" t="s">
        <v>82</v>
      </c>
      <c r="H3" s="3" t="s">
        <v>85</v>
      </c>
      <c r="I3" s="3" t="s">
        <v>90</v>
      </c>
      <c r="J3" s="3">
        <v>1</v>
      </c>
      <c r="K3" s="3">
        <v>0</v>
      </c>
      <c r="L3" s="3" t="s">
        <v>94</v>
      </c>
      <c r="O3" s="38" t="s">
        <v>85</v>
      </c>
      <c r="P3" s="38"/>
      <c r="Q3" s="38"/>
      <c r="R3" s="38"/>
      <c r="S3" s="37" t="s">
        <v>84</v>
      </c>
      <c r="T3" s="37"/>
      <c r="U3" s="37"/>
      <c r="V3" s="37"/>
      <c r="W3" s="39" t="s">
        <v>106</v>
      </c>
      <c r="X3" s="39"/>
      <c r="Y3" s="39"/>
      <c r="Z3" s="39"/>
    </row>
    <row r="4" spans="1:27" x14ac:dyDescent="0.35">
      <c r="A4" s="3" t="s">
        <v>18</v>
      </c>
      <c r="B4" s="3">
        <v>9.0210492172297643E-6</v>
      </c>
      <c r="C4" s="3">
        <v>9.0418055755765621E-3</v>
      </c>
      <c r="D4" s="3">
        <v>4.4915836188247512E-4</v>
      </c>
      <c r="E4" s="3">
        <v>2.2108453926207878E-3</v>
      </c>
      <c r="F4" s="21">
        <v>6.736426249325352E-5</v>
      </c>
      <c r="G4" s="3" t="s">
        <v>82</v>
      </c>
      <c r="H4" s="3" t="s">
        <v>85</v>
      </c>
      <c r="I4" s="3" t="s">
        <v>75</v>
      </c>
      <c r="J4" s="3">
        <v>0</v>
      </c>
      <c r="K4" s="3">
        <v>0</v>
      </c>
      <c r="L4" s="3" t="s">
        <v>75</v>
      </c>
      <c r="O4" s="7">
        <v>0</v>
      </c>
      <c r="P4" s="7" t="s">
        <v>72</v>
      </c>
      <c r="Q4" s="7" t="s">
        <v>73</v>
      </c>
      <c r="R4" s="7" t="s">
        <v>94</v>
      </c>
      <c r="S4" s="8">
        <v>0</v>
      </c>
      <c r="T4" s="8" t="s">
        <v>72</v>
      </c>
      <c r="U4" s="8" t="s">
        <v>73</v>
      </c>
      <c r="V4" s="8" t="s">
        <v>94</v>
      </c>
      <c r="W4" s="4">
        <v>0</v>
      </c>
      <c r="X4" s="4" t="s">
        <v>72</v>
      </c>
      <c r="Y4" s="4" t="s">
        <v>73</v>
      </c>
      <c r="Z4" s="4" t="s">
        <v>94</v>
      </c>
    </row>
    <row r="5" spans="1:27" x14ac:dyDescent="0.35">
      <c r="A5" s="3" t="s">
        <v>35</v>
      </c>
      <c r="B5" s="3">
        <v>4.8225840561016668E-6</v>
      </c>
      <c r="C5" s="3">
        <v>9.7090081717253278E-4</v>
      </c>
      <c r="D5" s="3">
        <v>1.535716169780958E-2</v>
      </c>
      <c r="E5" s="3">
        <v>3.7044479878936911E-6</v>
      </c>
      <c r="F5" s="21">
        <v>1.707825142358439E-5</v>
      </c>
      <c r="G5" s="3" t="s">
        <v>82</v>
      </c>
      <c r="H5" s="3" t="s">
        <v>85</v>
      </c>
      <c r="I5" s="3" t="s">
        <v>90</v>
      </c>
      <c r="J5" s="3">
        <v>1</v>
      </c>
      <c r="K5" s="3">
        <v>0</v>
      </c>
      <c r="L5" s="3" t="s">
        <v>72</v>
      </c>
      <c r="N5" s="1" t="s">
        <v>101</v>
      </c>
      <c r="O5">
        <f>AVERAGE(B4,B8,B9)</f>
        <v>7.3455728894484275E-6</v>
      </c>
      <c r="P5">
        <f>AVERAGE(B5,B10)</f>
        <v>4.7237934998873007E-6</v>
      </c>
      <c r="Q5">
        <f>AVERAGE(B2,B6)</f>
        <v>2.7231844421043825E-5</v>
      </c>
      <c r="R5">
        <f>AVERAGE(B3,B7)</f>
        <v>8.9308541564459554E-3</v>
      </c>
      <c r="S5">
        <f>AVERAGE(B11,B15,B19)</f>
        <v>1.1740103195427551E-5</v>
      </c>
      <c r="T5">
        <f>AVERAGE(B12,B16)</f>
        <v>4.2767641266779531E-5</v>
      </c>
      <c r="U5">
        <f>AVERAGE(B17,B13)</f>
        <v>1.4269651005022556E-5</v>
      </c>
      <c r="V5">
        <f>AVERAGE(B18,B14)</f>
        <v>7.4883216816296354E-4</v>
      </c>
      <c r="W5">
        <f>AVERAGE(1)</f>
        <v>1</v>
      </c>
      <c r="X5">
        <v>0</v>
      </c>
      <c r="Y5">
        <v>0</v>
      </c>
      <c r="Z5">
        <v>0</v>
      </c>
    </row>
    <row r="6" spans="1:27" x14ac:dyDescent="0.35">
      <c r="A6" s="3" t="s">
        <v>50</v>
      </c>
      <c r="B6" s="3">
        <v>6.2145833995138748E-6</v>
      </c>
      <c r="C6" s="3">
        <v>1.6267639477564211E-2</v>
      </c>
      <c r="D6" s="3">
        <v>4.4465246998056053E-3</v>
      </c>
      <c r="E6" s="3">
        <v>3.1111845892099659E-5</v>
      </c>
      <c r="F6" s="21">
        <v>1.4343187652614359E-4</v>
      </c>
      <c r="G6" s="3" t="s">
        <v>82</v>
      </c>
      <c r="H6" s="3" t="s">
        <v>85</v>
      </c>
      <c r="I6" s="3" t="s">
        <v>90</v>
      </c>
      <c r="J6" s="3">
        <v>0</v>
      </c>
      <c r="K6" s="3">
        <v>1</v>
      </c>
      <c r="L6" s="3" t="s">
        <v>73</v>
      </c>
      <c r="N6" s="1" t="s">
        <v>102</v>
      </c>
      <c r="O6">
        <f>AVERAGE(C4,C8,C9)</f>
        <v>3.9316429435578334E-3</v>
      </c>
      <c r="P6">
        <f>AVERAGE(C5,C10)</f>
        <v>4.8763582817735438E-4</v>
      </c>
      <c r="Q6">
        <f>AVERAGE(C2,C6)</f>
        <v>9.067101006459825E-3</v>
      </c>
      <c r="R6">
        <f>AVERAGE(C3,C7)</f>
        <v>1.3347604954194354E-3</v>
      </c>
      <c r="S6">
        <f>AVERAGE(C11,C15,C19)</f>
        <v>2.667382559792518E-2</v>
      </c>
      <c r="T6">
        <f>AVERAGE(C16,C12)</f>
        <v>5.9435021810022734E-2</v>
      </c>
      <c r="U6">
        <f>AVERAGE(C17,C13)</f>
        <v>1.2366637712635884E-2</v>
      </c>
      <c r="V6">
        <f>AVERAGE(C18,C14)</f>
        <v>0.22394871499787547</v>
      </c>
      <c r="W6" t="e">
        <f>AVERAGE(#REF!,#REF!)</f>
        <v>#REF!</v>
      </c>
      <c r="X6">
        <v>0</v>
      </c>
      <c r="Y6">
        <v>0</v>
      </c>
      <c r="Z6">
        <v>0</v>
      </c>
    </row>
    <row r="7" spans="1:27" x14ac:dyDescent="0.35">
      <c r="A7" s="3" t="s">
        <v>64</v>
      </c>
      <c r="B7" s="3">
        <v>1.0090725802804391E-2</v>
      </c>
      <c r="C7" s="3">
        <v>4.9215672563667108E-4</v>
      </c>
      <c r="D7" s="3">
        <v>2.5687933890880071E-4</v>
      </c>
      <c r="E7" s="3">
        <v>3.3185069479930281E-2</v>
      </c>
      <c r="F7" s="21">
        <v>5.5622901809315825E-4</v>
      </c>
      <c r="G7" s="3" t="s">
        <v>82</v>
      </c>
      <c r="H7" s="3" t="s">
        <v>85</v>
      </c>
      <c r="I7" s="3" t="s">
        <v>90</v>
      </c>
      <c r="J7" s="3">
        <v>1</v>
      </c>
      <c r="K7" s="3">
        <v>1</v>
      </c>
      <c r="L7" s="3" t="s">
        <v>94</v>
      </c>
      <c r="N7" s="1" t="s">
        <v>103</v>
      </c>
      <c r="O7" s="9">
        <f>AVERAGE(D4,D8:K9)</f>
        <v>2.7304668422481822E-3</v>
      </c>
      <c r="P7" s="9">
        <f>T5</f>
        <v>4.2767641266779531E-5</v>
      </c>
      <c r="Q7" s="9">
        <f>AVERAGE(D2,D6)</f>
        <v>2.3132442237314699E-3</v>
      </c>
      <c r="R7" s="9">
        <f>AVERAGE(D3,D7)</f>
        <v>2.5281372651103341E-4</v>
      </c>
      <c r="S7" s="9">
        <f>AVERAGE(D11,D15,D19)</f>
        <v>1.3593779137336687E-3</v>
      </c>
      <c r="T7" s="9">
        <f>AVERAGE(D16,D12)</f>
        <v>3.9549664771355488E-3</v>
      </c>
      <c r="U7" s="9">
        <f>AVERAGE(D17,D13)</f>
        <v>1.0616623207126974E-3</v>
      </c>
      <c r="V7" s="9">
        <f>AVERAGE(D18,D14)</f>
        <v>5.5749562451866529E-3</v>
      </c>
      <c r="W7" s="9" t="e">
        <f>AVERAGE(#REF!)</f>
        <v>#REF!</v>
      </c>
      <c r="X7">
        <v>0</v>
      </c>
      <c r="Y7">
        <v>0</v>
      </c>
      <c r="Z7">
        <v>0</v>
      </c>
      <c r="AA7" s="9"/>
    </row>
    <row r="8" spans="1:27" x14ac:dyDescent="0.35">
      <c r="A8" s="3" t="s">
        <v>44</v>
      </c>
      <c r="B8" s="3">
        <v>2.7303377325622372E-6</v>
      </c>
      <c r="C8" s="3">
        <v>1.8123262821996651E-3</v>
      </c>
      <c r="D8" s="3">
        <v>2.1502123432424352E-3</v>
      </c>
      <c r="E8" s="3">
        <v>6.4627593048616309E-3</v>
      </c>
      <c r="F8" s="21">
        <v>5.0424327824852527E-5</v>
      </c>
      <c r="G8" s="3" t="s">
        <v>86</v>
      </c>
      <c r="H8" s="3" t="s">
        <v>85</v>
      </c>
      <c r="I8" s="3" t="s">
        <v>75</v>
      </c>
      <c r="J8" s="3">
        <v>0</v>
      </c>
      <c r="K8" s="3">
        <v>0</v>
      </c>
      <c r="L8" s="3" t="s">
        <v>75</v>
      </c>
      <c r="N8" s="1" t="s">
        <v>104</v>
      </c>
      <c r="O8" s="9">
        <f>AVERAGE(E4,E8:E9)</f>
        <v>9.8473659300347943E-3</v>
      </c>
      <c r="P8" s="9">
        <f>AVERAGE(E5,E10)</f>
        <v>3.0255811740527085E-2</v>
      </c>
      <c r="Q8" s="9">
        <f>AVERAGE(E6,E2)</f>
        <v>0.10358795329549296</v>
      </c>
      <c r="R8" s="9">
        <f>AVERAGE(E7,E3)</f>
        <v>0.20866101440374063</v>
      </c>
      <c r="S8" s="9">
        <f>AVERAGE(E11,E15)</f>
        <v>0.14878091575463345</v>
      </c>
      <c r="T8" s="9">
        <f>AVERAGE(E16,E12)</f>
        <v>0.57278376217650118</v>
      </c>
      <c r="U8" s="9">
        <f>AVERAGE(E17,E13)</f>
        <v>9.1232912749926481E-2</v>
      </c>
      <c r="V8" s="9">
        <f>AVERAGE(E18,E14)</f>
        <v>0.55466062345129441</v>
      </c>
      <c r="W8" s="9">
        <f>AVERAGE(E20:E26)</f>
        <v>2.8055744156695803E-3</v>
      </c>
      <c r="X8" s="9">
        <v>0</v>
      </c>
      <c r="Y8" s="9">
        <v>0</v>
      </c>
      <c r="Z8" s="9">
        <v>0</v>
      </c>
      <c r="AA8" s="9"/>
    </row>
    <row r="9" spans="1:27" x14ac:dyDescent="0.35">
      <c r="A9" s="3" t="s">
        <v>10</v>
      </c>
      <c r="B9" s="3">
        <v>1.028533171855328E-5</v>
      </c>
      <c r="C9" s="3">
        <v>9.4079697289727222E-4</v>
      </c>
      <c r="D9" s="3">
        <v>3.1926263137244008E-5</v>
      </c>
      <c r="E9" s="3">
        <v>2.0868493092621961E-2</v>
      </c>
      <c r="F9" s="21">
        <v>2.2161571159409021E-5</v>
      </c>
      <c r="G9" s="3" t="s">
        <v>82</v>
      </c>
      <c r="H9" s="3" t="s">
        <v>85</v>
      </c>
      <c r="I9" s="3" t="s">
        <v>75</v>
      </c>
      <c r="J9" s="3">
        <v>0</v>
      </c>
      <c r="K9" s="3">
        <v>0</v>
      </c>
      <c r="L9" s="3" t="s">
        <v>75</v>
      </c>
    </row>
    <row r="10" spans="1:27" x14ac:dyDescent="0.35">
      <c r="A10" s="3" t="s">
        <v>26</v>
      </c>
      <c r="B10" s="3">
        <v>4.6250029436729346E-6</v>
      </c>
      <c r="C10" s="3">
        <v>4.3708391821759692E-6</v>
      </c>
      <c r="D10" s="3">
        <v>1.838748318304268E-3</v>
      </c>
      <c r="E10" s="3">
        <v>6.0507919033066272E-2</v>
      </c>
      <c r="F10" s="21">
        <v>2.527238649741463E-5</v>
      </c>
      <c r="G10" s="3" t="s">
        <v>82</v>
      </c>
      <c r="H10" s="3" t="s">
        <v>85</v>
      </c>
      <c r="I10" s="3" t="s">
        <v>90</v>
      </c>
      <c r="J10" s="3">
        <v>1</v>
      </c>
      <c r="K10" s="3">
        <v>0</v>
      </c>
      <c r="L10" s="3" t="s">
        <v>72</v>
      </c>
    </row>
    <row r="11" spans="1:27" x14ac:dyDescent="0.35">
      <c r="A11" s="8" t="s">
        <v>8</v>
      </c>
      <c r="B11" s="8">
        <v>1.8355461867920791E-5</v>
      </c>
      <c r="C11" s="8">
        <v>2.916408145221543E-2</v>
      </c>
      <c r="D11" s="8">
        <v>7.6593611129916232E-4</v>
      </c>
      <c r="E11" s="8">
        <v>0.1311705087327957</v>
      </c>
      <c r="F11" s="14">
        <v>3.1014108208561331E-5</v>
      </c>
      <c r="G11" s="8" t="s">
        <v>82</v>
      </c>
      <c r="H11" s="8" t="s">
        <v>84</v>
      </c>
      <c r="I11" s="8" t="s">
        <v>75</v>
      </c>
      <c r="J11" s="8">
        <v>0</v>
      </c>
      <c r="K11" s="8">
        <v>0</v>
      </c>
      <c r="L11" s="8" t="s">
        <v>75</v>
      </c>
    </row>
    <row r="12" spans="1:27" x14ac:dyDescent="0.35">
      <c r="A12" s="8" t="s">
        <v>24</v>
      </c>
      <c r="B12" s="8">
        <v>3.3026485884975129E-5</v>
      </c>
      <c r="C12" s="8">
        <v>3.7467668229744219E-2</v>
      </c>
      <c r="D12" s="8">
        <v>3.0355462838900791E-3</v>
      </c>
      <c r="E12" s="8">
        <v>0.37733661339867358</v>
      </c>
      <c r="F12" s="14">
        <v>3.7688194328481301E-5</v>
      </c>
      <c r="G12" s="8" t="s">
        <v>82</v>
      </c>
      <c r="H12" s="8" t="s">
        <v>84</v>
      </c>
      <c r="I12" s="8" t="s">
        <v>89</v>
      </c>
      <c r="J12" s="8">
        <v>1</v>
      </c>
      <c r="K12" s="8">
        <v>0</v>
      </c>
      <c r="L12" s="8" t="s">
        <v>72</v>
      </c>
    </row>
    <row r="13" spans="1:27" x14ac:dyDescent="0.35">
      <c r="A13" s="8" t="s">
        <v>41</v>
      </c>
      <c r="B13" s="8">
        <v>1.105623408763169E-5</v>
      </c>
      <c r="C13" s="8">
        <v>1.0451134520980669E-2</v>
      </c>
      <c r="D13" s="8">
        <v>8.3882704506441151E-4</v>
      </c>
      <c r="E13" s="8">
        <v>6.3960596120341856E-2</v>
      </c>
      <c r="F13" s="14">
        <v>1.8380849408275999E-5</v>
      </c>
      <c r="G13" s="8" t="s">
        <v>82</v>
      </c>
      <c r="H13" s="8" t="s">
        <v>84</v>
      </c>
      <c r="I13" s="8" t="s">
        <v>89</v>
      </c>
      <c r="J13" s="8">
        <v>0</v>
      </c>
      <c r="K13" s="8">
        <v>1</v>
      </c>
      <c r="L13" s="8" t="s">
        <v>73</v>
      </c>
    </row>
    <row r="14" spans="1:27" x14ac:dyDescent="0.35">
      <c r="A14" s="8" t="s">
        <v>55</v>
      </c>
      <c r="B14" s="8">
        <v>5.6869180768699147E-4</v>
      </c>
      <c r="C14" s="8">
        <v>3.5428862278994312E-2</v>
      </c>
      <c r="D14" s="8">
        <v>3.30014688886933E-3</v>
      </c>
      <c r="E14" s="8">
        <v>0.45038414268314098</v>
      </c>
      <c r="F14" s="14">
        <v>3.6561781868383762E-5</v>
      </c>
      <c r="G14" s="8" t="s">
        <v>82</v>
      </c>
      <c r="H14" s="8" t="s">
        <v>84</v>
      </c>
      <c r="I14" s="8" t="s">
        <v>89</v>
      </c>
      <c r="J14" s="8">
        <v>1</v>
      </c>
      <c r="K14" s="8">
        <v>1</v>
      </c>
      <c r="L14" s="8" t="s">
        <v>94</v>
      </c>
    </row>
    <row r="15" spans="1:27" x14ac:dyDescent="0.35">
      <c r="A15" s="8" t="s">
        <v>16</v>
      </c>
      <c r="B15" s="8">
        <v>1.3980747004740361E-5</v>
      </c>
      <c r="C15" s="8">
        <v>4.8996593495574663E-2</v>
      </c>
      <c r="D15" s="8">
        <v>6.7365869971682804E-4</v>
      </c>
      <c r="E15" s="8">
        <v>0.1663913227764712</v>
      </c>
      <c r="F15" s="14">
        <v>3.8944236528760403E-5</v>
      </c>
      <c r="G15" s="8" t="s">
        <v>82</v>
      </c>
      <c r="H15" s="8" t="s">
        <v>84</v>
      </c>
      <c r="I15" s="8" t="s">
        <v>75</v>
      </c>
      <c r="J15" s="8">
        <v>0</v>
      </c>
      <c r="K15" s="8">
        <v>0</v>
      </c>
      <c r="L15" s="8" t="s">
        <v>75</v>
      </c>
    </row>
    <row r="16" spans="1:27" x14ac:dyDescent="0.35">
      <c r="A16" s="8" t="s">
        <v>33</v>
      </c>
      <c r="B16" s="8">
        <v>5.2508796648583933E-5</v>
      </c>
      <c r="C16" s="8">
        <v>8.1402375390301249E-2</v>
      </c>
      <c r="D16" s="8">
        <v>4.8743866703810186E-3</v>
      </c>
      <c r="E16" s="8">
        <v>0.76823091095432883</v>
      </c>
      <c r="F16" s="14">
        <v>5.8276253199039503E-5</v>
      </c>
      <c r="G16" s="8" t="s">
        <v>82</v>
      </c>
      <c r="H16" s="8" t="s">
        <v>84</v>
      </c>
      <c r="I16" s="8" t="s">
        <v>89</v>
      </c>
      <c r="J16" s="8">
        <v>1</v>
      </c>
      <c r="K16" s="8">
        <v>0</v>
      </c>
      <c r="L16" s="8" t="s">
        <v>72</v>
      </c>
    </row>
    <row r="17" spans="1:12" x14ac:dyDescent="0.35">
      <c r="A17" s="8" t="s">
        <v>48</v>
      </c>
      <c r="B17" s="8">
        <v>1.748306792241342E-5</v>
      </c>
      <c r="C17" s="8">
        <v>1.4282140904291101E-2</v>
      </c>
      <c r="D17" s="8">
        <v>1.2844975963609831E-3</v>
      </c>
      <c r="E17" s="8">
        <v>0.11850522937951111</v>
      </c>
      <c r="F17" s="14">
        <v>5.1820274749798428E-5</v>
      </c>
      <c r="G17" s="8" t="s">
        <v>82</v>
      </c>
      <c r="H17" s="8" t="s">
        <v>84</v>
      </c>
      <c r="I17" s="8" t="s">
        <v>89</v>
      </c>
      <c r="J17" s="8">
        <v>0</v>
      </c>
      <c r="K17" s="8">
        <v>1</v>
      </c>
      <c r="L17" s="8" t="s">
        <v>73</v>
      </c>
    </row>
    <row r="18" spans="1:12" x14ac:dyDescent="0.35">
      <c r="A18" s="8" t="s">
        <v>62</v>
      </c>
      <c r="B18" s="8">
        <v>9.289725286389356E-4</v>
      </c>
      <c r="C18" s="8">
        <v>0.41246856771675661</v>
      </c>
      <c r="D18" s="8">
        <v>7.849765601503975E-3</v>
      </c>
      <c r="E18" s="8">
        <v>0.65893710421944784</v>
      </c>
      <c r="F18" s="14">
        <v>5.9443406219155E-5</v>
      </c>
      <c r="G18" s="8" t="s">
        <v>82</v>
      </c>
      <c r="H18" s="8" t="s">
        <v>84</v>
      </c>
      <c r="I18" s="8" t="s">
        <v>89</v>
      </c>
      <c r="J18" s="8">
        <v>1</v>
      </c>
      <c r="K18" s="8">
        <v>1</v>
      </c>
      <c r="L18" s="8" t="s">
        <v>94</v>
      </c>
    </row>
    <row r="19" spans="1:12" x14ac:dyDescent="0.35">
      <c r="A19" s="8" t="s">
        <v>51</v>
      </c>
      <c r="B19" s="8">
        <v>2.8841007136215091E-6</v>
      </c>
      <c r="C19" s="8">
        <v>1.860801845985443E-3</v>
      </c>
      <c r="D19" s="8">
        <v>2.638538930185016E-3</v>
      </c>
      <c r="E19" s="8">
        <v>7.1848949163423412E-3</v>
      </c>
      <c r="F19" s="14">
        <v>5.5844018999609329E-5</v>
      </c>
      <c r="G19" s="8" t="s">
        <v>86</v>
      </c>
      <c r="H19" s="8" t="s">
        <v>84</v>
      </c>
      <c r="I19" s="8" t="s">
        <v>75</v>
      </c>
      <c r="J19" s="8">
        <v>0</v>
      </c>
      <c r="K19" s="8">
        <v>0</v>
      </c>
      <c r="L19" s="8" t="s">
        <v>75</v>
      </c>
    </row>
    <row r="20" spans="1:12" x14ac:dyDescent="0.35">
      <c r="A20" s="4" t="s">
        <v>12</v>
      </c>
      <c r="B20" s="4">
        <v>1.798139651332335E-6</v>
      </c>
      <c r="C20" s="4">
        <v>1.593558453917478E-3</v>
      </c>
      <c r="D20" s="4">
        <v>2.2001825377296448E-3</v>
      </c>
      <c r="E20" s="4">
        <v>2.5118738920389821E-3</v>
      </c>
      <c r="F20" s="15">
        <v>5.0093738849648688E-5</v>
      </c>
      <c r="G20" s="4" t="s">
        <v>86</v>
      </c>
      <c r="H20" s="4" t="s">
        <v>106</v>
      </c>
      <c r="I20" s="4">
        <v>0</v>
      </c>
      <c r="J20" s="4">
        <v>0</v>
      </c>
      <c r="K20" s="4">
        <v>0</v>
      </c>
      <c r="L20" s="4">
        <v>0</v>
      </c>
    </row>
    <row r="21" spans="1:12" x14ac:dyDescent="0.35">
      <c r="A21" s="4" t="s">
        <v>20</v>
      </c>
      <c r="B21" s="4">
        <v>1.3647953363669521E-6</v>
      </c>
      <c r="C21" s="4">
        <v>6.0727783706921621E-7</v>
      </c>
      <c r="D21" s="4">
        <v>8.9827289544727967E-4</v>
      </c>
      <c r="E21" s="4">
        <v>1.1523394941425379E-3</v>
      </c>
      <c r="F21" s="15">
        <v>3.5113074560860179E-5</v>
      </c>
      <c r="G21" s="4" t="s">
        <v>82</v>
      </c>
      <c r="H21" s="4" t="s">
        <v>106</v>
      </c>
      <c r="I21" s="4">
        <v>0</v>
      </c>
      <c r="J21" s="4">
        <v>0</v>
      </c>
      <c r="K21" s="4">
        <v>0</v>
      </c>
      <c r="L21" s="4">
        <v>0</v>
      </c>
    </row>
    <row r="22" spans="1:12" x14ac:dyDescent="0.35">
      <c r="A22" s="4" t="s">
        <v>19</v>
      </c>
      <c r="B22" s="4">
        <v>9.6374061776717032E-6</v>
      </c>
      <c r="C22" s="4">
        <v>6.7577352934263422E-3</v>
      </c>
      <c r="D22" s="4">
        <v>7.964056052878558E-3</v>
      </c>
      <c r="E22" s="4">
        <v>5.8061992293207618E-3</v>
      </c>
      <c r="F22" s="15">
        <v>2.4093425926924791E-4</v>
      </c>
      <c r="G22" s="4" t="s">
        <v>86</v>
      </c>
      <c r="H22" s="4" t="s">
        <v>106</v>
      </c>
      <c r="I22" s="4">
        <v>0</v>
      </c>
      <c r="J22" s="4">
        <v>0</v>
      </c>
      <c r="K22" s="4">
        <v>0</v>
      </c>
      <c r="L22" s="4">
        <v>0</v>
      </c>
    </row>
    <row r="23" spans="1:12" x14ac:dyDescent="0.35">
      <c r="A23" s="4" t="s">
        <v>11</v>
      </c>
      <c r="B23" s="4">
        <v>5.1695845460327449E-7</v>
      </c>
      <c r="C23" s="4">
        <v>4.8854936882325936E-6</v>
      </c>
      <c r="D23" s="4">
        <v>5.3166485238699853E-5</v>
      </c>
      <c r="E23" s="4">
        <v>6.1273118199935348E-5</v>
      </c>
      <c r="F23" s="15">
        <v>2.8248141735160212E-4</v>
      </c>
      <c r="G23" s="4" t="s">
        <v>86</v>
      </c>
      <c r="H23" s="4" t="s">
        <v>106</v>
      </c>
      <c r="I23" s="4">
        <v>0</v>
      </c>
      <c r="J23" s="4">
        <v>0</v>
      </c>
      <c r="K23" s="4">
        <v>0</v>
      </c>
      <c r="L23" s="4">
        <v>0</v>
      </c>
    </row>
    <row r="24" spans="1:12" x14ac:dyDescent="0.35">
      <c r="A24" s="4" t="s">
        <v>4</v>
      </c>
      <c r="B24" s="4">
        <v>3.1988548244076269E-3</v>
      </c>
      <c r="C24" s="4">
        <v>2.2963886908134989E-6</v>
      </c>
      <c r="D24" s="4">
        <v>5.7627165595918579E-4</v>
      </c>
      <c r="E24" s="4">
        <v>1.273425205458683E-3</v>
      </c>
      <c r="F24" s="15">
        <v>1.32778215174784E-4</v>
      </c>
      <c r="G24" s="4" t="s">
        <v>77</v>
      </c>
      <c r="H24" s="4" t="s">
        <v>106</v>
      </c>
      <c r="I24" s="4">
        <v>0</v>
      </c>
      <c r="J24" s="4">
        <v>0</v>
      </c>
      <c r="K24" s="4">
        <v>0</v>
      </c>
      <c r="L24" s="4">
        <v>0</v>
      </c>
    </row>
    <row r="25" spans="1:12" x14ac:dyDescent="0.35">
      <c r="A25" s="4" t="s">
        <v>29</v>
      </c>
      <c r="B25" s="4">
        <v>1.410043168543627E-6</v>
      </c>
      <c r="C25" s="4">
        <v>1.7536309129744551E-3</v>
      </c>
      <c r="D25" s="4">
        <v>1.854494286098548E-3</v>
      </c>
      <c r="E25" s="4">
        <v>3.3444872439579278E-3</v>
      </c>
      <c r="F25" s="15">
        <v>5.3041911494720091E-5</v>
      </c>
      <c r="G25" s="4" t="s">
        <v>86</v>
      </c>
      <c r="H25" s="4" t="s">
        <v>106</v>
      </c>
      <c r="I25" s="4">
        <v>0</v>
      </c>
      <c r="J25" s="4">
        <v>0</v>
      </c>
      <c r="K25" s="4">
        <v>0</v>
      </c>
      <c r="L25" s="4">
        <v>0</v>
      </c>
    </row>
    <row r="26" spans="1:12" x14ac:dyDescent="0.35">
      <c r="A26" s="4" t="s">
        <v>37</v>
      </c>
      <c r="B26" s="4">
        <v>3.2552374049755451E-6</v>
      </c>
      <c r="C26" s="4">
        <v>1.866491735345456E-3</v>
      </c>
      <c r="D26" s="4">
        <v>2.0973166943226889E-3</v>
      </c>
      <c r="E26" s="4">
        <v>5.4894227265682343E-3</v>
      </c>
      <c r="F26" s="15">
        <v>5.3975595301465123E-5</v>
      </c>
      <c r="G26" s="4" t="s">
        <v>86</v>
      </c>
      <c r="H26" s="4" t="s">
        <v>92</v>
      </c>
      <c r="I26" s="4">
        <v>0</v>
      </c>
      <c r="J26" s="4">
        <v>0</v>
      </c>
      <c r="K26" s="4">
        <v>0</v>
      </c>
      <c r="L26" s="4">
        <v>0</v>
      </c>
    </row>
  </sheetData>
  <sortState xmlns:xlrd2="http://schemas.microsoft.com/office/spreadsheetml/2017/richdata2" ref="A2:L47">
    <sortCondition ref="H2:H47"/>
  </sortState>
  <mergeCells count="3">
    <mergeCell ref="O3:R3"/>
    <mergeCell ref="S3:V3"/>
    <mergeCell ref="W3:Z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5586-AC0B-42D1-B97F-5DA1438C6B09}">
  <dimension ref="A1:M58"/>
  <sheetViews>
    <sheetView topLeftCell="A39" workbookViewId="0">
      <selection sqref="A1:XFD1"/>
    </sheetView>
  </sheetViews>
  <sheetFormatPr baseColWidth="10" defaultRowHeight="14.5" x14ac:dyDescent="0.35"/>
  <sheetData>
    <row r="1" spans="1:7" x14ac:dyDescent="0.35">
      <c r="A1" s="1" t="s">
        <v>95</v>
      </c>
      <c r="B1" s="1" t="s">
        <v>96</v>
      </c>
      <c r="C1" s="1" t="s">
        <v>65</v>
      </c>
      <c r="D1" s="1" t="s">
        <v>97</v>
      </c>
      <c r="E1" s="1" t="s">
        <v>98</v>
      </c>
      <c r="F1" s="1" t="s">
        <v>70</v>
      </c>
      <c r="G1" s="1" t="s">
        <v>68</v>
      </c>
    </row>
    <row r="2" spans="1:7" x14ac:dyDescent="0.35">
      <c r="A2">
        <v>3.1988548244076091E-2</v>
      </c>
      <c r="B2">
        <v>4742.9096243761433</v>
      </c>
      <c r="C2">
        <v>5.7627165595918592E-5</v>
      </c>
      <c r="D2">
        <v>1.2734252054586831E-4</v>
      </c>
      <c r="E2">
        <v>9861.2814990000006</v>
      </c>
      <c r="F2" t="s">
        <v>78</v>
      </c>
      <c r="G2" t="s">
        <v>75</v>
      </c>
    </row>
    <row r="3" spans="1:7" x14ac:dyDescent="0.35">
      <c r="A3">
        <v>9.5087005167320747E-5</v>
      </c>
      <c r="B3">
        <v>8.545308506793102E-3</v>
      </c>
      <c r="C3">
        <v>4.8105712352408702E-4</v>
      </c>
      <c r="D3">
        <v>3.9101721484270192E-2</v>
      </c>
      <c r="E3">
        <v>5.2722178000000001E-2</v>
      </c>
      <c r="F3" t="s">
        <v>78</v>
      </c>
      <c r="G3" t="s">
        <v>80</v>
      </c>
    </row>
    <row r="4" spans="1:7" x14ac:dyDescent="0.35">
      <c r="A4">
        <v>8.0767900731861501E-5</v>
      </c>
      <c r="B4">
        <v>1.7698590868000089E-3</v>
      </c>
      <c r="C4">
        <v>1.4469270818558261E-4</v>
      </c>
      <c r="D4">
        <v>5.9612199444113037E-3</v>
      </c>
      <c r="E4">
        <v>10375.76361</v>
      </c>
      <c r="F4" t="s">
        <v>78</v>
      </c>
      <c r="G4" t="s">
        <v>80</v>
      </c>
    </row>
    <row r="5" spans="1:7" x14ac:dyDescent="0.35">
      <c r="B5">
        <v>10090.38893391276</v>
      </c>
      <c r="C5">
        <v>5.3166485238699858E-6</v>
      </c>
      <c r="D5">
        <v>6.1273118199935353E-6</v>
      </c>
      <c r="E5">
        <v>0.80751639799999997</v>
      </c>
      <c r="F5" t="s">
        <v>78</v>
      </c>
      <c r="G5" t="s">
        <v>80</v>
      </c>
    </row>
    <row r="6" spans="1:7" x14ac:dyDescent="0.35">
      <c r="A6">
        <v>1.3339159652273099E-4</v>
      </c>
      <c r="B6">
        <v>1.5917590393584639E-2</v>
      </c>
      <c r="C6">
        <v>1.0947177229614501E-3</v>
      </c>
      <c r="D6">
        <v>6.2619473411489657E-2</v>
      </c>
      <c r="E6">
        <v>10571.94961</v>
      </c>
      <c r="F6" t="s">
        <v>78</v>
      </c>
      <c r="G6" t="s">
        <v>80</v>
      </c>
    </row>
    <row r="7" spans="1:7" x14ac:dyDescent="0.35">
      <c r="A7">
        <v>2.6536234086399122E-4</v>
      </c>
      <c r="B7">
        <v>9.407892656528501E-3</v>
      </c>
      <c r="C7">
        <v>4.9736188984330395E-4</v>
      </c>
      <c r="D7">
        <v>3.1119612842193511E-2</v>
      </c>
      <c r="E7">
        <v>9077.761434</v>
      </c>
      <c r="F7" t="s">
        <v>78</v>
      </c>
      <c r="G7" t="s">
        <v>80</v>
      </c>
    </row>
    <row r="8" spans="1:7" x14ac:dyDescent="0.35">
      <c r="A8">
        <v>9.6374061776711319E-5</v>
      </c>
      <c r="B8">
        <v>6.7577352934259406E-3</v>
      </c>
      <c r="C8">
        <v>7.9640560528785578E-4</v>
      </c>
      <c r="D8">
        <v>5.8061992293207613E-4</v>
      </c>
      <c r="E8">
        <v>0.681299184</v>
      </c>
      <c r="F8" t="s">
        <v>78</v>
      </c>
      <c r="G8" t="s">
        <v>80</v>
      </c>
    </row>
    <row r="9" spans="1:7" x14ac:dyDescent="0.35">
      <c r="A9">
        <v>4.5777094944096333E-5</v>
      </c>
      <c r="B9">
        <v>1.067391026345832E-3</v>
      </c>
      <c r="F9" t="s">
        <v>78</v>
      </c>
      <c r="G9" t="s">
        <v>75</v>
      </c>
    </row>
    <row r="10" spans="1:7" x14ac:dyDescent="0.35">
      <c r="A10">
        <v>4.6995566354643588E-4</v>
      </c>
      <c r="B10">
        <v>4.9401107143652433E-3</v>
      </c>
      <c r="C10">
        <v>3.6509963893157483E-4</v>
      </c>
      <c r="D10">
        <v>1.972027124860979E-2</v>
      </c>
      <c r="E10">
        <v>3.3422270000000001E-3</v>
      </c>
      <c r="F10" t="s">
        <v>78</v>
      </c>
      <c r="G10" t="s">
        <v>75</v>
      </c>
    </row>
    <row r="11" spans="1:7" x14ac:dyDescent="0.35">
      <c r="A11">
        <v>8.2878542555305196E-5</v>
      </c>
      <c r="B11">
        <v>1.262207060038833E-2</v>
      </c>
      <c r="C11">
        <v>5.4047850680770111E-4</v>
      </c>
      <c r="D11">
        <v>5.154009123047093E-2</v>
      </c>
      <c r="E11">
        <v>8.6299069999999992E-3</v>
      </c>
      <c r="F11" t="s">
        <v>78</v>
      </c>
      <c r="G11" t="s">
        <v>80</v>
      </c>
    </row>
    <row r="12" spans="1:7" x14ac:dyDescent="0.35">
      <c r="A12">
        <v>4.4212252176708737E-5</v>
      </c>
      <c r="B12">
        <v>3.7032455259912011E-3</v>
      </c>
      <c r="C12">
        <v>1.6478715847701131E-4</v>
      </c>
      <c r="D12">
        <v>2.2030725067598438E-2</v>
      </c>
      <c r="E12">
        <v>3216.7030989999998</v>
      </c>
      <c r="F12" t="s">
        <v>78</v>
      </c>
      <c r="G12" t="s">
        <v>80</v>
      </c>
    </row>
    <row r="13" spans="1:7" x14ac:dyDescent="0.35">
      <c r="A13">
        <v>1.0441137215132931E-3</v>
      </c>
      <c r="B13">
        <v>616613.7678244462</v>
      </c>
      <c r="C13">
        <v>3.1781187927040879E-3</v>
      </c>
      <c r="D13">
        <v>3.4768129790224908E-2</v>
      </c>
      <c r="E13">
        <v>1282040.44</v>
      </c>
      <c r="F13" t="s">
        <v>78</v>
      </c>
      <c r="G13" t="s">
        <v>80</v>
      </c>
    </row>
    <row r="14" spans="1:7" x14ac:dyDescent="0.35">
      <c r="A14">
        <v>1.783877406639735E-4</v>
      </c>
      <c r="B14">
        <v>16828.633073434768</v>
      </c>
      <c r="C14">
        <v>4.1683389329656489E-4</v>
      </c>
      <c r="D14">
        <v>5.511134171663175E-3</v>
      </c>
      <c r="E14">
        <v>34989.468730000001</v>
      </c>
      <c r="F14" t="s">
        <v>78</v>
      </c>
      <c r="G14" t="s">
        <v>80</v>
      </c>
    </row>
    <row r="15" spans="1:7" x14ac:dyDescent="0.35">
      <c r="A15">
        <v>1.2823798466701851E-4</v>
      </c>
      <c r="B15">
        <v>1.7914229344530231E-2</v>
      </c>
      <c r="C15">
        <v>1.078652873577926E-3</v>
      </c>
      <c r="D15">
        <v>3.029051044941912E-2</v>
      </c>
      <c r="E15">
        <v>18474.331310000001</v>
      </c>
      <c r="F15" t="s">
        <v>78</v>
      </c>
      <c r="G15" t="s">
        <v>80</v>
      </c>
    </row>
    <row r="16" spans="1:7" x14ac:dyDescent="0.35">
      <c r="A16">
        <v>2.1254321240410731E-4</v>
      </c>
      <c r="B16">
        <v>2.9854900462402151E-2</v>
      </c>
      <c r="C16">
        <v>1.4912800267487009E-3</v>
      </c>
      <c r="D16">
        <v>6.8451312322975508E-2</v>
      </c>
      <c r="E16">
        <v>114495.58349999999</v>
      </c>
      <c r="F16" t="s">
        <v>78</v>
      </c>
      <c r="G16" t="s">
        <v>80</v>
      </c>
    </row>
    <row r="17" spans="1:7" x14ac:dyDescent="0.35">
      <c r="A17">
        <v>1.065615075990524E-4</v>
      </c>
      <c r="B17">
        <v>2.8182672013863781E-2</v>
      </c>
      <c r="C17">
        <v>1.946790132744513E-3</v>
      </c>
      <c r="D17">
        <v>5.1066858392046749E-2</v>
      </c>
      <c r="E17">
        <v>62246.534939999998</v>
      </c>
      <c r="F17" t="s">
        <v>78</v>
      </c>
      <c r="G17" t="s">
        <v>75</v>
      </c>
    </row>
    <row r="18" spans="1:7" x14ac:dyDescent="0.35">
      <c r="A18">
        <v>6.3254434080999423E-4</v>
      </c>
      <c r="B18">
        <v>1.802089351885788E-2</v>
      </c>
      <c r="C18">
        <v>1.0523792844770851E-3</v>
      </c>
      <c r="D18">
        <v>3.1533514818911638E-2</v>
      </c>
      <c r="E18">
        <v>81738.724849999999</v>
      </c>
      <c r="F18" t="s">
        <v>78</v>
      </c>
      <c r="G18" t="s">
        <v>75</v>
      </c>
    </row>
    <row r="19" spans="1:7" x14ac:dyDescent="0.35">
      <c r="A19">
        <v>2.5150953798332008E-4</v>
      </c>
      <c r="B19">
        <v>9.9677425264774189E-3</v>
      </c>
      <c r="C19">
        <v>2.164639092718277E-3</v>
      </c>
      <c r="D19">
        <v>5.7731095333394808E-2</v>
      </c>
      <c r="E19">
        <v>105052.9088</v>
      </c>
      <c r="F19" t="s">
        <v>78</v>
      </c>
      <c r="G19" t="s">
        <v>80</v>
      </c>
    </row>
    <row r="20" spans="1:7" x14ac:dyDescent="0.35">
      <c r="A20">
        <v>4.8856361208516924E-4</v>
      </c>
      <c r="B20">
        <v>7.4151224124751947E-2</v>
      </c>
      <c r="C20">
        <v>1.975854269245513E-3</v>
      </c>
      <c r="D20">
        <v>5.5420050862492583E-2</v>
      </c>
      <c r="E20">
        <v>336750.83140000002</v>
      </c>
      <c r="F20" t="s">
        <v>78</v>
      </c>
      <c r="G20" t="s">
        <v>80</v>
      </c>
    </row>
    <row r="21" spans="1:7" x14ac:dyDescent="0.35">
      <c r="A21">
        <v>1.4808023486575879E-4</v>
      </c>
      <c r="B21">
        <v>1.9625016458113671E-2</v>
      </c>
      <c r="C21">
        <v>1.019882405989011E-3</v>
      </c>
      <c r="D21">
        <v>8.4619761083194051E-2</v>
      </c>
      <c r="E21">
        <v>9.9839300000000002E-3</v>
      </c>
      <c r="F21" t="s">
        <v>83</v>
      </c>
      <c r="G21" t="s">
        <v>80</v>
      </c>
    </row>
    <row r="22" spans="1:7" x14ac:dyDescent="0.35">
      <c r="A22">
        <v>6.705886046993354E-5</v>
      </c>
      <c r="B22">
        <v>6.506758432355232E-3</v>
      </c>
      <c r="C22">
        <v>3.5043082522560198E-4</v>
      </c>
      <c r="D22">
        <v>2.3156724788797409E-2</v>
      </c>
      <c r="E22">
        <v>1.3132040000000001E-3</v>
      </c>
      <c r="F22" t="s">
        <v>83</v>
      </c>
      <c r="G22" t="s">
        <v>80</v>
      </c>
    </row>
    <row r="23" spans="1:7" x14ac:dyDescent="0.35">
      <c r="A23">
        <v>1.7981396513323311E-5</v>
      </c>
      <c r="B23">
        <v>1.593558453917474E-3</v>
      </c>
      <c r="C23">
        <v>2.200182537729645E-4</v>
      </c>
      <c r="D23">
        <v>2.5118738920389821E-4</v>
      </c>
      <c r="E23">
        <v>0.13211636399999999</v>
      </c>
      <c r="F23" t="s">
        <v>83</v>
      </c>
      <c r="G23" t="s">
        <v>80</v>
      </c>
    </row>
    <row r="24" spans="1:7" x14ac:dyDescent="0.35">
      <c r="A24">
        <v>1.197240663362231E-4</v>
      </c>
      <c r="B24">
        <v>1.6309700422412109E-2</v>
      </c>
      <c r="C24">
        <v>5.9255243543630321E-4</v>
      </c>
      <c r="D24">
        <v>1.6620225045020351E-2</v>
      </c>
      <c r="E24">
        <v>1.9068539999999999E-3</v>
      </c>
      <c r="F24" t="s">
        <v>83</v>
      </c>
      <c r="G24" t="s">
        <v>80</v>
      </c>
    </row>
    <row r="25" spans="1:7" x14ac:dyDescent="0.35">
      <c r="A25">
        <v>9.3236186299183233E-5</v>
      </c>
      <c r="B25">
        <v>7.0790049532049254E-3</v>
      </c>
      <c r="C25">
        <v>1.0336354525044989E-3</v>
      </c>
      <c r="D25">
        <v>1.179781332963723E-2</v>
      </c>
      <c r="E25">
        <v>20328.818739999999</v>
      </c>
      <c r="F25" t="s">
        <v>83</v>
      </c>
      <c r="G25" t="s">
        <v>75</v>
      </c>
    </row>
    <row r="26" spans="1:7" x14ac:dyDescent="0.35">
      <c r="A26">
        <v>1.364795336366888E-5</v>
      </c>
      <c r="B26">
        <v>1254.2580050267779</v>
      </c>
      <c r="C26">
        <v>8.9827289544727962E-5</v>
      </c>
      <c r="D26">
        <v>1.152339494142538E-4</v>
      </c>
      <c r="E26">
        <v>2607.80665</v>
      </c>
      <c r="F26" t="s">
        <v>83</v>
      </c>
      <c r="G26" t="s">
        <v>80</v>
      </c>
    </row>
    <row r="27" spans="1:7" x14ac:dyDescent="0.35">
      <c r="A27">
        <v>1.629815786044478E-4</v>
      </c>
      <c r="B27">
        <v>1.7874378247360469E-2</v>
      </c>
      <c r="C27">
        <v>6.0029542356170897E-4</v>
      </c>
      <c r="D27">
        <v>3.1783171412004103E-2</v>
      </c>
      <c r="E27">
        <v>4.9799589999999999E-3</v>
      </c>
      <c r="F27" t="s">
        <v>83</v>
      </c>
      <c r="G27" t="s">
        <v>80</v>
      </c>
    </row>
    <row r="28" spans="1:7" x14ac:dyDescent="0.35">
      <c r="A28">
        <v>1.854482530968042E-5</v>
      </c>
      <c r="B28">
        <v>4.9465545090586508E-3</v>
      </c>
      <c r="D28">
        <v>8.4264807716265638E-7</v>
      </c>
      <c r="E28" s="2">
        <v>7.1953000000000004E-6</v>
      </c>
      <c r="F28" t="s">
        <v>83</v>
      </c>
      <c r="G28" t="s">
        <v>80</v>
      </c>
    </row>
    <row r="29" spans="1:7" x14ac:dyDescent="0.35">
      <c r="A29">
        <v>1.3855988732076451E-4</v>
      </c>
      <c r="B29">
        <v>2.151866947797227E-2</v>
      </c>
      <c r="C29">
        <v>8.6972557928872681E-4</v>
      </c>
      <c r="D29">
        <v>8.3063637797715431E-3</v>
      </c>
      <c r="E29">
        <v>9.82309E-4</v>
      </c>
      <c r="F29" t="s">
        <v>83</v>
      </c>
    </row>
    <row r="30" spans="1:7" x14ac:dyDescent="0.35">
      <c r="A30">
        <v>1.220415410017058E-4</v>
      </c>
      <c r="B30">
        <v>6.0218826126084996E-3</v>
      </c>
      <c r="C30">
        <v>4.0332643695221082E-4</v>
      </c>
      <c r="D30">
        <v>2.4790024671168219E-2</v>
      </c>
      <c r="E30">
        <v>1.762294E-3</v>
      </c>
      <c r="F30" t="s">
        <v>83</v>
      </c>
      <c r="G30" t="s">
        <v>80</v>
      </c>
    </row>
    <row r="31" spans="1:7" x14ac:dyDescent="0.35">
      <c r="A31">
        <v>3.0952839166858851E-4</v>
      </c>
      <c r="B31">
        <v>4.5471518613670311E-2</v>
      </c>
      <c r="C31">
        <v>3.6546088421548942E-3</v>
      </c>
      <c r="D31">
        <v>9.3935398318067936E-2</v>
      </c>
      <c r="E31">
        <v>84365.721770000004</v>
      </c>
      <c r="F31" t="s">
        <v>83</v>
      </c>
      <c r="G31" t="s">
        <v>80</v>
      </c>
    </row>
    <row r="32" spans="1:7" x14ac:dyDescent="0.35">
      <c r="A32">
        <v>2.132106839724027E-4</v>
      </c>
      <c r="B32">
        <v>2.131132853759353E-2</v>
      </c>
      <c r="C32">
        <v>1.034323515725252E-3</v>
      </c>
      <c r="D32">
        <v>3.651483767653365E-2</v>
      </c>
      <c r="E32">
        <v>16101.74222</v>
      </c>
      <c r="F32" t="s">
        <v>83</v>
      </c>
      <c r="G32" t="s">
        <v>75</v>
      </c>
    </row>
    <row r="33" spans="1:13" x14ac:dyDescent="0.35">
      <c r="A33">
        <v>2.4570431685375321E-4</v>
      </c>
      <c r="B33">
        <v>4.9217407777696488E-2</v>
      </c>
      <c r="C33">
        <v>4.3057461740300777E-3</v>
      </c>
      <c r="D33">
        <v>5.9199468892256892E-2</v>
      </c>
      <c r="E33">
        <v>158210.3547</v>
      </c>
      <c r="F33" t="s">
        <v>83</v>
      </c>
      <c r="G33" t="s">
        <v>93</v>
      </c>
    </row>
    <row r="34" spans="1:13" x14ac:dyDescent="0.35">
      <c r="A34">
        <v>11186.613203137769</v>
      </c>
      <c r="B34">
        <v>8.0336848392196045E-3</v>
      </c>
      <c r="C34">
        <v>5.5460706582330193E-4</v>
      </c>
      <c r="D34">
        <v>1.383769903619503E-2</v>
      </c>
      <c r="E34">
        <v>8848.6218700000009</v>
      </c>
      <c r="F34" t="s">
        <v>83</v>
      </c>
      <c r="G34" t="s">
        <v>93</v>
      </c>
    </row>
    <row r="35" spans="1:13" x14ac:dyDescent="0.35">
      <c r="A35">
        <v>1.105568229814736E-4</v>
      </c>
      <c r="B35">
        <v>2.0501439174988489E-2</v>
      </c>
      <c r="C35">
        <v>2.1765759679711369E-3</v>
      </c>
      <c r="D35">
        <v>2.3820249559295108E-2</v>
      </c>
      <c r="E35">
        <v>43799.546699999999</v>
      </c>
      <c r="F35" t="s">
        <v>83</v>
      </c>
      <c r="G35" t="s">
        <v>93</v>
      </c>
    </row>
    <row r="36" spans="1:13" x14ac:dyDescent="0.35">
      <c r="A36">
        <v>6.7047666823048896E-5</v>
      </c>
      <c r="B36">
        <v>2.5141699416118862E-2</v>
      </c>
      <c r="C36">
        <v>1.6772977164224989E-3</v>
      </c>
      <c r="D36">
        <v>1.2186568843587301E-2</v>
      </c>
      <c r="E36">
        <v>23198.92009</v>
      </c>
      <c r="F36" t="s">
        <v>83</v>
      </c>
      <c r="G36" t="s">
        <v>80</v>
      </c>
    </row>
    <row r="37" spans="1:13" x14ac:dyDescent="0.35">
      <c r="A37">
        <v>2.8503197949933552E-4</v>
      </c>
      <c r="B37">
        <v>0.41246856771673129</v>
      </c>
      <c r="C37">
        <v>3.041774201080598E-3</v>
      </c>
      <c r="D37">
        <v>5.8916863636033101E-2</v>
      </c>
      <c r="E37">
        <v>286085.44620000001</v>
      </c>
      <c r="F37" t="s">
        <v>83</v>
      </c>
      <c r="G37" t="s">
        <v>93</v>
      </c>
    </row>
    <row r="38" spans="1:13" x14ac:dyDescent="0.35">
      <c r="A38">
        <v>6.9611932953615046E-5</v>
      </c>
      <c r="B38">
        <v>4.9215672563666902E-4</v>
      </c>
      <c r="C38">
        <v>4.2504088833912878E-4</v>
      </c>
      <c r="D38">
        <v>8.8454249050674102E-2</v>
      </c>
      <c r="E38">
        <v>10409.09978</v>
      </c>
      <c r="F38" t="s">
        <v>83</v>
      </c>
      <c r="G38" t="s">
        <v>80</v>
      </c>
    </row>
    <row r="39" spans="1:13" x14ac:dyDescent="0.35">
      <c r="A39">
        <v>1.410043168543534E-5</v>
      </c>
      <c r="B39">
        <v>9.1735564855474193E-7</v>
      </c>
      <c r="C39">
        <v>1.8544942860985479E-4</v>
      </c>
      <c r="D39">
        <v>3.344487243957928E-4</v>
      </c>
      <c r="E39">
        <v>0.124953624</v>
      </c>
      <c r="F39" t="s">
        <v>80</v>
      </c>
      <c r="G39" t="s">
        <v>75</v>
      </c>
    </row>
    <row r="40" spans="1:13" x14ac:dyDescent="0.35">
      <c r="A40">
        <v>3.2552374049755548E-5</v>
      </c>
      <c r="B40">
        <v>1.866491735345461E-3</v>
      </c>
      <c r="C40">
        <v>2.0973166943226901E-4</v>
      </c>
      <c r="D40">
        <v>5.4894227265682341E-4</v>
      </c>
      <c r="E40">
        <v>4008.7038269999998</v>
      </c>
      <c r="F40" t="s">
        <v>92</v>
      </c>
      <c r="G40" t="s">
        <v>93</v>
      </c>
      <c r="J40">
        <v>19</v>
      </c>
      <c r="K40">
        <v>20</v>
      </c>
      <c r="L40">
        <v>21</v>
      </c>
      <c r="M40">
        <v>22</v>
      </c>
    </row>
    <row r="41" spans="1:13" x14ac:dyDescent="0.35">
      <c r="A41" s="3">
        <v>1.02853317185532E-5</v>
      </c>
      <c r="B41" s="3">
        <v>9.4079697289726517E-4</v>
      </c>
      <c r="C41" s="3">
        <v>3.1926263137244008E-5</v>
      </c>
      <c r="D41" s="3">
        <v>2.0868493092621961E-3</v>
      </c>
      <c r="E41" s="3">
        <v>16459.137620000001</v>
      </c>
      <c r="F41" s="3" t="s">
        <v>85</v>
      </c>
      <c r="G41" t="s">
        <v>93</v>
      </c>
      <c r="I41" t="s">
        <v>100</v>
      </c>
      <c r="J41">
        <f>AVERAGE(A41:A49)</f>
        <v>1.3615296240997497E-2</v>
      </c>
      <c r="K41">
        <f>AVERAGE(B41:B49)</f>
        <v>4.7253422751381341E-3</v>
      </c>
      <c r="L41">
        <f>AVERAGE(C41:C49)</f>
        <v>2.5413268439503324E-3</v>
      </c>
      <c r="M41">
        <f>AVERAGE(D41:D49)</f>
        <v>1.4758286774695789E-2</v>
      </c>
    </row>
    <row r="42" spans="1:13" x14ac:dyDescent="0.35">
      <c r="A42" s="3">
        <v>9.0210492172296657E-5</v>
      </c>
      <c r="B42" s="3">
        <v>9.0418055755764632E-3</v>
      </c>
      <c r="C42" s="3">
        <v>4.4915836188247512E-4</v>
      </c>
      <c r="D42" s="3">
        <v>2.2108453926207878E-3</v>
      </c>
      <c r="E42" s="3">
        <v>50030.643550000001</v>
      </c>
      <c r="F42" s="3" t="s">
        <v>85</v>
      </c>
      <c r="G42" t="s">
        <v>93</v>
      </c>
      <c r="I42" t="s">
        <v>99</v>
      </c>
      <c r="J42">
        <f>AVERAGE(A50:A57)</f>
        <v>1.9930630422589505E-3</v>
      </c>
      <c r="K42">
        <f>AVERAGE(B50:B57)</f>
        <v>2.716065146552691E-2</v>
      </c>
      <c r="L42">
        <f>AVERAGE(C50:C57)</f>
        <v>2.2515290149654086E-3</v>
      </c>
      <c r="M42">
        <f>AVERAGE(D50:D57)</f>
        <v>0.24592550085025208</v>
      </c>
    </row>
    <row r="43" spans="1:13" x14ac:dyDescent="0.35">
      <c r="A43" s="3">
        <v>5.9585140790654432E-6</v>
      </c>
      <c r="B43" s="3"/>
      <c r="C43" s="3">
        <v>1.838748318304268E-3</v>
      </c>
      <c r="D43" s="3">
        <v>6.0507919033066272E-3</v>
      </c>
      <c r="E43" s="3">
        <v>18769.503499999999</v>
      </c>
      <c r="F43" s="3" t="s">
        <v>85</v>
      </c>
      <c r="G43" t="s">
        <v>80</v>
      </c>
    </row>
    <row r="44" spans="1:13" x14ac:dyDescent="0.35">
      <c r="A44" s="3">
        <v>4.8225840561016122E-5</v>
      </c>
      <c r="B44" s="3">
        <v>9.7090081717252173E-4</v>
      </c>
      <c r="C44" s="3">
        <v>1.535716169780958E-2</v>
      </c>
      <c r="D44" s="3"/>
      <c r="E44" s="3">
        <v>12683.815979999999</v>
      </c>
      <c r="F44" s="3" t="s">
        <v>85</v>
      </c>
      <c r="G44" t="s">
        <v>93</v>
      </c>
    </row>
    <row r="45" spans="1:13" x14ac:dyDescent="0.35">
      <c r="A45" s="3"/>
      <c r="B45" s="3">
        <v>1.8665625353553609E-3</v>
      </c>
      <c r="C45" s="3">
        <v>1.7996374765733491E-4</v>
      </c>
      <c r="D45" s="3">
        <v>2.0714479474509381E-2</v>
      </c>
      <c r="E45" s="3">
        <v>195807.82199999999</v>
      </c>
      <c r="F45" s="3" t="s">
        <v>85</v>
      </c>
      <c r="G45" t="s">
        <v>80</v>
      </c>
    </row>
    <row r="46" spans="1:13" x14ac:dyDescent="0.35">
      <c r="A46" s="3">
        <v>2.730337732562139E-5</v>
      </c>
      <c r="B46" s="3">
        <v>1.8123262821996E-3</v>
      </c>
      <c r="C46" s="3">
        <v>2.1502123432424349E-4</v>
      </c>
      <c r="D46" s="3">
        <v>6.4627593048616303E-4</v>
      </c>
      <c r="E46" s="3">
        <v>3744.955379</v>
      </c>
      <c r="F46" s="3" t="s">
        <v>85</v>
      </c>
      <c r="G46" t="s">
        <v>75</v>
      </c>
    </row>
    <row r="47" spans="1:13" x14ac:dyDescent="0.35">
      <c r="A47" s="3">
        <v>6.2145833995136578E-5</v>
      </c>
      <c r="B47" s="3">
        <v>1.6267639477563649E-2</v>
      </c>
      <c r="C47" s="3">
        <v>4.4465246998056053E-3</v>
      </c>
      <c r="D47" s="3"/>
      <c r="E47" s="3">
        <v>106525.1637</v>
      </c>
      <c r="F47" s="3" t="s">
        <v>85</v>
      </c>
      <c r="G47" t="s">
        <v>93</v>
      </c>
    </row>
    <row r="48" spans="1:13" x14ac:dyDescent="0.35">
      <c r="A48" s="3">
        <v>7.7709825100870872E-3</v>
      </c>
      <c r="B48" s="3">
        <v>2.177364265202078E-3</v>
      </c>
      <c r="C48" s="3">
        <v>2.4874811411326612E-4</v>
      </c>
      <c r="D48" s="3">
        <v>3.84136959327551E-2</v>
      </c>
      <c r="E48" s="3">
        <v>216681.47</v>
      </c>
      <c r="F48" s="3" t="s">
        <v>85</v>
      </c>
      <c r="G48" t="s">
        <v>93</v>
      </c>
    </row>
    <row r="49" spans="1:7" x14ac:dyDescent="0.35">
      <c r="A49" s="3">
        <v>0.10090725802804119</v>
      </c>
      <c r="B49" s="3"/>
      <c r="C49" s="3">
        <v>1.046891585189743E-4</v>
      </c>
      <c r="D49" s="3">
        <v>3.3185069479930281E-2</v>
      </c>
      <c r="E49" s="3">
        <v>0.11864443700000001</v>
      </c>
      <c r="F49" s="3" t="s">
        <v>85</v>
      </c>
      <c r="G49" t="s">
        <v>93</v>
      </c>
    </row>
    <row r="50" spans="1:7" x14ac:dyDescent="0.35">
      <c r="A50" s="4">
        <v>1.8355461867919709E-4</v>
      </c>
      <c r="B50" s="4">
        <v>2.916408145221543E-2</v>
      </c>
      <c r="C50" s="4">
        <v>7.6593611129916232E-4</v>
      </c>
      <c r="D50" s="4">
        <v>0.1311705087327957</v>
      </c>
      <c r="E50" s="4">
        <v>23033.812519999999</v>
      </c>
      <c r="F50" s="4" t="s">
        <v>84</v>
      </c>
      <c r="G50" t="s">
        <v>80</v>
      </c>
    </row>
    <row r="51" spans="1:7" x14ac:dyDescent="0.35">
      <c r="A51" s="4">
        <v>1.3980747004740241E-4</v>
      </c>
      <c r="B51" s="4">
        <v>4.8996593495574663E-2</v>
      </c>
      <c r="C51" s="4">
        <v>6.7365869971682804E-4</v>
      </c>
      <c r="D51" s="4">
        <v>0.1663913227764712</v>
      </c>
      <c r="E51" s="4">
        <v>28923.425329999998</v>
      </c>
      <c r="F51" s="4" t="s">
        <v>84</v>
      </c>
      <c r="G51" t="s">
        <v>93</v>
      </c>
    </row>
    <row r="52" spans="1:7" x14ac:dyDescent="0.35">
      <c r="A52" s="4">
        <v>3.302648588497444E-4</v>
      </c>
      <c r="B52" s="4">
        <v>3.7467668229744219E-2</v>
      </c>
      <c r="C52" s="4">
        <v>3.0355462838900791E-3</v>
      </c>
      <c r="D52" s="4">
        <v>0.37733661339867358</v>
      </c>
      <c r="E52" s="4">
        <v>27990.577590000001</v>
      </c>
      <c r="F52" s="4" t="s">
        <v>84</v>
      </c>
      <c r="G52" t="s">
        <v>80</v>
      </c>
    </row>
    <row r="53" spans="1:7" x14ac:dyDescent="0.35">
      <c r="A53" s="4">
        <v>1.105623408763096E-4</v>
      </c>
      <c r="B53" s="4">
        <v>1.0451134520980669E-2</v>
      </c>
      <c r="C53" s="4">
        <v>8.3882704506441151E-4</v>
      </c>
      <c r="D53" s="4">
        <v>6.3960596120341856E-2</v>
      </c>
      <c r="E53" s="4">
        <v>13651.24015</v>
      </c>
      <c r="F53" s="4" t="s">
        <v>84</v>
      </c>
      <c r="G53" t="s">
        <v>93</v>
      </c>
    </row>
    <row r="54" spans="1:7" x14ac:dyDescent="0.35">
      <c r="A54" s="4">
        <v>1.748306792241304E-4</v>
      </c>
      <c r="B54" s="4">
        <v>1.4282140904291101E-2</v>
      </c>
      <c r="C54" s="4">
        <v>1.2844975963609831E-3</v>
      </c>
      <c r="D54" s="4">
        <v>0.11850522937951111</v>
      </c>
      <c r="E54" s="4">
        <v>38486.307110000002</v>
      </c>
      <c r="F54" s="4" t="s">
        <v>84</v>
      </c>
      <c r="G54" t="s">
        <v>93</v>
      </c>
    </row>
    <row r="55" spans="1:7" x14ac:dyDescent="0.35">
      <c r="A55" s="4">
        <v>2.8841007136213489E-5</v>
      </c>
      <c r="B55" s="4">
        <v>1.86080184598534E-3</v>
      </c>
      <c r="C55" s="4">
        <v>2.6385389301850158E-4</v>
      </c>
      <c r="D55" s="4">
        <v>7.1848949163423408E-4</v>
      </c>
      <c r="E55" s="4">
        <v>4147.4694529999997</v>
      </c>
      <c r="F55" s="4" t="s">
        <v>84</v>
      </c>
      <c r="G55" t="s">
        <v>93</v>
      </c>
    </row>
    <row r="56" spans="1:7" x14ac:dyDescent="0.35">
      <c r="A56" s="4">
        <v>5.6869180768697172E-3</v>
      </c>
      <c r="B56" s="4">
        <v>3.5428862278994312E-2</v>
      </c>
      <c r="C56" s="4">
        <v>3.30014688886933E-3</v>
      </c>
      <c r="D56" s="4">
        <v>0.45038414268314098</v>
      </c>
      <c r="E56" s="4">
        <v>27154.00434</v>
      </c>
      <c r="F56" s="4" t="s">
        <v>84</v>
      </c>
      <c r="G56" t="s">
        <v>80</v>
      </c>
    </row>
    <row r="57" spans="1:7" x14ac:dyDescent="0.35">
      <c r="A57" s="4">
        <v>9.2897252863888887E-3</v>
      </c>
      <c r="B57" s="4">
        <v>3.9633928996429549E-2</v>
      </c>
      <c r="C57" s="4">
        <v>7.849765601503975E-3</v>
      </c>
      <c r="D57" s="4">
        <v>0.65893710421944784</v>
      </c>
      <c r="E57" s="4">
        <v>44147.916980000002</v>
      </c>
      <c r="F57" s="4" t="s">
        <v>84</v>
      </c>
      <c r="G57" t="s">
        <v>93</v>
      </c>
    </row>
    <row r="58" spans="1:7" x14ac:dyDescent="0.35">
      <c r="G58" t="s">
        <v>80</v>
      </c>
    </row>
  </sheetData>
  <sortState xmlns:xlrd2="http://schemas.microsoft.com/office/spreadsheetml/2017/richdata2" ref="A2:F86">
    <sortCondition ref="F1:F8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5579-A83B-4473-911B-348317922A1F}">
  <dimension ref="A1:BA83"/>
  <sheetViews>
    <sheetView zoomScale="60" zoomScaleNormal="60" workbookViewId="0">
      <selection activeCell="O1" sqref="O1"/>
    </sheetView>
  </sheetViews>
  <sheetFormatPr baseColWidth="10" defaultRowHeight="14.5" x14ac:dyDescent="0.35"/>
  <cols>
    <col min="2" max="2" width="12.36328125" bestFit="1" customWidth="1"/>
    <col min="3" max="3" width="16.453125" bestFit="1" customWidth="1"/>
    <col min="4" max="4" width="4.26953125" customWidth="1"/>
    <col min="5" max="5" width="4.08984375" customWidth="1"/>
    <col min="6" max="6" width="6.54296875" customWidth="1"/>
    <col min="7" max="9" width="14" bestFit="1" customWidth="1"/>
    <col min="10" max="12" width="14" customWidth="1"/>
    <col min="13" max="13" width="14" bestFit="1" customWidth="1"/>
    <col min="15" max="15" width="16.453125" bestFit="1" customWidth="1"/>
    <col min="16" max="16" width="3.36328125" customWidth="1"/>
    <col min="17" max="17" width="4.08984375" customWidth="1"/>
    <col min="18" max="18" width="5.1796875" customWidth="1"/>
    <col min="26" max="26" width="16.453125" bestFit="1" customWidth="1"/>
    <col min="27" max="27" width="3.36328125" customWidth="1"/>
    <col min="28" max="28" width="4.26953125" customWidth="1"/>
    <col min="29" max="29" width="6.08984375" customWidth="1"/>
    <col min="33" max="34" width="10.90625" style="9"/>
    <col min="37" max="37" width="16.453125" bestFit="1" customWidth="1"/>
    <col min="38" max="38" width="3.81640625" customWidth="1"/>
    <col min="39" max="39" width="3.6328125" customWidth="1"/>
    <col min="40" max="40" width="5" customWidth="1"/>
    <col min="49" max="49" width="13.7265625" bestFit="1" customWidth="1"/>
  </cols>
  <sheetData>
    <row r="1" spans="1:53" x14ac:dyDescent="0.35">
      <c r="B1" s="1" t="s">
        <v>1</v>
      </c>
      <c r="C1" s="17" t="s">
        <v>113</v>
      </c>
      <c r="D1" s="1" t="s">
        <v>67</v>
      </c>
      <c r="E1" s="1" t="s">
        <v>68</v>
      </c>
      <c r="F1" s="1" t="s">
        <v>69</v>
      </c>
      <c r="G1" s="1" t="s">
        <v>70</v>
      </c>
      <c r="N1" s="1" t="s">
        <v>1</v>
      </c>
      <c r="O1" s="17" t="s">
        <v>113</v>
      </c>
      <c r="P1" s="1" t="s">
        <v>67</v>
      </c>
      <c r="Q1" s="1" t="s">
        <v>68</v>
      </c>
      <c r="R1" s="1" t="s">
        <v>69</v>
      </c>
      <c r="S1" s="1" t="s">
        <v>70</v>
      </c>
      <c r="Y1" s="1" t="s">
        <v>1</v>
      </c>
      <c r="Z1" s="17" t="s">
        <v>113</v>
      </c>
      <c r="AA1" s="1" t="s">
        <v>67</v>
      </c>
      <c r="AB1" s="1" t="s">
        <v>68</v>
      </c>
      <c r="AC1" s="1" t="s">
        <v>69</v>
      </c>
      <c r="AD1" s="1" t="s">
        <v>70</v>
      </c>
      <c r="AJ1" s="1" t="s">
        <v>1</v>
      </c>
      <c r="AK1" s="17" t="s">
        <v>113</v>
      </c>
      <c r="AL1" s="1" t="s">
        <v>67</v>
      </c>
      <c r="AM1" s="1" t="s">
        <v>68</v>
      </c>
      <c r="AN1" s="1" t="s">
        <v>69</v>
      </c>
      <c r="AO1" s="1" t="s">
        <v>70</v>
      </c>
      <c r="AV1" s="5" t="s">
        <v>1</v>
      </c>
      <c r="AW1" s="5" t="s">
        <v>105</v>
      </c>
      <c r="AX1" s="5" t="s">
        <v>67</v>
      </c>
      <c r="AY1" s="5" t="s">
        <v>68</v>
      </c>
      <c r="AZ1" s="5" t="s">
        <v>69</v>
      </c>
      <c r="BA1" s="5" t="s">
        <v>70</v>
      </c>
    </row>
    <row r="2" spans="1:53" x14ac:dyDescent="0.35">
      <c r="A2" s="43" t="s">
        <v>101</v>
      </c>
      <c r="B2" s="7" t="s">
        <v>5</v>
      </c>
      <c r="C2" s="7">
        <v>9.5898967776999634E-6</v>
      </c>
      <c r="D2" s="7" t="s">
        <v>76</v>
      </c>
      <c r="E2" s="7" t="s">
        <v>80</v>
      </c>
      <c r="F2" s="7" t="s">
        <v>81</v>
      </c>
      <c r="G2" s="7" t="s">
        <v>78</v>
      </c>
      <c r="M2" s="43" t="s">
        <v>102</v>
      </c>
      <c r="N2" s="7" t="s">
        <v>5</v>
      </c>
      <c r="O2" s="7">
        <v>8.545308506793084E-4</v>
      </c>
      <c r="P2" s="7" t="s">
        <v>76</v>
      </c>
      <c r="Q2" s="7" t="s">
        <v>80</v>
      </c>
      <c r="R2" s="7" t="s">
        <v>81</v>
      </c>
      <c r="S2" s="7" t="s">
        <v>78</v>
      </c>
      <c r="X2" s="43" t="s">
        <v>103</v>
      </c>
      <c r="Y2" s="7" t="s">
        <v>5</v>
      </c>
      <c r="Z2" s="7">
        <v>4.8105712352408602E-5</v>
      </c>
      <c r="AA2" s="7" t="s">
        <v>76</v>
      </c>
      <c r="AB2" s="7" t="s">
        <v>80</v>
      </c>
      <c r="AC2" s="7" t="s">
        <v>81</v>
      </c>
      <c r="AD2" s="7" t="s">
        <v>78</v>
      </c>
      <c r="AI2" s="43" t="s">
        <v>104</v>
      </c>
      <c r="AJ2" s="7" t="s">
        <v>5</v>
      </c>
      <c r="AK2" s="7">
        <v>3.9101721484270102E-3</v>
      </c>
      <c r="AL2" s="7" t="s">
        <v>76</v>
      </c>
      <c r="AM2" s="7" t="s">
        <v>80</v>
      </c>
      <c r="AN2" s="7" t="s">
        <v>81</v>
      </c>
      <c r="AO2" s="7" t="s">
        <v>78</v>
      </c>
      <c r="AV2" s="13" t="s">
        <v>5</v>
      </c>
      <c r="AW2" s="13">
        <v>5.2402037531221527E-4</v>
      </c>
      <c r="AX2" s="13" t="s">
        <v>76</v>
      </c>
      <c r="AY2" s="13" t="s">
        <v>80</v>
      </c>
      <c r="AZ2" s="13" t="s">
        <v>81</v>
      </c>
      <c r="BA2" s="13" t="s">
        <v>78</v>
      </c>
    </row>
    <row r="3" spans="1:53" x14ac:dyDescent="0.35">
      <c r="A3" s="43"/>
      <c r="B3" s="7" t="s">
        <v>6</v>
      </c>
      <c r="C3" s="7">
        <v>8.076790073186555E-6</v>
      </c>
      <c r="D3" s="7" t="s">
        <v>76</v>
      </c>
      <c r="E3" s="7" t="s">
        <v>80</v>
      </c>
      <c r="F3" s="7" t="s">
        <v>82</v>
      </c>
      <c r="G3" s="7" t="s">
        <v>78</v>
      </c>
      <c r="M3" s="43"/>
      <c r="N3" s="7" t="s">
        <v>6</v>
      </c>
      <c r="O3" s="7">
        <v>1.7698590868000971E-4</v>
      </c>
      <c r="P3" s="7" t="s">
        <v>76</v>
      </c>
      <c r="Q3" s="7" t="s">
        <v>80</v>
      </c>
      <c r="R3" s="7" t="s">
        <v>82</v>
      </c>
      <c r="S3" s="7" t="s">
        <v>78</v>
      </c>
      <c r="X3" s="43"/>
      <c r="Y3" s="7" t="s">
        <v>6</v>
      </c>
      <c r="Z3" s="7">
        <v>1.446927081855899E-5</v>
      </c>
      <c r="AA3" s="7" t="s">
        <v>76</v>
      </c>
      <c r="AB3" s="7" t="s">
        <v>80</v>
      </c>
      <c r="AC3" s="7" t="s">
        <v>82</v>
      </c>
      <c r="AD3" s="7" t="s">
        <v>78</v>
      </c>
      <c r="AI3" s="43"/>
      <c r="AJ3" s="7" t="s">
        <v>6</v>
      </c>
      <c r="AK3" s="7">
        <v>5.961219944411603E-4</v>
      </c>
      <c r="AL3" s="7" t="s">
        <v>76</v>
      </c>
      <c r="AM3" s="7" t="s">
        <v>80</v>
      </c>
      <c r="AN3" s="7" t="s">
        <v>82</v>
      </c>
      <c r="AO3" s="7" t="s">
        <v>78</v>
      </c>
      <c r="AV3" s="13" t="s">
        <v>6</v>
      </c>
      <c r="AW3" s="13">
        <v>1.397055112719769E-5</v>
      </c>
      <c r="AX3" s="13" t="s">
        <v>76</v>
      </c>
      <c r="AY3" s="13" t="s">
        <v>80</v>
      </c>
      <c r="AZ3" s="13" t="s">
        <v>82</v>
      </c>
      <c r="BA3" s="13" t="s">
        <v>78</v>
      </c>
    </row>
    <row r="4" spans="1:53" x14ac:dyDescent="0.35">
      <c r="A4" s="43"/>
      <c r="B4" s="7" t="s">
        <v>13</v>
      </c>
      <c r="C4" s="7">
        <v>1.333915965227369E-5</v>
      </c>
      <c r="D4" s="7" t="s">
        <v>76</v>
      </c>
      <c r="E4" s="7" t="s">
        <v>80</v>
      </c>
      <c r="F4" s="7" t="s">
        <v>81</v>
      </c>
      <c r="G4" s="7" t="s">
        <v>78</v>
      </c>
      <c r="M4" s="43"/>
      <c r="N4" s="7" t="s">
        <v>13</v>
      </c>
      <c r="O4" s="7">
        <v>1.591759039358533E-3</v>
      </c>
      <c r="P4" s="7" t="s">
        <v>76</v>
      </c>
      <c r="Q4" s="7" t="s">
        <v>80</v>
      </c>
      <c r="R4" s="7" t="s">
        <v>81</v>
      </c>
      <c r="S4" s="7" t="s">
        <v>78</v>
      </c>
      <c r="X4" s="43"/>
      <c r="Y4" s="7" t="s">
        <v>13</v>
      </c>
      <c r="Z4" s="7">
        <v>1.094717722961498E-4</v>
      </c>
      <c r="AA4" s="7" t="s">
        <v>76</v>
      </c>
      <c r="AB4" s="7" t="s">
        <v>80</v>
      </c>
      <c r="AC4" s="7" t="s">
        <v>81</v>
      </c>
      <c r="AD4" s="7" t="s">
        <v>78</v>
      </c>
      <c r="AI4" s="43"/>
      <c r="AJ4" s="7" t="s">
        <v>13</v>
      </c>
      <c r="AK4" s="7">
        <v>6.2619473411492377E-3</v>
      </c>
      <c r="AL4" s="7" t="s">
        <v>76</v>
      </c>
      <c r="AM4" s="7" t="s">
        <v>80</v>
      </c>
      <c r="AN4" s="7" t="s">
        <v>81</v>
      </c>
      <c r="AO4" s="7" t="s">
        <v>78</v>
      </c>
      <c r="AV4" s="13" t="s">
        <v>13</v>
      </c>
      <c r="AW4" s="13">
        <v>1.423470773200701E-5</v>
      </c>
      <c r="AX4" s="13" t="s">
        <v>76</v>
      </c>
      <c r="AY4" s="13" t="s">
        <v>80</v>
      </c>
      <c r="AZ4" s="13" t="s">
        <v>81</v>
      </c>
      <c r="BA4" s="13" t="s">
        <v>78</v>
      </c>
    </row>
    <row r="5" spans="1:53" x14ac:dyDescent="0.35">
      <c r="A5" s="43"/>
      <c r="B5" s="7" t="s">
        <v>21</v>
      </c>
      <c r="C5" s="7">
        <v>4.5777094944099463E-6</v>
      </c>
      <c r="D5" s="7" t="s">
        <v>83</v>
      </c>
      <c r="E5" s="7" t="s">
        <v>80</v>
      </c>
      <c r="F5" s="7" t="s">
        <v>81</v>
      </c>
      <c r="G5" s="7" t="s">
        <v>78</v>
      </c>
      <c r="M5" s="43"/>
      <c r="N5" s="7" t="s">
        <v>21</v>
      </c>
      <c r="O5" s="7">
        <v>1.067391026345906E-4</v>
      </c>
      <c r="P5" s="7" t="s">
        <v>83</v>
      </c>
      <c r="Q5" s="7" t="s">
        <v>80</v>
      </c>
      <c r="R5" s="7" t="s">
        <v>81</v>
      </c>
      <c r="S5" s="7" t="s">
        <v>78</v>
      </c>
      <c r="X5" s="43"/>
      <c r="Y5" s="7" t="s">
        <v>21</v>
      </c>
      <c r="Z5" s="7">
        <v>1.713131333913671E-7</v>
      </c>
      <c r="AA5" s="7" t="s">
        <v>83</v>
      </c>
      <c r="AB5" s="7" t="s">
        <v>80</v>
      </c>
      <c r="AC5" s="7" t="s">
        <v>81</v>
      </c>
      <c r="AD5" s="7" t="s">
        <v>78</v>
      </c>
      <c r="AI5" s="43"/>
      <c r="AJ5" s="7" t="s">
        <v>21</v>
      </c>
      <c r="AK5" s="7">
        <v>1.974343390269825E-7</v>
      </c>
      <c r="AL5" s="7" t="s">
        <v>83</v>
      </c>
      <c r="AM5" s="7" t="s">
        <v>80</v>
      </c>
      <c r="AN5" s="7" t="s">
        <v>81</v>
      </c>
      <c r="AO5" s="7" t="s">
        <v>78</v>
      </c>
      <c r="AV5" s="13" t="s">
        <v>21</v>
      </c>
      <c r="AW5" s="13">
        <v>9.1021207277604746E-6</v>
      </c>
      <c r="AX5" s="13" t="s">
        <v>83</v>
      </c>
      <c r="AY5" s="13" t="s">
        <v>80</v>
      </c>
      <c r="AZ5" s="13" t="s">
        <v>81</v>
      </c>
      <c r="BA5" s="13" t="s">
        <v>78</v>
      </c>
    </row>
    <row r="6" spans="1:53" x14ac:dyDescent="0.35">
      <c r="A6" s="43"/>
      <c r="B6" s="7" t="s">
        <v>30</v>
      </c>
      <c r="C6" s="7">
        <v>8.2878542555306056E-6</v>
      </c>
      <c r="D6" s="7" t="s">
        <v>83</v>
      </c>
      <c r="E6" s="7" t="s">
        <v>80</v>
      </c>
      <c r="F6" s="7" t="s">
        <v>81</v>
      </c>
      <c r="G6" s="7" t="s">
        <v>78</v>
      </c>
      <c r="M6" s="43"/>
      <c r="N6" s="7" t="s">
        <v>30</v>
      </c>
      <c r="O6" s="7">
        <v>1.2622070600388461E-3</v>
      </c>
      <c r="P6" s="7" t="s">
        <v>83</v>
      </c>
      <c r="Q6" s="7" t="s">
        <v>80</v>
      </c>
      <c r="R6" s="7" t="s">
        <v>81</v>
      </c>
      <c r="S6" s="7" t="s">
        <v>78</v>
      </c>
      <c r="X6" s="43"/>
      <c r="Y6" s="7" t="s">
        <v>30</v>
      </c>
      <c r="Z6" s="7">
        <v>5.4047850680770671E-5</v>
      </c>
      <c r="AA6" s="7" t="s">
        <v>83</v>
      </c>
      <c r="AB6" s="7" t="s">
        <v>80</v>
      </c>
      <c r="AC6" s="7" t="s">
        <v>81</v>
      </c>
      <c r="AD6" s="7" t="s">
        <v>78</v>
      </c>
      <c r="AI6" s="43"/>
      <c r="AJ6" s="7" t="s">
        <v>30</v>
      </c>
      <c r="AK6" s="7">
        <v>5.1540091230471473E-3</v>
      </c>
      <c r="AL6" s="7" t="s">
        <v>83</v>
      </c>
      <c r="AM6" s="7" t="s">
        <v>80</v>
      </c>
      <c r="AN6" s="7" t="s">
        <v>81</v>
      </c>
      <c r="AO6" s="7" t="s">
        <v>78</v>
      </c>
      <c r="AV6" s="13" t="s">
        <v>30</v>
      </c>
      <c r="AW6" s="13">
        <v>1.163700446528062E-5</v>
      </c>
      <c r="AX6" s="13" t="s">
        <v>83</v>
      </c>
      <c r="AY6" s="13" t="s">
        <v>80</v>
      </c>
      <c r="AZ6" s="13" t="s">
        <v>81</v>
      </c>
      <c r="BA6" s="13" t="s">
        <v>78</v>
      </c>
    </row>
    <row r="7" spans="1:53" x14ac:dyDescent="0.35">
      <c r="A7" s="43"/>
      <c r="B7" s="7" t="s">
        <v>14</v>
      </c>
      <c r="C7" s="7">
        <v>2.6536234086399629E-5</v>
      </c>
      <c r="D7" s="7" t="s">
        <v>76</v>
      </c>
      <c r="E7" s="7" t="s">
        <v>80</v>
      </c>
      <c r="F7" s="7" t="s">
        <v>82</v>
      </c>
      <c r="G7" s="7" t="s">
        <v>78</v>
      </c>
      <c r="M7" s="43"/>
      <c r="N7" s="7" t="s">
        <v>14</v>
      </c>
      <c r="O7" s="7">
        <v>9.407892656528679E-4</v>
      </c>
      <c r="P7" s="7" t="s">
        <v>76</v>
      </c>
      <c r="Q7" s="7" t="s">
        <v>80</v>
      </c>
      <c r="R7" s="7" t="s">
        <v>82</v>
      </c>
      <c r="S7" s="7" t="s">
        <v>78</v>
      </c>
      <c r="X7" s="43"/>
      <c r="Y7" s="7" t="s">
        <v>14</v>
      </c>
      <c r="Z7" s="7">
        <v>4.9736188984331337E-5</v>
      </c>
      <c r="AA7" s="7" t="s">
        <v>76</v>
      </c>
      <c r="AB7" s="7" t="s">
        <v>80</v>
      </c>
      <c r="AC7" s="7" t="s">
        <v>82</v>
      </c>
      <c r="AD7" s="7" t="s">
        <v>78</v>
      </c>
      <c r="AI7" s="43"/>
      <c r="AJ7" s="7" t="s">
        <v>14</v>
      </c>
      <c r="AK7" s="7">
        <v>3.1119612842194101E-3</v>
      </c>
      <c r="AL7" s="7" t="s">
        <v>76</v>
      </c>
      <c r="AM7" s="7" t="s">
        <v>80</v>
      </c>
      <c r="AN7" s="7" t="s">
        <v>82</v>
      </c>
      <c r="AO7" s="7" t="s">
        <v>78</v>
      </c>
      <c r="AV7" s="13" t="s">
        <v>14</v>
      </c>
      <c r="AW7" s="13">
        <v>1.222284305606311E-5</v>
      </c>
      <c r="AX7" s="13" t="s">
        <v>76</v>
      </c>
      <c r="AY7" s="13" t="s">
        <v>80</v>
      </c>
      <c r="AZ7" s="13" t="s">
        <v>82</v>
      </c>
      <c r="BA7" s="13" t="s">
        <v>78</v>
      </c>
    </row>
    <row r="8" spans="1:53" x14ac:dyDescent="0.35">
      <c r="A8" s="43"/>
      <c r="B8" s="7" t="s">
        <v>22</v>
      </c>
      <c r="C8" s="7">
        <v>4.6995566354643657E-5</v>
      </c>
      <c r="D8" s="7" t="s">
        <v>83</v>
      </c>
      <c r="E8" s="7" t="s">
        <v>80</v>
      </c>
      <c r="F8" s="7" t="s">
        <v>82</v>
      </c>
      <c r="G8" s="7" t="s">
        <v>78</v>
      </c>
      <c r="M8" s="43"/>
      <c r="N8" s="7" t="s">
        <v>22</v>
      </c>
      <c r="O8" s="7">
        <v>4.9401107143652514E-4</v>
      </c>
      <c r="P8" s="7" t="s">
        <v>83</v>
      </c>
      <c r="Q8" s="7" t="s">
        <v>80</v>
      </c>
      <c r="R8" s="7" t="s">
        <v>82</v>
      </c>
      <c r="S8" s="7" t="s">
        <v>78</v>
      </c>
      <c r="X8" s="43"/>
      <c r="Y8" s="7" t="s">
        <v>22</v>
      </c>
      <c r="Z8" s="7">
        <v>3.6509963893157537E-5</v>
      </c>
      <c r="AA8" s="7" t="s">
        <v>83</v>
      </c>
      <c r="AB8" s="7" t="s">
        <v>80</v>
      </c>
      <c r="AC8" s="7" t="s">
        <v>82</v>
      </c>
      <c r="AD8" s="7" t="s">
        <v>78</v>
      </c>
      <c r="AI8" s="43"/>
      <c r="AJ8" s="7" t="s">
        <v>22</v>
      </c>
      <c r="AK8" s="7">
        <v>1.972027124860983E-3</v>
      </c>
      <c r="AL8" s="7" t="s">
        <v>83</v>
      </c>
      <c r="AM8" s="7" t="s">
        <v>80</v>
      </c>
      <c r="AN8" s="7" t="s">
        <v>82</v>
      </c>
      <c r="AO8" s="7" t="s">
        <v>78</v>
      </c>
      <c r="AV8" s="13" t="s">
        <v>22</v>
      </c>
      <c r="AW8" s="13">
        <v>4.8262336270610344E-6</v>
      </c>
      <c r="AX8" s="13" t="s">
        <v>83</v>
      </c>
      <c r="AY8" s="13" t="s">
        <v>80</v>
      </c>
      <c r="AZ8" s="13" t="s">
        <v>82</v>
      </c>
      <c r="BA8" s="13" t="s">
        <v>78</v>
      </c>
    </row>
    <row r="9" spans="1:53" x14ac:dyDescent="0.35">
      <c r="A9" s="43"/>
      <c r="B9" s="7" t="s">
        <v>31</v>
      </c>
      <c r="C9" s="7">
        <v>4.4212252176711182E-6</v>
      </c>
      <c r="D9" s="7" t="s">
        <v>83</v>
      </c>
      <c r="E9" s="7" t="s">
        <v>80</v>
      </c>
      <c r="F9" s="7" t="s">
        <v>82</v>
      </c>
      <c r="G9" s="7" t="s">
        <v>78</v>
      </c>
      <c r="M9" s="43"/>
      <c r="N9" s="7" t="s">
        <v>31</v>
      </c>
      <c r="O9" s="7">
        <v>3.7032455259914049E-4</v>
      </c>
      <c r="P9" s="7" t="s">
        <v>83</v>
      </c>
      <c r="Q9" s="7" t="s">
        <v>80</v>
      </c>
      <c r="R9" s="7" t="s">
        <v>82</v>
      </c>
      <c r="S9" s="7" t="s">
        <v>78</v>
      </c>
      <c r="X9" s="43"/>
      <c r="Y9" s="7" t="s">
        <v>31</v>
      </c>
      <c r="Z9" s="7">
        <v>1.6478715847702039E-5</v>
      </c>
      <c r="AA9" s="7" t="s">
        <v>83</v>
      </c>
      <c r="AB9" s="7" t="s">
        <v>80</v>
      </c>
      <c r="AC9" s="7" t="s">
        <v>82</v>
      </c>
      <c r="AD9" s="7" t="s">
        <v>78</v>
      </c>
      <c r="AI9" s="43"/>
      <c r="AJ9" s="7" t="s">
        <v>31</v>
      </c>
      <c r="AK9" s="7">
        <v>2.203072506759966E-3</v>
      </c>
      <c r="AL9" s="7" t="s">
        <v>83</v>
      </c>
      <c r="AM9" s="7" t="s">
        <v>80</v>
      </c>
      <c r="AN9" s="7" t="s">
        <v>82</v>
      </c>
      <c r="AO9" s="7" t="s">
        <v>78</v>
      </c>
      <c r="AV9" s="13" t="s">
        <v>31</v>
      </c>
      <c r="AW9" s="13">
        <v>4.331162194310729E-6</v>
      </c>
      <c r="AX9" s="13" t="s">
        <v>83</v>
      </c>
      <c r="AY9" s="13" t="s">
        <v>80</v>
      </c>
      <c r="AZ9" s="13" t="s">
        <v>82</v>
      </c>
      <c r="BA9" s="13" t="s">
        <v>78</v>
      </c>
    </row>
    <row r="10" spans="1:53" x14ac:dyDescent="0.35">
      <c r="A10" s="43"/>
      <c r="B10" s="7" t="s">
        <v>39</v>
      </c>
      <c r="C10" s="7">
        <v>1.7838774066397661E-5</v>
      </c>
      <c r="D10" s="7" t="s">
        <v>76</v>
      </c>
      <c r="E10" s="7" t="s">
        <v>93</v>
      </c>
      <c r="F10" s="7" t="s">
        <v>82</v>
      </c>
      <c r="G10" s="7" t="s">
        <v>78</v>
      </c>
      <c r="M10" s="43"/>
      <c r="N10" s="7" t="s">
        <v>39</v>
      </c>
      <c r="O10" s="7">
        <v>8.1479694390696343E-7</v>
      </c>
      <c r="P10" s="7" t="s">
        <v>76</v>
      </c>
      <c r="Q10" s="7" t="s">
        <v>93</v>
      </c>
      <c r="R10" s="7" t="s">
        <v>82</v>
      </c>
      <c r="S10" s="7" t="s">
        <v>78</v>
      </c>
      <c r="X10" s="43"/>
      <c r="Y10" s="7" t="s">
        <v>39</v>
      </c>
      <c r="Z10" s="7">
        <v>4.1683389329657211E-5</v>
      </c>
      <c r="AA10" s="7" t="s">
        <v>76</v>
      </c>
      <c r="AB10" s="7" t="s">
        <v>93</v>
      </c>
      <c r="AC10" s="7" t="s">
        <v>82</v>
      </c>
      <c r="AD10" s="7" t="s">
        <v>78</v>
      </c>
      <c r="AI10" s="43"/>
      <c r="AJ10" s="7" t="s">
        <v>39</v>
      </c>
      <c r="AK10" s="7">
        <v>5.5111341716632708E-4</v>
      </c>
      <c r="AL10" s="7" t="s">
        <v>76</v>
      </c>
      <c r="AM10" s="7" t="s">
        <v>93</v>
      </c>
      <c r="AN10" s="7" t="s">
        <v>82</v>
      </c>
      <c r="AO10" s="7" t="s">
        <v>78</v>
      </c>
      <c r="AV10" s="13" t="s">
        <v>39</v>
      </c>
      <c r="AW10" s="13">
        <v>4.7111921590028578E-5</v>
      </c>
      <c r="AX10" s="13" t="s">
        <v>76</v>
      </c>
      <c r="AY10" s="13" t="s">
        <v>93</v>
      </c>
      <c r="AZ10" s="13" t="s">
        <v>82</v>
      </c>
      <c r="BA10" s="13" t="s">
        <v>78</v>
      </c>
    </row>
    <row r="11" spans="1:53" x14ac:dyDescent="0.35">
      <c r="A11" s="43"/>
      <c r="B11" s="7" t="s">
        <v>53</v>
      </c>
      <c r="C11" s="7">
        <v>6.3254434081002684E-5</v>
      </c>
      <c r="D11" s="7" t="s">
        <v>83</v>
      </c>
      <c r="E11" s="7" t="s">
        <v>93</v>
      </c>
      <c r="F11" s="7" t="s">
        <v>82</v>
      </c>
      <c r="G11" s="7" t="s">
        <v>78</v>
      </c>
      <c r="M11" s="43"/>
      <c r="N11" s="7" t="s">
        <v>53</v>
      </c>
      <c r="O11" s="7">
        <v>1.8020893518858811E-3</v>
      </c>
      <c r="P11" s="7" t="s">
        <v>83</v>
      </c>
      <c r="Q11" s="7" t="s">
        <v>93</v>
      </c>
      <c r="R11" s="7" t="s">
        <v>82</v>
      </c>
      <c r="S11" s="7" t="s">
        <v>78</v>
      </c>
      <c r="X11" s="43"/>
      <c r="Y11" s="7" t="s">
        <v>53</v>
      </c>
      <c r="Z11" s="7">
        <v>1.052379284477139E-4</v>
      </c>
      <c r="AA11" s="7" t="s">
        <v>83</v>
      </c>
      <c r="AB11" s="7" t="s">
        <v>93</v>
      </c>
      <c r="AC11" s="7" t="s">
        <v>82</v>
      </c>
      <c r="AD11" s="7" t="s">
        <v>78</v>
      </c>
      <c r="AI11" s="43"/>
      <c r="AJ11" s="7" t="s">
        <v>53</v>
      </c>
      <c r="AK11" s="7">
        <v>3.1533514818913272E-3</v>
      </c>
      <c r="AL11" s="7" t="s">
        <v>83</v>
      </c>
      <c r="AM11" s="7" t="s">
        <v>93</v>
      </c>
      <c r="AN11" s="7" t="s">
        <v>82</v>
      </c>
      <c r="AO11" s="7" t="s">
        <v>78</v>
      </c>
      <c r="AV11" s="13" t="s">
        <v>53</v>
      </c>
      <c r="AW11" s="13">
        <v>1.1005792702186991E-4</v>
      </c>
      <c r="AX11" s="13" t="s">
        <v>83</v>
      </c>
      <c r="AY11" s="13" t="s">
        <v>93</v>
      </c>
      <c r="AZ11" s="13" t="s">
        <v>82</v>
      </c>
      <c r="BA11" s="13" t="s">
        <v>78</v>
      </c>
    </row>
    <row r="12" spans="1:53" x14ac:dyDescent="0.35">
      <c r="A12" s="43"/>
      <c r="B12" s="7" t="s">
        <v>38</v>
      </c>
      <c r="C12" s="7">
        <v>1.044113721513341E-4</v>
      </c>
      <c r="D12" s="7" t="s">
        <v>76</v>
      </c>
      <c r="E12" s="7" t="s">
        <v>93</v>
      </c>
      <c r="F12" s="7" t="s">
        <v>81</v>
      </c>
      <c r="G12" s="7" t="s">
        <v>78</v>
      </c>
      <c r="M12" s="43"/>
      <c r="N12" s="7" t="s">
        <v>38</v>
      </c>
      <c r="O12" s="7">
        <v>2.985477260107536E-5</v>
      </c>
      <c r="P12" s="7" t="s">
        <v>76</v>
      </c>
      <c r="Q12" s="7" t="s">
        <v>93</v>
      </c>
      <c r="R12" s="7" t="s">
        <v>81</v>
      </c>
      <c r="S12" s="7" t="s">
        <v>78</v>
      </c>
      <c r="X12" s="43"/>
      <c r="Y12" s="7" t="s">
        <v>38</v>
      </c>
      <c r="Z12" s="7">
        <v>3.1781187927042322E-4</v>
      </c>
      <c r="AA12" s="7" t="s">
        <v>76</v>
      </c>
      <c r="AB12" s="7" t="s">
        <v>93</v>
      </c>
      <c r="AC12" s="7" t="s">
        <v>81</v>
      </c>
      <c r="AD12" s="7" t="s">
        <v>78</v>
      </c>
      <c r="AI12" s="43"/>
      <c r="AJ12" s="7" t="s">
        <v>38</v>
      </c>
      <c r="AK12" s="7">
        <v>3.4768129790226491E-3</v>
      </c>
      <c r="AL12" s="7" t="s">
        <v>76</v>
      </c>
      <c r="AM12" s="7" t="s">
        <v>93</v>
      </c>
      <c r="AN12" s="7" t="s">
        <v>81</v>
      </c>
      <c r="AO12" s="7" t="s">
        <v>78</v>
      </c>
      <c r="AV12" s="13" t="s">
        <v>38</v>
      </c>
      <c r="AW12" s="13">
        <v>1.7262162264940421E-3</v>
      </c>
      <c r="AX12" s="13" t="s">
        <v>76</v>
      </c>
      <c r="AY12" s="13" t="s">
        <v>93</v>
      </c>
      <c r="AZ12" s="13" t="s">
        <v>81</v>
      </c>
      <c r="BA12" s="13" t="s">
        <v>78</v>
      </c>
    </row>
    <row r="13" spans="1:53" x14ac:dyDescent="0.35">
      <c r="A13" s="43"/>
      <c r="B13" s="7" t="s">
        <v>45</v>
      </c>
      <c r="C13" s="7">
        <v>1.2823798466702061E-5</v>
      </c>
      <c r="D13" s="7" t="s">
        <v>76</v>
      </c>
      <c r="E13" s="7" t="s">
        <v>93</v>
      </c>
      <c r="F13" s="7" t="s">
        <v>81</v>
      </c>
      <c r="G13" s="7" t="s">
        <v>78</v>
      </c>
      <c r="M13" s="43"/>
      <c r="N13" s="7" t="s">
        <v>45</v>
      </c>
      <c r="O13" s="7">
        <v>1.7914229344530529E-3</v>
      </c>
      <c r="P13" s="7" t="s">
        <v>76</v>
      </c>
      <c r="Q13" s="7" t="s">
        <v>93</v>
      </c>
      <c r="R13" s="7" t="s">
        <v>81</v>
      </c>
      <c r="S13" s="7" t="s">
        <v>78</v>
      </c>
      <c r="X13" s="43"/>
      <c r="Y13" s="7" t="s">
        <v>45</v>
      </c>
      <c r="Z13" s="7">
        <v>1.078652873577944E-4</v>
      </c>
      <c r="AA13" s="7" t="s">
        <v>76</v>
      </c>
      <c r="AB13" s="7" t="s">
        <v>93</v>
      </c>
      <c r="AC13" s="7" t="s">
        <v>81</v>
      </c>
      <c r="AD13" s="7" t="s">
        <v>78</v>
      </c>
      <c r="AI13" s="43"/>
      <c r="AJ13" s="7" t="s">
        <v>45</v>
      </c>
      <c r="AK13" s="7">
        <v>3.0290510449419621E-3</v>
      </c>
      <c r="AL13" s="7" t="s">
        <v>76</v>
      </c>
      <c r="AM13" s="7" t="s">
        <v>93</v>
      </c>
      <c r="AN13" s="7" t="s">
        <v>81</v>
      </c>
      <c r="AO13" s="7" t="s">
        <v>78</v>
      </c>
      <c r="AV13" s="13" t="s">
        <v>45</v>
      </c>
      <c r="AW13" s="13">
        <v>2.4874948939877431E-5</v>
      </c>
      <c r="AX13" s="13" t="s">
        <v>76</v>
      </c>
      <c r="AY13" s="13" t="s">
        <v>93</v>
      </c>
      <c r="AZ13" s="13" t="s">
        <v>81</v>
      </c>
      <c r="BA13" s="13" t="s">
        <v>78</v>
      </c>
    </row>
    <row r="14" spans="1:53" x14ac:dyDescent="0.35">
      <c r="A14" s="43"/>
      <c r="B14" s="7" t="s">
        <v>52</v>
      </c>
      <c r="C14" s="7">
        <v>1.065615075990532E-5</v>
      </c>
      <c r="D14" s="7" t="s">
        <v>83</v>
      </c>
      <c r="E14" s="7" t="s">
        <v>93</v>
      </c>
      <c r="F14" s="7" t="s">
        <v>81</v>
      </c>
      <c r="G14" s="7" t="s">
        <v>78</v>
      </c>
      <c r="M14" s="43"/>
      <c r="N14" s="7" t="s">
        <v>52</v>
      </c>
      <c r="O14" s="7">
        <v>2.8182672013863982E-3</v>
      </c>
      <c r="P14" s="7" t="s">
        <v>83</v>
      </c>
      <c r="Q14" s="7" t="s">
        <v>93</v>
      </c>
      <c r="R14" s="7" t="s">
        <v>81</v>
      </c>
      <c r="S14" s="7" t="s">
        <v>78</v>
      </c>
      <c r="X14" s="43"/>
      <c r="Y14" s="7" t="s">
        <v>52</v>
      </c>
      <c r="Z14" s="7">
        <v>1.946790132744527E-4</v>
      </c>
      <c r="AA14" s="7" t="s">
        <v>83</v>
      </c>
      <c r="AB14" s="7" t="s">
        <v>93</v>
      </c>
      <c r="AC14" s="7" t="s">
        <v>81</v>
      </c>
      <c r="AD14" s="7" t="s">
        <v>78</v>
      </c>
      <c r="AI14" s="43"/>
      <c r="AJ14" s="7" t="s">
        <v>52</v>
      </c>
      <c r="AK14" s="7">
        <v>5.1066858392047124E-3</v>
      </c>
      <c r="AL14" s="7" t="s">
        <v>83</v>
      </c>
      <c r="AM14" s="7" t="s">
        <v>93</v>
      </c>
      <c r="AN14" s="7" t="s">
        <v>81</v>
      </c>
      <c r="AO14" s="7" t="s">
        <v>78</v>
      </c>
      <c r="AV14" s="13" t="s">
        <v>52</v>
      </c>
      <c r="AW14" s="13">
        <v>8.3812472155834995E-5</v>
      </c>
      <c r="AX14" s="13" t="s">
        <v>83</v>
      </c>
      <c r="AY14" s="13" t="s">
        <v>93</v>
      </c>
      <c r="AZ14" s="13" t="s">
        <v>81</v>
      </c>
      <c r="BA14" s="13" t="s">
        <v>78</v>
      </c>
    </row>
    <row r="15" spans="1:53" x14ac:dyDescent="0.35">
      <c r="A15" s="43"/>
      <c r="B15" s="7" t="s">
        <v>59</v>
      </c>
      <c r="C15" s="7">
        <v>2.515095379833198E-5</v>
      </c>
      <c r="D15" s="7" t="s">
        <v>83</v>
      </c>
      <c r="E15" s="7" t="s">
        <v>93</v>
      </c>
      <c r="F15" s="7" t="s">
        <v>81</v>
      </c>
      <c r="G15" s="7" t="s">
        <v>78</v>
      </c>
      <c r="M15" s="43"/>
      <c r="N15" s="7" t="s">
        <v>59</v>
      </c>
      <c r="O15" s="7">
        <v>29.129286091381779</v>
      </c>
      <c r="P15" s="7" t="s">
        <v>83</v>
      </c>
      <c r="Q15" s="7" t="s">
        <v>93</v>
      </c>
      <c r="R15" s="7" t="s">
        <v>81</v>
      </c>
      <c r="S15" s="7" t="s">
        <v>78</v>
      </c>
      <c r="X15" s="43"/>
      <c r="Y15" s="7" t="s">
        <v>59</v>
      </c>
      <c r="Z15" s="7">
        <v>2.164639092718275E-4</v>
      </c>
      <c r="AA15" s="7" t="s">
        <v>83</v>
      </c>
      <c r="AB15" s="7" t="s">
        <v>93</v>
      </c>
      <c r="AC15" s="7" t="s">
        <v>81</v>
      </c>
      <c r="AD15" s="7" t="s">
        <v>78</v>
      </c>
      <c r="AI15" s="43"/>
      <c r="AJ15" s="7" t="s">
        <v>59</v>
      </c>
      <c r="AK15" s="7">
        <v>5.7731095333394744E-3</v>
      </c>
      <c r="AL15" s="7" t="s">
        <v>83</v>
      </c>
      <c r="AM15" s="7" t="s">
        <v>93</v>
      </c>
      <c r="AN15" s="7" t="s">
        <v>81</v>
      </c>
      <c r="AO15" s="7" t="s">
        <v>78</v>
      </c>
      <c r="AV15" s="13" t="s">
        <v>59</v>
      </c>
      <c r="AW15" s="13">
        <v>1.4144954415056289E-4</v>
      </c>
      <c r="AX15" s="13" t="s">
        <v>83</v>
      </c>
      <c r="AY15" s="13" t="s">
        <v>93</v>
      </c>
      <c r="AZ15" s="13" t="s">
        <v>81</v>
      </c>
      <c r="BA15" s="13" t="s">
        <v>78</v>
      </c>
    </row>
    <row r="16" spans="1:53" x14ac:dyDescent="0.35">
      <c r="A16" s="43"/>
      <c r="B16" s="7" t="s">
        <v>46</v>
      </c>
      <c r="C16" s="7">
        <v>2.1254321240411212E-5</v>
      </c>
      <c r="D16" s="7" t="s">
        <v>76</v>
      </c>
      <c r="E16" s="7" t="s">
        <v>93</v>
      </c>
      <c r="F16" s="7" t="s">
        <v>82</v>
      </c>
      <c r="G16" s="7" t="s">
        <v>78</v>
      </c>
      <c r="M16" s="43"/>
      <c r="N16" s="7" t="s">
        <v>46</v>
      </c>
      <c r="O16" s="7">
        <v>2.9854900462402819E-3</v>
      </c>
      <c r="P16" s="7" t="s">
        <v>76</v>
      </c>
      <c r="Q16" s="7" t="s">
        <v>93</v>
      </c>
      <c r="R16" s="7" t="s">
        <v>82</v>
      </c>
      <c r="S16" s="7" t="s">
        <v>78</v>
      </c>
      <c r="X16" s="43"/>
      <c r="Y16" s="7" t="s">
        <v>46</v>
      </c>
      <c r="Z16" s="7">
        <v>1.491280026748734E-4</v>
      </c>
      <c r="AA16" s="7" t="s">
        <v>76</v>
      </c>
      <c r="AB16" s="7" t="s">
        <v>93</v>
      </c>
      <c r="AC16" s="7" t="s">
        <v>82</v>
      </c>
      <c r="AD16" s="7" t="s">
        <v>78</v>
      </c>
      <c r="AI16" s="43"/>
      <c r="AJ16" s="7" t="s">
        <v>46</v>
      </c>
      <c r="AK16" s="7">
        <v>6.8451312322977053E-3</v>
      </c>
      <c r="AL16" s="7" t="s">
        <v>76</v>
      </c>
      <c r="AM16" s="7" t="s">
        <v>93</v>
      </c>
      <c r="AN16" s="7" t="s">
        <v>82</v>
      </c>
      <c r="AO16" s="7" t="s">
        <v>78</v>
      </c>
      <c r="AV16" s="13" t="s">
        <v>46</v>
      </c>
      <c r="AW16" s="13">
        <v>1.541637284026675E-4</v>
      </c>
      <c r="AX16" s="13" t="s">
        <v>76</v>
      </c>
      <c r="AY16" s="13" t="s">
        <v>93</v>
      </c>
      <c r="AZ16" s="13" t="s">
        <v>82</v>
      </c>
      <c r="BA16" s="13" t="s">
        <v>78</v>
      </c>
    </row>
    <row r="17" spans="1:53" x14ac:dyDescent="0.35">
      <c r="A17" s="43"/>
      <c r="B17" s="7" t="s">
        <v>60</v>
      </c>
      <c r="C17" s="7">
        <v>4.885636120851953E-5</v>
      </c>
      <c r="D17" s="7" t="s">
        <v>83</v>
      </c>
      <c r="E17" s="7" t="s">
        <v>93</v>
      </c>
      <c r="F17" s="7" t="s">
        <v>82</v>
      </c>
      <c r="G17" s="7" t="s">
        <v>78</v>
      </c>
      <c r="M17" s="43"/>
      <c r="N17" s="7" t="s">
        <v>60</v>
      </c>
      <c r="O17" s="7">
        <v>9.967742526477408E-4</v>
      </c>
      <c r="P17" s="7" t="s">
        <v>83</v>
      </c>
      <c r="Q17" s="7" t="s">
        <v>93</v>
      </c>
      <c r="R17" s="7" t="s">
        <v>82</v>
      </c>
      <c r="S17" s="7" t="s">
        <v>78</v>
      </c>
      <c r="X17" s="43"/>
      <c r="Y17" s="7" t="s">
        <v>60</v>
      </c>
      <c r="Z17" s="7">
        <v>1.975854269245618E-4</v>
      </c>
      <c r="AA17" s="7" t="s">
        <v>83</v>
      </c>
      <c r="AB17" s="7" t="s">
        <v>93</v>
      </c>
      <c r="AC17" s="7" t="s">
        <v>82</v>
      </c>
      <c r="AD17" s="7" t="s">
        <v>78</v>
      </c>
      <c r="AI17" s="43"/>
      <c r="AJ17" s="7" t="s">
        <v>60</v>
      </c>
      <c r="AK17" s="7">
        <v>5.5420050862495544E-3</v>
      </c>
      <c r="AL17" s="7" t="s">
        <v>83</v>
      </c>
      <c r="AM17" s="7" t="s">
        <v>93</v>
      </c>
      <c r="AN17" s="7" t="s">
        <v>82</v>
      </c>
      <c r="AO17" s="7" t="s">
        <v>78</v>
      </c>
      <c r="AV17" s="13" t="s">
        <v>60</v>
      </c>
      <c r="AW17" s="13">
        <v>4.5342153914754152E-4</v>
      </c>
      <c r="AX17" s="13" t="s">
        <v>83</v>
      </c>
      <c r="AY17" s="13" t="s">
        <v>93</v>
      </c>
      <c r="AZ17" s="13" t="s">
        <v>82</v>
      </c>
      <c r="BA17" s="13" t="s">
        <v>78</v>
      </c>
    </row>
    <row r="18" spans="1:53" x14ac:dyDescent="0.35">
      <c r="A18" s="43"/>
      <c r="B18" s="8" t="s">
        <v>7</v>
      </c>
      <c r="C18" s="8">
        <v>1.4808023486576221E-5</v>
      </c>
      <c r="D18" s="8" t="s">
        <v>76</v>
      </c>
      <c r="E18" s="8" t="s">
        <v>80</v>
      </c>
      <c r="F18" s="8" t="s">
        <v>81</v>
      </c>
      <c r="G18" s="8" t="s">
        <v>83</v>
      </c>
      <c r="M18" s="43"/>
      <c r="N18" s="8" t="s">
        <v>7</v>
      </c>
      <c r="O18" s="8">
        <v>1.9625016458114119E-3</v>
      </c>
      <c r="P18" s="8" t="s">
        <v>76</v>
      </c>
      <c r="Q18" s="8" t="s">
        <v>80</v>
      </c>
      <c r="R18" s="8" t="s">
        <v>81</v>
      </c>
      <c r="S18" s="8" t="s">
        <v>83</v>
      </c>
      <c r="X18" s="43"/>
      <c r="Y18" s="8" t="s">
        <v>7</v>
      </c>
      <c r="Z18" s="8">
        <v>1.019882405989034E-4</v>
      </c>
      <c r="AA18" s="8" t="s">
        <v>76</v>
      </c>
      <c r="AB18" s="8" t="s">
        <v>80</v>
      </c>
      <c r="AC18" s="8" t="s">
        <v>81</v>
      </c>
      <c r="AD18" s="8" t="s">
        <v>83</v>
      </c>
      <c r="AI18" s="43"/>
      <c r="AJ18" s="8" t="s">
        <v>7</v>
      </c>
      <c r="AK18" s="8">
        <v>8.4619761083195993E-3</v>
      </c>
      <c r="AL18" s="8" t="s">
        <v>76</v>
      </c>
      <c r="AM18" s="8" t="s">
        <v>80</v>
      </c>
      <c r="AN18" s="8" t="s">
        <v>81</v>
      </c>
      <c r="AO18" s="8" t="s">
        <v>83</v>
      </c>
      <c r="AV18" s="14" t="s">
        <v>7</v>
      </c>
      <c r="AW18" s="14">
        <v>2.344818386601457E-5</v>
      </c>
      <c r="AX18" s="14" t="s">
        <v>76</v>
      </c>
      <c r="AY18" s="14" t="s">
        <v>80</v>
      </c>
      <c r="AZ18" s="14" t="s">
        <v>81</v>
      </c>
      <c r="BA18" s="14" t="s">
        <v>83</v>
      </c>
    </row>
    <row r="19" spans="1:53" x14ac:dyDescent="0.35">
      <c r="A19" s="43"/>
      <c r="B19" s="8" t="s">
        <v>15</v>
      </c>
      <c r="C19" s="8">
        <v>1.1972406633622831E-5</v>
      </c>
      <c r="D19" s="8" t="s">
        <v>76</v>
      </c>
      <c r="E19" s="8" t="s">
        <v>80</v>
      </c>
      <c r="F19" s="8" t="s">
        <v>81</v>
      </c>
      <c r="G19" s="8" t="s">
        <v>83</v>
      </c>
      <c r="M19" s="43"/>
      <c r="N19" s="8" t="s">
        <v>15</v>
      </c>
      <c r="O19" s="8">
        <v>1.630970042241281E-3</v>
      </c>
      <c r="P19" s="8" t="s">
        <v>76</v>
      </c>
      <c r="Q19" s="8" t="s">
        <v>80</v>
      </c>
      <c r="R19" s="8" t="s">
        <v>81</v>
      </c>
      <c r="S19" s="8" t="s">
        <v>83</v>
      </c>
      <c r="X19" s="43"/>
      <c r="Y19" s="8" t="s">
        <v>15</v>
      </c>
      <c r="Z19" s="8">
        <v>5.925524354363288E-5</v>
      </c>
      <c r="AA19" s="8" t="s">
        <v>76</v>
      </c>
      <c r="AB19" s="8" t="s">
        <v>80</v>
      </c>
      <c r="AC19" s="8" t="s">
        <v>81</v>
      </c>
      <c r="AD19" s="8" t="s">
        <v>83</v>
      </c>
      <c r="AI19" s="43"/>
      <c r="AJ19" s="8" t="s">
        <v>15</v>
      </c>
      <c r="AK19" s="8">
        <v>1.662022504502107E-3</v>
      </c>
      <c r="AL19" s="8" t="s">
        <v>76</v>
      </c>
      <c r="AM19" s="8" t="s">
        <v>80</v>
      </c>
      <c r="AN19" s="8" t="s">
        <v>81</v>
      </c>
      <c r="AO19" s="8" t="s">
        <v>83</v>
      </c>
      <c r="AV19" s="14" t="s">
        <v>15</v>
      </c>
      <c r="AW19" s="14">
        <v>2.6239971632376669E-5</v>
      </c>
      <c r="AX19" s="14" t="s">
        <v>76</v>
      </c>
      <c r="AY19" s="14" t="s">
        <v>80</v>
      </c>
      <c r="AZ19" s="14" t="s">
        <v>81</v>
      </c>
      <c r="BA19" s="14" t="s">
        <v>83</v>
      </c>
    </row>
    <row r="20" spans="1:53" x14ac:dyDescent="0.35">
      <c r="A20" s="43"/>
      <c r="B20" s="8" t="s">
        <v>23</v>
      </c>
      <c r="C20" s="8">
        <v>1.6298157860445011E-5</v>
      </c>
      <c r="D20" s="8" t="s">
        <v>83</v>
      </c>
      <c r="E20" s="8" t="s">
        <v>80</v>
      </c>
      <c r="F20" s="8" t="s">
        <v>81</v>
      </c>
      <c r="G20" s="8" t="s">
        <v>83</v>
      </c>
      <c r="M20" s="43"/>
      <c r="N20" s="8" t="s">
        <v>23</v>
      </c>
      <c r="O20" s="8">
        <v>1.787437824736072E-3</v>
      </c>
      <c r="P20" s="8" t="s">
        <v>83</v>
      </c>
      <c r="Q20" s="8" t="s">
        <v>80</v>
      </c>
      <c r="R20" s="8" t="s">
        <v>81</v>
      </c>
      <c r="S20" s="8" t="s">
        <v>83</v>
      </c>
      <c r="X20" s="43"/>
      <c r="Y20" s="8" t="s">
        <v>23</v>
      </c>
      <c r="Z20" s="8">
        <v>6.002954235617175E-5</v>
      </c>
      <c r="AA20" s="8" t="s">
        <v>83</v>
      </c>
      <c r="AB20" s="8" t="s">
        <v>80</v>
      </c>
      <c r="AC20" s="8" t="s">
        <v>81</v>
      </c>
      <c r="AD20" s="8" t="s">
        <v>83</v>
      </c>
      <c r="AI20" s="43"/>
      <c r="AJ20" s="8" t="s">
        <v>23</v>
      </c>
      <c r="AK20" s="8">
        <v>3.1783171412004103E-2</v>
      </c>
      <c r="AL20" s="8" t="s">
        <v>83</v>
      </c>
      <c r="AM20" s="8" t="s">
        <v>80</v>
      </c>
      <c r="AN20" s="8" t="s">
        <v>81</v>
      </c>
      <c r="AO20" s="8" t="s">
        <v>83</v>
      </c>
      <c r="AV20" s="14" t="s">
        <v>23</v>
      </c>
      <c r="AW20" s="14">
        <v>2.7034954030315901E-5</v>
      </c>
      <c r="AX20" s="14" t="s">
        <v>83</v>
      </c>
      <c r="AY20" s="14" t="s">
        <v>80</v>
      </c>
      <c r="AZ20" s="14" t="s">
        <v>81</v>
      </c>
      <c r="BA20" s="14" t="s">
        <v>83</v>
      </c>
    </row>
    <row r="21" spans="1:53" x14ac:dyDescent="0.35">
      <c r="A21" s="43"/>
      <c r="B21" s="8" t="s">
        <v>32</v>
      </c>
      <c r="C21" s="8">
        <v>1.3855988732077379E-5</v>
      </c>
      <c r="D21" s="8" t="s">
        <v>83</v>
      </c>
      <c r="E21" s="8" t="s">
        <v>80</v>
      </c>
      <c r="F21" s="8" t="s">
        <v>81</v>
      </c>
      <c r="G21" s="8" t="s">
        <v>83</v>
      </c>
      <c r="M21" s="43"/>
      <c r="N21" s="8" t="s">
        <v>32</v>
      </c>
      <c r="O21" s="8">
        <v>2.1518669477973702E-3</v>
      </c>
      <c r="P21" s="8" t="s">
        <v>83</v>
      </c>
      <c r="Q21" s="8" t="s">
        <v>80</v>
      </c>
      <c r="R21" s="8" t="s">
        <v>81</v>
      </c>
      <c r="S21" s="8" t="s">
        <v>83</v>
      </c>
      <c r="X21" s="43"/>
      <c r="Y21" s="8" t="s">
        <v>32</v>
      </c>
      <c r="Z21" s="8">
        <v>8.6972557928878479E-5</v>
      </c>
      <c r="AA21" s="8" t="s">
        <v>83</v>
      </c>
      <c r="AB21" s="8" t="s">
        <v>80</v>
      </c>
      <c r="AC21" s="8" t="s">
        <v>81</v>
      </c>
      <c r="AD21" s="8" t="s">
        <v>83</v>
      </c>
      <c r="AI21" s="43"/>
      <c r="AJ21" s="8" t="s">
        <v>32</v>
      </c>
      <c r="AK21" s="8">
        <v>8.306363779772098E-4</v>
      </c>
      <c r="AL21" s="8" t="s">
        <v>83</v>
      </c>
      <c r="AM21" s="8" t="s">
        <v>80</v>
      </c>
      <c r="AN21" s="8" t="s">
        <v>81</v>
      </c>
      <c r="AO21" s="8" t="s">
        <v>83</v>
      </c>
      <c r="AV21" s="14" t="s">
        <v>32</v>
      </c>
      <c r="AW21" s="14">
        <v>2.404272889045299E-5</v>
      </c>
      <c r="AX21" s="14" t="s">
        <v>83</v>
      </c>
      <c r="AY21" s="14" t="s">
        <v>80</v>
      </c>
      <c r="AZ21" s="14" t="s">
        <v>81</v>
      </c>
      <c r="BA21" s="14" t="s">
        <v>83</v>
      </c>
    </row>
    <row r="22" spans="1:53" x14ac:dyDescent="0.35">
      <c r="A22" s="43"/>
      <c r="B22" s="8" t="s">
        <v>9</v>
      </c>
      <c r="C22" s="8">
        <v>6.7058860469936434E-6</v>
      </c>
      <c r="D22" s="8" t="s">
        <v>76</v>
      </c>
      <c r="E22" s="8" t="s">
        <v>80</v>
      </c>
      <c r="F22" s="8" t="s">
        <v>82</v>
      </c>
      <c r="G22" s="8" t="s">
        <v>83</v>
      </c>
      <c r="M22" s="43"/>
      <c r="N22" s="8" t="s">
        <v>9</v>
      </c>
      <c r="O22" s="8">
        <v>6.5067584323555134E-4</v>
      </c>
      <c r="P22" s="8" t="s">
        <v>76</v>
      </c>
      <c r="Q22" s="8" t="s">
        <v>80</v>
      </c>
      <c r="R22" s="8" t="s">
        <v>82</v>
      </c>
      <c r="S22" s="8" t="s">
        <v>83</v>
      </c>
      <c r="X22" s="43"/>
      <c r="Y22" s="8" t="s">
        <v>9</v>
      </c>
      <c r="Z22" s="8">
        <v>3.5043082522561717E-5</v>
      </c>
      <c r="AA22" s="8" t="s">
        <v>76</v>
      </c>
      <c r="AB22" s="8" t="s">
        <v>80</v>
      </c>
      <c r="AC22" s="8" t="s">
        <v>82</v>
      </c>
      <c r="AD22" s="8" t="s">
        <v>83</v>
      </c>
      <c r="AI22" s="43"/>
      <c r="AJ22" s="8" t="s">
        <v>9</v>
      </c>
      <c r="AK22" s="8">
        <v>2.3156724788798411E-3</v>
      </c>
      <c r="AL22" s="8" t="s">
        <v>76</v>
      </c>
      <c r="AM22" s="8" t="s">
        <v>80</v>
      </c>
      <c r="AN22" s="8" t="s">
        <v>82</v>
      </c>
      <c r="AO22" s="8" t="s">
        <v>83</v>
      </c>
      <c r="AV22" s="14" t="s">
        <v>9</v>
      </c>
      <c r="AW22" s="14">
        <v>5.9390709449753831E-6</v>
      </c>
      <c r="AX22" s="14" t="s">
        <v>76</v>
      </c>
      <c r="AY22" s="14" t="s">
        <v>80</v>
      </c>
      <c r="AZ22" s="14" t="s">
        <v>82</v>
      </c>
      <c r="BA22" s="14" t="s">
        <v>83</v>
      </c>
    </row>
    <row r="23" spans="1:53" x14ac:dyDescent="0.35">
      <c r="A23" s="43"/>
      <c r="B23" s="8" t="s">
        <v>17</v>
      </c>
      <c r="C23" s="8">
        <v>9.3236186299186865E-6</v>
      </c>
      <c r="D23" s="8" t="s">
        <v>76</v>
      </c>
      <c r="E23" s="8" t="s">
        <v>80</v>
      </c>
      <c r="F23" s="8" t="s">
        <v>82</v>
      </c>
      <c r="G23" s="8" t="s">
        <v>83</v>
      </c>
      <c r="M23" s="43"/>
      <c r="N23" s="8" t="s">
        <v>17</v>
      </c>
      <c r="O23" s="8">
        <v>7.0790049532052008E-4</v>
      </c>
      <c r="P23" s="8" t="s">
        <v>76</v>
      </c>
      <c r="Q23" s="8" t="s">
        <v>80</v>
      </c>
      <c r="R23" s="8" t="s">
        <v>82</v>
      </c>
      <c r="S23" s="8" t="s">
        <v>83</v>
      </c>
      <c r="X23" s="43"/>
      <c r="Y23" s="8" t="s">
        <v>17</v>
      </c>
      <c r="Z23" s="8">
        <v>1.033635452504539E-4</v>
      </c>
      <c r="AA23" s="8" t="s">
        <v>76</v>
      </c>
      <c r="AB23" s="8" t="s">
        <v>80</v>
      </c>
      <c r="AC23" s="8" t="s">
        <v>82</v>
      </c>
      <c r="AD23" s="8" t="s">
        <v>83</v>
      </c>
      <c r="AI23" s="43"/>
      <c r="AJ23" s="8" t="s">
        <v>17</v>
      </c>
      <c r="AK23" s="8">
        <v>1.1797813329637689E-3</v>
      </c>
      <c r="AL23" s="8" t="s">
        <v>76</v>
      </c>
      <c r="AM23" s="8" t="s">
        <v>80</v>
      </c>
      <c r="AN23" s="8" t="s">
        <v>82</v>
      </c>
      <c r="AO23" s="8" t="s">
        <v>83</v>
      </c>
      <c r="AV23" s="14" t="s">
        <v>17</v>
      </c>
      <c r="AW23" s="14">
        <v>2.7371942163251841E-5</v>
      </c>
      <c r="AX23" s="14" t="s">
        <v>76</v>
      </c>
      <c r="AY23" s="14" t="s">
        <v>80</v>
      </c>
      <c r="AZ23" s="14" t="s">
        <v>82</v>
      </c>
      <c r="BA23" s="14" t="s">
        <v>83</v>
      </c>
    </row>
    <row r="24" spans="1:53" x14ac:dyDescent="0.35">
      <c r="A24" s="43"/>
      <c r="B24" s="8" t="s">
        <v>25</v>
      </c>
      <c r="C24" s="8">
        <v>1.854482530968126E-6</v>
      </c>
      <c r="D24" s="8" t="s">
        <v>83</v>
      </c>
      <c r="E24" s="8" t="s">
        <v>80</v>
      </c>
      <c r="F24" s="8" t="s">
        <v>82</v>
      </c>
      <c r="G24" s="8" t="s">
        <v>83</v>
      </c>
      <c r="M24" s="43"/>
      <c r="N24" s="8" t="s">
        <v>25</v>
      </c>
      <c r="O24" s="8">
        <v>4.9465545090588727E-4</v>
      </c>
      <c r="P24" s="8" t="s">
        <v>83</v>
      </c>
      <c r="Q24" s="8" t="s">
        <v>80</v>
      </c>
      <c r="R24" s="8" t="s">
        <v>82</v>
      </c>
      <c r="S24" s="8" t="s">
        <v>83</v>
      </c>
      <c r="X24" s="43"/>
      <c r="Y24" s="8" t="s">
        <v>25</v>
      </c>
      <c r="Z24" s="8">
        <v>7.3116299401809233E-8</v>
      </c>
      <c r="AA24" s="8" t="s">
        <v>83</v>
      </c>
      <c r="AB24" s="8" t="s">
        <v>80</v>
      </c>
      <c r="AC24" s="8" t="s">
        <v>82</v>
      </c>
      <c r="AD24" s="8" t="s">
        <v>83</v>
      </c>
      <c r="AI24" s="43"/>
      <c r="AJ24" s="8" t="s">
        <v>25</v>
      </c>
      <c r="AK24" s="8">
        <v>8.4264807716269412E-8</v>
      </c>
      <c r="AL24" s="8" t="s">
        <v>83</v>
      </c>
      <c r="AM24" s="8" t="s">
        <v>80</v>
      </c>
      <c r="AN24" s="8" t="s">
        <v>82</v>
      </c>
      <c r="AO24" s="8" t="s">
        <v>83</v>
      </c>
      <c r="AV24" s="14" t="s">
        <v>25</v>
      </c>
      <c r="AW24" s="14">
        <v>3.8847773731508994E-6</v>
      </c>
      <c r="AX24" s="14" t="s">
        <v>83</v>
      </c>
      <c r="AY24" s="14" t="s">
        <v>80</v>
      </c>
      <c r="AZ24" s="14" t="s">
        <v>82</v>
      </c>
      <c r="BA24" s="14" t="s">
        <v>83</v>
      </c>
    </row>
    <row r="25" spans="1:53" x14ac:dyDescent="0.35">
      <c r="A25" s="43"/>
      <c r="B25" s="8" t="s">
        <v>34</v>
      </c>
      <c r="C25" s="8">
        <v>1.220415410017127E-5</v>
      </c>
      <c r="D25" s="8" t="s">
        <v>83</v>
      </c>
      <c r="E25" s="8" t="s">
        <v>80</v>
      </c>
      <c r="F25" s="8" t="s">
        <v>82</v>
      </c>
      <c r="G25" s="8" t="s">
        <v>83</v>
      </c>
      <c r="M25" s="43"/>
      <c r="N25" s="8" t="s">
        <v>34</v>
      </c>
      <c r="O25" s="8">
        <v>6.0218826126088427E-4</v>
      </c>
      <c r="P25" s="8" t="s">
        <v>83</v>
      </c>
      <c r="Q25" s="8" t="s">
        <v>80</v>
      </c>
      <c r="R25" s="8" t="s">
        <v>82</v>
      </c>
      <c r="S25" s="8" t="s">
        <v>83</v>
      </c>
      <c r="X25" s="43"/>
      <c r="Y25" s="8" t="s">
        <v>34</v>
      </c>
      <c r="Z25" s="8">
        <v>4.0332643695223378E-5</v>
      </c>
      <c r="AA25" s="8" t="s">
        <v>83</v>
      </c>
      <c r="AB25" s="8" t="s">
        <v>80</v>
      </c>
      <c r="AC25" s="8" t="s">
        <v>82</v>
      </c>
      <c r="AD25" s="8" t="s">
        <v>83</v>
      </c>
      <c r="AI25" s="43"/>
      <c r="AJ25" s="8" t="s">
        <v>34</v>
      </c>
      <c r="AK25" s="8">
        <v>2.4790024671169628E-3</v>
      </c>
      <c r="AL25" s="8" t="s">
        <v>83</v>
      </c>
      <c r="AM25" s="8" t="s">
        <v>80</v>
      </c>
      <c r="AN25" s="8" t="s">
        <v>82</v>
      </c>
      <c r="AO25" s="8" t="s">
        <v>83</v>
      </c>
      <c r="AV25" s="14" t="s">
        <v>34</v>
      </c>
      <c r="AW25" s="14">
        <v>3.4985229531334329E-6</v>
      </c>
      <c r="AX25" s="14" t="s">
        <v>83</v>
      </c>
      <c r="AY25" s="14" t="s">
        <v>80</v>
      </c>
      <c r="AZ25" s="14" t="s">
        <v>82</v>
      </c>
      <c r="BA25" s="14" t="s">
        <v>83</v>
      </c>
    </row>
    <row r="26" spans="1:53" x14ac:dyDescent="0.35">
      <c r="A26" s="43"/>
      <c r="B26" s="8" t="s">
        <v>63</v>
      </c>
      <c r="C26" s="8">
        <v>6.9611932953615351E-6</v>
      </c>
      <c r="D26" s="8" t="s">
        <v>83</v>
      </c>
      <c r="E26" s="8" t="s">
        <v>93</v>
      </c>
      <c r="F26" s="8" t="s">
        <v>82</v>
      </c>
      <c r="G26" s="8" t="s">
        <v>83</v>
      </c>
      <c r="M26" s="43"/>
      <c r="N26" s="8" t="s">
        <v>63</v>
      </c>
      <c r="O26" s="8">
        <v>3.9633928996431539E-3</v>
      </c>
      <c r="P26" s="8" t="s">
        <v>83</v>
      </c>
      <c r="Q26" s="8" t="s">
        <v>93</v>
      </c>
      <c r="R26" s="8" t="s">
        <v>82</v>
      </c>
      <c r="S26" s="8" t="s">
        <v>83</v>
      </c>
      <c r="X26" s="43"/>
      <c r="Y26" s="8" t="s">
        <v>63</v>
      </c>
      <c r="Z26" s="8">
        <v>4.250408883391307E-5</v>
      </c>
      <c r="AA26" s="8" t="s">
        <v>83</v>
      </c>
      <c r="AB26" s="8" t="s">
        <v>93</v>
      </c>
      <c r="AC26" s="8" t="s">
        <v>82</v>
      </c>
      <c r="AD26" s="8" t="s">
        <v>83</v>
      </c>
      <c r="AI26" s="43"/>
      <c r="AJ26" s="8" t="s">
        <v>63</v>
      </c>
      <c r="AK26" s="8">
        <v>8.8454249050674491E-3</v>
      </c>
      <c r="AL26" s="8" t="s">
        <v>83</v>
      </c>
      <c r="AM26" s="8" t="s">
        <v>93</v>
      </c>
      <c r="AN26" s="8" t="s">
        <v>82</v>
      </c>
      <c r="AO26" s="8" t="s">
        <v>83</v>
      </c>
      <c r="AV26" s="14" t="s">
        <v>63</v>
      </c>
      <c r="AW26" s="14">
        <v>1.4015436940101741E-5</v>
      </c>
      <c r="AX26" s="14" t="s">
        <v>83</v>
      </c>
      <c r="AY26" s="14" t="s">
        <v>93</v>
      </c>
      <c r="AZ26" s="14" t="s">
        <v>82</v>
      </c>
      <c r="BA26" s="14" t="s">
        <v>83</v>
      </c>
    </row>
    <row r="27" spans="1:53" x14ac:dyDescent="0.35">
      <c r="A27" s="43"/>
      <c r="B27" s="8" t="s">
        <v>40</v>
      </c>
      <c r="C27" s="8">
        <v>3.0952839166858998E-5</v>
      </c>
      <c r="D27" s="8" t="s">
        <v>76</v>
      </c>
      <c r="E27" s="8" t="s">
        <v>93</v>
      </c>
      <c r="F27" s="8" t="s">
        <v>81</v>
      </c>
      <c r="G27" s="8" t="s">
        <v>83</v>
      </c>
      <c r="M27" s="43"/>
      <c r="N27" s="8" t="s">
        <v>40</v>
      </c>
      <c r="O27" s="8">
        <v>4.5471518613670533E-3</v>
      </c>
      <c r="P27" s="8" t="s">
        <v>76</v>
      </c>
      <c r="Q27" s="8" t="s">
        <v>93</v>
      </c>
      <c r="R27" s="8" t="s">
        <v>81</v>
      </c>
      <c r="S27" s="8" t="s">
        <v>83</v>
      </c>
      <c r="X27" s="43"/>
      <c r="Y27" s="8" t="s">
        <v>40</v>
      </c>
      <c r="Z27" s="8">
        <v>3.654608842154912E-4</v>
      </c>
      <c r="AA27" s="8" t="s">
        <v>76</v>
      </c>
      <c r="AB27" s="8" t="s">
        <v>93</v>
      </c>
      <c r="AC27" s="8" t="s">
        <v>81</v>
      </c>
      <c r="AD27" s="8" t="s">
        <v>83</v>
      </c>
      <c r="AI27" s="43"/>
      <c r="AJ27" s="8" t="s">
        <v>40</v>
      </c>
      <c r="AK27" s="8">
        <v>9.3935398318068398E-3</v>
      </c>
      <c r="AL27" s="8" t="s">
        <v>76</v>
      </c>
      <c r="AM27" s="8" t="s">
        <v>93</v>
      </c>
      <c r="AN27" s="8" t="s">
        <v>81</v>
      </c>
      <c r="AO27" s="8" t="s">
        <v>83</v>
      </c>
      <c r="AV27" s="14" t="s">
        <v>40</v>
      </c>
      <c r="AW27" s="14">
        <v>1.1359507340908441E-4</v>
      </c>
      <c r="AX27" s="14" t="s">
        <v>76</v>
      </c>
      <c r="AY27" s="14" t="s">
        <v>93</v>
      </c>
      <c r="AZ27" s="14" t="s">
        <v>81</v>
      </c>
      <c r="BA27" s="14" t="s">
        <v>83</v>
      </c>
    </row>
    <row r="28" spans="1:53" x14ac:dyDescent="0.35">
      <c r="A28" s="43"/>
      <c r="B28" s="8" t="s">
        <v>47</v>
      </c>
      <c r="C28" s="8">
        <v>2.4570431685375221E-5</v>
      </c>
      <c r="D28" s="8" t="s">
        <v>76</v>
      </c>
      <c r="E28" s="8" t="s">
        <v>93</v>
      </c>
      <c r="F28" s="8" t="s">
        <v>81</v>
      </c>
      <c r="G28" s="8" t="s">
        <v>83</v>
      </c>
      <c r="M28" s="43"/>
      <c r="N28" s="8" t="s">
        <v>47</v>
      </c>
      <c r="O28" s="8">
        <v>4.9217407777696291E-3</v>
      </c>
      <c r="P28" s="8" t="s">
        <v>76</v>
      </c>
      <c r="Q28" s="8" t="s">
        <v>93</v>
      </c>
      <c r="R28" s="8" t="s">
        <v>81</v>
      </c>
      <c r="S28" s="8" t="s">
        <v>83</v>
      </c>
      <c r="X28" s="43"/>
      <c r="Y28" s="8" t="s">
        <v>47</v>
      </c>
      <c r="Z28" s="8">
        <v>4.3057461740300608E-4</v>
      </c>
      <c r="AA28" s="8" t="s">
        <v>76</v>
      </c>
      <c r="AB28" s="8" t="s">
        <v>93</v>
      </c>
      <c r="AC28" s="8" t="s">
        <v>81</v>
      </c>
      <c r="AD28" s="8" t="s">
        <v>83</v>
      </c>
      <c r="AI28" s="43"/>
      <c r="AJ28" s="8" t="s">
        <v>47</v>
      </c>
      <c r="AK28" s="8">
        <v>5.919946889225665E-3</v>
      </c>
      <c r="AL28" s="8" t="s">
        <v>76</v>
      </c>
      <c r="AM28" s="8" t="s">
        <v>93</v>
      </c>
      <c r="AN28" s="8" t="s">
        <v>81</v>
      </c>
      <c r="AO28" s="8" t="s">
        <v>83</v>
      </c>
      <c r="AV28" s="14" t="s">
        <v>47</v>
      </c>
      <c r="AW28" s="14">
        <v>2.130239210988947E-4</v>
      </c>
      <c r="AX28" s="14" t="s">
        <v>76</v>
      </c>
      <c r="AY28" s="14" t="s">
        <v>93</v>
      </c>
      <c r="AZ28" s="14" t="s">
        <v>81</v>
      </c>
      <c r="BA28" s="14" t="s">
        <v>83</v>
      </c>
    </row>
    <row r="29" spans="1:53" x14ac:dyDescent="0.35">
      <c r="A29" s="43"/>
      <c r="B29" s="8" t="s">
        <v>54</v>
      </c>
      <c r="C29" s="8">
        <v>1.10556822981481E-5</v>
      </c>
      <c r="D29" s="8" t="s">
        <v>83</v>
      </c>
      <c r="E29" s="8" t="s">
        <v>93</v>
      </c>
      <c r="F29" s="8" t="s">
        <v>81</v>
      </c>
      <c r="G29" s="8" t="s">
        <v>83</v>
      </c>
      <c r="M29" s="43"/>
      <c r="N29" s="8" t="s">
        <v>54</v>
      </c>
      <c r="O29" s="8">
        <v>2.050143917498986E-3</v>
      </c>
      <c r="P29" s="8" t="s">
        <v>83</v>
      </c>
      <c r="Q29" s="8" t="s">
        <v>93</v>
      </c>
      <c r="R29" s="8" t="s">
        <v>81</v>
      </c>
      <c r="S29" s="8" t="s">
        <v>83</v>
      </c>
      <c r="X29" s="43"/>
      <c r="Y29" s="8" t="s">
        <v>54</v>
      </c>
      <c r="Z29" s="8">
        <v>2.176575967971283E-4</v>
      </c>
      <c r="AA29" s="8" t="s">
        <v>83</v>
      </c>
      <c r="AB29" s="8" t="s">
        <v>93</v>
      </c>
      <c r="AC29" s="8" t="s">
        <v>81</v>
      </c>
      <c r="AD29" s="8" t="s">
        <v>83</v>
      </c>
      <c r="AI29" s="43"/>
      <c r="AJ29" s="8" t="s">
        <v>54</v>
      </c>
      <c r="AK29" s="8">
        <v>2.38202495592967E-3</v>
      </c>
      <c r="AL29" s="8" t="s">
        <v>83</v>
      </c>
      <c r="AM29" s="8" t="s">
        <v>93</v>
      </c>
      <c r="AN29" s="8" t="s">
        <v>81</v>
      </c>
      <c r="AO29" s="8" t="s">
        <v>83</v>
      </c>
      <c r="AV29" s="14" t="s">
        <v>54</v>
      </c>
      <c r="AW29" s="14">
        <v>5.8974339561048782E-5</v>
      </c>
      <c r="AX29" s="14" t="s">
        <v>83</v>
      </c>
      <c r="AY29" s="14" t="s">
        <v>93</v>
      </c>
      <c r="AZ29" s="14" t="s">
        <v>81</v>
      </c>
      <c r="BA29" s="14" t="s">
        <v>83</v>
      </c>
    </row>
    <row r="30" spans="1:53" x14ac:dyDescent="0.35">
      <c r="A30" s="43"/>
      <c r="B30" s="8" t="s">
        <v>61</v>
      </c>
      <c r="C30" s="8">
        <v>2.8503197949935291E-5</v>
      </c>
      <c r="D30" s="8" t="s">
        <v>83</v>
      </c>
      <c r="E30" s="8" t="s">
        <v>93</v>
      </c>
      <c r="F30" s="8" t="s">
        <v>81</v>
      </c>
      <c r="G30" s="8" t="s">
        <v>83</v>
      </c>
      <c r="M30" s="43"/>
      <c r="N30" s="8" t="s">
        <v>61</v>
      </c>
      <c r="O30" s="8">
        <v>7.4151224124755907E-3</v>
      </c>
      <c r="P30" s="8" t="s">
        <v>83</v>
      </c>
      <c r="Q30" s="8" t="s">
        <v>93</v>
      </c>
      <c r="R30" s="8" t="s">
        <v>81</v>
      </c>
      <c r="S30" s="8" t="s">
        <v>83</v>
      </c>
      <c r="X30" s="43"/>
      <c r="Y30" s="8" t="s">
        <v>61</v>
      </c>
      <c r="Z30" s="8">
        <v>3.0417742010807841E-4</v>
      </c>
      <c r="AA30" s="8" t="s">
        <v>83</v>
      </c>
      <c r="AB30" s="8" t="s">
        <v>93</v>
      </c>
      <c r="AC30" s="8" t="s">
        <v>81</v>
      </c>
      <c r="AD30" s="8" t="s">
        <v>83</v>
      </c>
      <c r="AI30" s="43"/>
      <c r="AJ30" s="8" t="s">
        <v>61</v>
      </c>
      <c r="AK30" s="8">
        <v>5.8916863636036708E-3</v>
      </c>
      <c r="AL30" s="8" t="s">
        <v>83</v>
      </c>
      <c r="AM30" s="8" t="s">
        <v>93</v>
      </c>
      <c r="AN30" s="8" t="s">
        <v>81</v>
      </c>
      <c r="AO30" s="8" t="s">
        <v>83</v>
      </c>
      <c r="AV30" s="14" t="s">
        <v>61</v>
      </c>
      <c r="AW30" s="14">
        <v>3.8520262240323861E-4</v>
      </c>
      <c r="AX30" s="14" t="s">
        <v>83</v>
      </c>
      <c r="AY30" s="14" t="s">
        <v>93</v>
      </c>
      <c r="AZ30" s="14" t="s">
        <v>81</v>
      </c>
      <c r="BA30" s="14" t="s">
        <v>83</v>
      </c>
    </row>
    <row r="31" spans="1:53" x14ac:dyDescent="0.35">
      <c r="A31" s="43"/>
      <c r="B31" s="8" t="s">
        <v>42</v>
      </c>
      <c r="C31" s="8">
        <v>2.132106839724096E-5</v>
      </c>
      <c r="D31" s="8" t="s">
        <v>76</v>
      </c>
      <c r="E31" s="8" t="s">
        <v>93</v>
      </c>
      <c r="F31" s="8" t="s">
        <v>82</v>
      </c>
      <c r="G31" s="8" t="s">
        <v>83</v>
      </c>
      <c r="M31" s="43"/>
      <c r="N31" s="8" t="s">
        <v>42</v>
      </c>
      <c r="O31" s="8">
        <v>2.1311328537594221E-3</v>
      </c>
      <c r="P31" s="8" t="s">
        <v>76</v>
      </c>
      <c r="Q31" s="8" t="s">
        <v>93</v>
      </c>
      <c r="R31" s="8" t="s">
        <v>82</v>
      </c>
      <c r="S31" s="8" t="s">
        <v>83</v>
      </c>
      <c r="X31" s="43"/>
      <c r="Y31" s="8" t="s">
        <v>42</v>
      </c>
      <c r="Z31" s="8">
        <v>1.034323515725286E-4</v>
      </c>
      <c r="AA31" s="8" t="s">
        <v>76</v>
      </c>
      <c r="AB31" s="8" t="s">
        <v>93</v>
      </c>
      <c r="AC31" s="8" t="s">
        <v>82</v>
      </c>
      <c r="AD31" s="8" t="s">
        <v>83</v>
      </c>
      <c r="AI31" s="43"/>
      <c r="AJ31" s="8" t="s">
        <v>42</v>
      </c>
      <c r="AK31" s="8">
        <v>3.651483767653483E-3</v>
      </c>
      <c r="AL31" s="8" t="s">
        <v>76</v>
      </c>
      <c r="AM31" s="8" t="s">
        <v>93</v>
      </c>
      <c r="AN31" s="8" t="s">
        <v>82</v>
      </c>
      <c r="AO31" s="8" t="s">
        <v>83</v>
      </c>
      <c r="AV31" s="14" t="s">
        <v>42</v>
      </c>
      <c r="AW31" s="14">
        <v>2.1680352527311751E-5</v>
      </c>
      <c r="AX31" s="14" t="s">
        <v>76</v>
      </c>
      <c r="AY31" s="14" t="s">
        <v>93</v>
      </c>
      <c r="AZ31" s="14" t="s">
        <v>82</v>
      </c>
      <c r="BA31" s="14" t="s">
        <v>83</v>
      </c>
    </row>
    <row r="32" spans="1:53" x14ac:dyDescent="0.35">
      <c r="A32" s="43"/>
      <c r="B32" s="8" t="s">
        <v>49</v>
      </c>
      <c r="C32" s="8">
        <v>2.1803934345785311E-7</v>
      </c>
      <c r="D32" s="8" t="s">
        <v>76</v>
      </c>
      <c r="E32" s="8" t="s">
        <v>93</v>
      </c>
      <c r="F32" s="8" t="s">
        <v>82</v>
      </c>
      <c r="G32" s="8" t="s">
        <v>83</v>
      </c>
      <c r="M32" s="43"/>
      <c r="N32" s="8" t="s">
        <v>49</v>
      </c>
      <c r="O32" s="8">
        <v>8.0336848392200083E-4</v>
      </c>
      <c r="P32" s="8" t="s">
        <v>76</v>
      </c>
      <c r="Q32" s="8" t="s">
        <v>93</v>
      </c>
      <c r="R32" s="8" t="s">
        <v>82</v>
      </c>
      <c r="S32" s="8" t="s">
        <v>83</v>
      </c>
      <c r="X32" s="43"/>
      <c r="Y32" s="8" t="s">
        <v>49</v>
      </c>
      <c r="Z32" s="8">
        <v>5.5460706582332988E-5</v>
      </c>
      <c r="AA32" s="8" t="s">
        <v>76</v>
      </c>
      <c r="AB32" s="8" t="s">
        <v>93</v>
      </c>
      <c r="AC32" s="8" t="s">
        <v>82</v>
      </c>
      <c r="AD32" s="8" t="s">
        <v>83</v>
      </c>
      <c r="AI32" s="43"/>
      <c r="AJ32" s="8" t="s">
        <v>49</v>
      </c>
      <c r="AK32" s="8">
        <v>1.3837699036195719E-3</v>
      </c>
      <c r="AL32" s="8" t="s">
        <v>76</v>
      </c>
      <c r="AM32" s="8" t="s">
        <v>93</v>
      </c>
      <c r="AN32" s="8" t="s">
        <v>82</v>
      </c>
      <c r="AO32" s="8" t="s">
        <v>83</v>
      </c>
      <c r="AV32" s="14" t="s">
        <v>49</v>
      </c>
      <c r="AW32" s="14">
        <v>1.191431578880983E-5</v>
      </c>
      <c r="AX32" s="14" t="s">
        <v>76</v>
      </c>
      <c r="AY32" s="14" t="s">
        <v>93</v>
      </c>
      <c r="AZ32" s="14" t="s">
        <v>82</v>
      </c>
      <c r="BA32" s="14" t="s">
        <v>83</v>
      </c>
    </row>
    <row r="33" spans="1:53" x14ac:dyDescent="0.35">
      <c r="A33" s="43"/>
      <c r="B33" s="8" t="s">
        <v>56</v>
      </c>
      <c r="C33" s="8">
        <v>6.7047666823052086E-6</v>
      </c>
      <c r="D33" s="8" t="s">
        <v>83</v>
      </c>
      <c r="E33" s="8" t="s">
        <v>93</v>
      </c>
      <c r="F33" s="8" t="s">
        <v>82</v>
      </c>
      <c r="G33" s="8" t="s">
        <v>83</v>
      </c>
      <c r="M33" s="43"/>
      <c r="N33" s="8" t="s">
        <v>56</v>
      </c>
      <c r="O33" s="8">
        <v>2.5141699416120059E-3</v>
      </c>
      <c r="P33" s="8" t="s">
        <v>83</v>
      </c>
      <c r="Q33" s="8" t="s">
        <v>93</v>
      </c>
      <c r="R33" s="8" t="s">
        <v>82</v>
      </c>
      <c r="S33" s="8" t="s">
        <v>83</v>
      </c>
      <c r="X33" s="43"/>
      <c r="Y33" s="8" t="s">
        <v>56</v>
      </c>
      <c r="Z33" s="8">
        <v>1.6772977164225791E-4</v>
      </c>
      <c r="AA33" s="8" t="s">
        <v>83</v>
      </c>
      <c r="AB33" s="8" t="s">
        <v>93</v>
      </c>
      <c r="AC33" s="8" t="s">
        <v>82</v>
      </c>
      <c r="AD33" s="8" t="s">
        <v>83</v>
      </c>
      <c r="AI33" s="43"/>
      <c r="AJ33" s="8" t="s">
        <v>56</v>
      </c>
      <c r="AK33" s="8">
        <v>1.2186568843587881E-3</v>
      </c>
      <c r="AL33" s="8" t="s">
        <v>83</v>
      </c>
      <c r="AM33" s="8" t="s">
        <v>93</v>
      </c>
      <c r="AN33" s="8" t="s">
        <v>82</v>
      </c>
      <c r="AO33" s="8" t="s">
        <v>83</v>
      </c>
      <c r="AV33" s="14" t="s">
        <v>56</v>
      </c>
      <c r="AW33" s="14">
        <v>3.1236418950543688E-5</v>
      </c>
      <c r="AX33" s="14" t="s">
        <v>83</v>
      </c>
      <c r="AY33" s="14" t="s">
        <v>93</v>
      </c>
      <c r="AZ33" s="14" t="s">
        <v>82</v>
      </c>
      <c r="BA33" s="14" t="s">
        <v>83</v>
      </c>
    </row>
    <row r="34" spans="1:53" x14ac:dyDescent="0.35">
      <c r="A34" s="43"/>
      <c r="B34" s="4" t="s">
        <v>12</v>
      </c>
      <c r="C34" s="4">
        <v>1.798139651332335E-6</v>
      </c>
      <c r="D34" s="4" t="s">
        <v>76</v>
      </c>
      <c r="E34" s="4" t="s">
        <v>75</v>
      </c>
      <c r="F34" s="4" t="s">
        <v>86</v>
      </c>
      <c r="G34" s="4" t="s">
        <v>106</v>
      </c>
      <c r="M34" s="43"/>
      <c r="N34" s="4" t="s">
        <v>12</v>
      </c>
      <c r="O34" s="4">
        <v>1.5935584539174781E-4</v>
      </c>
      <c r="P34" s="4" t="s">
        <v>76</v>
      </c>
      <c r="Q34" s="4" t="s">
        <v>75</v>
      </c>
      <c r="R34" s="4" t="s">
        <v>86</v>
      </c>
      <c r="S34" s="4" t="s">
        <v>106</v>
      </c>
      <c r="X34" s="43"/>
      <c r="Y34" s="4" t="s">
        <v>12</v>
      </c>
      <c r="Z34" s="4">
        <v>2.20018253772965E-5</v>
      </c>
      <c r="AA34" s="4" t="s">
        <v>76</v>
      </c>
      <c r="AB34" s="4" t="s">
        <v>75</v>
      </c>
      <c r="AC34" s="4" t="s">
        <v>86</v>
      </c>
      <c r="AD34" s="4" t="s">
        <v>106</v>
      </c>
      <c r="AI34" s="43"/>
      <c r="AJ34" s="4" t="s">
        <v>12</v>
      </c>
      <c r="AK34" s="4">
        <v>2.5118738920389881E-5</v>
      </c>
      <c r="AL34" s="4" t="s">
        <v>76</v>
      </c>
      <c r="AM34" s="4" t="s">
        <v>75</v>
      </c>
      <c r="AN34" s="4" t="s">
        <v>86</v>
      </c>
      <c r="AO34" s="4" t="s">
        <v>106</v>
      </c>
      <c r="AV34" s="15" t="s">
        <v>12</v>
      </c>
      <c r="AW34" s="15">
        <v>5.0093738849648688E-5</v>
      </c>
      <c r="AX34" s="15" t="s">
        <v>76</v>
      </c>
      <c r="AY34" s="15" t="s">
        <v>75</v>
      </c>
      <c r="AZ34" s="15" t="s">
        <v>86</v>
      </c>
      <c r="BA34" s="15" t="s">
        <v>106</v>
      </c>
    </row>
    <row r="35" spans="1:53" x14ac:dyDescent="0.35">
      <c r="A35" s="43"/>
      <c r="B35" s="4" t="s">
        <v>20</v>
      </c>
      <c r="C35" s="4">
        <v>1.3647953363669521E-6</v>
      </c>
      <c r="D35" s="4" t="s">
        <v>76</v>
      </c>
      <c r="E35" s="4" t="s">
        <v>75</v>
      </c>
      <c r="F35" s="4" t="s">
        <v>82</v>
      </c>
      <c r="G35" s="4" t="s">
        <v>106</v>
      </c>
      <c r="M35" s="43"/>
      <c r="N35" s="4" t="s">
        <v>20</v>
      </c>
      <c r="O35" s="4">
        <v>6.0727783706921621E-8</v>
      </c>
      <c r="P35" s="4" t="s">
        <v>76</v>
      </c>
      <c r="Q35" s="4" t="s">
        <v>75</v>
      </c>
      <c r="R35" s="4" t="s">
        <v>82</v>
      </c>
      <c r="S35" s="4" t="s">
        <v>106</v>
      </c>
      <c r="X35" s="43"/>
      <c r="Y35" s="4" t="s">
        <v>20</v>
      </c>
      <c r="Z35" s="4">
        <v>8.982728954473218E-6</v>
      </c>
      <c r="AA35" s="4" t="s">
        <v>76</v>
      </c>
      <c r="AB35" s="4" t="s">
        <v>75</v>
      </c>
      <c r="AC35" s="4" t="s">
        <v>82</v>
      </c>
      <c r="AD35" s="4" t="s">
        <v>106</v>
      </c>
      <c r="AI35" s="43"/>
      <c r="AJ35" s="4" t="s">
        <v>20</v>
      </c>
      <c r="AK35" s="4">
        <v>1.152339494142592E-5</v>
      </c>
      <c r="AL35" s="4" t="s">
        <v>76</v>
      </c>
      <c r="AM35" s="4" t="s">
        <v>75</v>
      </c>
      <c r="AN35" s="4" t="s">
        <v>82</v>
      </c>
      <c r="AO35" s="4" t="s">
        <v>106</v>
      </c>
      <c r="AV35" s="15" t="s">
        <v>20</v>
      </c>
      <c r="AW35" s="15">
        <v>3.5113074560860179E-5</v>
      </c>
      <c r="AX35" s="15" t="s">
        <v>76</v>
      </c>
      <c r="AY35" s="15" t="s">
        <v>75</v>
      </c>
      <c r="AZ35" s="15" t="s">
        <v>82</v>
      </c>
      <c r="BA35" s="15" t="s">
        <v>106</v>
      </c>
    </row>
    <row r="36" spans="1:53" x14ac:dyDescent="0.35">
      <c r="A36" s="43"/>
      <c r="B36" s="4" t="s">
        <v>19</v>
      </c>
      <c r="C36" s="4">
        <v>9.6374061776717032E-6</v>
      </c>
      <c r="D36" s="4" t="s">
        <v>76</v>
      </c>
      <c r="E36" s="4" t="s">
        <v>75</v>
      </c>
      <c r="F36" s="4" t="s">
        <v>86</v>
      </c>
      <c r="G36" s="4" t="s">
        <v>106</v>
      </c>
      <c r="M36" s="43"/>
      <c r="N36" s="4" t="s">
        <v>19</v>
      </c>
      <c r="O36" s="4">
        <v>6.7577352934263424E-4</v>
      </c>
      <c r="P36" s="4" t="s">
        <v>76</v>
      </c>
      <c r="Q36" s="4" t="s">
        <v>75</v>
      </c>
      <c r="R36" s="4" t="s">
        <v>86</v>
      </c>
      <c r="S36" s="4" t="s">
        <v>106</v>
      </c>
      <c r="X36" s="43"/>
      <c r="Y36" s="4" t="s">
        <v>19</v>
      </c>
      <c r="Z36" s="4">
        <v>7.9640560528790297E-5</v>
      </c>
      <c r="AA36" s="4" t="s">
        <v>76</v>
      </c>
      <c r="AB36" s="4" t="s">
        <v>75</v>
      </c>
      <c r="AC36" s="4" t="s">
        <v>86</v>
      </c>
      <c r="AD36" s="4" t="s">
        <v>106</v>
      </c>
      <c r="AI36" s="43"/>
      <c r="AJ36" s="4" t="s">
        <v>19</v>
      </c>
      <c r="AK36" s="4">
        <v>5.8061992293211058E-5</v>
      </c>
      <c r="AL36" s="4" t="s">
        <v>76</v>
      </c>
      <c r="AM36" s="4" t="s">
        <v>75</v>
      </c>
      <c r="AN36" s="4" t="s">
        <v>86</v>
      </c>
      <c r="AO36" s="4" t="s">
        <v>106</v>
      </c>
      <c r="AV36" s="15" t="s">
        <v>19</v>
      </c>
      <c r="AW36" s="15">
        <v>2.4093425926924791E-4</v>
      </c>
      <c r="AX36" s="15" t="s">
        <v>76</v>
      </c>
      <c r="AY36" s="15" t="s">
        <v>75</v>
      </c>
      <c r="AZ36" s="15" t="s">
        <v>86</v>
      </c>
      <c r="BA36" s="15" t="s">
        <v>106</v>
      </c>
    </row>
    <row r="37" spans="1:53" x14ac:dyDescent="0.35">
      <c r="A37" s="43"/>
      <c r="B37" s="4" t="s">
        <v>11</v>
      </c>
      <c r="C37" s="4">
        <v>5.1695845460327449E-7</v>
      </c>
      <c r="D37" s="4" t="s">
        <v>83</v>
      </c>
      <c r="E37" s="4" t="s">
        <v>75</v>
      </c>
      <c r="F37" s="4" t="s">
        <v>86</v>
      </c>
      <c r="G37" s="4" t="s">
        <v>106</v>
      </c>
      <c r="J37" s="9"/>
      <c r="K37" s="9"/>
      <c r="M37" s="43"/>
      <c r="N37" s="4" t="s">
        <v>11</v>
      </c>
      <c r="O37" s="4">
        <v>4.8854936882325938E-7</v>
      </c>
      <c r="P37" s="4" t="s">
        <v>83</v>
      </c>
      <c r="Q37" s="4" t="s">
        <v>75</v>
      </c>
      <c r="R37" s="4" t="s">
        <v>86</v>
      </c>
      <c r="S37" s="4" t="s">
        <v>106</v>
      </c>
      <c r="X37" s="43"/>
      <c r="Y37" s="4" t="s">
        <v>11</v>
      </c>
      <c r="Z37" s="4">
        <v>5.3166485238700915E-7</v>
      </c>
      <c r="AA37" s="4" t="s">
        <v>83</v>
      </c>
      <c r="AB37" s="4" t="s">
        <v>75</v>
      </c>
      <c r="AC37" s="4" t="s">
        <v>86</v>
      </c>
      <c r="AD37" s="4" t="s">
        <v>106</v>
      </c>
      <c r="AI37" s="43"/>
      <c r="AJ37" s="4" t="s">
        <v>11</v>
      </c>
      <c r="AK37" s="4">
        <v>6.1273118199936569E-7</v>
      </c>
      <c r="AL37" s="4" t="s">
        <v>83</v>
      </c>
      <c r="AM37" s="4" t="s">
        <v>75</v>
      </c>
      <c r="AN37" s="4" t="s">
        <v>86</v>
      </c>
      <c r="AO37" s="4" t="s">
        <v>106</v>
      </c>
      <c r="AV37" s="15" t="s">
        <v>11</v>
      </c>
      <c r="AW37" s="15">
        <v>2.8248141735160212E-4</v>
      </c>
      <c r="AX37" s="15" t="s">
        <v>83</v>
      </c>
      <c r="AY37" s="15" t="s">
        <v>75</v>
      </c>
      <c r="AZ37" s="15" t="s">
        <v>86</v>
      </c>
      <c r="BA37" s="15" t="s">
        <v>106</v>
      </c>
    </row>
    <row r="38" spans="1:53" x14ac:dyDescent="0.35">
      <c r="A38" s="43"/>
      <c r="B38" s="4" t="s">
        <v>4</v>
      </c>
      <c r="C38" s="4">
        <v>3.1988548244076269E-3</v>
      </c>
      <c r="D38" s="4" t="s">
        <v>76</v>
      </c>
      <c r="E38" s="4" t="s">
        <v>75</v>
      </c>
      <c r="F38" s="4" t="s">
        <v>77</v>
      </c>
      <c r="G38" s="4" t="s">
        <v>106</v>
      </c>
      <c r="J38" s="9"/>
      <c r="K38" s="9"/>
      <c r="M38" s="43"/>
      <c r="N38" s="4" t="s">
        <v>4</v>
      </c>
      <c r="O38" s="4">
        <v>2.296388690813499E-7</v>
      </c>
      <c r="P38" s="4" t="s">
        <v>76</v>
      </c>
      <c r="Q38" s="4" t="s">
        <v>75</v>
      </c>
      <c r="R38" s="4" t="s">
        <v>77</v>
      </c>
      <c r="S38" s="4" t="s">
        <v>106</v>
      </c>
      <c r="X38" s="43"/>
      <c r="Y38" s="4" t="s">
        <v>4</v>
      </c>
      <c r="Z38" s="4">
        <v>5.7627165595918917E-6</v>
      </c>
      <c r="AA38" s="4" t="s">
        <v>76</v>
      </c>
      <c r="AB38" s="4" t="s">
        <v>75</v>
      </c>
      <c r="AC38" s="4" t="s">
        <v>77</v>
      </c>
      <c r="AD38" s="4" t="s">
        <v>106</v>
      </c>
      <c r="AI38" s="43"/>
      <c r="AJ38" s="4" t="s">
        <v>4</v>
      </c>
      <c r="AK38" s="4">
        <v>1.2734252054586901E-5</v>
      </c>
      <c r="AL38" s="4" t="s">
        <v>76</v>
      </c>
      <c r="AM38" s="4" t="s">
        <v>75</v>
      </c>
      <c r="AN38" s="4" t="s">
        <v>77</v>
      </c>
      <c r="AO38" s="4" t="s">
        <v>106</v>
      </c>
      <c r="AV38" s="15" t="s">
        <v>4</v>
      </c>
      <c r="AW38" s="15">
        <v>1.32778215174784E-4</v>
      </c>
      <c r="AX38" s="15" t="s">
        <v>76</v>
      </c>
      <c r="AY38" s="15" t="s">
        <v>75</v>
      </c>
      <c r="AZ38" s="15" t="s">
        <v>77</v>
      </c>
      <c r="BA38" s="15" t="s">
        <v>106</v>
      </c>
    </row>
    <row r="39" spans="1:53" x14ac:dyDescent="0.35">
      <c r="A39" s="43"/>
      <c r="B39" s="4" t="s">
        <v>29</v>
      </c>
      <c r="C39" s="4">
        <v>1.410043168543627E-6</v>
      </c>
      <c r="D39" s="4" t="s">
        <v>76</v>
      </c>
      <c r="E39" s="4" t="s">
        <v>75</v>
      </c>
      <c r="F39" s="4" t="s">
        <v>86</v>
      </c>
      <c r="G39" s="4" t="s">
        <v>106</v>
      </c>
      <c r="J39" s="9"/>
      <c r="K39" s="9"/>
      <c r="M39" s="43"/>
      <c r="N39" s="4" t="s">
        <v>29</v>
      </c>
      <c r="O39" s="4">
        <v>1.7536309129744551E-4</v>
      </c>
      <c r="P39" s="4" t="s">
        <v>76</v>
      </c>
      <c r="Q39" s="4" t="s">
        <v>75</v>
      </c>
      <c r="R39" s="4" t="s">
        <v>86</v>
      </c>
      <c r="S39" s="4" t="s">
        <v>106</v>
      </c>
      <c r="X39" s="43"/>
      <c r="Y39" s="4" t="s">
        <v>29</v>
      </c>
      <c r="Z39" s="4">
        <v>1.8544942860986711E-5</v>
      </c>
      <c r="AA39" s="4" t="s">
        <v>76</v>
      </c>
      <c r="AB39" s="4" t="s">
        <v>75</v>
      </c>
      <c r="AC39" s="4" t="s">
        <v>86</v>
      </c>
      <c r="AD39" s="4" t="s">
        <v>106</v>
      </c>
      <c r="AI39" s="43"/>
      <c r="AJ39" s="4" t="s">
        <v>29</v>
      </c>
      <c r="AK39" s="4">
        <v>3.3444872439581503E-5</v>
      </c>
      <c r="AL39" s="4" t="s">
        <v>76</v>
      </c>
      <c r="AM39" s="4" t="s">
        <v>75</v>
      </c>
      <c r="AN39" s="4" t="s">
        <v>86</v>
      </c>
      <c r="AO39" s="4" t="s">
        <v>106</v>
      </c>
      <c r="AV39" s="15" t="s">
        <v>29</v>
      </c>
      <c r="AW39" s="15">
        <v>5.3041911494720091E-5</v>
      </c>
      <c r="AX39" s="15" t="s">
        <v>76</v>
      </c>
      <c r="AY39" s="15" t="s">
        <v>75</v>
      </c>
      <c r="AZ39" s="15" t="s">
        <v>86</v>
      </c>
      <c r="BA39" s="15" t="s">
        <v>106</v>
      </c>
    </row>
    <row r="40" spans="1:53" x14ac:dyDescent="0.35">
      <c r="A40" s="43"/>
      <c r="B40" s="4" t="s">
        <v>37</v>
      </c>
      <c r="C40" s="4">
        <v>3.2552374049755451E-6</v>
      </c>
      <c r="D40" s="4" t="s">
        <v>76</v>
      </c>
      <c r="E40" s="4" t="s">
        <v>75</v>
      </c>
      <c r="F40" s="4" t="s">
        <v>86</v>
      </c>
      <c r="G40" s="4" t="s">
        <v>106</v>
      </c>
      <c r="J40" s="9"/>
      <c r="K40" s="9"/>
      <c r="M40" s="43"/>
      <c r="N40" s="4" t="s">
        <v>37</v>
      </c>
      <c r="O40" s="4">
        <v>1.8664917353454559E-4</v>
      </c>
      <c r="P40" s="4" t="s">
        <v>76</v>
      </c>
      <c r="Q40" s="4" t="s">
        <v>75</v>
      </c>
      <c r="R40" s="4" t="s">
        <v>86</v>
      </c>
      <c r="S40" s="4" t="s">
        <v>106</v>
      </c>
      <c r="X40" s="43"/>
      <c r="Y40" s="4" t="s">
        <v>37</v>
      </c>
      <c r="Z40" s="4">
        <v>2.0973166943226831E-5</v>
      </c>
      <c r="AA40" s="4" t="s">
        <v>76</v>
      </c>
      <c r="AB40" s="4" t="s">
        <v>75</v>
      </c>
      <c r="AC40" s="4" t="s">
        <v>86</v>
      </c>
      <c r="AD40" s="4" t="s">
        <v>106</v>
      </c>
      <c r="AI40" s="43"/>
      <c r="AJ40" s="4" t="s">
        <v>37</v>
      </c>
      <c r="AK40" s="4">
        <v>5.4894227265682178E-5</v>
      </c>
      <c r="AL40" s="4" t="s">
        <v>76</v>
      </c>
      <c r="AM40" s="4" t="s">
        <v>75</v>
      </c>
      <c r="AN40" s="4" t="s">
        <v>86</v>
      </c>
      <c r="AO40" s="4" t="s">
        <v>106</v>
      </c>
      <c r="AV40" s="15" t="s">
        <v>37</v>
      </c>
      <c r="AW40" s="15">
        <v>5.3975595301465123E-5</v>
      </c>
      <c r="AX40" s="15" t="s">
        <v>76</v>
      </c>
      <c r="AY40" s="15" t="s">
        <v>75</v>
      </c>
      <c r="AZ40" s="15" t="s">
        <v>86</v>
      </c>
      <c r="BA40" s="15" t="s">
        <v>92</v>
      </c>
    </row>
    <row r="41" spans="1:53" x14ac:dyDescent="0.35">
      <c r="J41" s="9"/>
      <c r="K41" s="9"/>
      <c r="V41" s="9"/>
      <c r="W41" s="9"/>
    </row>
    <row r="42" spans="1:53" x14ac:dyDescent="0.35">
      <c r="J42" s="9"/>
      <c r="K42" s="9"/>
      <c r="V42" s="9"/>
      <c r="W42" s="9"/>
    </row>
    <row r="43" spans="1:53" x14ac:dyDescent="0.35">
      <c r="J43" s="9"/>
      <c r="K43" s="9"/>
      <c r="V43" s="9"/>
      <c r="W43" s="9"/>
    </row>
    <row r="44" spans="1:53" x14ac:dyDescent="0.35">
      <c r="B44" s="38" t="s">
        <v>78</v>
      </c>
      <c r="C44" s="38"/>
      <c r="D44" s="38"/>
      <c r="E44" s="38"/>
      <c r="F44" s="37" t="s">
        <v>83</v>
      </c>
      <c r="G44" s="37"/>
      <c r="H44" s="37"/>
      <c r="I44" s="37"/>
      <c r="J44" s="39" t="s">
        <v>106</v>
      </c>
      <c r="K44" s="39"/>
      <c r="L44" s="33"/>
      <c r="N44" s="38" t="s">
        <v>78</v>
      </c>
      <c r="O44" s="38"/>
      <c r="P44" s="38"/>
      <c r="Q44" s="38"/>
      <c r="R44" s="37" t="s">
        <v>83</v>
      </c>
      <c r="S44" s="37"/>
      <c r="T44" s="37"/>
      <c r="U44" s="37"/>
      <c r="V44" s="33"/>
      <c r="W44" s="33"/>
      <c r="Y44" s="38" t="s">
        <v>78</v>
      </c>
      <c r="Z44" s="38"/>
      <c r="AA44" s="38"/>
      <c r="AB44" s="38"/>
      <c r="AC44" s="37" t="s">
        <v>83</v>
      </c>
      <c r="AD44" s="37"/>
      <c r="AE44" s="37"/>
      <c r="AF44" s="37"/>
      <c r="AG44" s="33"/>
      <c r="AH44" s="33"/>
      <c r="AJ44" s="38" t="s">
        <v>78</v>
      </c>
      <c r="AK44" s="38"/>
      <c r="AL44" s="38"/>
      <c r="AM44" s="38"/>
      <c r="AN44" s="37" t="s">
        <v>83</v>
      </c>
      <c r="AO44" s="37"/>
      <c r="AP44" s="37"/>
      <c r="AQ44" s="37"/>
    </row>
    <row r="45" spans="1:53" x14ac:dyDescent="0.35">
      <c r="A45" s="1" t="s">
        <v>101</v>
      </c>
      <c r="B45" s="42" t="s">
        <v>107</v>
      </c>
      <c r="C45" s="42"/>
      <c r="D45" s="42" t="s">
        <v>82</v>
      </c>
      <c r="E45" s="42"/>
      <c r="F45" s="37" t="s">
        <v>107</v>
      </c>
      <c r="G45" s="37"/>
      <c r="H45" s="37" t="s">
        <v>82</v>
      </c>
      <c r="I45" s="37"/>
      <c r="J45" s="10"/>
      <c r="K45" s="10"/>
      <c r="L45" s="33"/>
      <c r="M45" s="1" t="s">
        <v>102</v>
      </c>
      <c r="N45" s="42" t="s">
        <v>107</v>
      </c>
      <c r="O45" s="42"/>
      <c r="P45" s="42" t="s">
        <v>82</v>
      </c>
      <c r="Q45" s="42"/>
      <c r="R45" s="37" t="s">
        <v>107</v>
      </c>
      <c r="S45" s="37"/>
      <c r="T45" s="37" t="s">
        <v>82</v>
      </c>
      <c r="U45" s="37"/>
      <c r="V45" s="33"/>
      <c r="W45" s="33"/>
      <c r="X45" s="1" t="s">
        <v>103</v>
      </c>
      <c r="Y45" s="42" t="s">
        <v>107</v>
      </c>
      <c r="Z45" s="42"/>
      <c r="AA45" s="42" t="s">
        <v>82</v>
      </c>
      <c r="AB45" s="42"/>
      <c r="AC45" s="37" t="s">
        <v>107</v>
      </c>
      <c r="AD45" s="37"/>
      <c r="AE45" s="37" t="s">
        <v>82</v>
      </c>
      <c r="AF45" s="37"/>
      <c r="AG45" s="33"/>
      <c r="AH45" s="33"/>
      <c r="AI45" s="1" t="s">
        <v>104</v>
      </c>
      <c r="AJ45" s="42" t="s">
        <v>107</v>
      </c>
      <c r="AK45" s="42"/>
      <c r="AL45" s="42" t="s">
        <v>82</v>
      </c>
      <c r="AM45" s="42"/>
      <c r="AN45" s="37" t="s">
        <v>107</v>
      </c>
      <c r="AO45" s="37"/>
      <c r="AP45" s="37" t="s">
        <v>82</v>
      </c>
      <c r="AQ45" s="37"/>
    </row>
    <row r="46" spans="1:53" x14ac:dyDescent="0.35">
      <c r="B46" s="31" t="s">
        <v>76</v>
      </c>
      <c r="C46" s="31" t="s">
        <v>83</v>
      </c>
      <c r="D46" s="31" t="s">
        <v>76</v>
      </c>
      <c r="E46" s="31" t="s">
        <v>83</v>
      </c>
      <c r="F46" s="32" t="s">
        <v>76</v>
      </c>
      <c r="G46" s="32" t="s">
        <v>83</v>
      </c>
      <c r="H46" s="32" t="s">
        <v>76</v>
      </c>
      <c r="I46" s="32" t="s">
        <v>83</v>
      </c>
      <c r="J46" s="34" t="s">
        <v>76</v>
      </c>
      <c r="K46" s="34" t="s">
        <v>83</v>
      </c>
      <c r="L46" s="25"/>
      <c r="N46" s="31" t="s">
        <v>76</v>
      </c>
      <c r="O46" s="31" t="s">
        <v>83</v>
      </c>
      <c r="P46" s="31" t="s">
        <v>76</v>
      </c>
      <c r="Q46" s="31" t="s">
        <v>83</v>
      </c>
      <c r="R46" s="32" t="s">
        <v>76</v>
      </c>
      <c r="S46" s="32" t="s">
        <v>83</v>
      </c>
      <c r="T46" s="32" t="s">
        <v>76</v>
      </c>
      <c r="U46" s="32" t="s">
        <v>83</v>
      </c>
      <c r="V46" s="25"/>
      <c r="W46" s="25"/>
      <c r="Y46" s="31" t="s">
        <v>76</v>
      </c>
      <c r="Z46" s="31" t="s">
        <v>83</v>
      </c>
      <c r="AA46" s="31" t="s">
        <v>76</v>
      </c>
      <c r="AB46" s="31" t="s">
        <v>83</v>
      </c>
      <c r="AC46" s="32" t="s">
        <v>76</v>
      </c>
      <c r="AD46" s="32" t="s">
        <v>83</v>
      </c>
      <c r="AE46" s="32" t="s">
        <v>76</v>
      </c>
      <c r="AF46" s="32" t="s">
        <v>83</v>
      </c>
      <c r="AG46" s="25"/>
      <c r="AH46" s="25"/>
      <c r="AJ46" s="31" t="s">
        <v>76</v>
      </c>
      <c r="AK46" s="31" t="s">
        <v>83</v>
      </c>
      <c r="AL46" s="31" t="s">
        <v>76</v>
      </c>
      <c r="AM46" s="31" t="s">
        <v>83</v>
      </c>
      <c r="AN46" s="32" t="s">
        <v>76</v>
      </c>
      <c r="AO46" s="32" t="s">
        <v>83</v>
      </c>
      <c r="AP46" s="32" t="s">
        <v>76</v>
      </c>
      <c r="AQ46" s="32" t="s">
        <v>83</v>
      </c>
    </row>
    <row r="47" spans="1:53" x14ac:dyDescent="0.35">
      <c r="A47" s="17" t="s">
        <v>80</v>
      </c>
      <c r="B47">
        <f>AVERAGE(C2,C4)</f>
        <v>1.1464528214986827E-5</v>
      </c>
      <c r="C47">
        <f>AVERAGE(C5:C6)</f>
        <v>6.432781874970276E-6</v>
      </c>
      <c r="D47">
        <f>AVERAGE(C3,C7)</f>
        <v>1.7306512079793093E-5</v>
      </c>
      <c r="E47">
        <f>AVERAGE(C8:C9)</f>
        <v>2.5708395786157386E-5</v>
      </c>
      <c r="F47">
        <f>AVERAGE(C18:C19)</f>
        <v>1.3390215060099526E-5</v>
      </c>
      <c r="G47">
        <f>AVERAGE(C20:C21)</f>
        <v>1.5077073296261196E-5</v>
      </c>
      <c r="H47">
        <f>AVERAGE(C22:C23)</f>
        <v>8.014752338456165E-6</v>
      </c>
      <c r="I47">
        <f>AVERAGE(C24:C25)</f>
        <v>7.0293183155696977E-6</v>
      </c>
      <c r="J47" s="41">
        <v>7.0293183155696975E-5</v>
      </c>
      <c r="K47" s="41">
        <v>7.0293183155696975E-5</v>
      </c>
      <c r="L47" s="9"/>
      <c r="M47" s="17" t="s">
        <v>80</v>
      </c>
      <c r="N47">
        <f>AVERAGE(O2,O4)</f>
        <v>1.2231449450189208E-3</v>
      </c>
      <c r="O47">
        <f>AVERAGE(O5:O6)</f>
        <v>6.8447308133671829E-4</v>
      </c>
      <c r="P47">
        <f>AVERAGE(O3,O7)</f>
        <v>5.5888758716643883E-4</v>
      </c>
      <c r="Q47">
        <f>AVERAGE(O8:O9)</f>
        <v>4.3216781201783281E-4</v>
      </c>
      <c r="R47">
        <f>AVERAGE(O18:O19)</f>
        <v>1.7967358440263465E-3</v>
      </c>
      <c r="S47">
        <f>AVERAGE(O20:O21)</f>
        <v>1.969652386266721E-3</v>
      </c>
      <c r="T47">
        <f>AVERAGE(O22:O23)</f>
        <v>6.7928816927803571E-4</v>
      </c>
      <c r="U47">
        <f>AVERAGE(O24:O25)</f>
        <v>5.4842185608338571E-4</v>
      </c>
      <c r="V47" s="9"/>
      <c r="W47" s="9"/>
      <c r="X47" s="17" t="s">
        <v>80</v>
      </c>
      <c r="Y47">
        <f>AVERAGE(Z2,Z4)</f>
        <v>7.87887423242792E-5</v>
      </c>
      <c r="Z47">
        <f>AVERAGE(Z5:Z6)</f>
        <v>2.7109581907081021E-5</v>
      </c>
      <c r="AA47">
        <f>AVERAGE(Z3,Z7)</f>
        <v>3.2102729901445164E-5</v>
      </c>
      <c r="AB47">
        <f>AVERAGE(Z8:Z9)</f>
        <v>2.6494339870429788E-5</v>
      </c>
      <c r="AC47">
        <f>AVERAGE(Z18:Z19)</f>
        <v>8.0621742071268135E-5</v>
      </c>
      <c r="AD47">
        <f>AVERAGE(Z20:Z21)</f>
        <v>7.3501050142525114E-5</v>
      </c>
      <c r="AE47">
        <f>AVERAGE(Z22:Z23)</f>
        <v>6.9203313886507804E-5</v>
      </c>
      <c r="AF47">
        <f>AVERAGE(Z24:Z25)</f>
        <v>2.0202879997312593E-5</v>
      </c>
      <c r="AI47" s="17" t="s">
        <v>80</v>
      </c>
      <c r="AJ47">
        <f>AVERAGE(AK2,AK4)</f>
        <v>5.0860597447881239E-3</v>
      </c>
      <c r="AK47">
        <f>AVERAGE(AK5:AK6)</f>
        <v>2.5771032786930871E-3</v>
      </c>
      <c r="AL47">
        <f>AVERAGE(AK3,AK7)</f>
        <v>1.8540416393302852E-3</v>
      </c>
      <c r="AM47">
        <f>AVERAGE(AK8:AK9)</f>
        <v>2.0875498158104745E-3</v>
      </c>
      <c r="AN47">
        <f>AVERAGE(AK18:AK19)</f>
        <v>5.0619993064108535E-3</v>
      </c>
      <c r="AO47">
        <f>AVERAGE(AK20:AK21)</f>
        <v>1.6306903894990656E-2</v>
      </c>
      <c r="AP47">
        <f>AVERAGE(AK22:AK23)</f>
        <v>1.747726905921805E-3</v>
      </c>
      <c r="AQ47">
        <f>AVERAGE(AK24:AK25)</f>
        <v>1.2395433659623395E-3</v>
      </c>
    </row>
    <row r="48" spans="1:53" x14ac:dyDescent="0.35">
      <c r="A48" s="17" t="s">
        <v>93</v>
      </c>
      <c r="B48">
        <f>AVERAGE(C12:C13)</f>
        <v>5.8617585309018075E-5</v>
      </c>
      <c r="C48">
        <f>AVERAGE(C14:C15)</f>
        <v>1.7903552279118652E-5</v>
      </c>
      <c r="D48">
        <f>AVERAGE(C10,C16)</f>
        <v>1.9546547653404436E-5</v>
      </c>
      <c r="E48">
        <f>AVERAGE(C11,C17)</f>
        <v>5.6055397644761104E-5</v>
      </c>
      <c r="F48">
        <f>AVERAGE(C27:C28)</f>
        <v>2.776163542611711E-5</v>
      </c>
      <c r="G48">
        <f>AVERAGE(C29:C30)</f>
        <v>1.9779440124041695E-5</v>
      </c>
      <c r="H48">
        <f>AVERAGE(C31:C32)</f>
        <v>1.0769553870349407E-5</v>
      </c>
      <c r="I48">
        <f>AVERAGE(C33,C26)</f>
        <v>6.8329799888333723E-6</v>
      </c>
      <c r="J48" s="41"/>
      <c r="K48" s="41"/>
      <c r="L48" s="9"/>
      <c r="M48" s="17" t="s">
        <v>93</v>
      </c>
      <c r="N48">
        <f>AVERAGE(O12:O13)</f>
        <v>9.1063885352706409E-4</v>
      </c>
      <c r="O48">
        <f>AVERAGE(O14:O15)</f>
        <v>14.566052179291583</v>
      </c>
      <c r="P48">
        <f>AVERAGE(O10,O16)</f>
        <v>1.4931524215920945E-3</v>
      </c>
      <c r="Q48">
        <f>AVERAGE(O11,O17)</f>
        <v>1.399431802266811E-3</v>
      </c>
      <c r="R48">
        <f>AVERAGE(O26:O28)</f>
        <v>4.4774285129266121E-3</v>
      </c>
      <c r="S48">
        <f>AVERAGE(O29:O30)</f>
        <v>4.7326331649872886E-3</v>
      </c>
      <c r="T48">
        <f>AVERAGE(O31:O32)</f>
        <v>1.4672506688407114E-3</v>
      </c>
      <c r="U48" t="e">
        <f>AVERAGE(O33,#REF!)</f>
        <v>#REF!</v>
      </c>
      <c r="V48" s="9"/>
      <c r="W48" s="9"/>
      <c r="X48" s="17" t="s">
        <v>93</v>
      </c>
      <c r="Y48">
        <f>AVERAGE(Z12:Z13)</f>
        <v>2.1283858331410882E-4</v>
      </c>
      <c r="Z48">
        <f>AVERAGE(Z14:Z15)</f>
        <v>2.0557146127314011E-4</v>
      </c>
      <c r="AA48">
        <f>AVERAGE(Z10,Z16)</f>
        <v>9.5405696002265301E-5</v>
      </c>
      <c r="AB48">
        <f>AVERAGE(Z11,Z17)</f>
        <v>1.5141167768613784E-4</v>
      </c>
      <c r="AC48">
        <f>AVERAGE(Z27:Z28)</f>
        <v>3.9801775080924862E-4</v>
      </c>
      <c r="AD48">
        <f>AVERAGE(Z29:Z30)</f>
        <v>2.6091750845260337E-4</v>
      </c>
      <c r="AE48">
        <f>AVERAGE(Z31:Z32)</f>
        <v>7.944652907743079E-5</v>
      </c>
      <c r="AF48">
        <f>AVERAGE(Z33,Z26)</f>
        <v>1.051169302380855E-4</v>
      </c>
      <c r="AI48" s="17" t="s">
        <v>93</v>
      </c>
      <c r="AJ48">
        <f>AVERAGE(AK12:AK13)</f>
        <v>3.2529320119823058E-3</v>
      </c>
      <c r="AK48">
        <f>AVERAGE(AK14:AK15)</f>
        <v>5.4398976862720938E-3</v>
      </c>
      <c r="AL48">
        <f>AVERAGE(AK10,AK16)</f>
        <v>3.6981223247320163E-3</v>
      </c>
      <c r="AM48">
        <f>AVERAGE(AK11,AK17)</f>
        <v>4.3476782840704406E-3</v>
      </c>
      <c r="AN48">
        <f>AVERAGE(AK27:AK28)</f>
        <v>7.6567433605162528E-3</v>
      </c>
      <c r="AO48">
        <f>AVERAGE(AK29:AK30)</f>
        <v>4.1368556597666702E-3</v>
      </c>
      <c r="AP48">
        <f>AVERAGE(AK31:AK32)</f>
        <v>2.5176268356365272E-3</v>
      </c>
      <c r="AQ48">
        <f>AVERAGE(AK33,AK26)</f>
        <v>5.0320408947131185E-3</v>
      </c>
    </row>
    <row r="49" spans="1:23" x14ac:dyDescent="0.35">
      <c r="A49" s="17" t="s">
        <v>106</v>
      </c>
      <c r="J49" s="9"/>
      <c r="K49" s="9"/>
      <c r="M49" t="s">
        <v>106</v>
      </c>
      <c r="V49" s="9"/>
      <c r="W49" s="9"/>
    </row>
    <row r="50" spans="1:23" x14ac:dyDescent="0.35">
      <c r="J50" s="9"/>
      <c r="K50" s="9"/>
      <c r="V50" s="9"/>
      <c r="W50" s="9"/>
    </row>
    <row r="51" spans="1:23" x14ac:dyDescent="0.35">
      <c r="B51" s="17" t="s">
        <v>112</v>
      </c>
      <c r="J51" s="9"/>
      <c r="K51" s="9"/>
    </row>
    <row r="52" spans="1:23" x14ac:dyDescent="0.35">
      <c r="J52" s="9"/>
      <c r="K52" s="9"/>
    </row>
    <row r="76" spans="2:13" x14ac:dyDescent="0.35">
      <c r="L76" s="35" t="s">
        <v>106</v>
      </c>
      <c r="M76" s="35"/>
    </row>
    <row r="77" spans="2:13" x14ac:dyDescent="0.35">
      <c r="L77" s="18" t="s">
        <v>76</v>
      </c>
      <c r="M77" s="18" t="s">
        <v>83</v>
      </c>
    </row>
    <row r="78" spans="2:13" x14ac:dyDescent="0.35">
      <c r="M78" s="9"/>
    </row>
    <row r="79" spans="2:13" x14ac:dyDescent="0.35">
      <c r="C79" s="35" t="s">
        <v>101</v>
      </c>
      <c r="D79" s="35"/>
      <c r="E79" s="35"/>
      <c r="F79" s="36" t="s">
        <v>102</v>
      </c>
      <c r="G79" s="36"/>
      <c r="H79" s="35" t="s">
        <v>103</v>
      </c>
      <c r="I79" s="35"/>
      <c r="J79" s="36" t="s">
        <v>104</v>
      </c>
      <c r="K79" s="36"/>
    </row>
    <row r="80" spans="2:13" x14ac:dyDescent="0.35">
      <c r="B80" s="20" t="s">
        <v>82</v>
      </c>
      <c r="C80" s="18" t="s">
        <v>76</v>
      </c>
      <c r="D80" s="35" t="s">
        <v>83</v>
      </c>
      <c r="E80" s="35"/>
      <c r="F80" s="19" t="s">
        <v>76</v>
      </c>
      <c r="G80" s="19" t="s">
        <v>83</v>
      </c>
      <c r="H80" s="18" t="s">
        <v>76</v>
      </c>
      <c r="I80" s="18" t="s">
        <v>83</v>
      </c>
      <c r="J80" s="19" t="s">
        <v>76</v>
      </c>
      <c r="K80" s="19" t="s">
        <v>83</v>
      </c>
    </row>
    <row r="81" spans="2:13" x14ac:dyDescent="0.35">
      <c r="B81" s="17" t="s">
        <v>80</v>
      </c>
      <c r="C81">
        <f>AVERAGE(C3,C7,C22:C23)</f>
        <v>1.2660632209124628E-5</v>
      </c>
      <c r="D81" s="40">
        <f>AVERAGE(C8:C9,C24:C25)</f>
        <v>1.6368857050863543E-5</v>
      </c>
      <c r="E81" s="40"/>
      <c r="F81">
        <f>AVERAGE(O3,O7,O22:O23)</f>
        <v>6.1908787822223727E-4</v>
      </c>
      <c r="G81">
        <f>AVERAGE(O8:O9,O24:O25)</f>
        <v>4.9029483405060924E-4</v>
      </c>
      <c r="H81">
        <f>AVERAGE(Z3,Z7,Z22:Z23)</f>
        <v>5.0653021893976484E-5</v>
      </c>
      <c r="I81">
        <f>AVERAGE(Z8:Z9,Z24:Z25)</f>
        <v>2.3348609933871192E-5</v>
      </c>
      <c r="J81">
        <f>AVERAGE(AK3,AK7,AK22:AK23)</f>
        <v>1.800884272626045E-3</v>
      </c>
      <c r="K81">
        <f>AVERAGE(AK8:AK9,AK24:AK25)</f>
        <v>1.6635465908864072E-3</v>
      </c>
    </row>
    <row r="82" spans="2:13" x14ac:dyDescent="0.35">
      <c r="B82" s="17" t="s">
        <v>93</v>
      </c>
      <c r="C82">
        <f>AVERAGE(C10,C16,C31:C32)</f>
        <v>1.5158050761876922E-5</v>
      </c>
      <c r="D82" s="40">
        <f>AVERAGE(C11,C17,C33,C26)</f>
        <v>3.1444188816797239E-5</v>
      </c>
      <c r="E82" s="40"/>
      <c r="F82">
        <f>AVERAGE(O10,O16,O31:O32)</f>
        <v>1.4802015452164031E-3</v>
      </c>
      <c r="G82" t="e">
        <f>AVERAGE(O11,O17,O33,#REF!)</f>
        <v>#REF!</v>
      </c>
      <c r="H82">
        <f>AVERAGE(Z16,Z10,Z31:Z32)</f>
        <v>8.7426112539848046E-5</v>
      </c>
      <c r="I82">
        <f>AVERAGE(Z11,Z17,Z26,Z33)</f>
        <v>1.2826430396211167E-4</v>
      </c>
      <c r="J82">
        <f>AVERAGE(AK10,AK16,AK31:AK32)</f>
        <v>3.1078745801842718E-3</v>
      </c>
      <c r="K82">
        <f>AVERAGE(AK11,AK17,AK26,AK33)</f>
        <v>4.6898595893917804E-3</v>
      </c>
    </row>
    <row r="83" spans="2:13" x14ac:dyDescent="0.35">
      <c r="B83" s="17" t="s">
        <v>106</v>
      </c>
      <c r="C83">
        <f>AVERAGE(C34,C35,C36,C38,C39,C40)</f>
        <v>5.3605340769108617E-4</v>
      </c>
      <c r="D83" s="40">
        <f>AVERAGE(C37)</f>
        <v>5.1695845460327449E-7</v>
      </c>
      <c r="E83" s="40"/>
      <c r="F83">
        <f>AVERAGE(O34:O36,O38:O40)</f>
        <v>1.9957200103652687E-4</v>
      </c>
      <c r="G83">
        <f>AVERAGE(O37)</f>
        <v>4.8854936882325938E-7</v>
      </c>
      <c r="H83">
        <f>AVERAGE(Z34:Z36,Z38:Z40)</f>
        <v>2.598432353739424E-5</v>
      </c>
      <c r="I83">
        <f>AVERAGE(Z37)</f>
        <v>5.3166485238700915E-7</v>
      </c>
      <c r="J83">
        <f>AVERAGE(AK34:AK36,AK38:AK40)</f>
        <v>3.2629579652479575E-5</v>
      </c>
      <c r="K83">
        <f>AVERAGE(AK37)</f>
        <v>6.1273118199936569E-7</v>
      </c>
      <c r="M83" s="9"/>
    </row>
  </sheetData>
  <mergeCells count="40">
    <mergeCell ref="A2:A40"/>
    <mergeCell ref="M2:M40"/>
    <mergeCell ref="X2:X40"/>
    <mergeCell ref="AI2:AI40"/>
    <mergeCell ref="N44:Q44"/>
    <mergeCell ref="R44:U44"/>
    <mergeCell ref="N45:O45"/>
    <mergeCell ref="P45:Q45"/>
    <mergeCell ref="B45:C45"/>
    <mergeCell ref="D45:E45"/>
    <mergeCell ref="F45:G45"/>
    <mergeCell ref="H45:I45"/>
    <mergeCell ref="B44:E44"/>
    <mergeCell ref="F44:I44"/>
    <mergeCell ref="R45:S45"/>
    <mergeCell ref="T45:U45"/>
    <mergeCell ref="Y44:AB44"/>
    <mergeCell ref="AC44:AF44"/>
    <mergeCell ref="Y45:Z45"/>
    <mergeCell ref="AA45:AB45"/>
    <mergeCell ref="AC45:AD45"/>
    <mergeCell ref="AE45:AF45"/>
    <mergeCell ref="AJ44:AM44"/>
    <mergeCell ref="AN44:AQ44"/>
    <mergeCell ref="AJ45:AK45"/>
    <mergeCell ref="AL45:AM45"/>
    <mergeCell ref="AN45:AO45"/>
    <mergeCell ref="AP45:AQ45"/>
    <mergeCell ref="D83:E83"/>
    <mergeCell ref="J79:K79"/>
    <mergeCell ref="L76:M76"/>
    <mergeCell ref="J44:K44"/>
    <mergeCell ref="J47:J48"/>
    <mergeCell ref="K47:K48"/>
    <mergeCell ref="C79:E79"/>
    <mergeCell ref="D80:E80"/>
    <mergeCell ref="D82:E82"/>
    <mergeCell ref="D81:E81"/>
    <mergeCell ref="H79:I79"/>
    <mergeCell ref="F79:G7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0497-DEF8-43B7-8712-2CBA1E8774F4}">
  <dimension ref="A1:AS37"/>
  <sheetViews>
    <sheetView tabSelected="1" zoomScale="48" zoomScaleNormal="48" workbookViewId="0">
      <selection activeCell="AM1" sqref="AM1"/>
    </sheetView>
  </sheetViews>
  <sheetFormatPr baseColWidth="10" defaultRowHeight="14.5" x14ac:dyDescent="0.35"/>
  <cols>
    <col min="3" max="3" width="11.81640625" bestFit="1" customWidth="1"/>
    <col min="4" max="4" width="4" bestFit="1" customWidth="1"/>
    <col min="5" max="5" width="8.1796875" bestFit="1" customWidth="1"/>
    <col min="6" max="6" width="6.90625" bestFit="1" customWidth="1"/>
    <col min="7" max="8" width="4.08984375" bestFit="1" customWidth="1"/>
    <col min="10" max="12" width="14.26953125" bestFit="1" customWidth="1"/>
    <col min="15" max="15" width="11.81640625" bestFit="1" customWidth="1"/>
    <col min="16" max="16" width="4" bestFit="1" customWidth="1"/>
    <col min="17" max="17" width="8.1796875" bestFit="1" customWidth="1"/>
    <col min="18" max="18" width="6.90625" bestFit="1" customWidth="1"/>
    <col min="19" max="20" width="4.08984375" bestFit="1" customWidth="1"/>
    <col min="27" max="27" width="11.81640625" bestFit="1" customWidth="1"/>
    <col min="28" max="28" width="4" bestFit="1" customWidth="1"/>
    <col min="29" max="29" width="8.1796875" bestFit="1" customWidth="1"/>
    <col min="30" max="30" width="6.90625" bestFit="1" customWidth="1"/>
    <col min="31" max="32" width="4.08984375" bestFit="1" customWidth="1"/>
    <col min="40" max="40" width="4" bestFit="1" customWidth="1"/>
    <col min="41" max="41" width="8.1796875" bestFit="1" customWidth="1"/>
    <col min="42" max="42" width="6.90625" bestFit="1" customWidth="1"/>
    <col min="43" max="44" width="4.08984375" bestFit="1" customWidth="1"/>
  </cols>
  <sheetData>
    <row r="1" spans="1:45" x14ac:dyDescent="0.35">
      <c r="B1" s="1" t="s">
        <v>1</v>
      </c>
      <c r="C1" s="17" t="s">
        <v>113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N1" s="1" t="s">
        <v>1</v>
      </c>
      <c r="O1" s="17" t="s">
        <v>113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73</v>
      </c>
      <c r="U1" s="1" t="s">
        <v>74</v>
      </c>
      <c r="Z1" s="1" t="s">
        <v>1</v>
      </c>
      <c r="AA1" s="17" t="s">
        <v>113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L1" s="1" t="s">
        <v>1</v>
      </c>
      <c r="AM1" s="17" t="s">
        <v>113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</row>
    <row r="2" spans="1:45" x14ac:dyDescent="0.35">
      <c r="A2" s="43" t="s">
        <v>101</v>
      </c>
      <c r="B2" s="3" t="s">
        <v>43</v>
      </c>
      <c r="C2" s="3">
        <v>4.8249105442573772E-5</v>
      </c>
      <c r="D2" s="3" t="s">
        <v>82</v>
      </c>
      <c r="E2" s="3" t="s">
        <v>85</v>
      </c>
      <c r="F2" s="3" t="s">
        <v>90</v>
      </c>
      <c r="G2" s="3">
        <v>0</v>
      </c>
      <c r="H2" s="3">
        <v>1</v>
      </c>
      <c r="I2" s="3" t="s">
        <v>73</v>
      </c>
      <c r="M2" s="43" t="s">
        <v>102</v>
      </c>
      <c r="N2" s="3" t="s">
        <v>43</v>
      </c>
      <c r="O2" s="3">
        <v>1.866562535355441E-3</v>
      </c>
      <c r="P2" s="3" t="s">
        <v>82</v>
      </c>
      <c r="Q2" s="3" t="s">
        <v>85</v>
      </c>
      <c r="R2" s="3" t="s">
        <v>90</v>
      </c>
      <c r="S2" s="3">
        <v>0</v>
      </c>
      <c r="T2" s="3">
        <v>1</v>
      </c>
      <c r="U2" s="3" t="s">
        <v>73</v>
      </c>
      <c r="Y2" s="43" t="s">
        <v>103</v>
      </c>
      <c r="Z2" s="3" t="s">
        <v>43</v>
      </c>
      <c r="AA2" s="3">
        <v>1.7996374765734269E-5</v>
      </c>
      <c r="AB2" s="3" t="s">
        <v>82</v>
      </c>
      <c r="AC2" s="3" t="s">
        <v>85</v>
      </c>
      <c r="AD2" s="3" t="s">
        <v>90</v>
      </c>
      <c r="AE2" s="3">
        <v>0</v>
      </c>
      <c r="AF2" s="3">
        <v>1</v>
      </c>
      <c r="AG2" s="3" t="s">
        <v>73</v>
      </c>
      <c r="AK2" s="43" t="s">
        <v>104</v>
      </c>
      <c r="AL2" s="3" t="s">
        <v>43</v>
      </c>
      <c r="AM2" s="3">
        <v>2.0714479474510269E-2</v>
      </c>
      <c r="AN2" s="3" t="s">
        <v>82</v>
      </c>
      <c r="AO2" s="3" t="s">
        <v>85</v>
      </c>
      <c r="AP2" s="3" t="s">
        <v>90</v>
      </c>
      <c r="AQ2" s="3">
        <v>0</v>
      </c>
      <c r="AR2" s="3">
        <v>1</v>
      </c>
      <c r="AS2" s="3" t="s">
        <v>73</v>
      </c>
    </row>
    <row r="3" spans="1:45" x14ac:dyDescent="0.35">
      <c r="A3" s="43"/>
      <c r="B3" s="3" t="s">
        <v>57</v>
      </c>
      <c r="C3" s="3">
        <v>7.7709825100875209E-3</v>
      </c>
      <c r="D3" s="3" t="s">
        <v>82</v>
      </c>
      <c r="E3" s="3" t="s">
        <v>85</v>
      </c>
      <c r="F3" s="3" t="s">
        <v>90</v>
      </c>
      <c r="G3" s="3">
        <v>1</v>
      </c>
      <c r="H3" s="3">
        <v>0</v>
      </c>
      <c r="I3" s="3" t="s">
        <v>94</v>
      </c>
      <c r="M3" s="43"/>
      <c r="N3" s="3" t="s">
        <v>57</v>
      </c>
      <c r="O3" s="3">
        <v>2.1773642652021998E-3</v>
      </c>
      <c r="P3" s="3" t="s">
        <v>82</v>
      </c>
      <c r="Q3" s="3" t="s">
        <v>85</v>
      </c>
      <c r="R3" s="3" t="s">
        <v>90</v>
      </c>
      <c r="S3" s="3">
        <v>1</v>
      </c>
      <c r="T3" s="3">
        <v>0</v>
      </c>
      <c r="U3" s="3" t="s">
        <v>94</v>
      </c>
      <c r="Y3" s="43"/>
      <c r="Z3" s="3" t="s">
        <v>57</v>
      </c>
      <c r="AA3" s="3">
        <v>2.4874811411327999E-5</v>
      </c>
      <c r="AB3" s="3" t="s">
        <v>82</v>
      </c>
      <c r="AC3" s="3" t="s">
        <v>85</v>
      </c>
      <c r="AD3" s="3" t="s">
        <v>90</v>
      </c>
      <c r="AE3" s="3">
        <v>1</v>
      </c>
      <c r="AF3" s="3">
        <v>0</v>
      </c>
      <c r="AG3" s="3" t="s">
        <v>94</v>
      </c>
      <c r="AK3" s="43"/>
      <c r="AL3" s="3" t="s">
        <v>57</v>
      </c>
      <c r="AM3" s="3">
        <v>3.8413695932757237E-2</v>
      </c>
      <c r="AN3" s="3" t="s">
        <v>82</v>
      </c>
      <c r="AO3" s="3" t="s">
        <v>85</v>
      </c>
      <c r="AP3" s="3" t="s">
        <v>90</v>
      </c>
      <c r="AQ3" s="3">
        <v>1</v>
      </c>
      <c r="AR3" s="3">
        <v>0</v>
      </c>
      <c r="AS3" s="3" t="s">
        <v>94</v>
      </c>
    </row>
    <row r="4" spans="1:45" x14ac:dyDescent="0.35">
      <c r="A4" s="43"/>
      <c r="B4" s="3" t="s">
        <v>18</v>
      </c>
      <c r="C4" s="3">
        <v>9.0210492172297643E-6</v>
      </c>
      <c r="D4" s="3" t="s">
        <v>82</v>
      </c>
      <c r="E4" s="3" t="s">
        <v>85</v>
      </c>
      <c r="F4" s="3" t="s">
        <v>75</v>
      </c>
      <c r="G4" s="3">
        <v>0</v>
      </c>
      <c r="H4" s="3">
        <v>0</v>
      </c>
      <c r="I4" s="3" t="s">
        <v>75</v>
      </c>
      <c r="M4" s="43"/>
      <c r="N4" s="3" t="s">
        <v>18</v>
      </c>
      <c r="O4" s="3">
        <v>9.0418055755765627E-4</v>
      </c>
      <c r="P4" s="3" t="s">
        <v>82</v>
      </c>
      <c r="Q4" s="3" t="s">
        <v>85</v>
      </c>
      <c r="R4" s="3" t="s">
        <v>75</v>
      </c>
      <c r="S4" s="3">
        <v>0</v>
      </c>
      <c r="T4" s="3">
        <v>0</v>
      </c>
      <c r="U4" s="3" t="s">
        <v>75</v>
      </c>
      <c r="Y4" s="43"/>
      <c r="Z4" s="3" t="s">
        <v>18</v>
      </c>
      <c r="AA4" s="3">
        <v>4.4915836188247997E-5</v>
      </c>
      <c r="AB4" s="3" t="s">
        <v>82</v>
      </c>
      <c r="AC4" s="3" t="s">
        <v>85</v>
      </c>
      <c r="AD4" s="3" t="s">
        <v>75</v>
      </c>
      <c r="AE4" s="3">
        <v>0</v>
      </c>
      <c r="AF4" s="3">
        <v>0</v>
      </c>
      <c r="AG4" s="3" t="s">
        <v>75</v>
      </c>
      <c r="AK4" s="43"/>
      <c r="AL4" s="3" t="s">
        <v>18</v>
      </c>
      <c r="AM4" s="3">
        <v>2.2108453926208131E-4</v>
      </c>
      <c r="AN4" s="3" t="s">
        <v>82</v>
      </c>
      <c r="AO4" s="3" t="s">
        <v>85</v>
      </c>
      <c r="AP4" s="3" t="s">
        <v>75</v>
      </c>
      <c r="AQ4" s="3">
        <v>0</v>
      </c>
      <c r="AR4" s="3">
        <v>0</v>
      </c>
      <c r="AS4" s="3" t="s">
        <v>75</v>
      </c>
    </row>
    <row r="5" spans="1:45" x14ac:dyDescent="0.35">
      <c r="A5" s="43"/>
      <c r="B5" s="3" t="s">
        <v>35</v>
      </c>
      <c r="C5" s="3">
        <v>4.8225840561016668E-6</v>
      </c>
      <c r="D5" s="3" t="s">
        <v>82</v>
      </c>
      <c r="E5" s="3" t="s">
        <v>85</v>
      </c>
      <c r="F5" s="3" t="s">
        <v>90</v>
      </c>
      <c r="G5" s="3">
        <v>1</v>
      </c>
      <c r="H5" s="3">
        <v>0</v>
      </c>
      <c r="I5" s="3" t="s">
        <v>72</v>
      </c>
      <c r="M5" s="43"/>
      <c r="N5" s="3" t="s">
        <v>35</v>
      </c>
      <c r="O5" s="3">
        <v>9.7090081717253278E-5</v>
      </c>
      <c r="P5" s="3" t="s">
        <v>82</v>
      </c>
      <c r="Q5" s="3" t="s">
        <v>85</v>
      </c>
      <c r="R5" s="3" t="s">
        <v>90</v>
      </c>
      <c r="S5" s="3">
        <v>1</v>
      </c>
      <c r="T5" s="3">
        <v>0</v>
      </c>
      <c r="U5" s="3" t="s">
        <v>72</v>
      </c>
      <c r="Y5" s="43"/>
      <c r="Z5" s="3" t="s">
        <v>35</v>
      </c>
      <c r="AA5" s="3">
        <v>1.5357161697809761E-3</v>
      </c>
      <c r="AB5" s="3" t="s">
        <v>82</v>
      </c>
      <c r="AC5" s="3" t="s">
        <v>85</v>
      </c>
      <c r="AD5" s="3" t="s">
        <v>90</v>
      </c>
      <c r="AE5" s="3">
        <v>1</v>
      </c>
      <c r="AF5" s="3">
        <v>0</v>
      </c>
      <c r="AG5" s="3" t="s">
        <v>72</v>
      </c>
      <c r="AK5" s="43"/>
      <c r="AL5" s="3" t="s">
        <v>35</v>
      </c>
      <c r="AM5" s="3">
        <v>3.7044479878937331E-7</v>
      </c>
      <c r="AN5" s="3" t="s">
        <v>82</v>
      </c>
      <c r="AO5" s="3" t="s">
        <v>85</v>
      </c>
      <c r="AP5" s="3" t="s">
        <v>90</v>
      </c>
      <c r="AQ5" s="3">
        <v>1</v>
      </c>
      <c r="AR5" s="3">
        <v>0</v>
      </c>
      <c r="AS5" s="3" t="s">
        <v>72</v>
      </c>
    </row>
    <row r="6" spans="1:45" x14ac:dyDescent="0.35">
      <c r="A6" s="43"/>
      <c r="B6" s="3" t="s">
        <v>50</v>
      </c>
      <c r="C6" s="3">
        <v>6.2145833995138748E-6</v>
      </c>
      <c r="D6" s="3" t="s">
        <v>82</v>
      </c>
      <c r="E6" s="3" t="s">
        <v>85</v>
      </c>
      <c r="F6" s="3" t="s">
        <v>90</v>
      </c>
      <c r="G6" s="3">
        <v>0</v>
      </c>
      <c r="H6" s="3">
        <v>1</v>
      </c>
      <c r="I6" s="3" t="s">
        <v>73</v>
      </c>
      <c r="M6" s="43"/>
      <c r="N6" s="3" t="s">
        <v>50</v>
      </c>
      <c r="O6" s="3">
        <v>1.626763947756422E-3</v>
      </c>
      <c r="P6" s="3" t="s">
        <v>82</v>
      </c>
      <c r="Q6" s="3" t="s">
        <v>85</v>
      </c>
      <c r="R6" s="3" t="s">
        <v>90</v>
      </c>
      <c r="S6" s="3">
        <v>0</v>
      </c>
      <c r="T6" s="3">
        <v>1</v>
      </c>
      <c r="U6" s="3" t="s">
        <v>73</v>
      </c>
      <c r="Y6" s="43"/>
      <c r="Z6" s="3" t="s">
        <v>50</v>
      </c>
      <c r="AA6" s="3">
        <v>4.4465246998057607E-4</v>
      </c>
      <c r="AB6" s="3" t="s">
        <v>82</v>
      </c>
      <c r="AC6" s="3" t="s">
        <v>85</v>
      </c>
      <c r="AD6" s="3" t="s">
        <v>90</v>
      </c>
      <c r="AE6" s="3">
        <v>0</v>
      </c>
      <c r="AF6" s="3">
        <v>1</v>
      </c>
      <c r="AG6" s="3" t="s">
        <v>73</v>
      </c>
      <c r="AK6" s="43"/>
      <c r="AL6" s="3" t="s">
        <v>50</v>
      </c>
      <c r="AM6" s="3">
        <v>3.111184589210075E-6</v>
      </c>
      <c r="AN6" s="3" t="s">
        <v>82</v>
      </c>
      <c r="AO6" s="3" t="s">
        <v>85</v>
      </c>
      <c r="AP6" s="3" t="s">
        <v>90</v>
      </c>
      <c r="AQ6" s="3">
        <v>0</v>
      </c>
      <c r="AR6" s="3">
        <v>1</v>
      </c>
      <c r="AS6" s="3" t="s">
        <v>73</v>
      </c>
    </row>
    <row r="7" spans="1:45" x14ac:dyDescent="0.35">
      <c r="A7" s="43"/>
      <c r="B7" s="3" t="s">
        <v>64</v>
      </c>
      <c r="C7" s="3">
        <v>1.0090725802804391E-2</v>
      </c>
      <c r="D7" s="3" t="s">
        <v>82</v>
      </c>
      <c r="E7" s="3" t="s">
        <v>85</v>
      </c>
      <c r="F7" s="3" t="s">
        <v>90</v>
      </c>
      <c r="G7" s="3">
        <v>1</v>
      </c>
      <c r="H7" s="3">
        <v>1</v>
      </c>
      <c r="I7" s="3" t="s">
        <v>94</v>
      </c>
      <c r="M7" s="43"/>
      <c r="N7" s="3" t="s">
        <v>64</v>
      </c>
      <c r="O7" s="3">
        <v>4.9215672563667108E-5</v>
      </c>
      <c r="P7" s="3" t="s">
        <v>82</v>
      </c>
      <c r="Q7" s="3" t="s">
        <v>85</v>
      </c>
      <c r="R7" s="3" t="s">
        <v>90</v>
      </c>
      <c r="S7" s="3">
        <v>1</v>
      </c>
      <c r="T7" s="3">
        <v>1</v>
      </c>
      <c r="U7" s="3" t="s">
        <v>94</v>
      </c>
      <c r="Y7" s="43"/>
      <c r="Z7" s="3" t="s">
        <v>64</v>
      </c>
      <c r="AA7" s="3">
        <v>2.5687933890880742E-5</v>
      </c>
      <c r="AB7" s="3" t="s">
        <v>82</v>
      </c>
      <c r="AC7" s="3" t="s">
        <v>85</v>
      </c>
      <c r="AD7" s="3" t="s">
        <v>90</v>
      </c>
      <c r="AE7" s="3">
        <v>1</v>
      </c>
      <c r="AF7" s="3">
        <v>1</v>
      </c>
      <c r="AG7" s="3" t="s">
        <v>94</v>
      </c>
      <c r="AK7" s="43"/>
      <c r="AL7" s="3" t="s">
        <v>64</v>
      </c>
      <c r="AM7" s="3">
        <v>3.318506947993116E-3</v>
      </c>
      <c r="AN7" s="3" t="s">
        <v>82</v>
      </c>
      <c r="AO7" s="3" t="s">
        <v>85</v>
      </c>
      <c r="AP7" s="3" t="s">
        <v>90</v>
      </c>
      <c r="AQ7" s="3">
        <v>1</v>
      </c>
      <c r="AR7" s="3">
        <v>1</v>
      </c>
      <c r="AS7" s="3" t="s">
        <v>94</v>
      </c>
    </row>
    <row r="8" spans="1:45" x14ac:dyDescent="0.35">
      <c r="A8" s="43"/>
      <c r="B8" s="3" t="s">
        <v>44</v>
      </c>
      <c r="C8" s="3">
        <v>2.7303377325622372E-6</v>
      </c>
      <c r="D8" s="3" t="s">
        <v>86</v>
      </c>
      <c r="E8" s="3" t="s">
        <v>85</v>
      </c>
      <c r="F8" s="3" t="s">
        <v>75</v>
      </c>
      <c r="G8" s="3">
        <v>0</v>
      </c>
      <c r="H8" s="3">
        <v>0</v>
      </c>
      <c r="I8" s="3" t="s">
        <v>75</v>
      </c>
      <c r="M8" s="43"/>
      <c r="N8" s="3" t="s">
        <v>44</v>
      </c>
      <c r="O8" s="3">
        <v>1.812326282199665E-4</v>
      </c>
      <c r="P8" s="3" t="s">
        <v>86</v>
      </c>
      <c r="Q8" s="3" t="s">
        <v>85</v>
      </c>
      <c r="R8" s="3" t="s">
        <v>75</v>
      </c>
      <c r="S8" s="3">
        <v>0</v>
      </c>
      <c r="T8" s="3">
        <v>0</v>
      </c>
      <c r="U8" s="3" t="s">
        <v>75</v>
      </c>
      <c r="Y8" s="43"/>
      <c r="Z8" s="3" t="s">
        <v>44</v>
      </c>
      <c r="AA8" s="3">
        <v>2.1502123432425121E-5</v>
      </c>
      <c r="AB8" s="3" t="s">
        <v>86</v>
      </c>
      <c r="AC8" s="3" t="s">
        <v>85</v>
      </c>
      <c r="AD8" s="3" t="s">
        <v>75</v>
      </c>
      <c r="AE8" s="3">
        <v>0</v>
      </c>
      <c r="AF8" s="3">
        <v>0</v>
      </c>
      <c r="AG8" s="3" t="s">
        <v>75</v>
      </c>
      <c r="AK8" s="43"/>
      <c r="AL8" s="3" t="s">
        <v>44</v>
      </c>
      <c r="AM8" s="3">
        <v>6.4627593048618626E-5</v>
      </c>
      <c r="AN8" s="3" t="s">
        <v>86</v>
      </c>
      <c r="AO8" s="3" t="s">
        <v>85</v>
      </c>
      <c r="AP8" s="3" t="s">
        <v>75</v>
      </c>
      <c r="AQ8" s="3">
        <v>0</v>
      </c>
      <c r="AR8" s="3">
        <v>0</v>
      </c>
      <c r="AS8" s="3" t="s">
        <v>75</v>
      </c>
    </row>
    <row r="9" spans="1:45" x14ac:dyDescent="0.35">
      <c r="A9" s="43"/>
      <c r="B9" s="3" t="s">
        <v>10</v>
      </c>
      <c r="C9" s="3">
        <v>1.028533171855328E-5</v>
      </c>
      <c r="D9" s="3" t="s">
        <v>82</v>
      </c>
      <c r="E9" s="3" t="s">
        <v>85</v>
      </c>
      <c r="F9" s="3" t="s">
        <v>75</v>
      </c>
      <c r="G9" s="3">
        <v>0</v>
      </c>
      <c r="H9" s="3">
        <v>0</v>
      </c>
      <c r="I9" s="3" t="s">
        <v>75</v>
      </c>
      <c r="M9" s="43"/>
      <c r="N9" s="3" t="s">
        <v>10</v>
      </c>
      <c r="O9" s="3">
        <v>9.4079697289727211E-4</v>
      </c>
      <c r="P9" s="3" t="s">
        <v>82</v>
      </c>
      <c r="Q9" s="3" t="s">
        <v>85</v>
      </c>
      <c r="R9" s="3" t="s">
        <v>75</v>
      </c>
      <c r="S9" s="3">
        <v>0</v>
      </c>
      <c r="T9" s="3">
        <v>0</v>
      </c>
      <c r="U9" s="3" t="s">
        <v>75</v>
      </c>
      <c r="Y9" s="43"/>
      <c r="Z9" s="3" t="s">
        <v>10</v>
      </c>
      <c r="AA9" s="3">
        <v>3.1926263137244251E-6</v>
      </c>
      <c r="AB9" s="3" t="s">
        <v>82</v>
      </c>
      <c r="AC9" s="3" t="s">
        <v>85</v>
      </c>
      <c r="AD9" s="3" t="s">
        <v>75</v>
      </c>
      <c r="AE9" s="3">
        <v>0</v>
      </c>
      <c r="AF9" s="3">
        <v>0</v>
      </c>
      <c r="AG9" s="3" t="s">
        <v>75</v>
      </c>
      <c r="AK9" s="43"/>
      <c r="AL9" s="3" t="s">
        <v>10</v>
      </c>
      <c r="AM9" s="3">
        <v>2.0868493092622109E-3</v>
      </c>
      <c r="AN9" s="3" t="s">
        <v>82</v>
      </c>
      <c r="AO9" s="3" t="s">
        <v>85</v>
      </c>
      <c r="AP9" s="3" t="s">
        <v>75</v>
      </c>
      <c r="AQ9" s="3">
        <v>0</v>
      </c>
      <c r="AR9" s="3">
        <v>0</v>
      </c>
      <c r="AS9" s="3" t="s">
        <v>75</v>
      </c>
    </row>
    <row r="10" spans="1:45" x14ac:dyDescent="0.35">
      <c r="A10" s="43"/>
      <c r="B10" s="3" t="s">
        <v>26</v>
      </c>
      <c r="C10" s="3">
        <v>4.6250029436729346E-6</v>
      </c>
      <c r="D10" s="3" t="s">
        <v>82</v>
      </c>
      <c r="E10" s="3" t="s">
        <v>85</v>
      </c>
      <c r="F10" s="3" t="s">
        <v>90</v>
      </c>
      <c r="G10" s="3">
        <v>1</v>
      </c>
      <c r="H10" s="3">
        <v>0</v>
      </c>
      <c r="I10" s="3" t="s">
        <v>72</v>
      </c>
      <c r="M10" s="43"/>
      <c r="N10" s="3" t="s">
        <v>26</v>
      </c>
      <c r="O10" s="3">
        <v>4.3708391821759692E-6</v>
      </c>
      <c r="P10" s="3" t="s">
        <v>82</v>
      </c>
      <c r="Q10" s="3" t="s">
        <v>85</v>
      </c>
      <c r="R10" s="3" t="s">
        <v>90</v>
      </c>
      <c r="S10" s="3">
        <v>1</v>
      </c>
      <c r="T10" s="3">
        <v>0</v>
      </c>
      <c r="U10" s="3" t="s">
        <v>72</v>
      </c>
      <c r="Y10" s="43"/>
      <c r="Z10" s="3" t="s">
        <v>26</v>
      </c>
      <c r="AA10" s="3">
        <v>1.8387483183043751E-4</v>
      </c>
      <c r="AB10" s="3" t="s">
        <v>82</v>
      </c>
      <c r="AC10" s="3" t="s">
        <v>85</v>
      </c>
      <c r="AD10" s="3" t="s">
        <v>90</v>
      </c>
      <c r="AE10" s="3">
        <v>1</v>
      </c>
      <c r="AF10" s="3">
        <v>0</v>
      </c>
      <c r="AG10" s="3" t="s">
        <v>72</v>
      </c>
      <c r="AK10" s="43"/>
      <c r="AL10" s="3" t="s">
        <v>26</v>
      </c>
      <c r="AM10" s="3">
        <v>6.0507919033069802E-3</v>
      </c>
      <c r="AN10" s="3" t="s">
        <v>82</v>
      </c>
      <c r="AO10" s="3" t="s">
        <v>85</v>
      </c>
      <c r="AP10" s="3" t="s">
        <v>90</v>
      </c>
      <c r="AQ10" s="3">
        <v>1</v>
      </c>
      <c r="AR10" s="3">
        <v>0</v>
      </c>
      <c r="AS10" s="3" t="s">
        <v>72</v>
      </c>
    </row>
    <row r="11" spans="1:45" x14ac:dyDescent="0.35">
      <c r="A11" s="43"/>
      <c r="B11" s="8" t="s">
        <v>8</v>
      </c>
      <c r="C11" s="8">
        <v>1.8355461867920791E-5</v>
      </c>
      <c r="D11" s="8" t="s">
        <v>82</v>
      </c>
      <c r="E11" s="8" t="s">
        <v>84</v>
      </c>
      <c r="F11" s="8" t="s">
        <v>75</v>
      </c>
      <c r="G11" s="8">
        <v>0</v>
      </c>
      <c r="H11" s="8">
        <v>0</v>
      </c>
      <c r="I11" s="8" t="s">
        <v>75</v>
      </c>
      <c r="M11" s="43"/>
      <c r="N11" s="8" t="s">
        <v>8</v>
      </c>
      <c r="O11" s="8">
        <v>2.916408145221715E-3</v>
      </c>
      <c r="P11" s="8" t="s">
        <v>82</v>
      </c>
      <c r="Q11" s="8" t="s">
        <v>84</v>
      </c>
      <c r="R11" s="8" t="s">
        <v>75</v>
      </c>
      <c r="S11" s="8">
        <v>0</v>
      </c>
      <c r="T11" s="8">
        <v>0</v>
      </c>
      <c r="U11" s="8" t="s">
        <v>75</v>
      </c>
      <c r="Y11" s="43"/>
      <c r="Z11" s="8" t="s">
        <v>8</v>
      </c>
      <c r="AA11" s="8">
        <v>7.6593611129920734E-5</v>
      </c>
      <c r="AB11" s="8" t="s">
        <v>82</v>
      </c>
      <c r="AC11" s="8" t="s">
        <v>84</v>
      </c>
      <c r="AD11" s="8" t="s">
        <v>75</v>
      </c>
      <c r="AE11" s="8">
        <v>0</v>
      </c>
      <c r="AF11" s="8">
        <v>0</v>
      </c>
      <c r="AG11" s="8" t="s">
        <v>75</v>
      </c>
      <c r="AK11" s="43"/>
      <c r="AL11" s="8" t="s">
        <v>8</v>
      </c>
      <c r="AM11" s="8">
        <v>1.311705087328034E-2</v>
      </c>
      <c r="AN11" s="8" t="s">
        <v>82</v>
      </c>
      <c r="AO11" s="8" t="s">
        <v>84</v>
      </c>
      <c r="AP11" s="8" t="s">
        <v>75</v>
      </c>
      <c r="AQ11" s="8">
        <v>0</v>
      </c>
      <c r="AR11" s="8">
        <v>0</v>
      </c>
      <c r="AS11" s="8" t="s">
        <v>75</v>
      </c>
    </row>
    <row r="12" spans="1:45" x14ac:dyDescent="0.35">
      <c r="A12" s="43"/>
      <c r="B12" s="8" t="s">
        <v>24</v>
      </c>
      <c r="C12" s="8">
        <v>3.3026485884975129E-5</v>
      </c>
      <c r="D12" s="8" t="s">
        <v>82</v>
      </c>
      <c r="E12" s="8" t="s">
        <v>84</v>
      </c>
      <c r="F12" s="8" t="s">
        <v>89</v>
      </c>
      <c r="G12" s="8">
        <v>1</v>
      </c>
      <c r="H12" s="8">
        <v>0</v>
      </c>
      <c r="I12" s="8" t="s">
        <v>72</v>
      </c>
      <c r="M12" s="43"/>
      <c r="N12" s="8" t="s">
        <v>24</v>
      </c>
      <c r="O12" s="8">
        <v>3.7467668229745001E-3</v>
      </c>
      <c r="P12" s="8" t="s">
        <v>82</v>
      </c>
      <c r="Q12" s="8" t="s">
        <v>84</v>
      </c>
      <c r="R12" s="8" t="s">
        <v>89</v>
      </c>
      <c r="S12" s="8">
        <v>1</v>
      </c>
      <c r="T12" s="8">
        <v>0</v>
      </c>
      <c r="U12" s="8" t="s">
        <v>72</v>
      </c>
      <c r="Y12" s="43"/>
      <c r="Z12" s="8" t="s">
        <v>24</v>
      </c>
      <c r="AA12" s="8">
        <v>3.035546283890142E-4</v>
      </c>
      <c r="AB12" s="8" t="s">
        <v>82</v>
      </c>
      <c r="AC12" s="8" t="s">
        <v>84</v>
      </c>
      <c r="AD12" s="8" t="s">
        <v>89</v>
      </c>
      <c r="AE12" s="8">
        <v>1</v>
      </c>
      <c r="AF12" s="8">
        <v>0</v>
      </c>
      <c r="AG12" s="8" t="s">
        <v>72</v>
      </c>
      <c r="AK12" s="43"/>
      <c r="AL12" s="8" t="s">
        <v>24</v>
      </c>
      <c r="AM12" s="8">
        <v>3.7733661339868149E-2</v>
      </c>
      <c r="AN12" s="8" t="s">
        <v>82</v>
      </c>
      <c r="AO12" s="8" t="s">
        <v>84</v>
      </c>
      <c r="AP12" s="8" t="s">
        <v>89</v>
      </c>
      <c r="AQ12" s="8">
        <v>1</v>
      </c>
      <c r="AR12" s="8">
        <v>0</v>
      </c>
      <c r="AS12" s="8" t="s">
        <v>72</v>
      </c>
    </row>
    <row r="13" spans="1:45" x14ac:dyDescent="0.35">
      <c r="A13" s="43"/>
      <c r="B13" s="8" t="s">
        <v>41</v>
      </c>
      <c r="C13" s="8">
        <v>1.105623408763169E-5</v>
      </c>
      <c r="D13" s="8" t="s">
        <v>82</v>
      </c>
      <c r="E13" s="8" t="s">
        <v>84</v>
      </c>
      <c r="F13" s="8" t="s">
        <v>89</v>
      </c>
      <c r="G13" s="8">
        <v>0</v>
      </c>
      <c r="H13" s="8">
        <v>1</v>
      </c>
      <c r="I13" s="8" t="s">
        <v>73</v>
      </c>
      <c r="M13" s="43"/>
      <c r="N13" s="8" t="s">
        <v>41</v>
      </c>
      <c r="O13" s="8">
        <v>1.0451134520981359E-3</v>
      </c>
      <c r="P13" s="8" t="s">
        <v>82</v>
      </c>
      <c r="Q13" s="8" t="s">
        <v>84</v>
      </c>
      <c r="R13" s="8" t="s">
        <v>89</v>
      </c>
      <c r="S13" s="8">
        <v>0</v>
      </c>
      <c r="T13" s="8">
        <v>1</v>
      </c>
      <c r="U13" s="8" t="s">
        <v>73</v>
      </c>
      <c r="Y13" s="43"/>
      <c r="Z13" s="8" t="s">
        <v>41</v>
      </c>
      <c r="AA13" s="8">
        <v>8.3882704506446664E-5</v>
      </c>
      <c r="AB13" s="8" t="s">
        <v>82</v>
      </c>
      <c r="AC13" s="8" t="s">
        <v>84</v>
      </c>
      <c r="AD13" s="8" t="s">
        <v>89</v>
      </c>
      <c r="AE13" s="8">
        <v>0</v>
      </c>
      <c r="AF13" s="8">
        <v>1</v>
      </c>
      <c r="AG13" s="8" t="s">
        <v>73</v>
      </c>
      <c r="AK13" s="43"/>
      <c r="AL13" s="8" t="s">
        <v>41</v>
      </c>
      <c r="AM13" s="8">
        <v>6.3960596120346061E-3</v>
      </c>
      <c r="AN13" s="8" t="s">
        <v>82</v>
      </c>
      <c r="AO13" s="8" t="s">
        <v>84</v>
      </c>
      <c r="AP13" s="8" t="s">
        <v>89</v>
      </c>
      <c r="AQ13" s="8">
        <v>0</v>
      </c>
      <c r="AR13" s="8">
        <v>1</v>
      </c>
      <c r="AS13" s="8" t="s">
        <v>73</v>
      </c>
    </row>
    <row r="14" spans="1:45" x14ac:dyDescent="0.35">
      <c r="A14" s="43"/>
      <c r="B14" s="8" t="s">
        <v>55</v>
      </c>
      <c r="C14" s="8">
        <v>5.6869180768699147E-4</v>
      </c>
      <c r="D14" s="8" t="s">
        <v>82</v>
      </c>
      <c r="E14" s="8" t="s">
        <v>84</v>
      </c>
      <c r="F14" s="8" t="s">
        <v>89</v>
      </c>
      <c r="G14" s="8">
        <v>1</v>
      </c>
      <c r="H14" s="8">
        <v>1</v>
      </c>
      <c r="I14" s="8" t="s">
        <v>94</v>
      </c>
      <c r="M14" s="43"/>
      <c r="N14" s="8" t="s">
        <v>55</v>
      </c>
      <c r="O14" s="8">
        <v>3.542886227899555E-3</v>
      </c>
      <c r="P14" s="8" t="s">
        <v>82</v>
      </c>
      <c r="Q14" s="8" t="s">
        <v>84</v>
      </c>
      <c r="R14" s="8" t="s">
        <v>89</v>
      </c>
      <c r="S14" s="8">
        <v>1</v>
      </c>
      <c r="T14" s="8">
        <v>1</v>
      </c>
      <c r="U14" s="8" t="s">
        <v>94</v>
      </c>
      <c r="Y14" s="43"/>
      <c r="Z14" s="8" t="s">
        <v>55</v>
      </c>
      <c r="AA14" s="8">
        <v>3.3001468888694451E-4</v>
      </c>
      <c r="AB14" s="8" t="s">
        <v>82</v>
      </c>
      <c r="AC14" s="8" t="s">
        <v>84</v>
      </c>
      <c r="AD14" s="8" t="s">
        <v>89</v>
      </c>
      <c r="AE14" s="8">
        <v>1</v>
      </c>
      <c r="AF14" s="8">
        <v>1</v>
      </c>
      <c r="AG14" s="8" t="s">
        <v>94</v>
      </c>
      <c r="AK14" s="43"/>
      <c r="AL14" s="8" t="s">
        <v>55</v>
      </c>
      <c r="AM14" s="8">
        <v>4.5038414268315667E-2</v>
      </c>
      <c r="AN14" s="8" t="s">
        <v>82</v>
      </c>
      <c r="AO14" s="8" t="s">
        <v>84</v>
      </c>
      <c r="AP14" s="8" t="s">
        <v>89</v>
      </c>
      <c r="AQ14" s="8">
        <v>1</v>
      </c>
      <c r="AR14" s="8">
        <v>1</v>
      </c>
      <c r="AS14" s="8" t="s">
        <v>94</v>
      </c>
    </row>
    <row r="15" spans="1:45" x14ac:dyDescent="0.35">
      <c r="A15" s="43"/>
      <c r="B15" s="8" t="s">
        <v>16</v>
      </c>
      <c r="C15" s="8">
        <v>1.3980747004740361E-5</v>
      </c>
      <c r="D15" s="8" t="s">
        <v>82</v>
      </c>
      <c r="E15" s="8" t="s">
        <v>84</v>
      </c>
      <c r="F15" s="8" t="s">
        <v>75</v>
      </c>
      <c r="G15" s="8">
        <v>0</v>
      </c>
      <c r="H15" s="8">
        <v>0</v>
      </c>
      <c r="I15" s="8" t="s">
        <v>75</v>
      </c>
      <c r="M15" s="43"/>
      <c r="N15" s="8" t="s">
        <v>16</v>
      </c>
      <c r="O15" s="8">
        <v>4.8996593495575086E-3</v>
      </c>
      <c r="P15" s="8" t="s">
        <v>82</v>
      </c>
      <c r="Q15" s="8" t="s">
        <v>84</v>
      </c>
      <c r="R15" s="8" t="s">
        <v>75</v>
      </c>
      <c r="S15" s="8">
        <v>0</v>
      </c>
      <c r="T15" s="8">
        <v>0</v>
      </c>
      <c r="U15" s="8" t="s">
        <v>75</v>
      </c>
      <c r="Y15" s="43"/>
      <c r="Z15" s="8" t="s">
        <v>16</v>
      </c>
      <c r="AA15" s="8">
        <v>6.7365869971683387E-5</v>
      </c>
      <c r="AB15" s="8" t="s">
        <v>82</v>
      </c>
      <c r="AC15" s="8" t="s">
        <v>84</v>
      </c>
      <c r="AD15" s="8" t="s">
        <v>75</v>
      </c>
      <c r="AE15" s="8">
        <v>0</v>
      </c>
      <c r="AF15" s="8">
        <v>0</v>
      </c>
      <c r="AG15" s="8" t="s">
        <v>75</v>
      </c>
      <c r="AK15" s="43"/>
      <c r="AL15" s="8" t="s">
        <v>16</v>
      </c>
      <c r="AM15" s="8">
        <v>1.663913227764726E-2</v>
      </c>
      <c r="AN15" s="8" t="s">
        <v>82</v>
      </c>
      <c r="AO15" s="8" t="s">
        <v>84</v>
      </c>
      <c r="AP15" s="8" t="s">
        <v>75</v>
      </c>
      <c r="AQ15" s="8">
        <v>0</v>
      </c>
      <c r="AR15" s="8">
        <v>0</v>
      </c>
      <c r="AS15" s="8" t="s">
        <v>75</v>
      </c>
    </row>
    <row r="16" spans="1:45" x14ac:dyDescent="0.35">
      <c r="A16" s="43"/>
      <c r="B16" s="8" t="s">
        <v>33</v>
      </c>
      <c r="C16" s="8">
        <v>5.2508796648583933E-5</v>
      </c>
      <c r="D16" s="8" t="s">
        <v>82</v>
      </c>
      <c r="E16" s="8" t="s">
        <v>84</v>
      </c>
      <c r="F16" s="8" t="s">
        <v>89</v>
      </c>
      <c r="G16" s="8">
        <v>1</v>
      </c>
      <c r="H16" s="8">
        <v>0</v>
      </c>
      <c r="I16" s="8" t="s">
        <v>72</v>
      </c>
      <c r="M16" s="43"/>
      <c r="N16" s="8" t="s">
        <v>33</v>
      </c>
      <c r="O16" s="8">
        <v>8.1402375390304399E-3</v>
      </c>
      <c r="P16" s="8" t="s">
        <v>82</v>
      </c>
      <c r="Q16" s="8" t="s">
        <v>84</v>
      </c>
      <c r="R16" s="8" t="s">
        <v>89</v>
      </c>
      <c r="S16" s="8">
        <v>1</v>
      </c>
      <c r="T16" s="8">
        <v>0</v>
      </c>
      <c r="U16" s="8" t="s">
        <v>72</v>
      </c>
      <c r="Y16" s="43"/>
      <c r="Z16" s="8" t="s">
        <v>33</v>
      </c>
      <c r="AA16" s="8">
        <v>4.8743866703812068E-4</v>
      </c>
      <c r="AB16" s="8" t="s">
        <v>82</v>
      </c>
      <c r="AC16" s="8" t="s">
        <v>84</v>
      </c>
      <c r="AD16" s="8" t="s">
        <v>89</v>
      </c>
      <c r="AE16" s="8">
        <v>1</v>
      </c>
      <c r="AF16" s="8">
        <v>0</v>
      </c>
      <c r="AG16" s="8" t="s">
        <v>72</v>
      </c>
      <c r="AK16" s="43"/>
      <c r="AL16" s="8" t="s">
        <v>33</v>
      </c>
      <c r="AM16" s="8">
        <v>7.6823091095435864E-2</v>
      </c>
      <c r="AN16" s="8" t="s">
        <v>82</v>
      </c>
      <c r="AO16" s="8" t="s">
        <v>84</v>
      </c>
      <c r="AP16" s="8" t="s">
        <v>89</v>
      </c>
      <c r="AQ16" s="8">
        <v>1</v>
      </c>
      <c r="AR16" s="8">
        <v>0</v>
      </c>
      <c r="AS16" s="8" t="s">
        <v>72</v>
      </c>
    </row>
    <row r="17" spans="1:45" x14ac:dyDescent="0.35">
      <c r="A17" s="43"/>
      <c r="B17" s="8" t="s">
        <v>48</v>
      </c>
      <c r="C17" s="8">
        <v>1.748306792241342E-5</v>
      </c>
      <c r="D17" s="8" t="s">
        <v>82</v>
      </c>
      <c r="E17" s="8" t="s">
        <v>84</v>
      </c>
      <c r="F17" s="8" t="s">
        <v>89</v>
      </c>
      <c r="G17" s="8">
        <v>0</v>
      </c>
      <c r="H17" s="8">
        <v>1</v>
      </c>
      <c r="I17" s="8" t="s">
        <v>73</v>
      </c>
      <c r="M17" s="43"/>
      <c r="N17" s="8" t="s">
        <v>48</v>
      </c>
      <c r="O17" s="8">
        <v>1.42821409042914E-3</v>
      </c>
      <c r="P17" s="8" t="s">
        <v>82</v>
      </c>
      <c r="Q17" s="8" t="s">
        <v>84</v>
      </c>
      <c r="R17" s="8" t="s">
        <v>89</v>
      </c>
      <c r="S17" s="8">
        <v>0</v>
      </c>
      <c r="T17" s="8">
        <v>1</v>
      </c>
      <c r="U17" s="8" t="s">
        <v>73</v>
      </c>
      <c r="Y17" s="43"/>
      <c r="Z17" s="8" t="s">
        <v>48</v>
      </c>
      <c r="AA17" s="8">
        <v>1.28449759636101E-4</v>
      </c>
      <c r="AB17" s="8" t="s">
        <v>82</v>
      </c>
      <c r="AC17" s="8" t="s">
        <v>84</v>
      </c>
      <c r="AD17" s="8" t="s">
        <v>89</v>
      </c>
      <c r="AE17" s="8">
        <v>0</v>
      </c>
      <c r="AF17" s="8">
        <v>1</v>
      </c>
      <c r="AG17" s="8" t="s">
        <v>73</v>
      </c>
      <c r="AK17" s="43"/>
      <c r="AL17" s="8" t="s">
        <v>48</v>
      </c>
      <c r="AM17" s="8">
        <v>1.1850522937951359E-2</v>
      </c>
      <c r="AN17" s="8" t="s">
        <v>82</v>
      </c>
      <c r="AO17" s="8" t="s">
        <v>84</v>
      </c>
      <c r="AP17" s="8" t="s">
        <v>89</v>
      </c>
      <c r="AQ17" s="8">
        <v>0</v>
      </c>
      <c r="AR17" s="8">
        <v>1</v>
      </c>
      <c r="AS17" s="8" t="s">
        <v>73</v>
      </c>
    </row>
    <row r="18" spans="1:45" x14ac:dyDescent="0.35">
      <c r="A18" s="43"/>
      <c r="B18" s="8" t="s">
        <v>62</v>
      </c>
      <c r="C18" s="8">
        <v>9.289725286389356E-4</v>
      </c>
      <c r="D18" s="8" t="s">
        <v>82</v>
      </c>
      <c r="E18" s="8" t="s">
        <v>84</v>
      </c>
      <c r="F18" s="8" t="s">
        <v>89</v>
      </c>
      <c r="G18" s="8">
        <v>1</v>
      </c>
      <c r="H18" s="8">
        <v>1</v>
      </c>
      <c r="I18" s="8" t="s">
        <v>94</v>
      </c>
      <c r="M18" s="43"/>
      <c r="N18" s="8" t="s">
        <v>62</v>
      </c>
      <c r="O18" s="8">
        <v>4.1246856771675652E-2</v>
      </c>
      <c r="P18" s="8" t="s">
        <v>82</v>
      </c>
      <c r="Q18" s="8" t="s">
        <v>84</v>
      </c>
      <c r="R18" s="8" t="s">
        <v>89</v>
      </c>
      <c r="S18" s="8">
        <v>1</v>
      </c>
      <c r="T18" s="8">
        <v>1</v>
      </c>
      <c r="U18" s="8" t="s">
        <v>94</v>
      </c>
      <c r="Y18" s="43"/>
      <c r="Z18" s="8" t="s">
        <v>62</v>
      </c>
      <c r="AA18" s="8">
        <v>7.8497656015043683E-4</v>
      </c>
      <c r="AB18" s="8" t="s">
        <v>82</v>
      </c>
      <c r="AC18" s="8" t="s">
        <v>84</v>
      </c>
      <c r="AD18" s="8" t="s">
        <v>89</v>
      </c>
      <c r="AE18" s="8">
        <v>1</v>
      </c>
      <c r="AF18" s="8">
        <v>1</v>
      </c>
      <c r="AG18" s="8" t="s">
        <v>94</v>
      </c>
      <c r="AK18" s="43"/>
      <c r="AL18" s="8" t="s">
        <v>62</v>
      </c>
      <c r="AM18" s="8">
        <v>6.5893710421948096E-2</v>
      </c>
      <c r="AN18" s="8" t="s">
        <v>82</v>
      </c>
      <c r="AO18" s="8" t="s">
        <v>84</v>
      </c>
      <c r="AP18" s="8" t="s">
        <v>89</v>
      </c>
      <c r="AQ18" s="8">
        <v>1</v>
      </c>
      <c r="AR18" s="8">
        <v>1</v>
      </c>
      <c r="AS18" s="8" t="s">
        <v>94</v>
      </c>
    </row>
    <row r="19" spans="1:45" x14ac:dyDescent="0.35">
      <c r="A19" s="43"/>
      <c r="B19" s="8" t="s">
        <v>51</v>
      </c>
      <c r="C19" s="8">
        <v>2.8841007136215091E-6</v>
      </c>
      <c r="D19" s="8" t="s">
        <v>86</v>
      </c>
      <c r="E19" s="8" t="s">
        <v>84</v>
      </c>
      <c r="F19" s="8" t="s">
        <v>75</v>
      </c>
      <c r="G19" s="8">
        <v>0</v>
      </c>
      <c r="H19" s="8">
        <v>0</v>
      </c>
      <c r="I19" s="8" t="s">
        <v>75</v>
      </c>
      <c r="M19" s="43"/>
      <c r="N19" s="8" t="s">
        <v>51</v>
      </c>
      <c r="O19" s="8">
        <v>1.8608018459854441E-4</v>
      </c>
      <c r="P19" s="8" t="s">
        <v>86</v>
      </c>
      <c r="Q19" s="8" t="s">
        <v>84</v>
      </c>
      <c r="R19" s="8" t="s">
        <v>75</v>
      </c>
      <c r="S19" s="8">
        <v>0</v>
      </c>
      <c r="T19" s="8">
        <v>0</v>
      </c>
      <c r="U19" s="8" t="s">
        <v>75</v>
      </c>
      <c r="Y19" s="43"/>
      <c r="Z19" s="8" t="s">
        <v>51</v>
      </c>
      <c r="AA19" s="8">
        <v>2.6385389301851619E-5</v>
      </c>
      <c r="AB19" s="8" t="s">
        <v>86</v>
      </c>
      <c r="AC19" s="8" t="s">
        <v>84</v>
      </c>
      <c r="AD19" s="8" t="s">
        <v>75</v>
      </c>
      <c r="AE19" s="8">
        <v>0</v>
      </c>
      <c r="AF19" s="8">
        <v>0</v>
      </c>
      <c r="AG19" s="8" t="s">
        <v>75</v>
      </c>
      <c r="AK19" s="43"/>
      <c r="AL19" s="8" t="s">
        <v>51</v>
      </c>
      <c r="AM19" s="8">
        <v>7.1848949163427401E-5</v>
      </c>
      <c r="AN19" s="8" t="s">
        <v>86</v>
      </c>
      <c r="AO19" s="8" t="s">
        <v>84</v>
      </c>
      <c r="AP19" s="8" t="s">
        <v>75</v>
      </c>
      <c r="AQ19" s="8">
        <v>0</v>
      </c>
      <c r="AR19" s="8">
        <v>0</v>
      </c>
      <c r="AS19" s="8" t="s">
        <v>75</v>
      </c>
    </row>
    <row r="20" spans="1:45" x14ac:dyDescent="0.35">
      <c r="A20" s="43"/>
      <c r="B20" s="4" t="s">
        <v>12</v>
      </c>
      <c r="C20" s="4">
        <v>1.798139651332335E-6</v>
      </c>
      <c r="D20" s="4" t="s">
        <v>86</v>
      </c>
      <c r="E20" s="4" t="s">
        <v>106</v>
      </c>
      <c r="F20" s="4">
        <v>0</v>
      </c>
      <c r="G20" s="4">
        <v>0</v>
      </c>
      <c r="H20" s="4">
        <v>0</v>
      </c>
      <c r="I20" s="4">
        <v>0</v>
      </c>
      <c r="M20" s="43"/>
      <c r="N20" s="4" t="s">
        <v>12</v>
      </c>
      <c r="O20" s="4">
        <v>1.5935584539174781E-4</v>
      </c>
      <c r="P20" s="4" t="s">
        <v>86</v>
      </c>
      <c r="Q20" s="4" t="s">
        <v>106</v>
      </c>
      <c r="R20" s="4">
        <v>0</v>
      </c>
      <c r="S20" s="4">
        <v>0</v>
      </c>
      <c r="T20" s="4">
        <v>0</v>
      </c>
      <c r="U20" s="4">
        <v>0</v>
      </c>
      <c r="Y20" s="43"/>
      <c r="Z20" s="4" t="s">
        <v>12</v>
      </c>
      <c r="AA20" s="4">
        <v>2.20018253772965E-5</v>
      </c>
      <c r="AB20" s="4" t="s">
        <v>86</v>
      </c>
      <c r="AC20" s="4" t="s">
        <v>106</v>
      </c>
      <c r="AD20" s="4">
        <v>0</v>
      </c>
      <c r="AE20" s="4">
        <v>0</v>
      </c>
      <c r="AF20" s="4">
        <v>0</v>
      </c>
      <c r="AG20" s="4">
        <v>0</v>
      </c>
      <c r="AK20" s="43"/>
      <c r="AL20" s="4" t="s">
        <v>12</v>
      </c>
      <c r="AM20" s="4">
        <v>2.5118738920389881E-5</v>
      </c>
      <c r="AN20" s="4" t="s">
        <v>86</v>
      </c>
      <c r="AO20" s="4" t="s">
        <v>106</v>
      </c>
      <c r="AP20" s="4">
        <v>0</v>
      </c>
      <c r="AQ20" s="4">
        <v>0</v>
      </c>
      <c r="AR20" s="4">
        <v>0</v>
      </c>
      <c r="AS20" s="4">
        <v>0</v>
      </c>
    </row>
    <row r="21" spans="1:45" x14ac:dyDescent="0.35">
      <c r="A21" s="43"/>
      <c r="B21" s="4" t="s">
        <v>20</v>
      </c>
      <c r="C21" s="4">
        <v>1.3647953363669521E-6</v>
      </c>
      <c r="D21" s="4" t="s">
        <v>82</v>
      </c>
      <c r="E21" s="4" t="s">
        <v>106</v>
      </c>
      <c r="F21" s="4">
        <v>0</v>
      </c>
      <c r="G21" s="4">
        <v>0</v>
      </c>
      <c r="H21" s="4">
        <v>0</v>
      </c>
      <c r="I21" s="4">
        <v>0</v>
      </c>
      <c r="M21" s="43"/>
      <c r="N21" s="4" t="s">
        <v>20</v>
      </c>
      <c r="O21" s="4">
        <v>6.0727783706921621E-8</v>
      </c>
      <c r="P21" s="4" t="s">
        <v>82</v>
      </c>
      <c r="Q21" s="4" t="s">
        <v>106</v>
      </c>
      <c r="R21" s="4">
        <v>0</v>
      </c>
      <c r="S21" s="4">
        <v>0</v>
      </c>
      <c r="T21" s="4">
        <v>0</v>
      </c>
      <c r="U21" s="4">
        <v>0</v>
      </c>
      <c r="Y21" s="43"/>
      <c r="Z21" s="4" t="s">
        <v>20</v>
      </c>
      <c r="AA21" s="4">
        <v>8.982728954473218E-6</v>
      </c>
      <c r="AB21" s="4" t="s">
        <v>82</v>
      </c>
      <c r="AC21" s="4" t="s">
        <v>106</v>
      </c>
      <c r="AD21" s="4">
        <v>0</v>
      </c>
      <c r="AE21" s="4">
        <v>0</v>
      </c>
      <c r="AF21" s="4">
        <v>0</v>
      </c>
      <c r="AG21" s="4">
        <v>0</v>
      </c>
      <c r="AK21" s="43"/>
      <c r="AL21" s="4" t="s">
        <v>20</v>
      </c>
      <c r="AM21" s="4">
        <v>1.152339494142592E-5</v>
      </c>
      <c r="AN21" s="4" t="s">
        <v>82</v>
      </c>
      <c r="AO21" s="4" t="s">
        <v>106</v>
      </c>
      <c r="AP21" s="4">
        <v>0</v>
      </c>
      <c r="AQ21" s="4">
        <v>0</v>
      </c>
      <c r="AR21" s="4">
        <v>0</v>
      </c>
      <c r="AS21" s="4">
        <v>0</v>
      </c>
    </row>
    <row r="22" spans="1:45" x14ac:dyDescent="0.35">
      <c r="A22" s="43"/>
      <c r="B22" s="4" t="s">
        <v>19</v>
      </c>
      <c r="C22" s="4">
        <v>9.6374061776717032E-6</v>
      </c>
      <c r="D22" s="4" t="s">
        <v>86</v>
      </c>
      <c r="E22" s="4" t="s">
        <v>106</v>
      </c>
      <c r="F22" s="4">
        <v>0</v>
      </c>
      <c r="G22" s="4">
        <v>0</v>
      </c>
      <c r="H22" s="4">
        <v>0</v>
      </c>
      <c r="I22" s="4">
        <v>0</v>
      </c>
      <c r="M22" s="43"/>
      <c r="N22" s="4" t="s">
        <v>19</v>
      </c>
      <c r="O22" s="4">
        <v>6.7577352934263424E-4</v>
      </c>
      <c r="P22" s="4" t="s">
        <v>86</v>
      </c>
      <c r="Q22" s="4" t="s">
        <v>106</v>
      </c>
      <c r="R22" s="4">
        <v>0</v>
      </c>
      <c r="S22" s="4">
        <v>0</v>
      </c>
      <c r="T22" s="4">
        <v>0</v>
      </c>
      <c r="U22" s="4">
        <v>0</v>
      </c>
      <c r="Y22" s="43"/>
      <c r="Z22" s="4" t="s">
        <v>19</v>
      </c>
      <c r="AA22" s="4">
        <v>7.9640560528790297E-5</v>
      </c>
      <c r="AB22" s="4" t="s">
        <v>86</v>
      </c>
      <c r="AC22" s="4" t="s">
        <v>106</v>
      </c>
      <c r="AD22" s="4">
        <v>0</v>
      </c>
      <c r="AE22" s="4">
        <v>0</v>
      </c>
      <c r="AF22" s="4">
        <v>0</v>
      </c>
      <c r="AG22" s="4">
        <v>0</v>
      </c>
      <c r="AK22" s="43"/>
      <c r="AL22" s="4" t="s">
        <v>19</v>
      </c>
      <c r="AM22" s="4">
        <v>5.8061992293211058E-5</v>
      </c>
      <c r="AN22" s="4" t="s">
        <v>86</v>
      </c>
      <c r="AO22" s="4" t="s">
        <v>106</v>
      </c>
      <c r="AP22" s="4">
        <v>0</v>
      </c>
      <c r="AQ22" s="4">
        <v>0</v>
      </c>
      <c r="AR22" s="4">
        <v>0</v>
      </c>
      <c r="AS22" s="4">
        <v>0</v>
      </c>
    </row>
    <row r="23" spans="1:45" x14ac:dyDescent="0.35">
      <c r="A23" s="43"/>
      <c r="B23" s="4" t="s">
        <v>11</v>
      </c>
      <c r="C23" s="4">
        <v>5.1695845460327449E-7</v>
      </c>
      <c r="D23" s="4" t="s">
        <v>86</v>
      </c>
      <c r="E23" s="4" t="s">
        <v>106</v>
      </c>
      <c r="F23" s="4">
        <v>0</v>
      </c>
      <c r="G23" s="4">
        <v>0</v>
      </c>
      <c r="H23" s="4">
        <v>0</v>
      </c>
      <c r="I23" s="4">
        <v>0</v>
      </c>
      <c r="M23" s="43"/>
      <c r="N23" s="4" t="s">
        <v>11</v>
      </c>
      <c r="O23" s="4">
        <v>4.8854936882325938E-7</v>
      </c>
      <c r="P23" s="4" t="s">
        <v>86</v>
      </c>
      <c r="Q23" s="4" t="s">
        <v>106</v>
      </c>
      <c r="R23" s="4">
        <v>0</v>
      </c>
      <c r="S23" s="4">
        <v>0</v>
      </c>
      <c r="T23" s="4">
        <v>0</v>
      </c>
      <c r="U23" s="4">
        <v>0</v>
      </c>
      <c r="Y23" s="43"/>
      <c r="Z23" s="4" t="s">
        <v>11</v>
      </c>
      <c r="AA23" s="4">
        <v>5.3166485238700915E-7</v>
      </c>
      <c r="AB23" s="4" t="s">
        <v>86</v>
      </c>
      <c r="AC23" s="4" t="s">
        <v>106</v>
      </c>
      <c r="AD23" s="4">
        <v>0</v>
      </c>
      <c r="AE23" s="4">
        <v>0</v>
      </c>
      <c r="AF23" s="4">
        <v>0</v>
      </c>
      <c r="AG23" s="4">
        <v>0</v>
      </c>
      <c r="AK23" s="43"/>
      <c r="AL23" s="4" t="s">
        <v>11</v>
      </c>
      <c r="AM23" s="4">
        <v>6.1273118199936569E-7</v>
      </c>
      <c r="AN23" s="4" t="s">
        <v>86</v>
      </c>
      <c r="AO23" s="4" t="s">
        <v>106</v>
      </c>
      <c r="AP23" s="4">
        <v>0</v>
      </c>
      <c r="AQ23" s="4">
        <v>0</v>
      </c>
      <c r="AR23" s="4">
        <v>0</v>
      </c>
      <c r="AS23" s="4">
        <v>0</v>
      </c>
    </row>
    <row r="24" spans="1:45" x14ac:dyDescent="0.35">
      <c r="A24" s="43"/>
      <c r="B24" s="4" t="s">
        <v>4</v>
      </c>
      <c r="C24" s="4">
        <v>3.1988548244076269E-3</v>
      </c>
      <c r="D24" s="4" t="s">
        <v>77</v>
      </c>
      <c r="E24" s="4" t="s">
        <v>106</v>
      </c>
      <c r="F24" s="4">
        <v>0</v>
      </c>
      <c r="G24" s="4">
        <v>0</v>
      </c>
      <c r="H24" s="4">
        <v>0</v>
      </c>
      <c r="I24" s="4">
        <v>0</v>
      </c>
      <c r="M24" s="43"/>
      <c r="N24" s="4" t="s">
        <v>4</v>
      </c>
      <c r="O24" s="4">
        <v>2.296388690813499E-7</v>
      </c>
      <c r="P24" s="4" t="s">
        <v>77</v>
      </c>
      <c r="Q24" s="4" t="s">
        <v>106</v>
      </c>
      <c r="R24" s="4">
        <v>0</v>
      </c>
      <c r="S24" s="4">
        <v>0</v>
      </c>
      <c r="T24" s="4">
        <v>0</v>
      </c>
      <c r="U24" s="4">
        <v>0</v>
      </c>
      <c r="Y24" s="43"/>
      <c r="Z24" s="4" t="s">
        <v>4</v>
      </c>
      <c r="AA24" s="4">
        <v>5.7627165595918917E-6</v>
      </c>
      <c r="AB24" s="4" t="s">
        <v>77</v>
      </c>
      <c r="AC24" s="4" t="s">
        <v>106</v>
      </c>
      <c r="AD24" s="4">
        <v>0</v>
      </c>
      <c r="AE24" s="4">
        <v>0</v>
      </c>
      <c r="AF24" s="4">
        <v>0</v>
      </c>
      <c r="AG24" s="4">
        <v>0</v>
      </c>
      <c r="AK24" s="43"/>
      <c r="AL24" s="4" t="s">
        <v>4</v>
      </c>
      <c r="AM24" s="4">
        <v>1.2734252054586901E-5</v>
      </c>
      <c r="AN24" s="4" t="s">
        <v>77</v>
      </c>
      <c r="AO24" s="4" t="s">
        <v>106</v>
      </c>
      <c r="AP24" s="4">
        <v>0</v>
      </c>
      <c r="AQ24" s="4">
        <v>0</v>
      </c>
      <c r="AR24" s="4">
        <v>0</v>
      </c>
      <c r="AS24" s="4">
        <v>0</v>
      </c>
    </row>
    <row r="25" spans="1:45" x14ac:dyDescent="0.35">
      <c r="A25" s="43"/>
      <c r="B25" s="4" t="s">
        <v>29</v>
      </c>
      <c r="C25" s="4">
        <v>1.410043168543627E-6</v>
      </c>
      <c r="D25" s="4" t="s">
        <v>86</v>
      </c>
      <c r="E25" s="4" t="s">
        <v>106</v>
      </c>
      <c r="F25" s="4">
        <v>0</v>
      </c>
      <c r="G25" s="4">
        <v>0</v>
      </c>
      <c r="H25" s="4">
        <v>0</v>
      </c>
      <c r="I25" s="4">
        <v>0</v>
      </c>
      <c r="M25" s="43"/>
      <c r="N25" s="4" t="s">
        <v>29</v>
      </c>
      <c r="O25" s="4">
        <v>1.7536309129744551E-4</v>
      </c>
      <c r="P25" s="4" t="s">
        <v>86</v>
      </c>
      <c r="Q25" s="4" t="s">
        <v>106</v>
      </c>
      <c r="R25" s="4">
        <v>0</v>
      </c>
      <c r="S25" s="4">
        <v>0</v>
      </c>
      <c r="T25" s="4">
        <v>0</v>
      </c>
      <c r="U25" s="4">
        <v>0</v>
      </c>
      <c r="Y25" s="43"/>
      <c r="Z25" s="4" t="s">
        <v>29</v>
      </c>
      <c r="AA25" s="4">
        <v>1.8544942860986711E-5</v>
      </c>
      <c r="AB25" s="4" t="s">
        <v>86</v>
      </c>
      <c r="AC25" s="4" t="s">
        <v>106</v>
      </c>
      <c r="AD25" s="4">
        <v>0</v>
      </c>
      <c r="AE25" s="4">
        <v>0</v>
      </c>
      <c r="AF25" s="4">
        <v>0</v>
      </c>
      <c r="AG25" s="4">
        <v>0</v>
      </c>
      <c r="AK25" s="43"/>
      <c r="AL25" s="4" t="s">
        <v>29</v>
      </c>
      <c r="AM25" s="4">
        <v>3.3444872439581503E-5</v>
      </c>
      <c r="AN25" s="4" t="s">
        <v>86</v>
      </c>
      <c r="AO25" s="4" t="s">
        <v>106</v>
      </c>
      <c r="AP25" s="4">
        <v>0</v>
      </c>
      <c r="AQ25" s="4">
        <v>0</v>
      </c>
      <c r="AR25" s="4">
        <v>0</v>
      </c>
      <c r="AS25" s="4">
        <v>0</v>
      </c>
    </row>
    <row r="26" spans="1:45" x14ac:dyDescent="0.35">
      <c r="A26" s="43"/>
      <c r="B26" s="4" t="s">
        <v>37</v>
      </c>
      <c r="C26" s="4">
        <v>3.2552374049755451E-6</v>
      </c>
      <c r="D26" s="4" t="s">
        <v>86</v>
      </c>
      <c r="E26" s="4" t="s">
        <v>92</v>
      </c>
      <c r="F26" s="4">
        <v>0</v>
      </c>
      <c r="G26" s="4">
        <v>0</v>
      </c>
      <c r="H26" s="4">
        <v>0</v>
      </c>
      <c r="I26" s="4">
        <v>0</v>
      </c>
      <c r="M26" s="43"/>
      <c r="N26" s="4" t="s">
        <v>37</v>
      </c>
      <c r="O26" s="4">
        <v>1.8664917353454559E-4</v>
      </c>
      <c r="P26" s="4" t="s">
        <v>86</v>
      </c>
      <c r="Q26" s="4" t="s">
        <v>92</v>
      </c>
      <c r="R26" s="4">
        <v>0</v>
      </c>
      <c r="S26" s="4">
        <v>0</v>
      </c>
      <c r="T26" s="4">
        <v>0</v>
      </c>
      <c r="U26" s="4">
        <v>0</v>
      </c>
      <c r="Y26" s="43"/>
      <c r="Z26" s="4" t="s">
        <v>37</v>
      </c>
      <c r="AA26" s="4">
        <v>2.0973166943226831E-5</v>
      </c>
      <c r="AB26" s="4" t="s">
        <v>86</v>
      </c>
      <c r="AC26" s="4" t="s">
        <v>92</v>
      </c>
      <c r="AD26" s="4">
        <v>0</v>
      </c>
      <c r="AE26" s="4">
        <v>0</v>
      </c>
      <c r="AF26" s="4">
        <v>0</v>
      </c>
      <c r="AG26" s="4">
        <v>0</v>
      </c>
      <c r="AK26" s="43"/>
      <c r="AL26" s="4" t="s">
        <v>37</v>
      </c>
      <c r="AM26" s="4">
        <v>5.4894227265682178E-5</v>
      </c>
      <c r="AN26" s="4" t="s">
        <v>86</v>
      </c>
      <c r="AO26" s="4" t="s">
        <v>92</v>
      </c>
      <c r="AP26" s="4">
        <v>0</v>
      </c>
      <c r="AQ26" s="4">
        <v>0</v>
      </c>
      <c r="AR26" s="4">
        <v>0</v>
      </c>
      <c r="AS26" s="4">
        <v>0</v>
      </c>
    </row>
    <row r="33" spans="9:25" x14ac:dyDescent="0.35">
      <c r="J33" s="35" t="s">
        <v>101</v>
      </c>
      <c r="K33" s="35"/>
      <c r="L33" s="35"/>
      <c r="M33" s="35"/>
      <c r="N33" s="44" t="s">
        <v>102</v>
      </c>
      <c r="O33" s="44"/>
      <c r="P33" s="44"/>
      <c r="Q33" s="44"/>
      <c r="R33" s="35" t="s">
        <v>103</v>
      </c>
      <c r="S33" s="35"/>
      <c r="T33" s="35"/>
      <c r="U33" s="35"/>
      <c r="V33" s="44" t="s">
        <v>104</v>
      </c>
      <c r="W33" s="44"/>
      <c r="X33" s="44"/>
      <c r="Y33" s="44"/>
    </row>
    <row r="34" spans="9:25" x14ac:dyDescent="0.35">
      <c r="I34" s="17"/>
      <c r="J34" s="18">
        <v>0</v>
      </c>
      <c r="K34" s="18" t="s">
        <v>72</v>
      </c>
      <c r="L34" s="18" t="s">
        <v>73</v>
      </c>
      <c r="M34" s="18" t="s">
        <v>94</v>
      </c>
      <c r="N34" s="30">
        <v>0</v>
      </c>
      <c r="O34" s="30" t="s">
        <v>72</v>
      </c>
      <c r="P34" s="30" t="s">
        <v>73</v>
      </c>
      <c r="Q34" s="30" t="s">
        <v>94</v>
      </c>
      <c r="R34" s="18">
        <v>0</v>
      </c>
      <c r="S34" s="18" t="s">
        <v>72</v>
      </c>
      <c r="T34" s="18" t="s">
        <v>73</v>
      </c>
      <c r="U34" s="18" t="s">
        <v>94</v>
      </c>
      <c r="V34" s="30">
        <v>0</v>
      </c>
      <c r="W34" s="30" t="s">
        <v>72</v>
      </c>
      <c r="X34" s="30" t="s">
        <v>73</v>
      </c>
      <c r="Y34" s="30" t="s">
        <v>94</v>
      </c>
    </row>
    <row r="35" spans="9:25" x14ac:dyDescent="0.35">
      <c r="I35" s="31" t="s">
        <v>85</v>
      </c>
      <c r="J35">
        <f>AVERAGE(C4,C8:C9)</f>
        <v>7.3455728894484275E-6</v>
      </c>
      <c r="K35">
        <f>AVERAGE(C5,C10)</f>
        <v>4.7237934998873007E-6</v>
      </c>
      <c r="L35">
        <f>AVERAGE(C2,C6)</f>
        <v>2.7231844421043825E-5</v>
      </c>
      <c r="M35">
        <f>AVERAGE(C3,C7)</f>
        <v>8.9308541564459554E-3</v>
      </c>
      <c r="N35">
        <f>AVERAGE(O4,O8:O9)</f>
        <v>6.7540338622496497E-4</v>
      </c>
      <c r="O35">
        <f>AVERAGE(O5,O10)</f>
        <v>5.0730460449714622E-5</v>
      </c>
      <c r="P35">
        <f>AVERAGE(O2,O6)</f>
        <v>1.7466632415559314E-3</v>
      </c>
      <c r="Q35">
        <f>AVERAGE(O3,O7)</f>
        <v>1.1132899688829335E-3</v>
      </c>
      <c r="R35">
        <f>AVERAGE(AA4,AA8:AA9)</f>
        <v>2.3203528644799178E-5</v>
      </c>
      <c r="S35">
        <f>AVERAGE(AA5,AA10)</f>
        <v>8.597955008057068E-4</v>
      </c>
      <c r="T35">
        <f>AVERAGE(AA2,AA6)</f>
        <v>2.3132442237315518E-4</v>
      </c>
      <c r="U35">
        <f>AVERAGE(AA3,AA7)</f>
        <v>2.5281372651104369E-5</v>
      </c>
      <c r="V35">
        <f>AVERAGE(AM4,AM8:AM9)</f>
        <v>7.9085381385763688E-4</v>
      </c>
      <c r="W35">
        <f>AVERAGE(AM5,AM10)</f>
        <v>3.0255811740528848E-3</v>
      </c>
      <c r="X35">
        <f>AVERAGE(AM2,AM6)</f>
        <v>1.0358795329549739E-2</v>
      </c>
      <c r="Y35">
        <f>AVERAGE(AM3,AM7)</f>
        <v>2.0866101440375175E-2</v>
      </c>
    </row>
    <row r="36" spans="9:25" x14ac:dyDescent="0.35">
      <c r="I36" s="32" t="s">
        <v>84</v>
      </c>
      <c r="J36">
        <f>AVERAGE(C11,C15,C19)</f>
        <v>1.1740103195427551E-5</v>
      </c>
      <c r="K36">
        <f>AVERAGE(C12,C16)</f>
        <v>4.2767641266779531E-5</v>
      </c>
      <c r="L36">
        <f>AVERAGE(C13,C17)</f>
        <v>1.4269651005022556E-5</v>
      </c>
      <c r="M36">
        <f>AVERAGE(C14,C18)</f>
        <v>7.4883216816296354E-4</v>
      </c>
      <c r="N36">
        <f>AVERAGE(O11,O15,O19)</f>
        <v>2.6673825597925897E-3</v>
      </c>
      <c r="O36">
        <f>AVERAGE(O12,O16)</f>
        <v>5.9435021810024698E-3</v>
      </c>
      <c r="P36">
        <f>AVERAGE(O13,O17)</f>
        <v>1.2366637712636378E-3</v>
      </c>
      <c r="Q36">
        <f>AVERAGE(O14,O18)</f>
        <v>2.2394871499787604E-2</v>
      </c>
      <c r="R36">
        <f>AVERAGE(AA11,AA15,AA19)</f>
        <v>5.6781623467818582E-5</v>
      </c>
      <c r="S36">
        <f>AVERAGE(AA12,AA16)</f>
        <v>3.9549664771356742E-4</v>
      </c>
      <c r="T36">
        <f>AVERAGE(AA13,AA17)</f>
        <v>1.0616623207127383E-4</v>
      </c>
      <c r="U36">
        <f>AVERAGE(AA14,AA18)</f>
        <v>5.5749562451869064E-4</v>
      </c>
      <c r="V36">
        <f>AVERAGE(AM11,AM15,AM19)</f>
        <v>9.94267736669701E-3</v>
      </c>
      <c r="W36">
        <f>AVERAGE(AM12,AM16)</f>
        <v>5.7278376217652006E-2</v>
      </c>
      <c r="X36">
        <f>AVERAGE(AM13,AM17)</f>
        <v>9.1232912749929819E-3</v>
      </c>
      <c r="Y36">
        <f>AVERAGE(AM14,AM18)</f>
        <v>5.5466062345131878E-2</v>
      </c>
    </row>
    <row r="37" spans="9:25" x14ac:dyDescent="0.35">
      <c r="I37" s="34" t="s">
        <v>106</v>
      </c>
      <c r="J37">
        <f>AVERAGE(C20:C26)</f>
        <v>4.5954820065730295E-4</v>
      </c>
      <c r="N37">
        <f>AVERAGE(O20:O26)</f>
        <v>1.7113150794114066E-4</v>
      </c>
      <c r="R37">
        <f>AVERAGE(AA20:AA26)</f>
        <v>2.2348229439536069E-5</v>
      </c>
      <c r="V37">
        <f>AVERAGE(AM20:AM26)</f>
        <v>2.8055744156696687E-5</v>
      </c>
    </row>
  </sheetData>
  <mergeCells count="8">
    <mergeCell ref="AK2:AK26"/>
    <mergeCell ref="J33:M33"/>
    <mergeCell ref="N33:Q33"/>
    <mergeCell ref="R33:U33"/>
    <mergeCell ref="V33:Y33"/>
    <mergeCell ref="A2:A26"/>
    <mergeCell ref="M2:M26"/>
    <mergeCell ref="Y2:Y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total</vt:lpstr>
      <vt:lpstr>testAB_2</vt:lpstr>
      <vt:lpstr>testAB</vt:lpstr>
      <vt:lpstr>testEF_2</vt:lpstr>
      <vt:lpstr>testEF</vt:lpstr>
      <vt:lpstr>AB</vt:lpstr>
      <vt:lpstr>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Demmou</dc:creator>
  <cp:lastModifiedBy>Sofia Demmou</cp:lastModifiedBy>
  <dcterms:created xsi:type="dcterms:W3CDTF">2022-03-25T15:27:07Z</dcterms:created>
  <dcterms:modified xsi:type="dcterms:W3CDTF">2022-03-30T07:49:04Z</dcterms:modified>
</cp:coreProperties>
</file>