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e\Documents\CFRM\CFRM503\2023\Assignments\FinalProject\"/>
    </mc:Choice>
  </mc:AlternateContent>
  <xr:revisionPtr revIDLastSave="0" documentId="13_ncr:1_{A6CD3E88-2863-43CE-8357-E44E86472E0B}" xr6:coauthVersionLast="47" xr6:coauthVersionMax="47" xr10:uidLastSave="{00000000-0000-0000-0000-000000000000}"/>
  <bookViews>
    <workbookView xWindow="-108" yWindow="-108" windowWidth="23256" windowHeight="12576" activeTab="3" xr2:uid="{E0838F62-570C-41C4-B10D-BE32C4FE83C9}"/>
  </bookViews>
  <sheets>
    <sheet name="60 month Index Returns" sheetId="1" r:id="rId1"/>
    <sheet name="Peer Annualized Performance" sheetId="2" r:id="rId2"/>
    <sheet name="60 month MIBF Total Returns" sheetId="3" r:id="rId3"/>
    <sheet name="Answer Ke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K2" i="3"/>
  <c r="D49" i="4"/>
  <c r="E49" i="4"/>
  <c r="F49" i="4"/>
  <c r="G49" i="4"/>
  <c r="H49" i="4"/>
  <c r="I49" i="4"/>
  <c r="J49" i="4"/>
  <c r="K49" i="4"/>
  <c r="L49" i="4"/>
  <c r="C49" i="4"/>
  <c r="U10" i="4"/>
  <c r="T10" i="4"/>
  <c r="S10" i="4"/>
  <c r="R10" i="4"/>
  <c r="Q10" i="4"/>
  <c r="P10" i="4"/>
  <c r="O10" i="4"/>
  <c r="N10" i="4"/>
  <c r="L35" i="4"/>
  <c r="K35" i="4"/>
  <c r="J35" i="4"/>
  <c r="I35" i="4"/>
  <c r="H35" i="4"/>
  <c r="G35" i="4"/>
  <c r="F35" i="4"/>
  <c r="E35" i="4"/>
  <c r="D35" i="4"/>
  <c r="C35" i="4"/>
  <c r="L24" i="4"/>
  <c r="L47" i="4" a="1"/>
  <c r="L47" i="4" s="1"/>
  <c r="L38" i="4" a="1"/>
  <c r="L46" i="4" s="1"/>
  <c r="C47" i="4" a="1"/>
  <c r="C47" i="4" s="1"/>
  <c r="K46" i="4"/>
  <c r="J46" i="4"/>
  <c r="I46" i="4"/>
  <c r="H46" i="4"/>
  <c r="G46" i="4"/>
  <c r="F46" i="4"/>
  <c r="E46" i="4"/>
  <c r="D46" i="4"/>
  <c r="K45" i="4"/>
  <c r="J45" i="4"/>
  <c r="I45" i="4"/>
  <c r="H45" i="4"/>
  <c r="G45" i="4"/>
  <c r="F45" i="4"/>
  <c r="E45" i="4"/>
  <c r="D45" i="4"/>
  <c r="K44" i="4"/>
  <c r="J44" i="4"/>
  <c r="I44" i="4"/>
  <c r="H44" i="4"/>
  <c r="G44" i="4"/>
  <c r="F44" i="4"/>
  <c r="E44" i="4"/>
  <c r="D44" i="4"/>
  <c r="K43" i="4"/>
  <c r="J43" i="4"/>
  <c r="I43" i="4"/>
  <c r="H43" i="4"/>
  <c r="G43" i="4"/>
  <c r="F43" i="4"/>
  <c r="E43" i="4"/>
  <c r="D43" i="4"/>
  <c r="K42" i="4"/>
  <c r="J42" i="4"/>
  <c r="I42" i="4"/>
  <c r="H42" i="4"/>
  <c r="G42" i="4"/>
  <c r="F42" i="4"/>
  <c r="E42" i="4"/>
  <c r="D42" i="4"/>
  <c r="K41" i="4"/>
  <c r="J41" i="4"/>
  <c r="I41" i="4"/>
  <c r="H41" i="4"/>
  <c r="G41" i="4"/>
  <c r="F41" i="4"/>
  <c r="E41" i="4"/>
  <c r="D41" i="4"/>
  <c r="K40" i="4"/>
  <c r="J40" i="4"/>
  <c r="I40" i="4"/>
  <c r="H40" i="4"/>
  <c r="G40" i="4"/>
  <c r="F40" i="4"/>
  <c r="E40" i="4"/>
  <c r="D40" i="4"/>
  <c r="K39" i="4"/>
  <c r="J39" i="4"/>
  <c r="I39" i="4"/>
  <c r="H39" i="4"/>
  <c r="G39" i="4"/>
  <c r="F39" i="4"/>
  <c r="E39" i="4"/>
  <c r="D39" i="4"/>
  <c r="K38" i="4"/>
  <c r="J38" i="4"/>
  <c r="I38" i="4"/>
  <c r="H38" i="4"/>
  <c r="G38" i="4"/>
  <c r="F38" i="4"/>
  <c r="E38" i="4"/>
  <c r="D38" i="4"/>
  <c r="C41" i="4"/>
  <c r="C40" i="4"/>
  <c r="C45" i="4"/>
  <c r="C46" i="4"/>
  <c r="C44" i="4"/>
  <c r="C43" i="4"/>
  <c r="C42" i="4"/>
  <c r="C39" i="4"/>
  <c r="C38" i="4"/>
  <c r="L26" i="4" a="1"/>
  <c r="L26" i="4" s="1"/>
  <c r="L23" i="4"/>
  <c r="I11" i="4" a="1"/>
  <c r="I11" i="4" s="1"/>
  <c r="I16" i="4" s="1"/>
  <c r="H11" i="4" a="1"/>
  <c r="H11" i="4" s="1"/>
  <c r="H16" i="4" s="1"/>
  <c r="G11" i="4" a="1"/>
  <c r="G11" i="4" s="1"/>
  <c r="F11" i="4" a="1"/>
  <c r="F11" i="4" s="1"/>
  <c r="F16" i="4" s="1"/>
  <c r="E11" i="4" a="1"/>
  <c r="E11" i="4" s="1"/>
  <c r="E16" i="4" s="1"/>
  <c r="D11" i="4" a="1"/>
  <c r="D11" i="4" s="1"/>
  <c r="D16" i="4" s="1"/>
  <c r="C11" i="4" a="1"/>
  <c r="C11" i="4" s="1"/>
  <c r="I10" i="4"/>
  <c r="I15" i="4" s="1"/>
  <c r="I17" i="4" s="1"/>
  <c r="H10" i="4"/>
  <c r="H12" i="4" s="1"/>
  <c r="G10" i="4"/>
  <c r="G15" i="4" s="1"/>
  <c r="F10" i="4"/>
  <c r="E10" i="4"/>
  <c r="E15" i="4" s="1"/>
  <c r="E17" i="4" s="1"/>
  <c r="D10" i="4"/>
  <c r="D12" i="4" s="1"/>
  <c r="C10" i="4"/>
  <c r="C15" i="4" s="1"/>
  <c r="B17" i="4"/>
  <c r="B16" i="4"/>
  <c r="B15" i="4"/>
  <c r="B11" i="4" a="1"/>
  <c r="B11" i="4" s="1"/>
  <c r="B10" i="4"/>
  <c r="B12" i="4" s="1"/>
  <c r="B4" i="4"/>
  <c r="L39" i="4" l="1"/>
  <c r="L43" i="4"/>
  <c r="L40" i="4"/>
  <c r="L44" i="4"/>
  <c r="L41" i="4"/>
  <c r="L45" i="4"/>
  <c r="L38" i="4"/>
  <c r="L42" i="4"/>
  <c r="I47" i="4"/>
  <c r="E47" i="4"/>
  <c r="J47" i="4"/>
  <c r="F47" i="4"/>
  <c r="H47" i="4"/>
  <c r="D47" i="4"/>
  <c r="K47" i="4"/>
  <c r="G47" i="4"/>
  <c r="L29" i="4"/>
  <c r="L32" i="4"/>
  <c r="L28" i="4"/>
  <c r="L27" i="4"/>
  <c r="L33" i="4"/>
  <c r="L31" i="4"/>
  <c r="L34" i="4"/>
  <c r="L30" i="4"/>
  <c r="F12" i="4"/>
  <c r="C12" i="4"/>
  <c r="C16" i="4"/>
  <c r="C17" i="4" s="1"/>
  <c r="G16" i="4"/>
  <c r="G17" i="4" s="1"/>
  <c r="G12" i="4"/>
  <c r="E12" i="4"/>
  <c r="I12" i="4"/>
  <c r="F15" i="4"/>
  <c r="F17" i="4" s="1"/>
  <c r="D15" i="4"/>
  <c r="D17" i="4" s="1"/>
  <c r="H15" i="4"/>
  <c r="H17" i="4" s="1"/>
</calcChain>
</file>

<file path=xl/sharedStrings.xml><?xml version="1.0" encoding="utf-8"?>
<sst xmlns="http://schemas.openxmlformats.org/spreadsheetml/2006/main" count="111" uniqueCount="56">
  <si>
    <t>Glob. Eq.</t>
  </si>
  <si>
    <t>US LC</t>
  </si>
  <si>
    <t>US SC</t>
  </si>
  <si>
    <t>Dev. Int'l</t>
  </si>
  <si>
    <t>EM Equity</t>
  </si>
  <si>
    <t>Real Est.</t>
  </si>
  <si>
    <t>Corp. Bond</t>
  </si>
  <si>
    <t>Agg Bond</t>
  </si>
  <si>
    <t>Cash</t>
  </si>
  <si>
    <t>Peers</t>
  </si>
  <si>
    <t>IR</t>
  </si>
  <si>
    <t>Excess Return</t>
  </si>
  <si>
    <t>Tracking Error</t>
  </si>
  <si>
    <t>Month</t>
  </si>
  <si>
    <t>Part 1.1</t>
  </si>
  <si>
    <t>Part 1.2</t>
  </si>
  <si>
    <t>alpha</t>
  </si>
  <si>
    <t>tracking error</t>
  </si>
  <si>
    <t>Monthly</t>
  </si>
  <si>
    <t>Annual</t>
  </si>
  <si>
    <t>Part 1.3</t>
  </si>
  <si>
    <t>Correl.</t>
  </si>
  <si>
    <t>E[Return]</t>
  </si>
  <si>
    <t>Stdev</t>
  </si>
  <si>
    <t>Dev Int'l</t>
  </si>
  <si>
    <t>EM Eq.</t>
  </si>
  <si>
    <t>Corp Bond</t>
  </si>
  <si>
    <t>Benchmark</t>
  </si>
  <si>
    <t>Bench Weights</t>
  </si>
  <si>
    <t>Covariance</t>
  </si>
  <si>
    <t>Part 1.4</t>
  </si>
  <si>
    <t>Part 1.5</t>
  </si>
  <si>
    <t>Part 1.6</t>
  </si>
  <si>
    <t>Amount to allocate to each asset class</t>
  </si>
  <si>
    <t>Part 1.7</t>
  </si>
  <si>
    <t>Asset allocations add to 100%</t>
  </si>
  <si>
    <t>Lower bounds of 5% on each asset allocation</t>
  </si>
  <si>
    <t>Expected excess return &gt;= 0.004799 = 48 bp</t>
  </si>
  <si>
    <t>Maximize expected excess return</t>
  </si>
  <si>
    <t>Minimize portfolio tracking error</t>
  </si>
  <si>
    <t>Could also shift one of these to the constraints</t>
  </si>
  <si>
    <t>Level of active management in each asset class</t>
  </si>
  <si>
    <t>Excess return target</t>
  </si>
  <si>
    <t>Several answers possible.  Reasoning more important than answer</t>
  </si>
  <si>
    <t>Different possible answers depending on which of 3 equivalent formulations used</t>
  </si>
  <si>
    <t xml:space="preserve">Exposure to active management in each asset class </t>
  </si>
  <si>
    <t>1st item plus some variation of second or third.</t>
  </si>
  <si>
    <t>Constraint on excess return or tracking error if not in objective</t>
  </si>
  <si>
    <t>You may be able to skip this depending on your approach.</t>
  </si>
  <si>
    <t>A common answer</t>
  </si>
  <si>
    <t>Points for information ratio based arguments</t>
  </si>
  <si>
    <t>Fewer points for passive return and volatility based arguments, since active returns are independent of there.</t>
  </si>
  <si>
    <t>Fewer points for correlation arguments since we assume independence</t>
  </si>
  <si>
    <t>Active allocations between 0.5 * asset allocation and 2.0 * asset allocation</t>
  </si>
  <si>
    <t>Writing answers in code is often okay in a coding class.  You should be writing a report that may be suitable for a non-technical audience.  It should not be obvious that you are using Jupyte Notebooks or similar tools.</t>
  </si>
  <si>
    <t>0.50 &lt;= Equity allocations &lt;= 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</si>
</sst>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"/>
    <numFmt numFmtId="166" formatCode="0.000"/>
    <numFmt numFmtId="167" formatCode="0.000000"/>
    <numFmt numFmtId="168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10" fontId="0" fillId="2" borderId="0" xfId="1" applyNumberFormat="1" applyFont="1" applyFill="1"/>
    <xf numFmtId="0" fontId="2" fillId="0" borderId="0" xfId="0" applyFon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C975-7A8B-4DC7-97BE-01863B8E4040}">
  <dimension ref="A1:J61"/>
  <sheetViews>
    <sheetView workbookViewId="0">
      <selection activeCell="C1" sqref="C1:C1048576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-4.4569999999999999E-2</v>
      </c>
      <c r="C2">
        <v>-3.7727999999999998E-2</v>
      </c>
      <c r="D2">
        <v>-3.9195000000000001E-2</v>
      </c>
      <c r="E2">
        <v>-4.9556000000000003E-2</v>
      </c>
      <c r="F2">
        <v>-6.0796000000000003E-2</v>
      </c>
      <c r="G2">
        <v>-7.9885999999999999E-2</v>
      </c>
      <c r="H2">
        <v>-2.2626E-2</v>
      </c>
      <c r="I2">
        <v>-1.0139E-2</v>
      </c>
      <c r="J2">
        <v>-1.0059999999999999E-3</v>
      </c>
    </row>
    <row r="3" spans="1:10" x14ac:dyDescent="0.3">
      <c r="A3">
        <v>2</v>
      </c>
      <c r="B3">
        <v>-1.7181999999999999E-2</v>
      </c>
      <c r="C3">
        <v>-2.2634999999999999E-2</v>
      </c>
      <c r="D3">
        <v>1.2102E-2</v>
      </c>
      <c r="E3">
        <v>-8.4320000000000003E-3</v>
      </c>
      <c r="F3">
        <v>5.4000000000000003E-3</v>
      </c>
      <c r="G3">
        <v>3.8170000000000003E-2</v>
      </c>
      <c r="H3">
        <v>5.5519999999999996E-3</v>
      </c>
      <c r="I3">
        <v>6.6889999999999996E-3</v>
      </c>
      <c r="J3">
        <v>2.4680000000000001E-3</v>
      </c>
    </row>
    <row r="4" spans="1:10" x14ac:dyDescent="0.3">
      <c r="A4">
        <v>3</v>
      </c>
      <c r="B4">
        <v>7.4320000000000002E-3</v>
      </c>
      <c r="C4">
        <v>2.5839999999999999E-3</v>
      </c>
      <c r="D4">
        <v>9.7660000000000004E-3</v>
      </c>
      <c r="E4">
        <v>1.5098E-2</v>
      </c>
      <c r="F4">
        <v>-2.8573000000000001E-2</v>
      </c>
      <c r="G4">
        <v>8.182E-3</v>
      </c>
      <c r="H4">
        <v>-1.5782999999999998E-2</v>
      </c>
      <c r="I4">
        <v>-9.4549999999999999E-3</v>
      </c>
      <c r="J4">
        <v>-2.3509999999999998E-3</v>
      </c>
    </row>
    <row r="5" spans="1:10" x14ac:dyDescent="0.3">
      <c r="A5">
        <v>4</v>
      </c>
      <c r="B5">
        <v>6.5859999999999998E-3</v>
      </c>
      <c r="C5">
        <v>2.5415E-2</v>
      </c>
      <c r="D5">
        <v>5.9811000000000003E-2</v>
      </c>
      <c r="E5">
        <v>-1.9123999999999999E-2</v>
      </c>
      <c r="F5">
        <v>-2.6564999999999998E-2</v>
      </c>
      <c r="G5">
        <v>3.6137000000000002E-2</v>
      </c>
      <c r="H5">
        <v>5.1999999999999998E-3</v>
      </c>
      <c r="I5">
        <v>6.5970000000000004E-3</v>
      </c>
      <c r="J5">
        <v>3.5170000000000002E-3</v>
      </c>
    </row>
    <row r="6" spans="1:10" x14ac:dyDescent="0.3">
      <c r="A6">
        <v>5</v>
      </c>
      <c r="B6">
        <v>1.536E-3</v>
      </c>
      <c r="C6">
        <v>6.2700000000000004E-3</v>
      </c>
      <c r="D6">
        <v>6.1250000000000002E-3</v>
      </c>
      <c r="E6">
        <v>-1.5968E-2</v>
      </c>
      <c r="F6">
        <v>-4.6522000000000001E-2</v>
      </c>
      <c r="G6">
        <v>4.1162999999999998E-2</v>
      </c>
      <c r="H6">
        <v>-4.8849999999999996E-3</v>
      </c>
      <c r="I6">
        <v>1.026E-3</v>
      </c>
      <c r="J6">
        <v>4.3199999999999998E-4</v>
      </c>
    </row>
    <row r="7" spans="1:10" x14ac:dyDescent="0.3">
      <c r="A7">
        <v>6</v>
      </c>
      <c r="B7">
        <v>2.9628000000000002E-2</v>
      </c>
      <c r="C7">
        <v>3.3907E-2</v>
      </c>
      <c r="D7">
        <v>1.6355999999999999E-2</v>
      </c>
      <c r="E7">
        <v>2.8121E-2</v>
      </c>
      <c r="F7">
        <v>3.4701000000000003E-2</v>
      </c>
      <c r="G7">
        <v>5.9979999999999999E-3</v>
      </c>
      <c r="H7">
        <v>1.3349E-2</v>
      </c>
      <c r="I7">
        <v>-2.92E-4</v>
      </c>
      <c r="J7">
        <v>-6.0099999999999997E-4</v>
      </c>
    </row>
    <row r="8" spans="1:10" x14ac:dyDescent="0.3">
      <c r="A8">
        <v>7</v>
      </c>
      <c r="B8">
        <v>1.1368E-2</v>
      </c>
      <c r="C8">
        <v>3.3362999999999997E-2</v>
      </c>
      <c r="D8">
        <v>4.2202999999999997E-2</v>
      </c>
      <c r="E8">
        <v>-2.2610999999999999E-2</v>
      </c>
      <c r="F8">
        <v>-3.8400999999999998E-2</v>
      </c>
      <c r="G8">
        <v>2.5423999999999999E-2</v>
      </c>
      <c r="H8">
        <v>1.9900000000000001E-4</v>
      </c>
      <c r="I8">
        <v>5.6639999999999998E-3</v>
      </c>
      <c r="J8">
        <v>3.4610000000000001E-3</v>
      </c>
    </row>
    <row r="9" spans="1:10" x14ac:dyDescent="0.3">
      <c r="A9">
        <v>8</v>
      </c>
      <c r="B9">
        <v>7.4349999999999998E-3</v>
      </c>
      <c r="C9">
        <v>3.8210000000000002E-3</v>
      </c>
      <c r="D9">
        <v>-2.3525000000000001E-2</v>
      </c>
      <c r="E9">
        <v>9.606E-3</v>
      </c>
      <c r="F9">
        <v>-5.8079999999999998E-3</v>
      </c>
      <c r="G9">
        <v>-2.7005000000000001E-2</v>
      </c>
      <c r="H9">
        <v>-1.4090000000000001E-3</v>
      </c>
      <c r="I9">
        <v>-6.2170000000000003E-3</v>
      </c>
      <c r="J9">
        <v>-1.431E-3</v>
      </c>
    </row>
    <row r="10" spans="1:10" x14ac:dyDescent="0.3">
      <c r="A10">
        <v>9</v>
      </c>
      <c r="B10">
        <v>-7.4024000000000006E-2</v>
      </c>
      <c r="C10">
        <v>-7.3570999999999998E-2</v>
      </c>
      <c r="D10">
        <v>-0.116397</v>
      </c>
      <c r="E10">
        <v>-8.4834000000000007E-2</v>
      </c>
      <c r="F10">
        <v>-9.1682E-2</v>
      </c>
      <c r="G10">
        <v>-2.9687999999999999E-2</v>
      </c>
      <c r="H10">
        <v>-2.0705000000000001E-2</v>
      </c>
      <c r="I10">
        <v>-6.4619999999999999E-3</v>
      </c>
      <c r="J10">
        <v>1.5299999999999999E-3</v>
      </c>
    </row>
    <row r="11" spans="1:10" x14ac:dyDescent="0.3">
      <c r="A11">
        <v>10</v>
      </c>
      <c r="B11">
        <v>1.1198E-2</v>
      </c>
      <c r="C11">
        <v>1.9053E-2</v>
      </c>
      <c r="D11">
        <v>1.7115999999999999E-2</v>
      </c>
      <c r="E11">
        <v>4.9509999999999997E-3</v>
      </c>
      <c r="F11">
        <v>4.7865999999999999E-2</v>
      </c>
      <c r="G11">
        <v>4.5671999999999997E-2</v>
      </c>
      <c r="H11">
        <v>-3.591E-3</v>
      </c>
      <c r="I11">
        <v>7.6860000000000001E-3</v>
      </c>
      <c r="J11">
        <v>3.803E-3</v>
      </c>
    </row>
    <row r="12" spans="1:10" x14ac:dyDescent="0.3">
      <c r="A12">
        <v>11</v>
      </c>
      <c r="B12">
        <v>-7.9490000000000005E-2</v>
      </c>
      <c r="C12">
        <v>-9.3410000000000007E-2</v>
      </c>
      <c r="D12">
        <v>-0.12751699999999999</v>
      </c>
      <c r="E12">
        <v>-5.4982000000000003E-2</v>
      </c>
      <c r="F12">
        <v>-3.5512000000000002E-2</v>
      </c>
      <c r="G12">
        <v>-8.2859000000000002E-2</v>
      </c>
      <c r="H12">
        <v>1.8423999999999999E-2</v>
      </c>
      <c r="I12">
        <v>1.9618E-2</v>
      </c>
      <c r="J12">
        <v>7.5700000000000003E-3</v>
      </c>
    </row>
    <row r="13" spans="1:10" x14ac:dyDescent="0.3">
      <c r="A13">
        <v>12</v>
      </c>
      <c r="B13">
        <v>7.4380000000000002E-2</v>
      </c>
      <c r="C13">
        <v>7.8926999999999997E-2</v>
      </c>
      <c r="D13">
        <v>0.107256</v>
      </c>
      <c r="E13">
        <v>6.4241000000000006E-2</v>
      </c>
      <c r="F13">
        <v>9.8423999999999998E-2</v>
      </c>
      <c r="G13">
        <v>0.11203</v>
      </c>
      <c r="H13">
        <v>3.3126999999999997E-2</v>
      </c>
      <c r="I13">
        <v>9.0679999999999997E-3</v>
      </c>
      <c r="J13">
        <v>2.5079999999999998E-3</v>
      </c>
    </row>
    <row r="14" spans="1:10" x14ac:dyDescent="0.3">
      <c r="A14">
        <v>13</v>
      </c>
      <c r="B14">
        <v>2.9343999999999999E-2</v>
      </c>
      <c r="C14">
        <v>3.3481999999999998E-2</v>
      </c>
      <c r="D14">
        <v>5.0494999999999998E-2</v>
      </c>
      <c r="E14">
        <v>2.5049999999999999E-2</v>
      </c>
      <c r="F14">
        <v>-1.5432E-2</v>
      </c>
      <c r="G14">
        <v>6.9300000000000004E-3</v>
      </c>
      <c r="H14">
        <v>-2.0409999999999998E-3</v>
      </c>
      <c r="I14">
        <v>-1.139E-3</v>
      </c>
      <c r="J14">
        <v>8.5999999999999998E-4</v>
      </c>
    </row>
    <row r="15" spans="1:10" x14ac:dyDescent="0.3">
      <c r="A15">
        <v>14</v>
      </c>
      <c r="B15">
        <v>1.4749999999999999E-2</v>
      </c>
      <c r="C15">
        <v>1.7548000000000001E-2</v>
      </c>
      <c r="D15">
        <v>-2.1155E-2</v>
      </c>
      <c r="E15">
        <v>9.1380000000000003E-3</v>
      </c>
      <c r="F15">
        <v>1.1247E-2</v>
      </c>
      <c r="G15">
        <v>4.1300000000000003E-2</v>
      </c>
      <c r="H15">
        <v>2.8868999999999999E-2</v>
      </c>
      <c r="I15">
        <v>2.1003999999999998E-2</v>
      </c>
      <c r="J15">
        <v>6.2480000000000001E-3</v>
      </c>
    </row>
    <row r="16" spans="1:10" x14ac:dyDescent="0.3">
      <c r="A16">
        <v>15</v>
      </c>
      <c r="B16">
        <v>3.6491999999999997E-2</v>
      </c>
      <c r="C16">
        <v>3.8594999999999997E-2</v>
      </c>
      <c r="D16">
        <v>3.3403000000000002E-2</v>
      </c>
      <c r="E16">
        <v>2.8872999999999999E-2</v>
      </c>
      <c r="F16">
        <v>2.3259999999999999E-2</v>
      </c>
      <c r="G16">
        <v>-1.6119999999999999E-3</v>
      </c>
      <c r="H16">
        <v>4.3540000000000002E-3</v>
      </c>
      <c r="I16">
        <v>-2.0049999999999998E-3</v>
      </c>
      <c r="J16">
        <v>1.833E-3</v>
      </c>
    </row>
    <row r="17" spans="1:10" x14ac:dyDescent="0.3">
      <c r="A17">
        <v>16</v>
      </c>
      <c r="B17">
        <v>-5.9621E-2</v>
      </c>
      <c r="C17">
        <v>-6.5394999999999995E-2</v>
      </c>
      <c r="D17">
        <v>-8.1781000000000006E-2</v>
      </c>
      <c r="E17">
        <v>-5.1639999999999998E-2</v>
      </c>
      <c r="F17">
        <v>-7.6123999999999997E-2</v>
      </c>
      <c r="G17">
        <v>1.382E-3</v>
      </c>
      <c r="H17">
        <v>1.6371E-2</v>
      </c>
      <c r="I17">
        <v>1.8928E-2</v>
      </c>
      <c r="J17">
        <v>7.1929999999999997E-3</v>
      </c>
    </row>
    <row r="18" spans="1:10" x14ac:dyDescent="0.3">
      <c r="A18">
        <v>17</v>
      </c>
      <c r="B18">
        <v>6.1476000000000003E-2</v>
      </c>
      <c r="C18">
        <v>6.6494999999999999E-2</v>
      </c>
      <c r="D18">
        <v>6.7516999999999994E-2</v>
      </c>
      <c r="E18">
        <v>5.7435E-2</v>
      </c>
      <c r="F18">
        <v>6.0227000000000003E-2</v>
      </c>
      <c r="G18">
        <v>1.5424E-2</v>
      </c>
      <c r="H18">
        <v>3.1952000000000001E-2</v>
      </c>
      <c r="I18">
        <v>1.0926E-2</v>
      </c>
      <c r="J18">
        <v>4.5989999999999998E-3</v>
      </c>
    </row>
    <row r="19" spans="1:10" x14ac:dyDescent="0.3">
      <c r="A19">
        <v>18</v>
      </c>
      <c r="B19">
        <v>9.1859999999999997E-3</v>
      </c>
      <c r="C19">
        <v>1.6208E-2</v>
      </c>
      <c r="D19">
        <v>6.7939999999999997E-3</v>
      </c>
      <c r="E19">
        <v>-1.9665999999999999E-2</v>
      </c>
      <c r="F19">
        <v>-2.6927E-2</v>
      </c>
      <c r="G19">
        <v>1.6903999999999999E-2</v>
      </c>
      <c r="H19">
        <v>2.5370000000000002E-3</v>
      </c>
      <c r="I19">
        <v>1.817E-3</v>
      </c>
      <c r="J19">
        <v>-6.38E-4</v>
      </c>
    </row>
    <row r="20" spans="1:10" x14ac:dyDescent="0.3">
      <c r="A20">
        <v>19</v>
      </c>
      <c r="B20">
        <v>-2.2235000000000001E-2</v>
      </c>
      <c r="C20">
        <v>-1.8853000000000002E-2</v>
      </c>
      <c r="D20">
        <v>-5.0567000000000001E-2</v>
      </c>
      <c r="E20">
        <v>-1.9427E-2</v>
      </c>
      <c r="F20">
        <v>-3.8559999999999997E-2</v>
      </c>
      <c r="G20">
        <v>3.6776999999999997E-2</v>
      </c>
      <c r="H20">
        <v>3.8123999999999998E-2</v>
      </c>
      <c r="I20">
        <v>2.7448E-2</v>
      </c>
      <c r="J20">
        <v>7.7879999999999998E-3</v>
      </c>
    </row>
    <row r="21" spans="1:10" x14ac:dyDescent="0.3">
      <c r="A21">
        <v>20</v>
      </c>
      <c r="B21">
        <v>2.1364000000000001E-2</v>
      </c>
      <c r="C21">
        <v>1.7690999999999998E-2</v>
      </c>
      <c r="D21">
        <v>2.0166E-2</v>
      </c>
      <c r="E21">
        <v>3.1150000000000001E-2</v>
      </c>
      <c r="F21">
        <v>1.6778000000000001E-2</v>
      </c>
      <c r="G21">
        <v>1.9087E-2</v>
      </c>
      <c r="H21">
        <v>-7.5880000000000001E-3</v>
      </c>
      <c r="I21">
        <v>-6.1399999999999996E-3</v>
      </c>
      <c r="J21">
        <v>-1.343E-3</v>
      </c>
    </row>
    <row r="22" spans="1:10" x14ac:dyDescent="0.3">
      <c r="A22">
        <v>21</v>
      </c>
      <c r="B22">
        <v>2.5176E-2</v>
      </c>
      <c r="C22">
        <v>2.0750999999999999E-2</v>
      </c>
      <c r="D22">
        <v>2.6794999999999999E-2</v>
      </c>
      <c r="E22">
        <v>3.3328999999999998E-2</v>
      </c>
      <c r="F22">
        <v>4.0987999999999997E-2</v>
      </c>
      <c r="G22">
        <v>1.1197E-2</v>
      </c>
      <c r="H22">
        <v>4.4419999999999998E-3</v>
      </c>
      <c r="I22">
        <v>2.0790000000000001E-3</v>
      </c>
      <c r="J22">
        <v>3.124E-3</v>
      </c>
    </row>
    <row r="23" spans="1:10" x14ac:dyDescent="0.3">
      <c r="A23">
        <v>22</v>
      </c>
      <c r="B23">
        <v>2.7663E-2</v>
      </c>
      <c r="C23">
        <v>3.739E-2</v>
      </c>
      <c r="D23">
        <v>3.9851999999999999E-2</v>
      </c>
      <c r="E23">
        <v>1.1209999999999999E-2</v>
      </c>
      <c r="F23">
        <v>-9.3999999999999997E-4</v>
      </c>
      <c r="G23">
        <v>-1.3129E-2</v>
      </c>
      <c r="H23">
        <v>4.7390000000000002E-3</v>
      </c>
      <c r="I23">
        <v>-3.4600000000000001E-4</v>
      </c>
      <c r="J23">
        <v>-4.7199999999999998E-4</v>
      </c>
    </row>
    <row r="24" spans="1:10" x14ac:dyDescent="0.3">
      <c r="A24">
        <v>23</v>
      </c>
      <c r="B24">
        <v>3.0023999999999999E-2</v>
      </c>
      <c r="C24">
        <v>2.7614E-2</v>
      </c>
      <c r="D24">
        <v>2.7484000000000001E-2</v>
      </c>
      <c r="E24">
        <v>2.9513999999999999E-2</v>
      </c>
      <c r="F24">
        <v>7.4459999999999998E-2</v>
      </c>
      <c r="G24">
        <v>7.6600000000000001E-3</v>
      </c>
      <c r="H24">
        <v>5.2599999999999999E-3</v>
      </c>
      <c r="I24">
        <v>-4.6799999999999999E-4</v>
      </c>
      <c r="J24">
        <v>1.549E-3</v>
      </c>
    </row>
    <row r="25" spans="1:10" x14ac:dyDescent="0.3">
      <c r="A25">
        <v>24</v>
      </c>
      <c r="B25">
        <v>-1.0687E-2</v>
      </c>
      <c r="C25">
        <v>1.232E-3</v>
      </c>
      <c r="D25">
        <v>-3.1517000000000003E-2</v>
      </c>
      <c r="E25">
        <v>-2.8632000000000001E-2</v>
      </c>
      <c r="F25">
        <v>-6.3483999999999999E-2</v>
      </c>
      <c r="G25">
        <v>1.2211E-2</v>
      </c>
      <c r="H25">
        <v>2.4166E-2</v>
      </c>
      <c r="I25">
        <v>2.0087000000000001E-2</v>
      </c>
      <c r="J25">
        <v>5.7739999999999996E-3</v>
      </c>
    </row>
    <row r="26" spans="1:10" x14ac:dyDescent="0.3">
      <c r="A26">
        <v>25</v>
      </c>
      <c r="B26">
        <v>-8.6071999999999996E-2</v>
      </c>
      <c r="C26">
        <v>-8.4104999999999999E-2</v>
      </c>
      <c r="D26">
        <v>-9.2617000000000005E-2</v>
      </c>
      <c r="E26">
        <v>-8.0833000000000002E-2</v>
      </c>
      <c r="F26">
        <v>-3.8490000000000003E-2</v>
      </c>
      <c r="G26">
        <v>-7.2856000000000004E-2</v>
      </c>
      <c r="H26">
        <v>1.0855E-2</v>
      </c>
      <c r="I26">
        <v>1.5723000000000001E-2</v>
      </c>
      <c r="J26">
        <v>8.7279999999999996E-3</v>
      </c>
    </row>
    <row r="27" spans="1:10" x14ac:dyDescent="0.3">
      <c r="A27">
        <v>26</v>
      </c>
      <c r="B27">
        <v>-0.14032500000000001</v>
      </c>
      <c r="C27">
        <v>-0.14321500000000001</v>
      </c>
      <c r="D27">
        <v>-0.24177999999999999</v>
      </c>
      <c r="E27">
        <v>-0.152064</v>
      </c>
      <c r="F27">
        <v>-0.17161899999999999</v>
      </c>
      <c r="G27">
        <v>-0.21557000000000001</v>
      </c>
      <c r="H27">
        <v>-6.5198999999999993E-2</v>
      </c>
      <c r="I27">
        <v>-5.2820000000000002E-3</v>
      </c>
      <c r="J27">
        <v>1.2364E-2</v>
      </c>
    </row>
    <row r="28" spans="1:10" x14ac:dyDescent="0.3">
      <c r="A28">
        <v>27</v>
      </c>
      <c r="B28">
        <v>0.102713</v>
      </c>
      <c r="C28">
        <v>0.123974</v>
      </c>
      <c r="D28">
        <v>0.129691</v>
      </c>
      <c r="E28">
        <v>5.6544999999999998E-2</v>
      </c>
      <c r="F28">
        <v>7.0963999999999999E-2</v>
      </c>
      <c r="G28">
        <v>8.5830000000000004E-2</v>
      </c>
      <c r="H28">
        <v>4.7320000000000001E-2</v>
      </c>
      <c r="I28">
        <v>1.7045000000000001E-2</v>
      </c>
      <c r="J28">
        <v>2.722E-3</v>
      </c>
    </row>
    <row r="29" spans="1:10" x14ac:dyDescent="0.3">
      <c r="A29">
        <v>28</v>
      </c>
      <c r="B29">
        <v>4.9033E-2</v>
      </c>
      <c r="C29">
        <v>5.0271999999999997E-2</v>
      </c>
      <c r="D29">
        <v>6.3838000000000006E-2</v>
      </c>
      <c r="E29">
        <v>5.2847999999999999E-2</v>
      </c>
      <c r="F29">
        <v>2.9315000000000001E-2</v>
      </c>
      <c r="G29">
        <v>1.7194999999999998E-2</v>
      </c>
      <c r="H29">
        <v>2.4303999999999999E-2</v>
      </c>
      <c r="I29">
        <v>6.7029999999999998E-3</v>
      </c>
      <c r="J29">
        <v>-7.8399999999999997E-4</v>
      </c>
    </row>
    <row r="30" spans="1:10" x14ac:dyDescent="0.3">
      <c r="A30">
        <v>29</v>
      </c>
      <c r="B30">
        <v>2.5843000000000001E-2</v>
      </c>
      <c r="C30">
        <v>2.2436000000000001E-2</v>
      </c>
      <c r="D30">
        <v>3.3723999999999997E-2</v>
      </c>
      <c r="E30">
        <v>3.4509999999999999E-2</v>
      </c>
      <c r="F30">
        <v>6.3960000000000003E-2</v>
      </c>
      <c r="G30">
        <v>2.3959999999999999E-2</v>
      </c>
      <c r="H30">
        <v>2.1052999999999999E-2</v>
      </c>
      <c r="I30">
        <v>6.5690000000000002E-3</v>
      </c>
      <c r="J30">
        <v>2.31E-4</v>
      </c>
    </row>
    <row r="31" spans="1:10" x14ac:dyDescent="0.3">
      <c r="A31">
        <v>30</v>
      </c>
      <c r="B31">
        <v>4.7787000000000003E-2</v>
      </c>
      <c r="C31">
        <v>5.7660000000000003E-2</v>
      </c>
      <c r="D31">
        <v>2.8775999999999999E-2</v>
      </c>
      <c r="E31">
        <v>1.9199999999999998E-2</v>
      </c>
      <c r="F31">
        <v>7.9292000000000001E-2</v>
      </c>
      <c r="G31">
        <v>3.5771999999999998E-2</v>
      </c>
      <c r="H31">
        <v>3.0530000000000002E-2</v>
      </c>
      <c r="I31">
        <v>1.3244000000000001E-2</v>
      </c>
      <c r="J31">
        <v>9.3499999999999996E-4</v>
      </c>
    </row>
    <row r="32" spans="1:10" x14ac:dyDescent="0.3">
      <c r="A32">
        <v>31</v>
      </c>
      <c r="B32">
        <v>6.3243999999999995E-2</v>
      </c>
      <c r="C32">
        <v>7.0475999999999997E-2</v>
      </c>
      <c r="D32">
        <v>5.3317000000000003E-2</v>
      </c>
      <c r="E32">
        <v>4.6138999999999999E-2</v>
      </c>
      <c r="F32">
        <v>2.8466000000000002E-2</v>
      </c>
      <c r="G32">
        <v>4.4130000000000003E-3</v>
      </c>
      <c r="H32">
        <v>-1.7943000000000001E-2</v>
      </c>
      <c r="I32">
        <v>-8.2699999999999996E-3</v>
      </c>
      <c r="J32">
        <v>-2.31E-4</v>
      </c>
    </row>
    <row r="33" spans="1:10" x14ac:dyDescent="0.3">
      <c r="A33">
        <v>32</v>
      </c>
      <c r="B33">
        <v>-3.3981999999999998E-2</v>
      </c>
      <c r="C33">
        <v>-3.7719999999999997E-2</v>
      </c>
      <c r="D33">
        <v>-3.3156999999999999E-2</v>
      </c>
      <c r="E33">
        <v>-2.068E-2</v>
      </c>
      <c r="F33">
        <v>-1.0155000000000001E-2</v>
      </c>
      <c r="G33">
        <v>-2.7004E-2</v>
      </c>
      <c r="H33">
        <v>-4.4070000000000003E-3</v>
      </c>
      <c r="I33">
        <v>-9.7400000000000004E-4</v>
      </c>
      <c r="J33" s="1">
        <v>-1.2E-5</v>
      </c>
    </row>
    <row r="34" spans="1:10" x14ac:dyDescent="0.3">
      <c r="A34">
        <v>33</v>
      </c>
      <c r="B34">
        <v>-3.0505000000000001E-2</v>
      </c>
      <c r="C34">
        <v>-2.3244000000000001E-2</v>
      </c>
      <c r="D34">
        <v>2.1791999999999999E-2</v>
      </c>
      <c r="E34">
        <v>-3.6151999999999997E-2</v>
      </c>
      <c r="F34">
        <v>1.3964000000000001E-2</v>
      </c>
      <c r="G34">
        <v>-3.0474999999999999E-2</v>
      </c>
      <c r="H34">
        <v>-5.1159999999999999E-3</v>
      </c>
      <c r="I34">
        <v>-5.5989999999999998E-3</v>
      </c>
      <c r="J34">
        <v>-4.6299999999999998E-4</v>
      </c>
    </row>
    <row r="35" spans="1:10" x14ac:dyDescent="0.3">
      <c r="A35">
        <v>34</v>
      </c>
      <c r="B35">
        <v>0.12094299999999999</v>
      </c>
      <c r="C35">
        <v>0.11058</v>
      </c>
      <c r="D35">
        <v>0.16758200000000001</v>
      </c>
      <c r="E35">
        <v>0.13338900000000001</v>
      </c>
      <c r="F35">
        <v>8.6097999999999994E-2</v>
      </c>
      <c r="G35">
        <v>9.2350000000000002E-2</v>
      </c>
      <c r="H35">
        <v>3.7021999999999999E-2</v>
      </c>
      <c r="I35">
        <v>1.1995E-2</v>
      </c>
      <c r="J35">
        <v>2.2000000000000001E-4</v>
      </c>
    </row>
    <row r="36" spans="1:10" x14ac:dyDescent="0.3">
      <c r="A36">
        <v>35</v>
      </c>
      <c r="B36">
        <v>3.8568999999999999E-2</v>
      </c>
      <c r="C36">
        <v>4.0405000000000003E-2</v>
      </c>
      <c r="D36">
        <v>8.2929000000000003E-2</v>
      </c>
      <c r="E36">
        <v>4.8937000000000001E-2</v>
      </c>
      <c r="F36">
        <v>6.8867999999999999E-2</v>
      </c>
      <c r="G36">
        <v>2.6974000000000001E-2</v>
      </c>
      <c r="H36">
        <v>1.505E-3</v>
      </c>
      <c r="I36">
        <v>8.5700000000000001E-4</v>
      </c>
      <c r="J36">
        <v>4.0499999999999998E-4</v>
      </c>
    </row>
    <row r="37" spans="1:10" x14ac:dyDescent="0.3">
      <c r="A37">
        <v>36</v>
      </c>
      <c r="B37">
        <v>-8.2179999999999996E-3</v>
      </c>
      <c r="C37">
        <v>-7.9150000000000002E-3</v>
      </c>
      <c r="D37">
        <v>4.7316999999999998E-2</v>
      </c>
      <c r="E37">
        <v>-7.8429999999999993E-3</v>
      </c>
      <c r="F37">
        <v>3.1247E-2</v>
      </c>
      <c r="G37">
        <v>3.5300000000000002E-4</v>
      </c>
      <c r="H37">
        <v>-1.8485999999999999E-2</v>
      </c>
      <c r="I37">
        <v>-7.4739999999999997E-3</v>
      </c>
      <c r="J37">
        <v>2.32E-4</v>
      </c>
    </row>
    <row r="38" spans="1:10" x14ac:dyDescent="0.3">
      <c r="A38">
        <v>37</v>
      </c>
      <c r="B38">
        <v>2.4629000000000002E-2</v>
      </c>
      <c r="C38">
        <v>2.8518999999999999E-2</v>
      </c>
      <c r="D38">
        <v>6.0178000000000002E-2</v>
      </c>
      <c r="E38">
        <v>2.2131999999999999E-2</v>
      </c>
      <c r="F38">
        <v>7.8469999999999998E-3</v>
      </c>
      <c r="G38">
        <v>3.3678E-2</v>
      </c>
      <c r="H38">
        <v>-2.2893E-2</v>
      </c>
      <c r="I38">
        <v>-1.5298000000000001E-2</v>
      </c>
      <c r="J38">
        <v>-5.7899999999999998E-4</v>
      </c>
    </row>
    <row r="39" spans="1:10" x14ac:dyDescent="0.3">
      <c r="A39">
        <v>38</v>
      </c>
      <c r="B39">
        <v>3.6264999999999999E-2</v>
      </c>
      <c r="C39">
        <v>3.7720999999999998E-2</v>
      </c>
      <c r="D39">
        <v>1.3854E-2</v>
      </c>
      <c r="E39">
        <v>2.4820999999999999E-2</v>
      </c>
      <c r="F39">
        <v>-7.2849999999999998E-3</v>
      </c>
      <c r="G39">
        <v>5.0236999999999997E-2</v>
      </c>
      <c r="H39">
        <v>-1.4891E-2</v>
      </c>
      <c r="I39">
        <v>-1.1528999999999999E-2</v>
      </c>
      <c r="J39">
        <v>-5.5599999999999996E-4</v>
      </c>
    </row>
    <row r="40" spans="1:10" x14ac:dyDescent="0.3">
      <c r="A40">
        <v>39</v>
      </c>
      <c r="B40">
        <v>4.2303E-2</v>
      </c>
      <c r="C40">
        <v>5.2012000000000003E-2</v>
      </c>
      <c r="D40">
        <v>1.772E-2</v>
      </c>
      <c r="E40">
        <v>2.9097000000000001E-2</v>
      </c>
      <c r="F40">
        <v>1.1927E-2</v>
      </c>
      <c r="G40">
        <v>7.5661999999999993E-2</v>
      </c>
      <c r="H40">
        <v>1.0377000000000001E-2</v>
      </c>
      <c r="I40">
        <v>7.2940000000000001E-3</v>
      </c>
      <c r="J40">
        <v>5.6800000000000004E-4</v>
      </c>
    </row>
    <row r="41" spans="1:10" x14ac:dyDescent="0.3">
      <c r="A41">
        <v>40</v>
      </c>
      <c r="B41">
        <v>1.5970999999999999E-2</v>
      </c>
      <c r="C41">
        <v>4.5700000000000003E-3</v>
      </c>
      <c r="D41">
        <v>2.709E-3</v>
      </c>
      <c r="E41">
        <v>3.4229999999999997E-2</v>
      </c>
      <c r="F41">
        <v>1.6352999999999999E-2</v>
      </c>
      <c r="G41">
        <v>8.0420000000000005E-3</v>
      </c>
      <c r="H41">
        <v>6.2069999999999998E-3</v>
      </c>
      <c r="I41">
        <v>2.036E-3</v>
      </c>
      <c r="J41">
        <v>6.0300000000000002E-4</v>
      </c>
    </row>
    <row r="42" spans="1:10" x14ac:dyDescent="0.3">
      <c r="A42">
        <v>41</v>
      </c>
      <c r="B42">
        <v>1.5601E-2</v>
      </c>
      <c r="C42">
        <v>2.4091999999999999E-2</v>
      </c>
      <c r="D42">
        <v>1.8516999999999999E-2</v>
      </c>
      <c r="E42">
        <v>-1.0839E-2</v>
      </c>
      <c r="F42">
        <v>9.4590000000000004E-3</v>
      </c>
      <c r="G42">
        <v>2.6033000000000001E-2</v>
      </c>
      <c r="H42">
        <v>2.1874000000000001E-2</v>
      </c>
      <c r="I42">
        <v>8.2450000000000006E-3</v>
      </c>
      <c r="J42">
        <v>-1.7160000000000001E-3</v>
      </c>
    </row>
    <row r="43" spans="1:10" x14ac:dyDescent="0.3">
      <c r="A43">
        <v>42</v>
      </c>
      <c r="B43">
        <v>1.7697999999999998E-2</v>
      </c>
      <c r="C43">
        <v>2.0726999999999999E-2</v>
      </c>
      <c r="D43">
        <v>-3.6947000000000001E-2</v>
      </c>
      <c r="E43">
        <v>7.7039999999999999E-3</v>
      </c>
      <c r="F43">
        <v>-6.6534999999999997E-2</v>
      </c>
      <c r="G43">
        <v>4.3258999999999999E-2</v>
      </c>
      <c r="H43">
        <v>1.409E-2</v>
      </c>
      <c r="I43">
        <v>1.1103999999999999E-2</v>
      </c>
      <c r="J43">
        <v>1.6590000000000001E-3</v>
      </c>
    </row>
    <row r="44" spans="1:10" x14ac:dyDescent="0.3">
      <c r="A44">
        <v>43</v>
      </c>
      <c r="B44">
        <v>2.4459999999999999E-2</v>
      </c>
      <c r="C44">
        <v>2.8205000000000001E-2</v>
      </c>
      <c r="D44">
        <v>2.1791999999999999E-2</v>
      </c>
      <c r="E44">
        <v>1.4364E-2</v>
      </c>
      <c r="F44">
        <v>1.5576E-2</v>
      </c>
      <c r="G44">
        <v>2.1316000000000002E-2</v>
      </c>
      <c r="H44">
        <v>-3.4459999999999998E-3</v>
      </c>
      <c r="I44">
        <v>-2.006E-3</v>
      </c>
      <c r="J44">
        <v>-3.2499999999999999E-4</v>
      </c>
    </row>
    <row r="45" spans="1:10" x14ac:dyDescent="0.3">
      <c r="A45">
        <v>44</v>
      </c>
      <c r="B45">
        <v>-4.3027000000000003E-2</v>
      </c>
      <c r="C45">
        <v>-4.7116999999999999E-2</v>
      </c>
      <c r="D45">
        <v>-2.9225999999999999E-2</v>
      </c>
      <c r="E45">
        <v>-3.3158E-2</v>
      </c>
      <c r="F45">
        <v>-3.9503000000000003E-2</v>
      </c>
      <c r="G45">
        <v>-5.8492000000000002E-2</v>
      </c>
      <c r="H45">
        <v>-1.5188999999999999E-2</v>
      </c>
      <c r="I45">
        <v>-9.214E-3</v>
      </c>
      <c r="J45">
        <v>-1.0089999999999999E-3</v>
      </c>
    </row>
    <row r="46" spans="1:10" x14ac:dyDescent="0.3">
      <c r="A46">
        <v>45</v>
      </c>
      <c r="B46">
        <v>5.6718999999999999E-2</v>
      </c>
      <c r="C46">
        <v>6.6693000000000002E-2</v>
      </c>
      <c r="D46">
        <v>4.1634999999999998E-2</v>
      </c>
      <c r="E46">
        <v>3.1295999999999997E-2</v>
      </c>
      <c r="F46">
        <v>1.0661E-2</v>
      </c>
      <c r="G46">
        <v>6.8901000000000004E-2</v>
      </c>
      <c r="H46">
        <v>5.2960000000000004E-3</v>
      </c>
      <c r="I46" s="1">
        <v>-8.7000000000000001E-5</v>
      </c>
      <c r="J46">
        <v>-3.3609999999999998E-3</v>
      </c>
    </row>
    <row r="47" spans="1:10" x14ac:dyDescent="0.3">
      <c r="A47">
        <v>46</v>
      </c>
      <c r="B47">
        <v>-2.0684999999999999E-2</v>
      </c>
      <c r="C47">
        <v>-1.2775999999999999E-2</v>
      </c>
      <c r="D47">
        <v>-4.4290000000000003E-2</v>
      </c>
      <c r="E47">
        <v>-4.6407999999999998E-2</v>
      </c>
      <c r="F47">
        <v>-4.1706E-2</v>
      </c>
      <c r="G47">
        <v>-2.1319000000000001E-2</v>
      </c>
      <c r="H47">
        <v>-1.186E-3</v>
      </c>
      <c r="I47">
        <v>2.7049999999999999E-3</v>
      </c>
      <c r="J47">
        <v>-5.71E-4</v>
      </c>
    </row>
    <row r="48" spans="1:10" x14ac:dyDescent="0.3">
      <c r="A48">
        <v>47</v>
      </c>
      <c r="B48">
        <v>3.9370000000000002E-2</v>
      </c>
      <c r="C48">
        <v>3.8899999999999997E-2</v>
      </c>
      <c r="D48">
        <v>2.2460999999999998E-2</v>
      </c>
      <c r="E48">
        <v>4.2972999999999997E-2</v>
      </c>
      <c r="F48">
        <v>1.4958000000000001E-2</v>
      </c>
      <c r="G48">
        <v>9.2630000000000004E-2</v>
      </c>
      <c r="H48">
        <v>-3.4200000000000002E-4</v>
      </c>
      <c r="I48">
        <v>-3.594E-3</v>
      </c>
      <c r="J48">
        <v>-2.1250000000000002E-3</v>
      </c>
    </row>
    <row r="49" spans="1:10" x14ac:dyDescent="0.3">
      <c r="A49">
        <v>48</v>
      </c>
      <c r="B49">
        <v>-5.3115000000000002E-2</v>
      </c>
      <c r="C49">
        <v>-5.7957000000000002E-2</v>
      </c>
      <c r="D49">
        <v>-0.100204</v>
      </c>
      <c r="E49">
        <v>-3.7026999999999997E-2</v>
      </c>
      <c r="F49">
        <v>-2.05E-4</v>
      </c>
      <c r="G49">
        <v>-8.7975999999999999E-2</v>
      </c>
      <c r="H49">
        <v>-3.6580000000000001E-2</v>
      </c>
      <c r="I49">
        <v>-2.0188000000000001E-2</v>
      </c>
      <c r="J49">
        <v>-6.9210000000000001E-3</v>
      </c>
    </row>
    <row r="50" spans="1:10" x14ac:dyDescent="0.3">
      <c r="A50">
        <v>49</v>
      </c>
      <c r="B50">
        <v>-2.9579000000000001E-2</v>
      </c>
      <c r="C50">
        <v>-2.7793000000000002E-2</v>
      </c>
      <c r="D50">
        <v>1.0283E-2</v>
      </c>
      <c r="E50">
        <v>-3.4894000000000001E-2</v>
      </c>
      <c r="F50">
        <v>-4.4163000000000001E-2</v>
      </c>
      <c r="G50">
        <v>-3.5448E-2</v>
      </c>
      <c r="H50">
        <v>-2.1545000000000002E-2</v>
      </c>
      <c r="I50">
        <v>-1.1523E-2</v>
      </c>
      <c r="J50">
        <v>-4.3309999999999998E-3</v>
      </c>
    </row>
    <row r="51" spans="1:10" x14ac:dyDescent="0.3">
      <c r="A51">
        <v>50</v>
      </c>
      <c r="B51">
        <v>2.8330999999999999E-2</v>
      </c>
      <c r="C51">
        <v>3.3036999999999997E-2</v>
      </c>
      <c r="D51">
        <v>1.1509E-2</v>
      </c>
      <c r="E51">
        <v>5.176E-3</v>
      </c>
      <c r="F51">
        <v>-3.4396000000000003E-2</v>
      </c>
      <c r="G51">
        <v>6.0755999999999998E-2</v>
      </c>
      <c r="H51">
        <v>-2.9364000000000001E-2</v>
      </c>
      <c r="I51">
        <v>-2.8524999999999998E-2</v>
      </c>
      <c r="J51">
        <v>-1.4116999999999999E-2</v>
      </c>
    </row>
    <row r="52" spans="1:10" x14ac:dyDescent="0.3">
      <c r="A52">
        <v>51</v>
      </c>
      <c r="B52">
        <v>-8.7522000000000003E-2</v>
      </c>
      <c r="C52">
        <v>-9.2789999999999997E-2</v>
      </c>
      <c r="D52">
        <v>-0.104241</v>
      </c>
      <c r="E52">
        <v>-6.9769999999999999E-2</v>
      </c>
      <c r="F52">
        <v>-6.3313999999999995E-2</v>
      </c>
      <c r="G52">
        <v>-4.1737000000000003E-2</v>
      </c>
      <c r="H52">
        <v>-6.9342000000000001E-2</v>
      </c>
      <c r="I52">
        <v>-3.8802000000000003E-2</v>
      </c>
      <c r="J52">
        <v>-4.9820000000000003E-3</v>
      </c>
    </row>
    <row r="53" spans="1:10" x14ac:dyDescent="0.3">
      <c r="A53">
        <v>52</v>
      </c>
      <c r="B53">
        <v>4.4190000000000002E-3</v>
      </c>
      <c r="C53">
        <v>-2.284E-3</v>
      </c>
      <c r="D53">
        <v>1.944E-3</v>
      </c>
      <c r="E53">
        <v>1.9762999999999999E-2</v>
      </c>
      <c r="F53">
        <v>6.1159999999999999E-3</v>
      </c>
      <c r="G53">
        <v>-4.7987000000000002E-2</v>
      </c>
      <c r="H53">
        <v>1.8467000000000001E-2</v>
      </c>
      <c r="I53">
        <v>7.5770000000000004E-3</v>
      </c>
      <c r="J53">
        <v>5.9439999999999996E-3</v>
      </c>
    </row>
    <row r="54" spans="1:10" x14ac:dyDescent="0.3">
      <c r="A54">
        <v>53</v>
      </c>
      <c r="B54">
        <v>-8.9857999999999993E-2</v>
      </c>
      <c r="C54">
        <v>-8.7528999999999996E-2</v>
      </c>
      <c r="D54">
        <v>-8.7372000000000005E-2</v>
      </c>
      <c r="E54">
        <v>-9.1749999999999998E-2</v>
      </c>
      <c r="F54">
        <v>-5.2954000000000001E-2</v>
      </c>
      <c r="G54">
        <v>-7.7409000000000006E-2</v>
      </c>
      <c r="H54">
        <v>-3.6900000000000002E-2</v>
      </c>
      <c r="I54">
        <v>-1.5651999999999999E-2</v>
      </c>
      <c r="J54">
        <v>-5.9610000000000002E-3</v>
      </c>
    </row>
    <row r="55" spans="1:10" x14ac:dyDescent="0.3">
      <c r="A55">
        <v>54</v>
      </c>
      <c r="B55">
        <v>7.8170000000000003E-2</v>
      </c>
      <c r="C55">
        <v>8.8654999999999998E-2</v>
      </c>
      <c r="D55">
        <v>0.10041799999999999</v>
      </c>
      <c r="E55">
        <v>5.0396999999999997E-2</v>
      </c>
      <c r="F55">
        <v>-3.4970000000000001E-3</v>
      </c>
      <c r="G55">
        <v>8.2647999999999999E-2</v>
      </c>
      <c r="H55">
        <v>4.3485000000000003E-2</v>
      </c>
      <c r="I55">
        <v>2.5063999999999999E-2</v>
      </c>
      <c r="J55">
        <v>4.0899999999999999E-3</v>
      </c>
    </row>
    <row r="56" spans="1:10" x14ac:dyDescent="0.3">
      <c r="A56">
        <v>55</v>
      </c>
      <c r="B56">
        <v>-4.6854E-2</v>
      </c>
      <c r="C56">
        <v>-3.9121999999999997E-2</v>
      </c>
      <c r="D56">
        <v>-2.0230000000000001E-2</v>
      </c>
      <c r="E56">
        <v>-6.3118999999999995E-2</v>
      </c>
      <c r="F56">
        <v>-1.3351999999999999E-2</v>
      </c>
      <c r="G56">
        <v>-6.2009000000000002E-2</v>
      </c>
      <c r="H56">
        <v>-4.5302000000000002E-2</v>
      </c>
      <c r="I56">
        <v>-3.0894999999999999E-2</v>
      </c>
      <c r="J56">
        <v>-8.1329999999999996E-3</v>
      </c>
    </row>
    <row r="57" spans="1:10" x14ac:dyDescent="0.3">
      <c r="A57">
        <v>56</v>
      </c>
      <c r="B57">
        <v>-9.8352999999999996E-2</v>
      </c>
      <c r="C57">
        <v>-9.6268000000000006E-2</v>
      </c>
      <c r="D57">
        <v>-0.101595</v>
      </c>
      <c r="E57">
        <v>-9.6754000000000007E-2</v>
      </c>
      <c r="F57">
        <v>-0.122613</v>
      </c>
      <c r="G57">
        <v>-0.13778399999999999</v>
      </c>
      <c r="H57">
        <v>-6.1661000000000001E-2</v>
      </c>
      <c r="I57">
        <v>-4.2333999999999997E-2</v>
      </c>
      <c r="J57">
        <v>-1.1995E-2</v>
      </c>
    </row>
    <row r="58" spans="1:10" x14ac:dyDescent="0.3">
      <c r="A58">
        <v>57</v>
      </c>
      <c r="B58">
        <v>7.2076000000000001E-2</v>
      </c>
      <c r="C58">
        <v>7.6038999999999995E-2</v>
      </c>
      <c r="D58">
        <v>0.105827</v>
      </c>
      <c r="E58">
        <v>5.7248E-2</v>
      </c>
      <c r="F58">
        <v>-1.9980999999999999E-2</v>
      </c>
      <c r="G58">
        <v>3.4450000000000001E-2</v>
      </c>
      <c r="H58">
        <v>-7.4809999999999998E-3</v>
      </c>
      <c r="I58">
        <v>-1.2867E-2</v>
      </c>
      <c r="J58">
        <v>-1.2589999999999999E-3</v>
      </c>
    </row>
    <row r="59" spans="1:10" x14ac:dyDescent="0.3">
      <c r="A59">
        <v>58</v>
      </c>
      <c r="B59">
        <v>7.2005E-2</v>
      </c>
      <c r="C59">
        <v>5.2111999999999999E-2</v>
      </c>
      <c r="D59">
        <v>2.1797E-2</v>
      </c>
      <c r="E59">
        <v>0.12370399999999999</v>
      </c>
      <c r="F59">
        <v>0.144874</v>
      </c>
      <c r="G59">
        <v>5.9645999999999998E-2</v>
      </c>
      <c r="H59">
        <v>6.4360000000000001E-2</v>
      </c>
      <c r="I59">
        <v>3.7377000000000001E-2</v>
      </c>
      <c r="J59">
        <v>6.914E-3</v>
      </c>
    </row>
    <row r="60" spans="1:10" x14ac:dyDescent="0.3">
      <c r="A60">
        <v>59</v>
      </c>
      <c r="B60">
        <v>-4.7784E-2</v>
      </c>
      <c r="C60">
        <v>-5.9215999999999998E-2</v>
      </c>
      <c r="D60">
        <v>-6.7360000000000003E-2</v>
      </c>
      <c r="E60">
        <v>-1.8294999999999999E-2</v>
      </c>
      <c r="F60">
        <v>-2.6728999999999999E-2</v>
      </c>
      <c r="G60">
        <v>-5.1655E-2</v>
      </c>
      <c r="H60">
        <v>-1.5633000000000001E-2</v>
      </c>
      <c r="I60">
        <v>-8.7430000000000008E-3</v>
      </c>
      <c r="J60">
        <v>1.176E-3</v>
      </c>
    </row>
    <row r="61" spans="1:10" x14ac:dyDescent="0.3">
      <c r="A61">
        <v>60</v>
      </c>
      <c r="B61">
        <v>6.8621000000000001E-2</v>
      </c>
      <c r="C61">
        <v>6.4295000000000005E-2</v>
      </c>
      <c r="D61">
        <v>9.3660999999999994E-2</v>
      </c>
      <c r="E61">
        <v>8.6210999999999996E-2</v>
      </c>
      <c r="F61">
        <v>8.7362999999999996E-2</v>
      </c>
      <c r="G61">
        <v>9.8962999999999995E-2</v>
      </c>
      <c r="H61">
        <v>5.0311000000000002E-2</v>
      </c>
      <c r="I61">
        <v>3.2759999999999997E-2</v>
      </c>
      <c r="J61">
        <v>7.7320000000000002E-3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A38-C5F9-4519-8327-1222222465BA}">
  <dimension ref="A1:D32"/>
  <sheetViews>
    <sheetView topLeftCell="A5" workbookViewId="0">
      <selection activeCell="G2" sqref="G2"/>
    </sheetView>
  </sheetViews>
  <sheetFormatPr defaultRowHeight="14.4" x14ac:dyDescent="0.3"/>
  <sheetData>
    <row r="1" spans="1:4" x14ac:dyDescent="0.3">
      <c r="A1" t="s">
        <v>9</v>
      </c>
      <c r="B1" t="s">
        <v>11</v>
      </c>
      <c r="C1" t="s">
        <v>12</v>
      </c>
      <c r="D1" t="s">
        <v>10</v>
      </c>
    </row>
    <row r="2" spans="1:4" x14ac:dyDescent="0.3">
      <c r="A2">
        <v>1</v>
      </c>
      <c r="B2">
        <v>1.3414427552271395E-3</v>
      </c>
      <c r="C2">
        <v>3.0248370607161897E-2</v>
      </c>
      <c r="D2">
        <v>4.4347603798186953E-2</v>
      </c>
    </row>
    <row r="3" spans="1:4" x14ac:dyDescent="0.3">
      <c r="A3">
        <v>2</v>
      </c>
      <c r="B3">
        <v>8.875454601049864E-3</v>
      </c>
      <c r="C3">
        <v>4.5865410721622861E-3</v>
      </c>
      <c r="D3">
        <v>1.9351084971022849</v>
      </c>
    </row>
    <row r="4" spans="1:4" x14ac:dyDescent="0.3">
      <c r="A4">
        <v>3</v>
      </c>
      <c r="B4">
        <v>5.1181823308871048E-4</v>
      </c>
      <c r="C4">
        <v>2.4970050267073544E-4</v>
      </c>
      <c r="D4">
        <v>2.0497284851829609</v>
      </c>
    </row>
    <row r="5" spans="1:4" x14ac:dyDescent="0.3">
      <c r="A5">
        <v>4</v>
      </c>
      <c r="B5">
        <v>1.4626672037529952E-2</v>
      </c>
      <c r="C5">
        <v>1.4604373436233307E-2</v>
      </c>
      <c r="D5">
        <v>1.0015268440918748</v>
      </c>
    </row>
    <row r="6" spans="1:4" x14ac:dyDescent="0.3">
      <c r="A6">
        <v>5</v>
      </c>
      <c r="B6">
        <v>-2.9384006233838531E-3</v>
      </c>
      <c r="C6">
        <v>7.0390114887983104E-3</v>
      </c>
      <c r="D6">
        <v>-0.41744506711772572</v>
      </c>
    </row>
    <row r="7" spans="1:4" x14ac:dyDescent="0.3">
      <c r="A7">
        <v>6</v>
      </c>
      <c r="B7">
        <v>1.9393997770799851E-4</v>
      </c>
      <c r="C7">
        <v>2.5481030122884271E-3</v>
      </c>
      <c r="D7">
        <v>7.611151384881526E-2</v>
      </c>
    </row>
    <row r="8" spans="1:4" x14ac:dyDescent="0.3">
      <c r="A8">
        <v>7</v>
      </c>
      <c r="B8">
        <v>1.1231592428231612E-2</v>
      </c>
      <c r="C8">
        <v>0.10589062189101711</v>
      </c>
      <c r="D8">
        <v>0.10606786727337568</v>
      </c>
    </row>
    <row r="9" spans="1:4" x14ac:dyDescent="0.3">
      <c r="A9">
        <v>8</v>
      </c>
      <c r="B9">
        <v>3.6771117366985517E-2</v>
      </c>
      <c r="C9">
        <v>2.531415321643669E-2</v>
      </c>
      <c r="D9">
        <v>1.4525912461930477</v>
      </c>
    </row>
    <row r="10" spans="1:4" x14ac:dyDescent="0.3">
      <c r="A10">
        <v>9</v>
      </c>
      <c r="B10">
        <v>1.25104974649391E-2</v>
      </c>
      <c r="C10">
        <v>6.7567132540131162E-3</v>
      </c>
      <c r="D10">
        <v>1.8515655459418161</v>
      </c>
    </row>
    <row r="11" spans="1:4" x14ac:dyDescent="0.3">
      <c r="A11">
        <v>10</v>
      </c>
      <c r="B11">
        <v>-2.6720974633309864E-3</v>
      </c>
      <c r="C11">
        <v>1.8564948797365069E-4</v>
      </c>
      <c r="D11">
        <v>-14.393239068400977</v>
      </c>
    </row>
    <row r="12" spans="1:4" x14ac:dyDescent="0.3">
      <c r="A12">
        <v>11</v>
      </c>
      <c r="B12">
        <v>-5.7424798789004836E-4</v>
      </c>
      <c r="C12">
        <v>2.1168511415644467E-3</v>
      </c>
      <c r="D12">
        <v>-0.27127461946410347</v>
      </c>
    </row>
    <row r="13" spans="1:4" x14ac:dyDescent="0.3">
      <c r="A13">
        <v>12</v>
      </c>
      <c r="B13">
        <v>7.4513971713541984E-3</v>
      </c>
      <c r="C13">
        <v>1.5217568860892122E-3</v>
      </c>
      <c r="D13">
        <v>4.8965752936421172</v>
      </c>
    </row>
    <row r="14" spans="1:4" x14ac:dyDescent="0.3">
      <c r="A14">
        <v>13</v>
      </c>
      <c r="B14">
        <v>-2.8504750740432306E-4</v>
      </c>
      <c r="C14">
        <v>2.465521143061564E-2</v>
      </c>
      <c r="D14">
        <v>-1.1561349137341607E-2</v>
      </c>
    </row>
    <row r="15" spans="1:4" x14ac:dyDescent="0.3">
      <c r="A15">
        <v>14</v>
      </c>
      <c r="B15">
        <v>7.1571823741155586E-3</v>
      </c>
      <c r="C15">
        <v>8.6898817180800138E-3</v>
      </c>
      <c r="D15">
        <v>0.82362253092863758</v>
      </c>
    </row>
    <row r="16" spans="1:4" x14ac:dyDescent="0.3">
      <c r="A16">
        <v>15</v>
      </c>
      <c r="B16">
        <v>6.7124123434196461E-5</v>
      </c>
      <c r="C16">
        <v>5.0140141141340449E-3</v>
      </c>
      <c r="D16">
        <v>1.3387302449943196E-2</v>
      </c>
    </row>
    <row r="17" spans="1:4" x14ac:dyDescent="0.3">
      <c r="A17">
        <v>16</v>
      </c>
      <c r="B17">
        <v>4.278882471084048E-3</v>
      </c>
      <c r="C17">
        <v>1.0701343381613935E-2</v>
      </c>
      <c r="D17">
        <v>0.39984535758712597</v>
      </c>
    </row>
    <row r="18" spans="1:4" x14ac:dyDescent="0.3">
      <c r="A18">
        <v>17</v>
      </c>
      <c r="B18">
        <v>1.8940630615937336E-2</v>
      </c>
      <c r="C18">
        <v>3.6913087439346369E-2</v>
      </c>
      <c r="D18">
        <v>0.51311423481060958</v>
      </c>
    </row>
    <row r="19" spans="1:4" x14ac:dyDescent="0.3">
      <c r="A19">
        <v>18</v>
      </c>
      <c r="B19">
        <v>-1.6443349607502683E-3</v>
      </c>
      <c r="C19">
        <v>2.0055376525089246E-2</v>
      </c>
      <c r="D19">
        <v>-8.1989732712981364E-2</v>
      </c>
    </row>
    <row r="20" spans="1:4" x14ac:dyDescent="0.3">
      <c r="A20">
        <v>19</v>
      </c>
      <c r="B20">
        <v>-1.4557470419334563E-3</v>
      </c>
      <c r="C20">
        <v>2.8241823831531864E-3</v>
      </c>
      <c r="D20">
        <v>-0.51545787220304151</v>
      </c>
    </row>
    <row r="21" spans="1:4" x14ac:dyDescent="0.3">
      <c r="A21">
        <v>20</v>
      </c>
      <c r="B21">
        <v>-2.0383896206975912E-3</v>
      </c>
      <c r="C21">
        <v>4.2771540463309955E-3</v>
      </c>
      <c r="D21">
        <v>-0.47657615288515298</v>
      </c>
    </row>
    <row r="22" spans="1:4" x14ac:dyDescent="0.3">
      <c r="A22">
        <v>21</v>
      </c>
      <c r="B22">
        <v>7.6247554179110447E-3</v>
      </c>
      <c r="C22">
        <v>2.5673337241746329E-2</v>
      </c>
      <c r="D22">
        <v>0.2969912071077675</v>
      </c>
    </row>
    <row r="23" spans="1:4" x14ac:dyDescent="0.3">
      <c r="A23">
        <v>22</v>
      </c>
      <c r="B23">
        <v>2.8150567833788297E-2</v>
      </c>
      <c r="C23">
        <v>1.8822686873725257E-3</v>
      </c>
      <c r="D23">
        <v>14.955658574485401</v>
      </c>
    </row>
    <row r="24" spans="1:4" x14ac:dyDescent="0.3">
      <c r="A24">
        <v>23</v>
      </c>
      <c r="B24">
        <v>2.2357959576720567E-3</v>
      </c>
      <c r="C24">
        <v>2.1475808585602375E-2</v>
      </c>
      <c r="D24">
        <v>0.10410764971945967</v>
      </c>
    </row>
    <row r="25" spans="1:4" x14ac:dyDescent="0.3">
      <c r="A25">
        <v>24</v>
      </c>
      <c r="B25">
        <v>1.9512721308513181E-4</v>
      </c>
      <c r="C25">
        <v>6.7023719202869893E-3</v>
      </c>
      <c r="D25">
        <v>2.9113158058942309E-2</v>
      </c>
    </row>
    <row r="26" spans="1:4" x14ac:dyDescent="0.3">
      <c r="A26">
        <v>25</v>
      </c>
      <c r="B26">
        <v>2.3500970130622158E-2</v>
      </c>
      <c r="C26">
        <v>5.2829976301396776E-2</v>
      </c>
      <c r="D26">
        <v>0.44484158002548291</v>
      </c>
    </row>
    <row r="27" spans="1:4" x14ac:dyDescent="0.3">
      <c r="A27">
        <v>26</v>
      </c>
      <c r="B27">
        <v>2.8635674261336631E-3</v>
      </c>
      <c r="C27">
        <v>1.0673524954687447E-2</v>
      </c>
      <c r="D27">
        <v>0.2682869472166346</v>
      </c>
    </row>
    <row r="28" spans="1:4" x14ac:dyDescent="0.3">
      <c r="A28">
        <v>27</v>
      </c>
      <c r="B28">
        <v>2.4903883647383749E-2</v>
      </c>
      <c r="C28">
        <v>1.6153309427820611E-3</v>
      </c>
      <c r="D28">
        <v>15.417202127318969</v>
      </c>
    </row>
    <row r="29" spans="1:4" x14ac:dyDescent="0.3">
      <c r="A29">
        <v>28</v>
      </c>
      <c r="B29">
        <v>4.7020139219136397E-4</v>
      </c>
      <c r="C29">
        <v>2.9184682845709497E-3</v>
      </c>
      <c r="D29">
        <v>0.16111238716458737</v>
      </c>
    </row>
    <row r="30" spans="1:4" x14ac:dyDescent="0.3">
      <c r="A30">
        <v>29</v>
      </c>
      <c r="B30">
        <v>4.3856343002229344E-3</v>
      </c>
      <c r="C30">
        <v>1.4696701665487463E-3</v>
      </c>
      <c r="D30">
        <v>2.9840942546461298</v>
      </c>
    </row>
    <row r="31" spans="1:4" x14ac:dyDescent="0.3">
      <c r="A31">
        <v>30</v>
      </c>
      <c r="B31">
        <v>4.7986839254475413E-3</v>
      </c>
      <c r="C31">
        <v>1.8730364174324866E-2</v>
      </c>
      <c r="D31">
        <v>0.25619811130129877</v>
      </c>
    </row>
    <row r="32" spans="1:4" x14ac:dyDescent="0.3">
      <c r="A32">
        <v>31</v>
      </c>
      <c r="B32">
        <v>-1.4657331852456744E-3</v>
      </c>
      <c r="C32">
        <v>6.0098223035837076E-2</v>
      </c>
      <c r="D32">
        <v>-2.4388960458475543E-2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ADA1-9A79-4391-B8EE-18CBB802AEB4}">
  <dimension ref="A1:L61"/>
  <sheetViews>
    <sheetView workbookViewId="0">
      <selection activeCell="B1" sqref="B1:B1048576"/>
    </sheetView>
  </sheetViews>
  <sheetFormatPr defaultRowHeight="14.4" x14ac:dyDescent="0.3"/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-5.9203864096027708E-2</v>
      </c>
      <c r="C2">
        <v>-4.2956458514370868E-2</v>
      </c>
      <c r="D2">
        <v>-5.7247260764820014E-2</v>
      </c>
      <c r="E2">
        <v>-6.1735793538032123E-2</v>
      </c>
      <c r="F2">
        <v>-5.5405861649170496E-2</v>
      </c>
      <c r="G2">
        <v>-1.8447817748337175E-2</v>
      </c>
      <c r="H2">
        <v>-8.3724918627117433E-3</v>
      </c>
      <c r="I2">
        <v>9.8723339910560589E-4</v>
      </c>
      <c r="K2">
        <f>B2-'60 month Index Returns'!C2</f>
        <v>-2.1475864096027711E-2</v>
      </c>
      <c r="L2">
        <f>K2*1.2</f>
        <v>-2.5771036915233251E-2</v>
      </c>
    </row>
    <row r="3" spans="1:12" x14ac:dyDescent="0.3">
      <c r="A3">
        <v>2</v>
      </c>
      <c r="B3">
        <v>-1.3588390674292924E-2</v>
      </c>
      <c r="C3">
        <v>1.3230511471184784E-2</v>
      </c>
      <c r="D3">
        <v>-2.9847553012631881E-2</v>
      </c>
      <c r="E3">
        <v>-1.2508039322473765E-3</v>
      </c>
      <c r="F3">
        <v>3.9702964048649481E-2</v>
      </c>
      <c r="G3">
        <v>1.216284943121761E-3</v>
      </c>
      <c r="H3">
        <v>1.115316764794989E-2</v>
      </c>
      <c r="I3">
        <v>-1.13643494006496E-2</v>
      </c>
    </row>
    <row r="4" spans="1:12" x14ac:dyDescent="0.3">
      <c r="A4">
        <v>3</v>
      </c>
      <c r="B4">
        <v>1.836217259595407E-3</v>
      </c>
      <c r="C4">
        <v>1.0517717028250379E-2</v>
      </c>
      <c r="D4">
        <v>-5.3261235078772319E-3</v>
      </c>
      <c r="E4">
        <v>-3.7588154064347103E-2</v>
      </c>
      <c r="F4">
        <v>-2.7775616666290838E-2</v>
      </c>
      <c r="G4">
        <v>-2.2719494366699049E-2</v>
      </c>
      <c r="H4">
        <v>-7.1946773103550334E-3</v>
      </c>
      <c r="I4">
        <v>1.3707577082471584E-2</v>
      </c>
    </row>
    <row r="5" spans="1:12" x14ac:dyDescent="0.3">
      <c r="A5">
        <v>4</v>
      </c>
      <c r="B5">
        <v>3.5403180316752644E-2</v>
      </c>
      <c r="C5">
        <v>5.8878779448453801E-2</v>
      </c>
      <c r="D5">
        <v>-4.027898674010915E-3</v>
      </c>
      <c r="E5">
        <v>-3.0473339837700068E-2</v>
      </c>
      <c r="F5">
        <v>3.5834041976156417E-2</v>
      </c>
      <c r="G5">
        <v>6.4913325768282777E-3</v>
      </c>
      <c r="H5">
        <v>7.6111036838109672E-3</v>
      </c>
      <c r="I5">
        <v>4.8850826476083634E-3</v>
      </c>
    </row>
    <row r="6" spans="1:12" x14ac:dyDescent="0.3">
      <c r="A6">
        <v>5</v>
      </c>
      <c r="B6">
        <v>9.464695274382302E-3</v>
      </c>
      <c r="C6">
        <v>4.0842812335812563E-3</v>
      </c>
      <c r="D6">
        <v>-4.678784531817351E-2</v>
      </c>
      <c r="E6">
        <v>-5.2910622498993802E-2</v>
      </c>
      <c r="F6">
        <v>3.4728012000758132E-2</v>
      </c>
      <c r="G6">
        <v>-1.1375130852298047E-2</v>
      </c>
      <c r="H6">
        <v>2.5807090419426642E-3</v>
      </c>
      <c r="I6">
        <v>-8.5512463213714945E-4</v>
      </c>
    </row>
    <row r="7" spans="1:12" x14ac:dyDescent="0.3">
      <c r="A7">
        <v>6</v>
      </c>
      <c r="B7">
        <v>2.9706744491332336E-2</v>
      </c>
      <c r="C7">
        <v>1.9261713225113636E-2</v>
      </c>
      <c r="D7">
        <v>2.3296912443968698E-2</v>
      </c>
      <c r="E7">
        <v>2.7053476002738146E-2</v>
      </c>
      <c r="F7">
        <v>7.1516057033520122E-3</v>
      </c>
      <c r="G7">
        <v>2.3481882335125038E-2</v>
      </c>
      <c r="H7">
        <v>-5.1010720849512846E-3</v>
      </c>
      <c r="I7">
        <v>-1.5198889454016398E-2</v>
      </c>
    </row>
    <row r="8" spans="1:12" x14ac:dyDescent="0.3">
      <c r="A8">
        <v>7</v>
      </c>
      <c r="B8">
        <v>2.6441488880007309E-2</v>
      </c>
      <c r="C8">
        <v>4.225906564738692E-2</v>
      </c>
      <c r="D8">
        <v>-5.0557705084085955E-2</v>
      </c>
      <c r="E8">
        <v>-3.6072331725257693E-2</v>
      </c>
      <c r="F8">
        <v>4.2509142605448746E-2</v>
      </c>
      <c r="G8">
        <v>-1.072678632112745E-3</v>
      </c>
      <c r="H8">
        <v>8.7540222253899569E-3</v>
      </c>
      <c r="I8">
        <v>-1.6840853562005665E-4</v>
      </c>
    </row>
    <row r="9" spans="1:12" x14ac:dyDescent="0.3">
      <c r="A9">
        <v>8</v>
      </c>
      <c r="B9">
        <v>1.6038082005179283E-2</v>
      </c>
      <c r="C9">
        <v>-2.4652859203451508E-2</v>
      </c>
      <c r="D9">
        <v>2.9997417798943313E-2</v>
      </c>
      <c r="E9">
        <v>2.0419746275533628E-3</v>
      </c>
      <c r="F9">
        <v>-1.321439992958639E-2</v>
      </c>
      <c r="G9">
        <v>-6.7345011944571452E-3</v>
      </c>
      <c r="H9">
        <v>-6.0370246719377019E-3</v>
      </c>
      <c r="I9">
        <v>-1.3370445106704151E-3</v>
      </c>
    </row>
    <row r="10" spans="1:12" x14ac:dyDescent="0.3">
      <c r="A10">
        <v>9</v>
      </c>
      <c r="B10">
        <v>-6.1489523982608138E-2</v>
      </c>
      <c r="C10">
        <v>-0.1182798095816278</v>
      </c>
      <c r="D10">
        <v>-6.3901532283572149E-2</v>
      </c>
      <c r="E10">
        <v>-8.7169782132117041E-2</v>
      </c>
      <c r="F10">
        <v>-1.798642267645266E-2</v>
      </c>
      <c r="G10">
        <v>-1.2718882554767906E-2</v>
      </c>
      <c r="H10">
        <v>-9.6756787231861759E-3</v>
      </c>
      <c r="I10">
        <v>-3.8018953740719093E-3</v>
      </c>
    </row>
    <row r="11" spans="1:12" x14ac:dyDescent="0.3">
      <c r="A11">
        <v>10</v>
      </c>
      <c r="B11">
        <v>2.6003956048954398E-2</v>
      </c>
      <c r="C11">
        <v>1.6998329041523347E-2</v>
      </c>
      <c r="D11">
        <v>-1.0646555895587533E-2</v>
      </c>
      <c r="E11">
        <v>4.9722749794249628E-2</v>
      </c>
      <c r="F11">
        <v>5.2324915272407832E-2</v>
      </c>
      <c r="G11">
        <v>-2.5965479739036351E-3</v>
      </c>
      <c r="H11">
        <v>9.3279402170030785E-3</v>
      </c>
      <c r="I11">
        <v>1.5331726639473589E-2</v>
      </c>
    </row>
    <row r="12" spans="1:12" x14ac:dyDescent="0.3">
      <c r="A12">
        <v>11</v>
      </c>
      <c r="B12">
        <v>-9.0426083227455656E-2</v>
      </c>
      <c r="C12">
        <v>-0.12942606214545171</v>
      </c>
      <c r="D12">
        <v>-5.2910367856065593E-2</v>
      </c>
      <c r="E12">
        <v>-3.9108499180751294E-2</v>
      </c>
      <c r="F12">
        <v>-9.0794309936618509E-2</v>
      </c>
      <c r="G12">
        <v>8.9703946102924082E-3</v>
      </c>
      <c r="H12">
        <v>2.4117225423863804E-2</v>
      </c>
      <c r="I12">
        <v>6.2877492283701713E-3</v>
      </c>
    </row>
    <row r="13" spans="1:12" x14ac:dyDescent="0.3">
      <c r="A13">
        <v>12</v>
      </c>
      <c r="B13">
        <v>7.5938076926699627E-2</v>
      </c>
      <c r="C13">
        <v>0.10592134026974438</v>
      </c>
      <c r="D13">
        <v>5.8613005990847393E-2</v>
      </c>
      <c r="E13">
        <v>0.10107352628786041</v>
      </c>
      <c r="F13">
        <v>0.11343949751795077</v>
      </c>
      <c r="G13">
        <v>2.1993302026146792E-2</v>
      </c>
      <c r="H13">
        <v>1.4448410164627088E-2</v>
      </c>
      <c r="I13">
        <v>2.5242876403169506E-3</v>
      </c>
    </row>
    <row r="14" spans="1:12" x14ac:dyDescent="0.3">
      <c r="A14">
        <v>13</v>
      </c>
      <c r="B14">
        <v>3.9694715489121742E-2</v>
      </c>
      <c r="C14">
        <v>4.9089116009467165E-2</v>
      </c>
      <c r="D14">
        <v>2.6378995510239641E-2</v>
      </c>
      <c r="E14">
        <v>-1.7150243319756717E-2</v>
      </c>
      <c r="F14">
        <v>3.5332088920338525E-2</v>
      </c>
      <c r="G14">
        <v>2.347414664759536E-3</v>
      </c>
      <c r="H14">
        <v>-1.5316392381112217E-3</v>
      </c>
      <c r="I14">
        <v>-8.4096878792173681E-3</v>
      </c>
    </row>
    <row r="15" spans="1:12" x14ac:dyDescent="0.3">
      <c r="A15">
        <v>14</v>
      </c>
      <c r="B15">
        <v>1.9157539893484055E-2</v>
      </c>
      <c r="C15">
        <v>-2.3328056204088385E-2</v>
      </c>
      <c r="D15">
        <v>-3.1594878876051655E-2</v>
      </c>
      <c r="E15">
        <v>1.8533879893028078E-2</v>
      </c>
      <c r="F15">
        <v>3.5921412500285257E-2</v>
      </c>
      <c r="G15">
        <v>2.9660966856227957E-2</v>
      </c>
      <c r="H15">
        <v>2.2808813798503538E-2</v>
      </c>
      <c r="I15">
        <v>-7.0486465473064662E-3</v>
      </c>
    </row>
    <row r="16" spans="1:12" x14ac:dyDescent="0.3">
      <c r="A16">
        <v>15</v>
      </c>
      <c r="B16">
        <v>4.3238991998206563E-2</v>
      </c>
      <c r="C16">
        <v>3.9524487234024103E-2</v>
      </c>
      <c r="D16">
        <v>2.1666087071311558E-2</v>
      </c>
      <c r="E16">
        <v>2.7165481623412986E-2</v>
      </c>
      <c r="F16">
        <v>-8.96752633458117E-3</v>
      </c>
      <c r="G16">
        <v>7.7065218249898031E-3</v>
      </c>
      <c r="H16">
        <v>6.1928500657684911E-4</v>
      </c>
      <c r="I16">
        <v>5.9932296734397164E-3</v>
      </c>
    </row>
    <row r="17" spans="1:9" x14ac:dyDescent="0.3">
      <c r="A17">
        <v>16</v>
      </c>
      <c r="B17">
        <v>-5.7299862479616485E-2</v>
      </c>
      <c r="C17">
        <v>-8.1357370593584694E-2</v>
      </c>
      <c r="D17">
        <v>-5.3965813502504019E-2</v>
      </c>
      <c r="E17">
        <v>-6.2946633720812856E-2</v>
      </c>
      <c r="F17">
        <v>1.4731951627923179E-2</v>
      </c>
      <c r="G17">
        <v>1.7309195281306682E-2</v>
      </c>
      <c r="H17">
        <v>2.1061802177984333E-2</v>
      </c>
      <c r="I17">
        <v>-8.6316422080967743E-5</v>
      </c>
    </row>
    <row r="18" spans="1:9" x14ac:dyDescent="0.3">
      <c r="A18">
        <v>17</v>
      </c>
      <c r="B18">
        <v>5.8152473842725927E-2</v>
      </c>
      <c r="C18">
        <v>6.7754306201858475E-2</v>
      </c>
      <c r="D18">
        <v>7.8256358461769787E-2</v>
      </c>
      <c r="E18">
        <v>6.3830075214852802E-2</v>
      </c>
      <c r="F18">
        <v>2.061847865297331E-2</v>
      </c>
      <c r="G18">
        <v>4.6635682617700638E-2</v>
      </c>
      <c r="H18">
        <v>7.8355995098192445E-3</v>
      </c>
      <c r="I18">
        <v>7.0662994147588712E-4</v>
      </c>
    </row>
    <row r="19" spans="1:9" x14ac:dyDescent="0.3">
      <c r="A19">
        <v>18</v>
      </c>
      <c r="B19">
        <v>1.5826935364617004E-2</v>
      </c>
      <c r="C19">
        <v>5.3604230729586153E-3</v>
      </c>
      <c r="D19">
        <v>-9.6709897004061893E-3</v>
      </c>
      <c r="E19">
        <v>-2.1853346517564043E-2</v>
      </c>
      <c r="F19">
        <v>2.9309040376846958E-2</v>
      </c>
      <c r="G19">
        <v>-3.6799152612751731E-3</v>
      </c>
      <c r="H19">
        <v>2.1644494966401692E-3</v>
      </c>
      <c r="I19">
        <v>-1.1263816235087957E-4</v>
      </c>
    </row>
    <row r="20" spans="1:9" x14ac:dyDescent="0.3">
      <c r="A20">
        <v>19</v>
      </c>
      <c r="B20">
        <v>-2.16088865405617E-2</v>
      </c>
      <c r="C20">
        <v>-5.2220825652600444E-2</v>
      </c>
      <c r="D20">
        <v>-6.826330295650912E-3</v>
      </c>
      <c r="E20">
        <v>-3.8496213526902107E-2</v>
      </c>
      <c r="F20">
        <v>3.2883259168959879E-2</v>
      </c>
      <c r="G20">
        <v>2.701165409942154E-2</v>
      </c>
      <c r="H20">
        <v>3.2639188740024569E-2</v>
      </c>
      <c r="I20">
        <v>-1.1625577577760518E-2</v>
      </c>
    </row>
    <row r="21" spans="1:9" x14ac:dyDescent="0.3">
      <c r="A21">
        <v>20</v>
      </c>
      <c r="B21">
        <v>1.7609313350075605E-2</v>
      </c>
      <c r="C21">
        <v>2.0769538554224174E-2</v>
      </c>
      <c r="D21">
        <v>5.0945802928819076E-3</v>
      </c>
      <c r="E21">
        <v>1.5307241992591605E-2</v>
      </c>
      <c r="F21">
        <v>4.9398338709463863E-2</v>
      </c>
      <c r="G21">
        <v>-1.3693590375230985E-2</v>
      </c>
      <c r="H21">
        <v>-7.4371726017464067E-3</v>
      </c>
      <c r="I21">
        <v>5.6130060113257114E-3</v>
      </c>
    </row>
    <row r="22" spans="1:9" x14ac:dyDescent="0.3">
      <c r="A22">
        <v>21</v>
      </c>
      <c r="B22">
        <v>5.538035538254384E-3</v>
      </c>
      <c r="C22">
        <v>2.5241138073797222E-2</v>
      </c>
      <c r="D22">
        <v>5.7938324104148002E-2</v>
      </c>
      <c r="E22">
        <v>5.4582800021285835E-2</v>
      </c>
      <c r="F22">
        <v>-1.6674793353992599E-3</v>
      </c>
      <c r="G22">
        <v>4.9947880759093699E-3</v>
      </c>
      <c r="H22">
        <v>1.8331386075669598E-3</v>
      </c>
      <c r="I22">
        <v>-6.2866113464902177E-3</v>
      </c>
    </row>
    <row r="23" spans="1:9" x14ac:dyDescent="0.3">
      <c r="A23">
        <v>22</v>
      </c>
      <c r="B23">
        <v>3.7333846328931351E-2</v>
      </c>
      <c r="C23">
        <v>3.8922363054845144E-2</v>
      </c>
      <c r="D23">
        <v>3.3360989532985948E-2</v>
      </c>
      <c r="E23">
        <v>3.944148911911056E-3</v>
      </c>
      <c r="F23">
        <v>1.8067172807301447E-2</v>
      </c>
      <c r="G23">
        <v>2.5273532858696539E-5</v>
      </c>
      <c r="H23">
        <v>3.7408857632009202E-3</v>
      </c>
      <c r="I23">
        <v>-6.5402351341811689E-3</v>
      </c>
    </row>
    <row r="24" spans="1:9" x14ac:dyDescent="0.3">
      <c r="A24">
        <v>23</v>
      </c>
      <c r="B24">
        <v>3.0661193285532538E-2</v>
      </c>
      <c r="C24">
        <v>2.9014957702259044E-2</v>
      </c>
      <c r="D24">
        <v>6.6672376881327489E-2</v>
      </c>
      <c r="E24">
        <v>7.0363382042804165E-2</v>
      </c>
      <c r="F24">
        <v>-3.6364586318512505E-4</v>
      </c>
      <c r="G24">
        <v>8.9656238646043992E-3</v>
      </c>
      <c r="H24">
        <v>9.2646924480421268E-4</v>
      </c>
      <c r="I24">
        <v>5.1766027511387386E-3</v>
      </c>
    </row>
    <row r="25" spans="1:9" x14ac:dyDescent="0.3">
      <c r="A25">
        <v>24</v>
      </c>
      <c r="B25">
        <v>1.3627235449482833E-3</v>
      </c>
      <c r="C25">
        <v>-3.6004194294962023E-2</v>
      </c>
      <c r="D25">
        <v>-2.7091293909241403E-2</v>
      </c>
      <c r="E25">
        <v>-6.3220812091550393E-2</v>
      </c>
      <c r="F25">
        <v>2.2066866207322407E-2</v>
      </c>
      <c r="G25">
        <v>2.4637213462965771E-2</v>
      </c>
      <c r="H25">
        <v>1.9790289108673715E-2</v>
      </c>
      <c r="I25">
        <v>7.3394164452629754E-3</v>
      </c>
    </row>
    <row r="26" spans="1:9" x14ac:dyDescent="0.3">
      <c r="A26">
        <v>25</v>
      </c>
      <c r="B26">
        <v>-8.1568240835937722E-2</v>
      </c>
      <c r="C26">
        <v>-9.1338587179294023E-2</v>
      </c>
      <c r="D26">
        <v>-6.1042644143506838E-2</v>
      </c>
      <c r="E26">
        <v>-4.0736796842212125E-2</v>
      </c>
      <c r="F26">
        <v>-7.8966621270353837E-2</v>
      </c>
      <c r="G26">
        <v>1.7381678006353325E-2</v>
      </c>
      <c r="H26">
        <v>1.8972953977191637E-2</v>
      </c>
      <c r="I26">
        <v>1.2862374069254834E-2</v>
      </c>
    </row>
    <row r="27" spans="1:9" x14ac:dyDescent="0.3">
      <c r="A27">
        <v>26</v>
      </c>
      <c r="B27">
        <v>-0.15540354300632198</v>
      </c>
      <c r="C27">
        <v>-0.23917229083857647</v>
      </c>
      <c r="D27">
        <v>-0.1629128218452765</v>
      </c>
      <c r="E27">
        <v>-0.1620418221923523</v>
      </c>
      <c r="F27">
        <v>-0.22975316615040778</v>
      </c>
      <c r="G27">
        <v>-7.1164435627261241E-2</v>
      </c>
      <c r="H27">
        <v>-5.9150857814444817E-3</v>
      </c>
      <c r="I27">
        <v>1.9004291826134313E-2</v>
      </c>
    </row>
    <row r="28" spans="1:9" x14ac:dyDescent="0.3">
      <c r="A28">
        <v>27</v>
      </c>
      <c r="B28">
        <v>0.13085529018017444</v>
      </c>
      <c r="C28">
        <v>0.13132950133536</v>
      </c>
      <c r="D28">
        <v>6.0403228444034472E-2</v>
      </c>
      <c r="E28">
        <v>7.7165031371382434E-2</v>
      </c>
      <c r="F28">
        <v>0.10734355354759324</v>
      </c>
      <c r="G28">
        <v>4.1637612017296453E-2</v>
      </c>
      <c r="H28">
        <v>1.4412649344006845E-2</v>
      </c>
      <c r="I28">
        <v>-5.2613750513725317E-3</v>
      </c>
    </row>
    <row r="29" spans="1:9" x14ac:dyDescent="0.3">
      <c r="A29">
        <v>28</v>
      </c>
      <c r="B29">
        <v>5.8395990518415278E-2</v>
      </c>
      <c r="C29">
        <v>6.3644409616437969E-2</v>
      </c>
      <c r="D29">
        <v>4.060842317972637E-2</v>
      </c>
      <c r="E29">
        <v>3.4647548424902919E-2</v>
      </c>
      <c r="F29">
        <v>7.0888859879569919E-3</v>
      </c>
      <c r="G29">
        <v>2.8567301366885067E-2</v>
      </c>
      <c r="H29">
        <v>2.6561892580408532E-3</v>
      </c>
      <c r="I29">
        <v>-2.9648825549049933E-3</v>
      </c>
    </row>
    <row r="30" spans="1:9" x14ac:dyDescent="0.3">
      <c r="A30">
        <v>29</v>
      </c>
      <c r="B30">
        <v>1.8254301971382635E-2</v>
      </c>
      <c r="C30">
        <v>3.2841759816001688E-2</v>
      </c>
      <c r="D30">
        <v>1.3608417168762543E-2</v>
      </c>
      <c r="E30">
        <v>5.7947829899629183E-2</v>
      </c>
      <c r="F30">
        <v>-6.278277495212245E-3</v>
      </c>
      <c r="G30">
        <v>2.6720641544864063E-2</v>
      </c>
      <c r="H30">
        <v>1.0432801862357725E-2</v>
      </c>
      <c r="I30">
        <v>-1.8562897759486611E-3</v>
      </c>
    </row>
    <row r="31" spans="1:9" x14ac:dyDescent="0.3">
      <c r="A31">
        <v>30</v>
      </c>
      <c r="B31">
        <v>4.5218538912914864E-2</v>
      </c>
      <c r="C31">
        <v>3.4089182339315391E-2</v>
      </c>
      <c r="D31">
        <v>2.2222426247612524E-2</v>
      </c>
      <c r="E31">
        <v>8.541065323361352E-2</v>
      </c>
      <c r="F31">
        <v>4.2209664079444209E-3</v>
      </c>
      <c r="G31">
        <v>5.3914281508730622E-2</v>
      </c>
      <c r="H31">
        <v>1.6846144261926186E-2</v>
      </c>
      <c r="I31">
        <v>5.5117691313568582E-3</v>
      </c>
    </row>
    <row r="32" spans="1:9" x14ac:dyDescent="0.3">
      <c r="A32">
        <v>31</v>
      </c>
      <c r="B32">
        <v>6.8578781214914036E-2</v>
      </c>
      <c r="C32">
        <v>5.0025952720387262E-2</v>
      </c>
      <c r="D32">
        <v>4.0375627037596187E-2</v>
      </c>
      <c r="E32">
        <v>2.0505818517001055E-2</v>
      </c>
      <c r="F32">
        <v>-1.3892066692314794E-2</v>
      </c>
      <c r="G32">
        <v>-2.9234063431560337E-2</v>
      </c>
      <c r="H32">
        <v>-1.7299314489121011E-2</v>
      </c>
      <c r="I32">
        <v>-6.462810020823999E-3</v>
      </c>
    </row>
    <row r="33" spans="1:9" x14ac:dyDescent="0.3">
      <c r="A33">
        <v>32</v>
      </c>
      <c r="B33">
        <v>-4.2487158988930511E-2</v>
      </c>
      <c r="C33">
        <v>-3.3413504082464178E-2</v>
      </c>
      <c r="D33">
        <v>-9.4759168336767431E-3</v>
      </c>
      <c r="E33">
        <v>-1.7468480050142843E-2</v>
      </c>
      <c r="F33">
        <v>-4.1992753780021624E-2</v>
      </c>
      <c r="G33">
        <v>4.5918882376002985E-3</v>
      </c>
      <c r="H33">
        <v>2.1601575585777199E-3</v>
      </c>
      <c r="I33">
        <v>-9.4158669508923119E-4</v>
      </c>
    </row>
    <row r="34" spans="1:9" x14ac:dyDescent="0.3">
      <c r="A34">
        <v>33</v>
      </c>
      <c r="B34">
        <v>-2.6378593033670104E-2</v>
      </c>
      <c r="C34">
        <v>2.1852344560289096E-2</v>
      </c>
      <c r="D34">
        <v>-4.4238634957611829E-2</v>
      </c>
      <c r="E34">
        <v>2.5302969520636331E-2</v>
      </c>
      <c r="F34">
        <v>-3.6801896681135135E-2</v>
      </c>
      <c r="G34">
        <v>6.1637683743735973E-3</v>
      </c>
      <c r="H34">
        <v>-2.4696642713440075E-3</v>
      </c>
      <c r="I34">
        <v>-8.8530445437792551E-3</v>
      </c>
    </row>
    <row r="35" spans="1:9" x14ac:dyDescent="0.3">
      <c r="A35">
        <v>34</v>
      </c>
      <c r="B35">
        <v>0.10186972893870051</v>
      </c>
      <c r="C35">
        <v>0.16737359347059844</v>
      </c>
      <c r="D35">
        <v>0.15608810315303834</v>
      </c>
      <c r="E35">
        <v>8.1382388193421973E-2</v>
      </c>
      <c r="F35">
        <v>8.0952075409962826E-2</v>
      </c>
      <c r="G35">
        <v>5.5939855944867278E-2</v>
      </c>
      <c r="H35">
        <v>1.1305665588440031E-2</v>
      </c>
      <c r="I35">
        <v>1.0441919815414931E-2</v>
      </c>
    </row>
    <row r="36" spans="1:9" x14ac:dyDescent="0.3">
      <c r="A36">
        <v>35</v>
      </c>
      <c r="B36">
        <v>4.8343420066769414E-2</v>
      </c>
      <c r="C36">
        <v>8.4563743241986566E-2</v>
      </c>
      <c r="D36">
        <v>2.4473018943688054E-2</v>
      </c>
      <c r="E36">
        <v>6.8616979740638712E-2</v>
      </c>
      <c r="F36">
        <v>3.4641051701823043E-2</v>
      </c>
      <c r="G36">
        <v>-4.0275677808231554E-3</v>
      </c>
      <c r="H36">
        <v>2.9131129453558173E-3</v>
      </c>
      <c r="I36">
        <v>3.111326709034704E-3</v>
      </c>
    </row>
    <row r="37" spans="1:9" x14ac:dyDescent="0.3">
      <c r="A37">
        <v>36</v>
      </c>
      <c r="B37">
        <v>-4.9289020379231687E-3</v>
      </c>
      <c r="C37">
        <v>4.9602930048205263E-2</v>
      </c>
      <c r="D37">
        <v>5.8703107204270896E-3</v>
      </c>
      <c r="E37">
        <v>2.6762794228237741E-2</v>
      </c>
      <c r="F37">
        <v>-1.9567334426493464E-3</v>
      </c>
      <c r="G37">
        <v>-1.9542408635154919E-2</v>
      </c>
      <c r="H37">
        <v>-3.1675164883007917E-3</v>
      </c>
      <c r="I37">
        <v>6.4996586658209714E-3</v>
      </c>
    </row>
    <row r="38" spans="1:9" x14ac:dyDescent="0.3">
      <c r="A38">
        <v>37</v>
      </c>
      <c r="B38">
        <v>1.9883067111110618E-2</v>
      </c>
      <c r="C38">
        <v>5.9469149812490019E-2</v>
      </c>
      <c r="D38">
        <v>1.6197896347573383E-2</v>
      </c>
      <c r="E38">
        <v>2.9643841848030206E-4</v>
      </c>
      <c r="F38">
        <v>1.4518110057692733E-2</v>
      </c>
      <c r="G38">
        <v>-2.26849089159912E-2</v>
      </c>
      <c r="H38">
        <v>-1.4881759222226655E-2</v>
      </c>
      <c r="I38">
        <v>1.5044818060246566E-2</v>
      </c>
    </row>
    <row r="39" spans="1:9" x14ac:dyDescent="0.3">
      <c r="A39">
        <v>38</v>
      </c>
      <c r="B39">
        <v>4.0835552127114275E-2</v>
      </c>
      <c r="C39">
        <v>1.5779246140730299E-2</v>
      </c>
      <c r="D39">
        <v>4.0784950447248537E-2</v>
      </c>
      <c r="E39">
        <v>-2.2680982467727089E-2</v>
      </c>
      <c r="F39">
        <v>7.3432882671673833E-2</v>
      </c>
      <c r="G39">
        <v>-1.1186884272303696E-2</v>
      </c>
      <c r="H39">
        <v>-1.947906823585667E-2</v>
      </c>
      <c r="I39">
        <v>-5.9619979363760229E-3</v>
      </c>
    </row>
    <row r="40" spans="1:9" x14ac:dyDescent="0.3">
      <c r="A40">
        <v>39</v>
      </c>
      <c r="B40">
        <v>5.374164971543955E-2</v>
      </c>
      <c r="C40">
        <v>1.8934413351477764E-2</v>
      </c>
      <c r="D40">
        <v>2.472380513962007E-2</v>
      </c>
      <c r="E40">
        <v>1.8338304964907667E-2</v>
      </c>
      <c r="F40">
        <v>4.1354990652373538E-2</v>
      </c>
      <c r="G40">
        <v>6.1648954602992459E-3</v>
      </c>
      <c r="H40">
        <v>6.1593077641046781E-3</v>
      </c>
      <c r="I40">
        <v>2.5514305168609806E-3</v>
      </c>
    </row>
    <row r="41" spans="1:9" x14ac:dyDescent="0.3">
      <c r="A41">
        <v>40</v>
      </c>
      <c r="B41">
        <v>-1.5121340481122694E-3</v>
      </c>
      <c r="C41">
        <v>-5.6406461986431696E-4</v>
      </c>
      <c r="D41">
        <v>5.54321421124956E-2</v>
      </c>
      <c r="E41">
        <v>2.6573897348605859E-2</v>
      </c>
      <c r="F41">
        <v>1.6669950058404492E-2</v>
      </c>
      <c r="G41">
        <v>-1.2861163134670273E-2</v>
      </c>
      <c r="H41">
        <v>7.1400508607519647E-3</v>
      </c>
      <c r="I41">
        <v>1.4796014314594066E-2</v>
      </c>
    </row>
    <row r="42" spans="1:9" x14ac:dyDescent="0.3">
      <c r="A42">
        <v>41</v>
      </c>
      <c r="B42">
        <v>2.7269815394648327E-2</v>
      </c>
      <c r="C42">
        <v>1.2216453100033253E-2</v>
      </c>
      <c r="D42">
        <v>-2.8727323477342082E-2</v>
      </c>
      <c r="E42">
        <v>3.3201071194282816E-3</v>
      </c>
      <c r="F42">
        <v>-1.4540372240932097E-2</v>
      </c>
      <c r="G42">
        <v>1.6578669593025976E-2</v>
      </c>
      <c r="H42">
        <v>1.1806423056507073E-2</v>
      </c>
      <c r="I42">
        <v>3.0263765351453416E-3</v>
      </c>
    </row>
    <row r="43" spans="1:9" x14ac:dyDescent="0.3">
      <c r="A43">
        <v>42</v>
      </c>
      <c r="B43">
        <v>3.7277868578774034E-2</v>
      </c>
      <c r="C43">
        <v>-3.5476558437482035E-2</v>
      </c>
      <c r="D43">
        <v>1.0399566884286796E-2</v>
      </c>
      <c r="E43">
        <v>-5.8700468362885831E-2</v>
      </c>
      <c r="F43">
        <v>6.2971648228436053E-2</v>
      </c>
      <c r="G43">
        <v>2.194774797051717E-2</v>
      </c>
      <c r="H43">
        <v>7.6460113214875843E-3</v>
      </c>
      <c r="I43">
        <v>-3.2468611236185991E-3</v>
      </c>
    </row>
    <row r="44" spans="1:9" x14ac:dyDescent="0.3">
      <c r="A44">
        <v>43</v>
      </c>
      <c r="B44">
        <v>5.0464085063186795E-2</v>
      </c>
      <c r="C44">
        <v>2.306764548223806E-2</v>
      </c>
      <c r="D44">
        <v>4.2153695140332965E-2</v>
      </c>
      <c r="E44">
        <v>8.9577146078982546E-3</v>
      </c>
      <c r="F44">
        <v>6.7070163227888863E-2</v>
      </c>
      <c r="G44">
        <v>7.4900170417843302E-4</v>
      </c>
      <c r="H44">
        <v>3.7567001682824652E-3</v>
      </c>
      <c r="I44">
        <v>-8.5620833857860523E-3</v>
      </c>
    </row>
    <row r="45" spans="1:9" x14ac:dyDescent="0.3">
      <c r="A45">
        <v>44</v>
      </c>
      <c r="B45">
        <v>-3.6576831850227663E-2</v>
      </c>
      <c r="C45">
        <v>-3.1279308860406051E-2</v>
      </c>
      <c r="D45">
        <v>-3.9700433883506428E-3</v>
      </c>
      <c r="E45">
        <v>-4.3211096811874572E-2</v>
      </c>
      <c r="F45">
        <v>-7.2895187732191488E-2</v>
      </c>
      <c r="G45">
        <v>-1.8417258689762298E-2</v>
      </c>
      <c r="H45">
        <v>-7.6913669655240859E-3</v>
      </c>
      <c r="I45">
        <v>-2.0468866175888528E-3</v>
      </c>
    </row>
    <row r="46" spans="1:9" x14ac:dyDescent="0.3">
      <c r="A46">
        <v>45</v>
      </c>
      <c r="B46">
        <v>6.9341350681692476E-2</v>
      </c>
      <c r="C46">
        <v>4.2269986314752317E-2</v>
      </c>
      <c r="D46">
        <v>2.0604822952992968E-2</v>
      </c>
      <c r="E46">
        <v>8.7230788860306711E-3</v>
      </c>
      <c r="F46">
        <v>9.8301295993530186E-2</v>
      </c>
      <c r="G46">
        <v>9.4196597683119266E-3</v>
      </c>
      <c r="H46">
        <v>-3.600179932359101E-5</v>
      </c>
      <c r="I46">
        <v>-7.2934100861255305E-3</v>
      </c>
    </row>
    <row r="47" spans="1:9" x14ac:dyDescent="0.3">
      <c r="A47">
        <v>46</v>
      </c>
      <c r="B47">
        <v>-5.3524650200666192E-3</v>
      </c>
      <c r="C47">
        <v>-4.5496019258173155E-2</v>
      </c>
      <c r="D47">
        <v>-6.6662928576182071E-2</v>
      </c>
      <c r="E47">
        <v>-3.6443759376442189E-2</v>
      </c>
      <c r="F47">
        <v>1.7021523178983311E-3</v>
      </c>
      <c r="G47">
        <v>-4.742898271423066E-4</v>
      </c>
      <c r="H47">
        <v>5.0253958109675407E-3</v>
      </c>
      <c r="I47">
        <v>-5.2424629922045909E-3</v>
      </c>
    </row>
    <row r="48" spans="1:9" x14ac:dyDescent="0.3">
      <c r="A48">
        <v>47</v>
      </c>
      <c r="B48">
        <v>6.6839622433680454E-2</v>
      </c>
      <c r="C48">
        <v>2.1320240902974099E-2</v>
      </c>
      <c r="D48">
        <v>3.8326306411876225E-2</v>
      </c>
      <c r="E48">
        <v>3.4536717338542799E-2</v>
      </c>
      <c r="F48">
        <v>0.1280791702036666</v>
      </c>
      <c r="G48">
        <v>-9.8454972460802791E-5</v>
      </c>
      <c r="H48">
        <v>-6.603397343785798E-3</v>
      </c>
      <c r="I48">
        <v>7.8558810725722246E-4</v>
      </c>
    </row>
    <row r="49" spans="1:9" x14ac:dyDescent="0.3">
      <c r="A49">
        <v>48</v>
      </c>
      <c r="B49">
        <v>-4.1480347736084347E-2</v>
      </c>
      <c r="C49">
        <v>-0.10240915524775003</v>
      </c>
      <c r="D49">
        <v>-3.6391051408221409E-2</v>
      </c>
      <c r="E49">
        <v>1.0627465080575172E-2</v>
      </c>
      <c r="F49">
        <v>-7.9885227080296953E-2</v>
      </c>
      <c r="G49">
        <v>-2.4247464717479239E-2</v>
      </c>
      <c r="H49">
        <v>-2.1727689580067672E-2</v>
      </c>
      <c r="I49">
        <v>-2.3983714262736256E-3</v>
      </c>
    </row>
    <row r="50" spans="1:9" x14ac:dyDescent="0.3">
      <c r="A50">
        <v>49</v>
      </c>
      <c r="B50">
        <v>-4.3051683834477661E-2</v>
      </c>
      <c r="C50">
        <v>1.2438052089049556E-2</v>
      </c>
      <c r="D50">
        <v>-5.2130007786609617E-2</v>
      </c>
      <c r="E50">
        <v>-4.4384345248988155E-2</v>
      </c>
      <c r="F50">
        <v>-2.6046114830212051E-2</v>
      </c>
      <c r="G50">
        <v>-2.143010526711649E-2</v>
      </c>
      <c r="H50">
        <v>-1.7687444943023729E-2</v>
      </c>
      <c r="I50">
        <v>-3.3487235435082354E-3</v>
      </c>
    </row>
    <row r="51" spans="1:9" x14ac:dyDescent="0.3">
      <c r="A51">
        <v>50</v>
      </c>
      <c r="B51">
        <v>4.4174809350418801E-2</v>
      </c>
      <c r="C51">
        <v>1.5907288674512094E-2</v>
      </c>
      <c r="D51">
        <v>-2.6952396776809742E-3</v>
      </c>
      <c r="E51">
        <v>-4.514126543861087E-2</v>
      </c>
      <c r="F51">
        <v>6.6554746828540762E-2</v>
      </c>
      <c r="G51">
        <v>-1.5458244450402659E-2</v>
      </c>
      <c r="H51">
        <v>-2.8789925870129584E-2</v>
      </c>
      <c r="I51">
        <v>-5.349109470560047E-3</v>
      </c>
    </row>
    <row r="52" spans="1:9" x14ac:dyDescent="0.3">
      <c r="A52">
        <v>51</v>
      </c>
      <c r="B52">
        <v>-8.5681037456549883E-2</v>
      </c>
      <c r="C52">
        <v>-0.10314227993133855</v>
      </c>
      <c r="D52">
        <v>-8.8857091146577666E-2</v>
      </c>
      <c r="E52">
        <v>-4.7919391047396433E-2</v>
      </c>
      <c r="F52">
        <v>-4.7596671027777974E-2</v>
      </c>
      <c r="G52">
        <v>-6.34426761277367E-2</v>
      </c>
      <c r="H52">
        <v>-3.9414141396334167E-2</v>
      </c>
      <c r="I52">
        <v>1.0384790888863186E-3</v>
      </c>
    </row>
    <row r="53" spans="1:9" x14ac:dyDescent="0.3">
      <c r="A53">
        <v>52</v>
      </c>
      <c r="B53">
        <v>6.571331307203318E-3</v>
      </c>
      <c r="C53">
        <v>-9.8432467427041811E-4</v>
      </c>
      <c r="D53">
        <v>3.626564627412493E-2</v>
      </c>
      <c r="E53">
        <v>1.0599705020086767E-2</v>
      </c>
      <c r="F53">
        <v>-9.1443907096934299E-2</v>
      </c>
      <c r="G53">
        <v>3.4239969708591902E-2</v>
      </c>
      <c r="H53">
        <v>1.4211748511140394E-2</v>
      </c>
      <c r="I53">
        <v>9.3185722843728332E-3</v>
      </c>
    </row>
    <row r="54" spans="1:9" x14ac:dyDescent="0.3">
      <c r="A54">
        <v>53</v>
      </c>
      <c r="B54">
        <v>-0.1033053316411198</v>
      </c>
      <c r="C54">
        <v>-8.6296549444102713E-2</v>
      </c>
      <c r="D54">
        <v>-8.3025155300804107E-2</v>
      </c>
      <c r="E54">
        <v>-5.6144993988727396E-2</v>
      </c>
      <c r="F54">
        <v>-8.7582017322396691E-2</v>
      </c>
      <c r="G54">
        <v>-4.3683985393610437E-2</v>
      </c>
      <c r="H54">
        <v>-1.727178165303218E-2</v>
      </c>
      <c r="I54">
        <v>-1.2082291635080438E-3</v>
      </c>
    </row>
    <row r="55" spans="1:9" x14ac:dyDescent="0.3">
      <c r="A55">
        <v>54</v>
      </c>
      <c r="B55">
        <v>9.1141362196746081E-2</v>
      </c>
      <c r="C55">
        <v>0.10092896981270744</v>
      </c>
      <c r="D55">
        <v>4.3249540686206962E-2</v>
      </c>
      <c r="E55">
        <v>2.3906093423472245E-3</v>
      </c>
      <c r="F55">
        <v>0.12199450626927286</v>
      </c>
      <c r="G55">
        <v>3.141817409596688E-2</v>
      </c>
      <c r="H55">
        <v>2.9165543494182294E-2</v>
      </c>
      <c r="I55">
        <v>-2.6236443894664613E-3</v>
      </c>
    </row>
    <row r="56" spans="1:9" x14ac:dyDescent="0.3">
      <c r="A56">
        <v>55</v>
      </c>
      <c r="B56">
        <v>-4.0525836037532265E-2</v>
      </c>
      <c r="C56">
        <v>-2.2833685904310109E-2</v>
      </c>
      <c r="D56">
        <v>-7.3982948088869349E-2</v>
      </c>
      <c r="E56">
        <v>-1.5560311920685344E-2</v>
      </c>
      <c r="F56">
        <v>-8.5265009783965742E-2</v>
      </c>
      <c r="G56">
        <v>-4.5178186111039055E-2</v>
      </c>
      <c r="H56">
        <v>-2.9518597583918622E-2</v>
      </c>
      <c r="I56">
        <v>-1.170374011416238E-2</v>
      </c>
    </row>
    <row r="57" spans="1:9" x14ac:dyDescent="0.3">
      <c r="A57">
        <v>56</v>
      </c>
      <c r="B57">
        <v>-0.10277969812703569</v>
      </c>
      <c r="C57">
        <v>-0.10311110583337475</v>
      </c>
      <c r="D57">
        <v>-0.10671176759460599</v>
      </c>
      <c r="E57">
        <v>-0.12963021904872782</v>
      </c>
      <c r="F57">
        <v>-0.12214961561766527</v>
      </c>
      <c r="G57">
        <v>-6.0560929730585737E-2</v>
      </c>
      <c r="H57">
        <v>-4.3849800660883113E-2</v>
      </c>
      <c r="I57">
        <v>-1.4545801548449807E-2</v>
      </c>
    </row>
    <row r="58" spans="1:9" x14ac:dyDescent="0.3">
      <c r="A58">
        <v>57</v>
      </c>
      <c r="B58">
        <v>6.3075661552965956E-2</v>
      </c>
      <c r="C58">
        <v>0.10229522531591255</v>
      </c>
      <c r="D58">
        <v>7.0144042862993972E-2</v>
      </c>
      <c r="E58">
        <v>-2.9044183824538349E-2</v>
      </c>
      <c r="F58">
        <v>4.9096174766131324E-2</v>
      </c>
      <c r="G58">
        <v>-1.2547429525343592E-2</v>
      </c>
      <c r="H58">
        <v>-1.0028453713621776E-2</v>
      </c>
      <c r="I58">
        <v>5.5042199951269521E-4</v>
      </c>
    </row>
    <row r="59" spans="1:9" x14ac:dyDescent="0.3">
      <c r="A59">
        <v>58</v>
      </c>
      <c r="B59">
        <v>3.9305390389059273E-2</v>
      </c>
      <c r="C59">
        <v>1.8752313107362084E-2</v>
      </c>
      <c r="D59">
        <v>0.12524615337564554</v>
      </c>
      <c r="E59">
        <v>0.14461045019738514</v>
      </c>
      <c r="F59">
        <v>6.8650485368875316E-2</v>
      </c>
      <c r="G59">
        <v>5.43303523877725E-2</v>
      </c>
      <c r="H59">
        <v>3.4058834036985265E-2</v>
      </c>
      <c r="I59">
        <v>9.3535697946369924E-3</v>
      </c>
    </row>
    <row r="60" spans="1:9" x14ac:dyDescent="0.3">
      <c r="A60">
        <v>59</v>
      </c>
      <c r="B60">
        <v>-5.9077999401619077E-2</v>
      </c>
      <c r="C60">
        <v>-7.0304388891134953E-2</v>
      </c>
      <c r="D60">
        <v>-4.4912960715240105E-2</v>
      </c>
      <c r="E60">
        <v>-2.6421767454498819E-2</v>
      </c>
      <c r="F60">
        <v>-7.3086994541537054E-2</v>
      </c>
      <c r="G60">
        <v>-7.8404290241821835E-3</v>
      </c>
      <c r="H60">
        <v>-1.0105022170738514E-2</v>
      </c>
      <c r="I60">
        <v>-3.2239024503277324E-3</v>
      </c>
    </row>
    <row r="61" spans="1:9" x14ac:dyDescent="0.3">
      <c r="A61">
        <v>60</v>
      </c>
      <c r="B61">
        <v>5.3963586512059465E-2</v>
      </c>
      <c r="C61">
        <v>9.4355990871185513E-2</v>
      </c>
      <c r="D61">
        <v>8.1627512002527505E-2</v>
      </c>
      <c r="E61">
        <v>9.4007222295802648E-2</v>
      </c>
      <c r="F61">
        <v>9.0462297381485229E-2</v>
      </c>
      <c r="G61">
        <v>5.8093416131814735E-2</v>
      </c>
      <c r="H61">
        <v>2.961959898298798E-2</v>
      </c>
      <c r="I61">
        <v>9.9884854879088714E-3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6D0-B626-4D8C-8347-C1E2BA052A4B}">
  <dimension ref="A3:U49"/>
  <sheetViews>
    <sheetView tabSelected="1" topLeftCell="A12" workbookViewId="0">
      <selection activeCell="R33" sqref="R33"/>
    </sheetView>
  </sheetViews>
  <sheetFormatPr defaultRowHeight="14.4" x14ac:dyDescent="0.3"/>
  <cols>
    <col min="3" max="3" width="20.21875" bestFit="1" customWidth="1"/>
    <col min="5" max="5" width="10.21875" bestFit="1" customWidth="1"/>
  </cols>
  <sheetData>
    <row r="3" spans="1:21" x14ac:dyDescent="0.3">
      <c r="B3" t="s">
        <v>14</v>
      </c>
    </row>
    <row r="4" spans="1:21" x14ac:dyDescent="0.3">
      <c r="B4" s="8">
        <f>PERCENTILE('Peer Annualized Performance'!B2:B32,0.6)</f>
        <v>4.7986839254475413E-3</v>
      </c>
      <c r="C4" t="s">
        <v>42</v>
      </c>
    </row>
    <row r="7" spans="1:21" x14ac:dyDescent="0.3">
      <c r="B7" t="s">
        <v>15</v>
      </c>
      <c r="N7" t="s">
        <v>30</v>
      </c>
      <c r="O7" s="8" t="s">
        <v>43</v>
      </c>
    </row>
    <row r="8" spans="1:21" x14ac:dyDescent="0.3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21" x14ac:dyDescent="0.3">
      <c r="A9" t="s">
        <v>18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</row>
    <row r="10" spans="1:21" x14ac:dyDescent="0.3">
      <c r="A10" t="s">
        <v>16</v>
      </c>
      <c r="B10">
        <f>AVERAGE('60 month MIBF Total Returns'!B2:B61)-AVERAGE('60 month Index Returns'!C2:C61)</f>
        <v>8.3333333333333089E-4</v>
      </c>
      <c r="C10">
        <f>AVERAGE('60 month MIBF Total Returns'!C2:C61)-AVERAGE('60 month Index Returns'!D2:D61)</f>
        <v>-3.3333333333333218E-4</v>
      </c>
      <c r="D10">
        <f>AVERAGE('60 month MIBF Total Returns'!D2:D61)-AVERAGE('60 month Index Returns'!E2:E61)</f>
        <v>-1.0000000000000009E-3</v>
      </c>
      <c r="E10">
        <f>AVERAGE('60 month MIBF Total Returns'!E2:E61)-AVERAGE('60 month Index Returns'!F2:F61)</f>
        <v>8.3333333333333295E-4</v>
      </c>
      <c r="F10">
        <f>AVERAGE('60 month MIBF Total Returns'!F2:F61)-AVERAGE('60 month Index Returns'!G2:G61)</f>
        <v>1.16666666666667E-3</v>
      </c>
      <c r="G10">
        <f>AVERAGE('60 month MIBF Total Returns'!G2:G61)-AVERAGE('60 month Index Returns'!H2:H61)</f>
        <v>8.3333333333333328E-4</v>
      </c>
      <c r="H10">
        <f>AVERAGE('60 month MIBF Total Returns'!H2:H61)-AVERAGE('60 month Index Returns'!I2:I61)</f>
        <v>5.8333333333333425E-4</v>
      </c>
      <c r="I10">
        <f>AVERAGE('60 month MIBF Total Returns'!I2:I61)-AVERAGE('60 month Index Returns'!J2:J61)</f>
        <v>-4.1666666666666642E-4</v>
      </c>
      <c r="N10" s="8" t="str">
        <f>IF(B12&gt;0,"Increase","Decrease")</f>
        <v>Increase</v>
      </c>
      <c r="O10" s="8" t="str">
        <f t="shared" ref="O10:U10" si="0">IF(C12&gt;0,"Increase","Decrease")</f>
        <v>Decrease</v>
      </c>
      <c r="P10" s="8" t="str">
        <f t="shared" si="0"/>
        <v>Decrease</v>
      </c>
      <c r="Q10" s="8" t="str">
        <f t="shared" si="0"/>
        <v>Increase</v>
      </c>
      <c r="R10" s="8" t="str">
        <f t="shared" si="0"/>
        <v>Increase</v>
      </c>
      <c r="S10" s="8" t="str">
        <f t="shared" si="0"/>
        <v>Increase</v>
      </c>
      <c r="T10" s="8" t="str">
        <f t="shared" si="0"/>
        <v>Increase</v>
      </c>
      <c r="U10" s="8" t="str">
        <f t="shared" si="0"/>
        <v>Decrease</v>
      </c>
    </row>
    <row r="11" spans="1:21" x14ac:dyDescent="0.3">
      <c r="A11" t="s">
        <v>17</v>
      </c>
      <c r="B11">
        <f t="array" ref="B11">STDEV('60 month MIBF Total Returns'!B2:B61-'60 month Index Returns'!C2:C61)</f>
        <v>9.6225044864937607E-3</v>
      </c>
      <c r="C11">
        <f t="array" ref="C11">STDEV('60 month MIBF Total Returns'!C2:C61-'60 month Index Returns'!D2:D61)</f>
        <v>2.3094010767585028E-3</v>
      </c>
      <c r="D11">
        <f t="array" ref="D11">STDEV('60 month MIBF Total Returns'!D2:D61-'60 month Index Returns'!E2:E61)</f>
        <v>1.7320508075688777E-2</v>
      </c>
      <c r="E11">
        <f t="array" ref="E11">STDEV('60 month MIBF Total Returns'!E2:E61-'60 month Index Returns'!F2:F61)</f>
        <v>7.2168783648703209E-3</v>
      </c>
      <c r="F11">
        <f t="array" ref="F11">STDEV('60 month MIBF Total Returns'!F2:F61-'60 month Index Returns'!G2:G61)</f>
        <v>2.0207259421636908E-2</v>
      </c>
      <c r="G11">
        <f t="array" ref="G11">STDEV('60 month MIBF Total Returns'!G2:G61-'60 month Index Returns'!H2:H61)</f>
        <v>8.2478609884232279E-3</v>
      </c>
      <c r="H11">
        <f t="array" ref="H11">STDEV('60 month MIBF Total Returns'!H2:H61-'60 month Index Returns'!I2:I61)</f>
        <v>3.3678765702728178E-3</v>
      </c>
      <c r="I11">
        <f t="array" ref="I11">STDEV('60 month MIBF Total Returns'!I2:I61-'60 month Index Returns'!J2:J61)</f>
        <v>7.2168783648703201E-3</v>
      </c>
      <c r="N11" t="s">
        <v>50</v>
      </c>
    </row>
    <row r="12" spans="1:21" x14ac:dyDescent="0.3">
      <c r="A12" t="s">
        <v>10</v>
      </c>
      <c r="B12" s="12">
        <f>B10/B11</f>
        <v>8.6602540378443629E-2</v>
      </c>
      <c r="C12" s="12">
        <f t="shared" ref="C12:I12" si="1">C10/C11</f>
        <v>-0.14433756729740596</v>
      </c>
      <c r="D12" s="12">
        <f t="shared" si="1"/>
        <v>-5.7735026918962616E-2</v>
      </c>
      <c r="E12" s="12">
        <f t="shared" si="1"/>
        <v>0.11547005383792512</v>
      </c>
      <c r="F12" s="12">
        <f t="shared" si="1"/>
        <v>5.7735026918962727E-2</v>
      </c>
      <c r="G12" s="12">
        <f t="shared" si="1"/>
        <v>0.10103629710818447</v>
      </c>
      <c r="H12" s="12">
        <f t="shared" si="1"/>
        <v>0.17320508075688795</v>
      </c>
      <c r="I12" s="12">
        <f t="shared" si="1"/>
        <v>-5.7735026918962561E-2</v>
      </c>
      <c r="J12" s="11" t="s">
        <v>49</v>
      </c>
      <c r="N12" t="s">
        <v>51</v>
      </c>
    </row>
    <row r="13" spans="1:21" x14ac:dyDescent="0.3">
      <c r="N13" t="s">
        <v>52</v>
      </c>
    </row>
    <row r="14" spans="1:21" x14ac:dyDescent="0.3">
      <c r="A14" t="s">
        <v>19</v>
      </c>
    </row>
    <row r="15" spans="1:21" x14ac:dyDescent="0.3">
      <c r="A15" t="s">
        <v>16</v>
      </c>
      <c r="B15">
        <f>12*B10</f>
        <v>9.9999999999999707E-3</v>
      </c>
      <c r="C15">
        <f t="shared" ref="C15:I15" si="2">12*C10</f>
        <v>-3.9999999999999862E-3</v>
      </c>
      <c r="D15">
        <f t="shared" si="2"/>
        <v>-1.2000000000000011E-2</v>
      </c>
      <c r="E15">
        <f t="shared" si="2"/>
        <v>9.999999999999995E-3</v>
      </c>
      <c r="F15">
        <f t="shared" si="2"/>
        <v>1.400000000000004E-2</v>
      </c>
      <c r="G15">
        <f t="shared" si="2"/>
        <v>9.9999999999999985E-3</v>
      </c>
      <c r="H15">
        <f t="shared" si="2"/>
        <v>7.0000000000000114E-3</v>
      </c>
      <c r="I15">
        <f t="shared" si="2"/>
        <v>-4.9999999999999975E-3</v>
      </c>
      <c r="N15" t="s">
        <v>31</v>
      </c>
      <c r="O15" t="s">
        <v>44</v>
      </c>
    </row>
    <row r="16" spans="1:21" x14ac:dyDescent="0.3">
      <c r="A16" t="s">
        <v>17</v>
      </c>
      <c r="B16">
        <f>SQRT(12)*B11</f>
        <v>3.3333333333333326E-2</v>
      </c>
      <c r="C16">
        <f t="shared" ref="C16:I16" si="3">SQRT(12)*C11</f>
        <v>7.9999999999999984E-3</v>
      </c>
      <c r="D16">
        <f t="shared" si="3"/>
        <v>6.0000000000000012E-2</v>
      </c>
      <c r="E16">
        <f t="shared" si="3"/>
        <v>2.4999999999999994E-2</v>
      </c>
      <c r="F16">
        <f t="shared" si="3"/>
        <v>7.0000000000000021E-2</v>
      </c>
      <c r="G16">
        <f t="shared" si="3"/>
        <v>2.8571428571428577E-2</v>
      </c>
      <c r="H16">
        <f t="shared" si="3"/>
        <v>1.1666666666666669E-2</v>
      </c>
      <c r="I16">
        <f t="shared" si="3"/>
        <v>2.4999999999999991E-2</v>
      </c>
      <c r="N16" s="8" t="s">
        <v>38</v>
      </c>
    </row>
    <row r="17" spans="1:15" x14ac:dyDescent="0.3">
      <c r="A17" t="s">
        <v>10</v>
      </c>
      <c r="B17" s="8">
        <f>B15/B16</f>
        <v>0.29999999999999921</v>
      </c>
      <c r="C17" s="8">
        <f t="shared" ref="C17:I17" si="4">C15/C16</f>
        <v>-0.49999999999999839</v>
      </c>
      <c r="D17" s="8">
        <f t="shared" si="4"/>
        <v>-0.20000000000000015</v>
      </c>
      <c r="E17" s="8">
        <f t="shared" si="4"/>
        <v>0.39999999999999991</v>
      </c>
      <c r="F17" s="8">
        <f t="shared" si="4"/>
        <v>0.20000000000000051</v>
      </c>
      <c r="G17" s="8">
        <f t="shared" si="4"/>
        <v>0.34999999999999987</v>
      </c>
      <c r="H17" s="8">
        <f t="shared" si="4"/>
        <v>0.60000000000000087</v>
      </c>
      <c r="I17" s="8">
        <f t="shared" si="4"/>
        <v>-0.19999999999999998</v>
      </c>
      <c r="N17" s="8" t="s">
        <v>39</v>
      </c>
    </row>
    <row r="18" spans="1:15" x14ac:dyDescent="0.3">
      <c r="N18" s="8" t="s">
        <v>40</v>
      </c>
    </row>
    <row r="20" spans="1:15" x14ac:dyDescent="0.3">
      <c r="B20" t="s">
        <v>20</v>
      </c>
    </row>
    <row r="21" spans="1:15" x14ac:dyDescent="0.3">
      <c r="B21" t="s">
        <v>28</v>
      </c>
      <c r="C21">
        <v>0.55000000000000004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0.45</v>
      </c>
      <c r="K21">
        <v>0</v>
      </c>
    </row>
    <row r="22" spans="1:15" x14ac:dyDescent="0.3">
      <c r="C22" t="s">
        <v>0</v>
      </c>
      <c r="D22" t="s">
        <v>1</v>
      </c>
      <c r="E22" t="s">
        <v>2</v>
      </c>
      <c r="F22" t="s">
        <v>24</v>
      </c>
      <c r="G22" t="s">
        <v>25</v>
      </c>
      <c r="H22" t="s">
        <v>5</v>
      </c>
      <c r="I22" t="s">
        <v>26</v>
      </c>
      <c r="J22" t="s">
        <v>7</v>
      </c>
      <c r="K22" t="s">
        <v>8</v>
      </c>
      <c r="L22" t="s">
        <v>27</v>
      </c>
      <c r="N22" t="s">
        <v>32</v>
      </c>
      <c r="O22" s="8" t="s">
        <v>46</v>
      </c>
    </row>
    <row r="23" spans="1:15" x14ac:dyDescent="0.3">
      <c r="B23" t="s">
        <v>22</v>
      </c>
      <c r="C23" s="2">
        <v>9.5000000000000001E-2</v>
      </c>
      <c r="D23" s="2">
        <v>0.105</v>
      </c>
      <c r="E23" s="3">
        <v>0.09</v>
      </c>
      <c r="F23" s="2">
        <v>7.4999999999999997E-2</v>
      </c>
      <c r="G23" s="3">
        <v>0.08</v>
      </c>
      <c r="H23" s="2">
        <v>9.5000000000000001E-2</v>
      </c>
      <c r="I23" s="2">
        <v>5.5E-2</v>
      </c>
      <c r="J23" s="3">
        <v>0.05</v>
      </c>
      <c r="K23" s="3">
        <v>0.04</v>
      </c>
      <c r="L23" s="9">
        <f>SUMPRODUCT(C21:K21,C23:K23)</f>
        <v>7.4750000000000011E-2</v>
      </c>
      <c r="N23" t="s">
        <v>33</v>
      </c>
    </row>
    <row r="24" spans="1:15" x14ac:dyDescent="0.3">
      <c r="B24" t="s">
        <v>23</v>
      </c>
      <c r="C24" s="2">
        <v>0.185</v>
      </c>
      <c r="D24" s="3">
        <v>0.19</v>
      </c>
      <c r="E24" s="3">
        <v>0.24</v>
      </c>
      <c r="F24" s="3">
        <v>0.18</v>
      </c>
      <c r="G24" s="3">
        <v>0.19</v>
      </c>
      <c r="H24" s="2">
        <v>0.20499999999999999</v>
      </c>
      <c r="I24" s="2">
        <v>9.5000000000000001E-2</v>
      </c>
      <c r="J24" s="2">
        <v>5.5E-2</v>
      </c>
      <c r="K24" s="2">
        <v>1.4999999999999999E-2</v>
      </c>
      <c r="L24" s="10">
        <f>SQRT(L47)</f>
        <v>0.11326595362243679</v>
      </c>
      <c r="N24" t="s">
        <v>41</v>
      </c>
    </row>
    <row r="25" spans="1:15" x14ac:dyDescent="0.3">
      <c r="B25" t="s">
        <v>21</v>
      </c>
      <c r="N25" t="s">
        <v>45</v>
      </c>
    </row>
    <row r="26" spans="1:15" x14ac:dyDescent="0.3">
      <c r="B26" t="s">
        <v>0</v>
      </c>
      <c r="C26">
        <v>1</v>
      </c>
      <c r="D26">
        <v>0.96</v>
      </c>
      <c r="E26">
        <v>0.89</v>
      </c>
      <c r="F26">
        <v>0.92</v>
      </c>
      <c r="G26">
        <v>0.74</v>
      </c>
      <c r="H26">
        <v>0.82</v>
      </c>
      <c r="I26">
        <v>0.63</v>
      </c>
      <c r="J26">
        <v>0.37</v>
      </c>
      <c r="K26">
        <v>0.02</v>
      </c>
      <c r="L26" s="8">
        <f t="array" ref="L26:L34">TRANSPOSE(C35:K35)</f>
        <v>0.97917773570071642</v>
      </c>
    </row>
    <row r="27" spans="1:15" x14ac:dyDescent="0.3">
      <c r="B27" t="s">
        <v>1</v>
      </c>
      <c r="C27">
        <v>0.96</v>
      </c>
      <c r="D27">
        <v>1</v>
      </c>
      <c r="E27">
        <v>0.89</v>
      </c>
      <c r="F27">
        <v>0.87</v>
      </c>
      <c r="G27">
        <v>0.7</v>
      </c>
      <c r="H27">
        <v>0.82</v>
      </c>
      <c r="I27">
        <v>0.61</v>
      </c>
      <c r="J27">
        <v>0.36</v>
      </c>
      <c r="K27">
        <v>0</v>
      </c>
      <c r="L27" s="8">
        <v>0.941059485141576</v>
      </c>
    </row>
    <row r="28" spans="1:15" x14ac:dyDescent="0.3">
      <c r="B28" t="s">
        <v>2</v>
      </c>
      <c r="C28">
        <v>0.89</v>
      </c>
      <c r="D28">
        <v>0.89</v>
      </c>
      <c r="E28">
        <v>1</v>
      </c>
      <c r="F28">
        <v>0.82</v>
      </c>
      <c r="G28">
        <v>0.71</v>
      </c>
      <c r="H28">
        <v>0.77</v>
      </c>
      <c r="I28">
        <v>0.52</v>
      </c>
      <c r="J28">
        <v>0.24</v>
      </c>
      <c r="K28">
        <v>-0.08</v>
      </c>
      <c r="L28" s="8">
        <v>0.85195503956702545</v>
      </c>
      <c r="N28" t="s">
        <v>34</v>
      </c>
    </row>
    <row r="29" spans="1:15" x14ac:dyDescent="0.3">
      <c r="B29" t="s">
        <v>24</v>
      </c>
      <c r="C29">
        <v>0.92</v>
      </c>
      <c r="D29">
        <v>0.87</v>
      </c>
      <c r="E29">
        <v>0.82</v>
      </c>
      <c r="F29">
        <v>1</v>
      </c>
      <c r="G29">
        <v>0.81</v>
      </c>
      <c r="H29">
        <v>0.77</v>
      </c>
      <c r="I29">
        <v>0.65</v>
      </c>
      <c r="J29">
        <v>0.4</v>
      </c>
      <c r="K29">
        <v>0.06</v>
      </c>
      <c r="L29" s="8">
        <v>0.91386684780002403</v>
      </c>
      <c r="N29" s="8" t="s">
        <v>35</v>
      </c>
    </row>
    <row r="30" spans="1:15" x14ac:dyDescent="0.3">
      <c r="B30" t="s">
        <v>25</v>
      </c>
      <c r="C30">
        <v>0.74</v>
      </c>
      <c r="D30">
        <v>0.7</v>
      </c>
      <c r="E30">
        <v>0.71</v>
      </c>
      <c r="F30">
        <v>0.81</v>
      </c>
      <c r="G30">
        <v>1</v>
      </c>
      <c r="H30">
        <v>0.62</v>
      </c>
      <c r="I30">
        <v>0.61</v>
      </c>
      <c r="J30">
        <v>0.39</v>
      </c>
      <c r="K30">
        <v>0.08</v>
      </c>
      <c r="L30" s="8">
        <v>0.74998264953620453</v>
      </c>
      <c r="N30" s="8" t="s">
        <v>36</v>
      </c>
    </row>
    <row r="31" spans="1:15" x14ac:dyDescent="0.3">
      <c r="B31" t="s">
        <v>5</v>
      </c>
      <c r="C31">
        <v>0.82</v>
      </c>
      <c r="D31">
        <v>0.82</v>
      </c>
      <c r="E31">
        <v>0.77</v>
      </c>
      <c r="F31">
        <v>0.77</v>
      </c>
      <c r="G31">
        <v>0.62</v>
      </c>
      <c r="H31">
        <v>1</v>
      </c>
      <c r="I31">
        <v>0.64</v>
      </c>
      <c r="J31">
        <v>0.44</v>
      </c>
      <c r="K31">
        <v>0.04</v>
      </c>
      <c r="L31" s="8">
        <v>0.83277451858503782</v>
      </c>
      <c r="N31" s="8" t="s">
        <v>53</v>
      </c>
    </row>
    <row r="32" spans="1:15" x14ac:dyDescent="0.3">
      <c r="B32" t="s">
        <v>26</v>
      </c>
      <c r="C32">
        <v>0.63</v>
      </c>
      <c r="D32">
        <v>0.61</v>
      </c>
      <c r="E32">
        <v>0.52</v>
      </c>
      <c r="F32">
        <v>0.65</v>
      </c>
      <c r="G32">
        <v>0.61</v>
      </c>
      <c r="H32">
        <v>0.64</v>
      </c>
      <c r="I32">
        <v>1</v>
      </c>
      <c r="J32">
        <v>0.88</v>
      </c>
      <c r="K32">
        <v>0.52</v>
      </c>
      <c r="L32" s="8">
        <v>0.75823755730060438</v>
      </c>
      <c r="N32" s="8" t="s">
        <v>37</v>
      </c>
    </row>
    <row r="33" spans="2:18" x14ac:dyDescent="0.3">
      <c r="B33" t="s">
        <v>7</v>
      </c>
      <c r="C33">
        <v>0.37</v>
      </c>
      <c r="D33">
        <v>0.36</v>
      </c>
      <c r="E33">
        <v>0.24</v>
      </c>
      <c r="F33">
        <v>0.4</v>
      </c>
      <c r="G33">
        <v>0.39</v>
      </c>
      <c r="H33">
        <v>0.44</v>
      </c>
      <c r="I33">
        <v>0.88</v>
      </c>
      <c r="J33">
        <v>1</v>
      </c>
      <c r="K33">
        <v>0.77</v>
      </c>
      <c r="L33" s="8">
        <v>0.55089369757126838</v>
      </c>
      <c r="N33" s="8" t="s">
        <v>55</v>
      </c>
      <c r="R33" s="8" t="s">
        <v>48</v>
      </c>
    </row>
    <row r="34" spans="2:18" x14ac:dyDescent="0.3">
      <c r="B34" t="s">
        <v>8</v>
      </c>
      <c r="C34">
        <v>0.02</v>
      </c>
      <c r="D34">
        <v>0</v>
      </c>
      <c r="E34">
        <v>-0.08</v>
      </c>
      <c r="F34">
        <v>0.06</v>
      </c>
      <c r="G34">
        <v>0.08</v>
      </c>
      <c r="H34">
        <v>0.04</v>
      </c>
      <c r="I34">
        <v>0.52</v>
      </c>
      <c r="J34">
        <v>0.77</v>
      </c>
      <c r="K34">
        <v>1</v>
      </c>
      <c r="L34" s="8">
        <v>0.18622100750866588</v>
      </c>
      <c r="N34" s="8" t="s">
        <v>47</v>
      </c>
    </row>
    <row r="35" spans="2:18" x14ac:dyDescent="0.3">
      <c r="B35" t="s">
        <v>27</v>
      </c>
      <c r="C35" s="4">
        <f t="shared" ref="C35:L35" si="5">C47/(C$24*$L$24)</f>
        <v>0.97917773570071642</v>
      </c>
      <c r="D35" s="4">
        <f t="shared" si="5"/>
        <v>0.941059485141576</v>
      </c>
      <c r="E35" s="4">
        <f t="shared" si="5"/>
        <v>0.85195503956702545</v>
      </c>
      <c r="F35" s="4">
        <f t="shared" si="5"/>
        <v>0.91386684780002403</v>
      </c>
      <c r="G35" s="4">
        <f t="shared" si="5"/>
        <v>0.74998264953620453</v>
      </c>
      <c r="H35" s="4">
        <f t="shared" si="5"/>
        <v>0.83277451858503782</v>
      </c>
      <c r="I35" s="4">
        <f t="shared" si="5"/>
        <v>0.75823755730060438</v>
      </c>
      <c r="J35" s="4">
        <f t="shared" si="5"/>
        <v>0.55089369757126838</v>
      </c>
      <c r="K35" s="4">
        <f t="shared" si="5"/>
        <v>0.18622100750866588</v>
      </c>
      <c r="L35" s="4">
        <f t="shared" si="5"/>
        <v>1</v>
      </c>
    </row>
    <row r="37" spans="2:18" x14ac:dyDescent="0.3">
      <c r="B37" t="s">
        <v>29</v>
      </c>
      <c r="N37" s="8" t="s">
        <v>54</v>
      </c>
    </row>
    <row r="38" spans="2:18" x14ac:dyDescent="0.3">
      <c r="B38" t="s">
        <v>0</v>
      </c>
      <c r="C38">
        <f>$C$24*C26*C$24</f>
        <v>3.4224999999999998E-2</v>
      </c>
      <c r="D38">
        <f t="shared" ref="D38:K38" si="6">$C$24*D26*D$24</f>
        <v>3.3743999999999996E-2</v>
      </c>
      <c r="E38">
        <f t="shared" si="6"/>
        <v>3.9515999999999996E-2</v>
      </c>
      <c r="F38">
        <f t="shared" si="6"/>
        <v>3.0636000000000004E-2</v>
      </c>
      <c r="G38">
        <f t="shared" si="6"/>
        <v>2.6010999999999999E-2</v>
      </c>
      <c r="H38">
        <f t="shared" si="6"/>
        <v>3.1098499999999998E-2</v>
      </c>
      <c r="I38">
        <f t="shared" si="6"/>
        <v>1.107225E-2</v>
      </c>
      <c r="J38">
        <f t="shared" si="6"/>
        <v>3.7647499999999999E-3</v>
      </c>
      <c r="K38">
        <f t="shared" si="6"/>
        <v>5.5500000000000001E-5</v>
      </c>
      <c r="L38">
        <f t="array" ref="L38:L46">TRANSPOSE(C47:K47)</f>
        <v>2.0517887500000002E-2</v>
      </c>
    </row>
    <row r="39" spans="2:18" x14ac:dyDescent="0.3">
      <c r="B39" t="s">
        <v>1</v>
      </c>
      <c r="C39">
        <f>$D$24*C27*C$24</f>
        <v>3.3744000000000003E-2</v>
      </c>
      <c r="D39">
        <f t="shared" ref="D39:K39" si="7">$D$24*D27*D$24</f>
        <v>3.61E-2</v>
      </c>
      <c r="E39">
        <f t="shared" si="7"/>
        <v>4.0584000000000002E-2</v>
      </c>
      <c r="F39">
        <f t="shared" si="7"/>
        <v>2.9753999999999999E-2</v>
      </c>
      <c r="G39">
        <f t="shared" si="7"/>
        <v>2.5269999999999997E-2</v>
      </c>
      <c r="H39">
        <f t="shared" si="7"/>
        <v>3.1938999999999995E-2</v>
      </c>
      <c r="I39">
        <f t="shared" si="7"/>
        <v>1.1010500000000001E-2</v>
      </c>
      <c r="J39">
        <f t="shared" si="7"/>
        <v>3.7620000000000002E-3</v>
      </c>
      <c r="K39">
        <f t="shared" si="7"/>
        <v>0</v>
      </c>
      <c r="L39">
        <v>2.0252099999999999E-2</v>
      </c>
    </row>
    <row r="40" spans="2:18" x14ac:dyDescent="0.3">
      <c r="B40" t="s">
        <v>2</v>
      </c>
      <c r="C40">
        <f>$E$24*C28*C$24</f>
        <v>3.9515999999999996E-2</v>
      </c>
      <c r="D40">
        <f t="shared" ref="D40:K40" si="8">$E$24*D28*D$24</f>
        <v>4.0583999999999995E-2</v>
      </c>
      <c r="E40">
        <f t="shared" si="8"/>
        <v>5.7599999999999998E-2</v>
      </c>
      <c r="F40">
        <f t="shared" si="8"/>
        <v>3.5423999999999997E-2</v>
      </c>
      <c r="G40">
        <f t="shared" si="8"/>
        <v>3.2376000000000002E-2</v>
      </c>
      <c r="H40">
        <f t="shared" si="8"/>
        <v>3.7883999999999994E-2</v>
      </c>
      <c r="I40">
        <f t="shared" si="8"/>
        <v>1.1856E-2</v>
      </c>
      <c r="J40">
        <f t="shared" si="8"/>
        <v>3.1679999999999998E-3</v>
      </c>
      <c r="K40">
        <f t="shared" si="8"/>
        <v>-2.8799999999999995E-4</v>
      </c>
      <c r="L40">
        <v>2.31594E-2</v>
      </c>
    </row>
    <row r="41" spans="2:18" x14ac:dyDescent="0.3">
      <c r="B41" t="s">
        <v>24</v>
      </c>
      <c r="C41">
        <f>$F$24*C29*C$24</f>
        <v>3.0636E-2</v>
      </c>
      <c r="D41">
        <f t="shared" ref="D41:K41" si="9">$F$24*D29*D$24</f>
        <v>2.9753999999999999E-2</v>
      </c>
      <c r="E41">
        <f t="shared" si="9"/>
        <v>3.5423999999999997E-2</v>
      </c>
      <c r="F41">
        <f t="shared" si="9"/>
        <v>3.2399999999999998E-2</v>
      </c>
      <c r="G41">
        <f t="shared" si="9"/>
        <v>2.7702000000000004E-2</v>
      </c>
      <c r="H41">
        <f t="shared" si="9"/>
        <v>2.8412999999999997E-2</v>
      </c>
      <c r="I41">
        <f t="shared" si="9"/>
        <v>1.1115E-2</v>
      </c>
      <c r="J41">
        <f t="shared" si="9"/>
        <v>3.96E-3</v>
      </c>
      <c r="K41">
        <f t="shared" si="9"/>
        <v>1.6199999999999998E-4</v>
      </c>
      <c r="L41">
        <v>1.86318E-2</v>
      </c>
    </row>
    <row r="42" spans="2:18" x14ac:dyDescent="0.3">
      <c r="B42" t="s">
        <v>25</v>
      </c>
      <c r="C42">
        <f>$G$24*C30*C$24</f>
        <v>2.6010999999999999E-2</v>
      </c>
      <c r="D42">
        <f t="shared" ref="D42:K42" si="10">$G$24*D30*D$24</f>
        <v>2.5269999999999997E-2</v>
      </c>
      <c r="E42">
        <f t="shared" si="10"/>
        <v>3.2375999999999995E-2</v>
      </c>
      <c r="F42">
        <f t="shared" si="10"/>
        <v>2.7702000000000001E-2</v>
      </c>
      <c r="G42">
        <f t="shared" si="10"/>
        <v>3.61E-2</v>
      </c>
      <c r="H42">
        <f t="shared" si="10"/>
        <v>2.4149E-2</v>
      </c>
      <c r="I42">
        <f t="shared" si="10"/>
        <v>1.1010500000000001E-2</v>
      </c>
      <c r="J42">
        <f t="shared" si="10"/>
        <v>4.0755000000000001E-3</v>
      </c>
      <c r="K42">
        <f t="shared" si="10"/>
        <v>2.2799999999999999E-4</v>
      </c>
      <c r="L42">
        <v>1.6140025000000002E-2</v>
      </c>
    </row>
    <row r="43" spans="2:18" x14ac:dyDescent="0.3">
      <c r="B43" t="s">
        <v>5</v>
      </c>
      <c r="C43">
        <f>$H$24*C31*C$24</f>
        <v>3.1098499999999994E-2</v>
      </c>
      <c r="D43">
        <f t="shared" ref="D43:K43" si="11">$H$24*D31*D$24</f>
        <v>3.1938999999999995E-2</v>
      </c>
      <c r="E43">
        <f t="shared" si="11"/>
        <v>3.7883999999999994E-2</v>
      </c>
      <c r="F43">
        <f t="shared" si="11"/>
        <v>2.8412999999999997E-2</v>
      </c>
      <c r="G43">
        <f t="shared" si="11"/>
        <v>2.4148999999999997E-2</v>
      </c>
      <c r="H43">
        <f t="shared" si="11"/>
        <v>4.2024999999999993E-2</v>
      </c>
      <c r="I43">
        <f t="shared" si="11"/>
        <v>1.2463999999999999E-2</v>
      </c>
      <c r="J43">
        <f t="shared" si="11"/>
        <v>4.9609999999999993E-3</v>
      </c>
      <c r="K43">
        <f t="shared" si="11"/>
        <v>1.2299999999999998E-4</v>
      </c>
      <c r="L43">
        <v>1.9336625E-2</v>
      </c>
    </row>
    <row r="44" spans="2:18" x14ac:dyDescent="0.3">
      <c r="B44" t="s">
        <v>26</v>
      </c>
      <c r="C44">
        <f>$I$24*C32*C$24</f>
        <v>1.107225E-2</v>
      </c>
      <c r="D44">
        <f t="shared" ref="D44:K44" si="12">$I$24*D32*D$24</f>
        <v>1.1010500000000001E-2</v>
      </c>
      <c r="E44">
        <f t="shared" si="12"/>
        <v>1.1856E-2</v>
      </c>
      <c r="F44">
        <f t="shared" si="12"/>
        <v>1.1115E-2</v>
      </c>
      <c r="G44">
        <f t="shared" si="12"/>
        <v>1.1010500000000001E-2</v>
      </c>
      <c r="H44">
        <f t="shared" si="12"/>
        <v>1.2463999999999999E-2</v>
      </c>
      <c r="I44">
        <f t="shared" si="12"/>
        <v>9.025E-3</v>
      </c>
      <c r="J44">
        <f t="shared" si="12"/>
        <v>4.5980000000000005E-3</v>
      </c>
      <c r="K44">
        <f t="shared" si="12"/>
        <v>7.4100000000000001E-4</v>
      </c>
      <c r="L44">
        <v>8.1588375000000019E-3</v>
      </c>
    </row>
    <row r="45" spans="2:18" x14ac:dyDescent="0.3">
      <c r="B45" t="s">
        <v>7</v>
      </c>
      <c r="C45">
        <f>$J$24*C33*C$24</f>
        <v>3.7647499999999999E-3</v>
      </c>
      <c r="D45">
        <f t="shared" ref="D45:K45" si="13">$J$24*D33*D$24</f>
        <v>3.7619999999999997E-3</v>
      </c>
      <c r="E45">
        <f t="shared" si="13"/>
        <v>3.1679999999999998E-3</v>
      </c>
      <c r="F45">
        <f t="shared" si="13"/>
        <v>3.96E-3</v>
      </c>
      <c r="G45">
        <f t="shared" si="13"/>
        <v>4.0755000000000001E-3</v>
      </c>
      <c r="H45">
        <f t="shared" si="13"/>
        <v>4.9609999999999993E-3</v>
      </c>
      <c r="I45">
        <f t="shared" si="13"/>
        <v>4.5979999999999997E-3</v>
      </c>
      <c r="J45">
        <f t="shared" si="13"/>
        <v>3.0249999999999999E-3</v>
      </c>
      <c r="K45">
        <f t="shared" si="13"/>
        <v>6.3524999999999996E-4</v>
      </c>
      <c r="L45">
        <v>3.4318625000000001E-3</v>
      </c>
    </row>
    <row r="46" spans="2:18" x14ac:dyDescent="0.3">
      <c r="B46" t="s">
        <v>8</v>
      </c>
      <c r="C46" s="5">
        <f>$K$24*C34*C$24</f>
        <v>5.5499999999999994E-5</v>
      </c>
      <c r="D46" s="5">
        <f t="shared" ref="D46:K46" si="14">$K$24*D34*D$24</f>
        <v>0</v>
      </c>
      <c r="E46" s="6">
        <f t="shared" si="14"/>
        <v>-2.8799999999999995E-4</v>
      </c>
      <c r="F46" s="5">
        <f t="shared" si="14"/>
        <v>1.6199999999999998E-4</v>
      </c>
      <c r="G46" s="5">
        <f t="shared" si="14"/>
        <v>2.2799999999999999E-4</v>
      </c>
      <c r="H46" s="5">
        <f t="shared" si="14"/>
        <v>1.2299999999999998E-4</v>
      </c>
      <c r="I46" s="5">
        <f t="shared" si="14"/>
        <v>7.4100000000000001E-4</v>
      </c>
      <c r="J46" s="5">
        <f t="shared" si="14"/>
        <v>6.3524999999999996E-4</v>
      </c>
      <c r="K46" s="5">
        <f t="shared" si="14"/>
        <v>2.2499999999999999E-4</v>
      </c>
      <c r="L46">
        <v>3.1638750000000001E-4</v>
      </c>
    </row>
    <row r="47" spans="2:18" x14ac:dyDescent="0.3">
      <c r="B47" t="s">
        <v>27</v>
      </c>
      <c r="C47">
        <f t="array" ref="C47:K47">MMULT(C21:K21,C38:K46)</f>
        <v>2.0517887500000002E-2</v>
      </c>
      <c r="D47">
        <v>2.0252099999999999E-2</v>
      </c>
      <c r="E47">
        <v>2.31594E-2</v>
      </c>
      <c r="F47">
        <v>1.86318E-2</v>
      </c>
      <c r="G47">
        <v>1.6140025000000002E-2</v>
      </c>
      <c r="H47">
        <v>1.9336625E-2</v>
      </c>
      <c r="I47">
        <v>8.1588375000000019E-3</v>
      </c>
      <c r="J47">
        <v>3.4318625000000001E-3</v>
      </c>
      <c r="K47">
        <v>3.1638750000000001E-4</v>
      </c>
      <c r="L47">
        <f t="array" ref="L47">MMULT(C21:K21,MMULT(C38:K46,TRANSPOSE(C21:K21)))</f>
        <v>1.2829176250000001E-2</v>
      </c>
    </row>
    <row r="49" spans="2:12" x14ac:dyDescent="0.3">
      <c r="B49" t="s">
        <v>10</v>
      </c>
      <c r="C49" s="7">
        <f>C23/C24</f>
        <v>0.51351351351351349</v>
      </c>
      <c r="D49" s="7">
        <f t="shared" ref="D49:L49" si="15">D23/D24</f>
        <v>0.55263157894736836</v>
      </c>
      <c r="E49" s="7">
        <f t="shared" si="15"/>
        <v>0.375</v>
      </c>
      <c r="F49" s="7">
        <f t="shared" si="15"/>
        <v>0.41666666666666669</v>
      </c>
      <c r="G49" s="7">
        <f t="shared" si="15"/>
        <v>0.42105263157894735</v>
      </c>
      <c r="H49" s="7">
        <f t="shared" si="15"/>
        <v>0.46341463414634149</v>
      </c>
      <c r="I49" s="7">
        <f t="shared" si="15"/>
        <v>0.57894736842105265</v>
      </c>
      <c r="J49" s="7">
        <f t="shared" si="15"/>
        <v>0.90909090909090917</v>
      </c>
      <c r="K49" s="7">
        <f t="shared" si="15"/>
        <v>2.666666666666667</v>
      </c>
      <c r="L49" s="7">
        <f t="shared" si="15"/>
        <v>0.65995118223410099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 month Index Returns</vt:lpstr>
      <vt:lpstr>Peer Annualized Performance</vt:lpstr>
      <vt:lpstr>60 month MIBF Total Returns</vt:lpstr>
      <vt:lpstr>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murray</dc:creator>
  <cp:lastModifiedBy>steve murray</cp:lastModifiedBy>
  <dcterms:created xsi:type="dcterms:W3CDTF">2023-05-25T05:02:06Z</dcterms:created>
  <dcterms:modified xsi:type="dcterms:W3CDTF">2023-06-07T05:17:21Z</dcterms:modified>
</cp:coreProperties>
</file>