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smar\Box\Sofia PhD Research\BEB Working Directory\Emissions\"/>
    </mc:Choice>
  </mc:AlternateContent>
  <xr:revisionPtr revIDLastSave="0" documentId="13_ncr:1_{D718FD3B-C7EA-40F9-94BC-CB0A2C82DD44}" xr6:coauthVersionLast="47" xr6:coauthVersionMax="47" xr10:uidLastSave="{00000000-0000-0000-0000-000000000000}"/>
  <bookViews>
    <workbookView xWindow="-110" yWindow="-110" windowWidth="25820" windowHeight="15500" activeTab="3" xr2:uid="{C9F4CACC-A70C-4A32-8E8A-E4FAAF2DF628}"/>
  </bookViews>
  <sheets>
    <sheet name="Petrol" sheetId="1" r:id="rId1"/>
    <sheet name="Nat Gas" sheetId="2" r:id="rId2"/>
    <sheet name="Fuel Specs" sheetId="3" r:id="rId3"/>
    <sheet name="welltotank" sheetId="5" r:id="rId4"/>
  </sheet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3" l="1"/>
  <c r="C3" i="3"/>
  <c r="AD5" i="1"/>
  <c r="AD6" i="1"/>
  <c r="AD7" i="1"/>
  <c r="AD8" i="1"/>
  <c r="AD9" i="1"/>
  <c r="AD10" i="1"/>
  <c r="AD11" i="1"/>
  <c r="AD12" i="1"/>
  <c r="AD13" i="1"/>
  <c r="AD14" i="1"/>
  <c r="AD15" i="1"/>
  <c r="AD16" i="1"/>
  <c r="AD4" i="1"/>
  <c r="B3" i="5" s="1" a="1"/>
  <c r="B3" i="5" s="1"/>
  <c r="V5" i="1"/>
  <c r="V6" i="1"/>
  <c r="V7" i="1"/>
  <c r="V8" i="1"/>
  <c r="V9" i="1"/>
  <c r="V10" i="1"/>
  <c r="V11" i="1"/>
  <c r="V12" i="1"/>
  <c r="V13" i="1"/>
  <c r="V14" i="1"/>
  <c r="V15" i="1"/>
  <c r="V16" i="1"/>
  <c r="V4" i="1"/>
  <c r="P6" i="2"/>
  <c r="P5" i="2"/>
  <c r="P7" i="2"/>
  <c r="P8" i="2"/>
  <c r="P9" i="2"/>
  <c r="P10" i="2"/>
  <c r="P11" i="2"/>
  <c r="P12" i="2"/>
  <c r="P13" i="2"/>
  <c r="P14" i="2"/>
  <c r="P15" i="2"/>
  <c r="P4" i="2"/>
  <c r="C4" i="3"/>
  <c r="P5" i="1"/>
  <c r="P6" i="1"/>
  <c r="P7" i="1"/>
  <c r="P8" i="1"/>
  <c r="P9" i="1"/>
  <c r="P10" i="1"/>
  <c r="P11" i="1"/>
  <c r="P12" i="1"/>
  <c r="P13" i="1"/>
  <c r="P14" i="1"/>
  <c r="P15" i="1"/>
  <c r="P16" i="1"/>
  <c r="P17" i="1"/>
  <c r="P4" i="1"/>
  <c r="H5" i="1"/>
  <c r="H6" i="1"/>
  <c r="H7" i="1"/>
  <c r="H8" i="1"/>
  <c r="H9" i="1"/>
  <c r="H10" i="1"/>
  <c r="H11" i="1"/>
  <c r="H12" i="1"/>
  <c r="H13" i="1"/>
  <c r="H14" i="1"/>
  <c r="H15" i="1"/>
  <c r="H16" i="1"/>
  <c r="H17" i="1"/>
  <c r="H4" i="1"/>
  <c r="I5" i="2"/>
  <c r="I15" i="2"/>
  <c r="B2" i="5" l="1" a="1"/>
  <c r="B2" i="5" s="1"/>
  <c r="B4" i="5" a="1"/>
  <c r="B4" i="5" s="1"/>
  <c r="I4" i="2"/>
  <c r="I6" i="2"/>
  <c r="I7" i="2"/>
  <c r="I8" i="2"/>
  <c r="I9" i="2"/>
  <c r="I10" i="2"/>
  <c r="I11" i="2"/>
  <c r="I12" i="2"/>
  <c r="I13" i="2"/>
  <c r="I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tc={E2ED134E-969D-4201-B42A-7C705B4BC355}</author>
    <author>tc={536A22E1-807D-4D02-9725-2D85B4759FC2}</author>
    <author>tc={7749E071-54D0-44A1-9768-A684049BD535}</author>
    <author>tc={ADBFA1B9-A8F4-4255-94C2-FF9EABC33EAE}</author>
    <author>tc={44EF5BA4-DCE5-45FC-A936-4BB10A836205}</author>
    <author>tc={BFD04A3A-51D9-4171-993B-BF704197760F}</author>
    <author>tc={978614B8-CF36-4769-A93A-874C7BAFE59D}</author>
    <author>tc={1CE0E562-1389-4E03-BD8F-7CDC7CC58A58}</author>
  </authors>
  <commentList>
    <comment ref="C3" authorId="0" shapeId="0" xr:uid="{E2ED134E-969D-4201-B42A-7C705B4BC355}">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D3" authorId="1" shapeId="0" xr:uid="{536A22E1-807D-4D02-9725-2D85B4759FC2}">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 ref="I3" authorId="2" shapeId="0" xr:uid="{7749E071-54D0-44A1-9768-A684049BD535}">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J3" authorId="3" shapeId="0" xr:uid="{ADBFA1B9-A8F4-4255-94C2-FF9EABC33EAE}">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 ref="Q3" authorId="4" shapeId="0" xr:uid="{44EF5BA4-DCE5-45FC-A936-4BB10A836205}">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R3" authorId="5" shapeId="0" xr:uid="{BFD04A3A-51D9-4171-993B-BF704197760F}">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 ref="W3" authorId="6" shapeId="0" xr:uid="{978614B8-CF36-4769-A93A-874C7BAFE59D}">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X3" authorId="7" shapeId="0" xr:uid="{1CE0E562-1389-4E03-BD8F-7CDC7CC58A58}">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tc={84CF9CB3-227A-40DB-9AAC-0E531106537D}</author>
  </authors>
  <commentList>
    <comment ref="H15" authorId="0" shapeId="0" xr:uid="{84CF9CB3-227A-40DB-9AAC-0E531106537D}">
      <text>
        <t>[Threaded comment]
Your version of Excel allows you to read this threaded comment; however, any edits to it will get removed if the file is opened in a newer version of Excel. Learn more: https://go.microsoft.com/fwlink/?linkid=870924
Comment:
    g/MMBtu
CNG Compressor = 8.95
fueling nozzle = 2.24
Clark, 2016, DOI: 10.1021/acs.est.5b06059</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<sst xmlns="http://schemas.openxmlformats.org/spreadsheetml/2006/main" count="106" uniqueCount="65">
  <si>
    <t>Total emissions: grams/mmBtu of fuel throughput</t>
  </si>
  <si>
    <t xml:space="preserve">     VOC</t>
  </si>
  <si>
    <t xml:space="preserve">     CO</t>
  </si>
  <si>
    <t xml:space="preserve">     NOx</t>
  </si>
  <si>
    <t xml:space="preserve">     PM10</t>
  </si>
  <si>
    <t xml:space="preserve">     PM2.5</t>
  </si>
  <si>
    <t xml:space="preserve">     SOx</t>
  </si>
  <si>
    <t xml:space="preserve">     BC</t>
  </si>
  <si>
    <t xml:space="preserve">     OC</t>
  </si>
  <si>
    <t xml:space="preserve">     CH4: combustion</t>
  </si>
  <si>
    <t xml:space="preserve">     N2O</t>
  </si>
  <si>
    <t xml:space="preserve">     CO2</t>
  </si>
  <si>
    <t xml:space="preserve">     VOC from bulk terminal</t>
  </si>
  <si>
    <t xml:space="preserve">     VOC from ref. Station</t>
  </si>
  <si>
    <t xml:space="preserve">     CH4: non-combustion</t>
  </si>
  <si>
    <t>Low-Sulfur Diesel</t>
  </si>
  <si>
    <t>LS Diesel Refining: Feed Inputs</t>
  </si>
  <si>
    <t>LS Diesel Refining: Intermediate Product Combustion</t>
  </si>
  <si>
    <t>LS Diesel Refining: Non-Combustion Emissions</t>
  </si>
  <si>
    <t>LS Diesel Transportation Distribution</t>
  </si>
  <si>
    <t>LS Diesel Storage</t>
  </si>
  <si>
    <t>Gasoline</t>
  </si>
  <si>
    <t>Gasoline Blendstock Refining: Feed Inputs</t>
  </si>
  <si>
    <t>Gasoline Blendstock Refininig: Intermediate Product Combustion</t>
  </si>
  <si>
    <t>Gasoline Blendstock Refining: Non-Combustion Emissions</t>
  </si>
  <si>
    <t>Gasoline Blendstock Transportation</t>
  </si>
  <si>
    <t>Gasoline Blendstock Distribution</t>
  </si>
  <si>
    <t>Gasoline Distribution</t>
  </si>
  <si>
    <t>Gasoline Storage</t>
  </si>
  <si>
    <t>NA NG Recovery</t>
  </si>
  <si>
    <t>NA Shale Gas Recovery</t>
  </si>
  <si>
    <t>NA NG Processing</t>
  </si>
  <si>
    <t>NA NG Processing: Non-Combustion Emissions</t>
  </si>
  <si>
    <t>Natural Gas as a Feedstock to Produce Transportation Fuels</t>
  </si>
  <si>
    <t xml:space="preserve">     CH4: leakage</t>
  </si>
  <si>
    <t xml:space="preserve">     VOC evaporation</t>
  </si>
  <si>
    <t xml:space="preserve">     Misc. Items</t>
  </si>
  <si>
    <t>NG Transmission to Refueling Stations for CNG Production</t>
  </si>
  <si>
    <t>NG or FG to Compressed Natural Gas</t>
  </si>
  <si>
    <t>Gas Compression</t>
  </si>
  <si>
    <t>CNG Total</t>
  </si>
  <si>
    <t>LS Diesel Total</t>
  </si>
  <si>
    <t>Gasoline Total</t>
  </si>
  <si>
    <t>Btu/gal</t>
  </si>
  <si>
    <t>Low-sulfur diesel</t>
  </si>
  <si>
    <t>mmBtu/gal</t>
  </si>
  <si>
    <t>Diesel</t>
  </si>
  <si>
    <t>1 kWh = 3412 Btu</t>
  </si>
  <si>
    <t>GREET 2020</t>
  </si>
  <si>
    <t>Fuel.Type</t>
  </si>
  <si>
    <t>VOC..g.gal</t>
  </si>
  <si>
    <t>CO..g.gal</t>
  </si>
  <si>
    <t>NOx..g.gal</t>
  </si>
  <si>
    <t>PM10..g.gal</t>
  </si>
  <si>
    <t>PM2.5..g.gal</t>
  </si>
  <si>
    <t>SOx..g.gal</t>
  </si>
  <si>
    <t>BC..g.gal</t>
  </si>
  <si>
    <t>OC..g.gal</t>
  </si>
  <si>
    <t>CH4..g.gal</t>
  </si>
  <si>
    <t>N2O..g.gal</t>
  </si>
  <si>
    <t>CO2..g.gal</t>
  </si>
  <si>
    <t>Compressed Natural Gas</t>
  </si>
  <si>
    <t>Nautral Gas (/ft3)</t>
  </si>
  <si>
    <t>ft3/DGE</t>
  </si>
  <si>
    <t>GREET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</si>
</sst>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43" formatCode="_(* #,##0.00_);_(* \(#,##0.00\);_(* &quot;-&quot;??_);_(@_)"/>
    <numFmt numFmtId="164" formatCode="#,##0.000"/>
    <numFmt numFmtId="165" formatCode="0.000"/>
    <numFmt numFmtId="166" formatCode="#,##0.0000000"/>
    <numFmt numFmtId="167" formatCode="0.0000000"/>
    <numFmt numFmtId="181" formatCode="_ [$€-2]\ * #,##0.00_ ;_ [$€-2]\ * \-#,##0.00_ ;_ [$€-2]\ * &quot;-&quot;??_ "/>
  </numFmts>
  <fonts count="26" x14ac:knownFonts="1">
    <font>
      <sz val="11"/>
      <color theme="1"/>
      <name val="Calibri"/>
      <family val="2"/>
      <scheme val="minor"/>
    </font>
    <font>
      <sz val="11"/>
      <color theme="1"/>
      <name val="Calibri"/>
      <family val="2"/>
      <scheme val="minor"/>
    </font>
    <font>
      <b/>
      <sz val="10"/>
      <name val="Arial"/>
      <family val="2"/>
    </font>
    <font>
      <sz val="10"/>
      <name val="Arial"/>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0"/>
      <name val="Verdana"/>
      <family val="2"/>
    </font>
  </fonts>
  <fills count="27">
    <fill>
      <patternFill patternType="none"/>
    </fill>
    <fill>
      <patternFill patternType="gray125"/>
    </fill>
    <fill>
      <patternFill patternType="solid">
        <fgColor theme="2" tint="-9.9978637043366805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0"/>
        <bgColor indexed="9"/>
      </patternFill>
    </fill>
  </fills>
  <borders count="77">
    <border>
      <left/>
      <right/>
      <top/>
      <bottom/>
      <diagonal/>
    </border>
    <border>
      <left style="thin">
        <color auto="1"/>
      </left>
      <right/>
      <top style="thin">
        <color auto="1"/>
      </top>
      <bottom/>
      <diagonal/>
    </border>
    <border>
      <left style="thin">
        <color auto="1"/>
      </left>
      <right/>
      <top/>
      <bottom/>
      <diagonal/>
    </border>
    <border>
      <left/>
      <right/>
      <top style="thin">
        <color auto="1"/>
      </top>
      <bottom style="thin">
        <color indexed="64"/>
      </bottom>
      <diagonal/>
    </border>
    <border>
      <left/>
      <right style="thin">
        <color auto="1"/>
      </right>
      <top style="thin">
        <color auto="1"/>
      </top>
      <bottom style="thin">
        <color indexed="64"/>
      </bottom>
      <diagonal/>
    </border>
    <border>
      <left/>
      <right style="thin">
        <color auto="1"/>
      </right>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style="thin">
        <color indexed="64"/>
      </bottom>
      <diagonal/>
    </border>
    <border>
      <left/>
      <right style="thin">
        <color auto="1"/>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s>
  <cellStyleXfs count="82">
    <xf numFmtId="0" fontId="0" fillId="0" borderId="0"/>
    <xf numFmtId="43" fontId="1" fillId="0" borderId="0" applyFont="0" applyFill="0" applyBorder="0" applyAlignment="0" applyProtection="0"/>
    <xf numFmtId="0" fontId="3" fillId="0" borderId="29"/>
    <xf numFmtId="181" fontId="8" fillId="3" borderId="0" applyNumberFormat="0" applyBorder="0" applyAlignment="0" applyProtection="0"/>
    <xf numFmtId="181" fontId="8" fillId="4" borderId="0" applyNumberFormat="0" applyBorder="0" applyAlignment="0" applyProtection="0"/>
    <xf numFmtId="181" fontId="8" fillId="5" borderId="0" applyNumberFormat="0" applyBorder="0" applyAlignment="0" applyProtection="0"/>
    <xf numFmtId="181" fontId="8" fillId="6" borderId="0" applyNumberFormat="0" applyBorder="0" applyAlignment="0" applyProtection="0"/>
    <xf numFmtId="181" fontId="8" fillId="7" borderId="0" applyNumberFormat="0" applyBorder="0" applyAlignment="0" applyProtection="0"/>
    <xf numFmtId="181" fontId="8" fillId="8" borderId="0" applyNumberFormat="0" applyBorder="0" applyAlignment="0" applyProtection="0"/>
    <xf numFmtId="181" fontId="8" fillId="9" borderId="0" applyNumberFormat="0" applyBorder="0" applyAlignment="0" applyProtection="0"/>
    <xf numFmtId="181" fontId="8" fillId="10" borderId="0" applyNumberFormat="0" applyBorder="0" applyAlignment="0" applyProtection="0"/>
    <xf numFmtId="181" fontId="8" fillId="11" borderId="0" applyNumberFormat="0" applyBorder="0" applyAlignment="0" applyProtection="0"/>
    <xf numFmtId="181" fontId="8" fillId="6" borderId="0" applyNumberFormat="0" applyBorder="0" applyAlignment="0" applyProtection="0"/>
    <xf numFmtId="181" fontId="8" fillId="9" borderId="0" applyNumberFormat="0" applyBorder="0" applyAlignment="0" applyProtection="0"/>
    <xf numFmtId="181" fontId="8" fillId="12" borderId="0" applyNumberFormat="0" applyBorder="0" applyAlignment="0" applyProtection="0"/>
    <xf numFmtId="181" fontId="9" fillId="13" borderId="0" applyNumberFormat="0" applyBorder="0" applyAlignment="0" applyProtection="0"/>
    <xf numFmtId="181" fontId="9" fillId="10" borderId="0" applyNumberFormat="0" applyBorder="0" applyAlignment="0" applyProtection="0"/>
    <xf numFmtId="181" fontId="9" fillId="11" borderId="0" applyNumberFormat="0" applyBorder="0" applyAlignment="0" applyProtection="0"/>
    <xf numFmtId="181" fontId="9" fillId="14" borderId="0" applyNumberFormat="0" applyBorder="0" applyAlignment="0" applyProtection="0"/>
    <xf numFmtId="181" fontId="9" fillId="15" borderId="0" applyNumberFormat="0" applyBorder="0" applyAlignment="0" applyProtection="0"/>
    <xf numFmtId="181" fontId="9" fillId="16" borderId="0" applyNumberFormat="0" applyBorder="0" applyAlignment="0" applyProtection="0"/>
    <xf numFmtId="181" fontId="9" fillId="17" borderId="0" applyNumberFormat="0" applyBorder="0" applyAlignment="0" applyProtection="0"/>
    <xf numFmtId="181" fontId="9" fillId="18" borderId="0" applyNumberFormat="0" applyBorder="0" applyAlignment="0" applyProtection="0"/>
    <xf numFmtId="181" fontId="9" fillId="19" borderId="0" applyNumberFormat="0" applyBorder="0" applyAlignment="0" applyProtection="0"/>
    <xf numFmtId="181" fontId="9" fillId="14" borderId="0" applyNumberFormat="0" applyBorder="0" applyAlignment="0" applyProtection="0"/>
    <xf numFmtId="181" fontId="9" fillId="15" borderId="0" applyNumberFormat="0" applyBorder="0" applyAlignment="0" applyProtection="0"/>
    <xf numFmtId="181" fontId="9" fillId="20" borderId="0" applyNumberFormat="0" applyBorder="0" applyAlignment="0" applyProtection="0"/>
    <xf numFmtId="181" fontId="10" fillId="4" borderId="0" applyNumberFormat="0" applyBorder="0" applyAlignment="0" applyProtection="0"/>
    <xf numFmtId="181" fontId="11" fillId="21" borderId="30" applyNumberFormat="0" applyAlignment="0" applyProtection="0"/>
    <xf numFmtId="181" fontId="12" fillId="22" borderId="31" applyNumberFormat="0" applyAlignment="0" applyProtection="0"/>
    <xf numFmtId="3" fontId="3" fillId="0" borderId="0" applyFont="0" applyFill="0" applyBorder="0" applyAlignment="0" applyProtection="0"/>
    <xf numFmtId="44" fontId="3" fillId="0" borderId="0" applyFont="0" applyFill="0" applyBorder="0" applyAlignment="0" applyProtection="0"/>
    <xf numFmtId="181" fontId="13" fillId="0" borderId="0" applyNumberFormat="0" applyFill="0" applyBorder="0" applyAlignment="0" applyProtection="0"/>
    <xf numFmtId="181" fontId="14" fillId="5" borderId="0" applyNumberFormat="0" applyBorder="0" applyAlignment="0" applyProtection="0"/>
    <xf numFmtId="181" fontId="15" fillId="0" borderId="32" applyNumberFormat="0" applyFill="0" applyAlignment="0" applyProtection="0"/>
    <xf numFmtId="181" fontId="16" fillId="0" borderId="33" applyNumberFormat="0" applyFill="0" applyAlignment="0" applyProtection="0"/>
    <xf numFmtId="181" fontId="17" fillId="0" borderId="34" applyNumberFormat="0" applyFill="0" applyAlignment="0" applyProtection="0"/>
    <xf numFmtId="181" fontId="17" fillId="0" borderId="0" applyNumberFormat="0" applyFill="0" applyBorder="0" applyAlignment="0" applyProtection="0"/>
    <xf numFmtId="181" fontId="18" fillId="8" borderId="30" applyNumberFormat="0" applyAlignment="0" applyProtection="0"/>
    <xf numFmtId="181" fontId="19" fillId="0" borderId="35" applyNumberFormat="0" applyFill="0" applyAlignment="0" applyProtection="0"/>
    <xf numFmtId="181" fontId="20" fillId="23" borderId="0" applyNumberFormat="0" applyBorder="0" applyAlignment="0" applyProtection="0"/>
    <xf numFmtId="181" fontId="3" fillId="24" borderId="36" applyNumberFormat="0" applyFont="0" applyAlignment="0" applyProtection="0"/>
    <xf numFmtId="181" fontId="21" fillId="21" borderId="37" applyNumberFormat="0" applyAlignment="0" applyProtection="0"/>
    <xf numFmtId="9" fontId="3" fillId="0" borderId="0" applyFont="0" applyFill="0" applyBorder="0" applyAlignment="0" applyProtection="0"/>
    <xf numFmtId="181" fontId="22" fillId="0" borderId="0" applyNumberFormat="0" applyFill="0" applyBorder="0" applyAlignment="0" applyProtection="0"/>
    <xf numFmtId="181" fontId="23" fillId="0" borderId="38" applyNumberFormat="0" applyFill="0" applyAlignment="0" applyProtection="0"/>
    <xf numFmtId="181" fontId="24" fillId="0" borderId="0" applyNumberFormat="0" applyFill="0" applyBorder="0" applyAlignment="0" applyProtection="0"/>
    <xf numFmtId="3" fontId="3" fillId="0" borderId="0" applyFont="0" applyFill="0" applyBorder="0" applyAlignment="0" applyProtection="0"/>
    <xf numFmtId="0" fontId="25" fillId="0" borderId="0"/>
    <xf numFmtId="9" fontId="25" fillId="0" borderId="0" applyFont="0" applyFill="0" applyBorder="0" applyAlignment="0" applyProtection="0"/>
    <xf numFmtId="43" fontId="25" fillId="0" borderId="0" applyFont="0" applyFill="0" applyBorder="0" applyAlignment="0" applyProtection="0"/>
    <xf numFmtId="0" fontId="1" fillId="0" borderId="0"/>
    <xf numFmtId="0" fontId="1" fillId="0" borderId="0"/>
    <xf numFmtId="0" fontId="1" fillId="0" borderId="0"/>
    <xf numFmtId="3" fontId="3" fillId="0" borderId="0" applyFont="0" applyFill="0" applyBorder="0" applyAlignment="0" applyProtection="0"/>
    <xf numFmtId="0" fontId="1" fillId="0" borderId="0"/>
    <xf numFmtId="3" fontId="3" fillId="0" borderId="0" applyFont="0" applyFill="0" applyBorder="0" applyAlignment="0" applyProtection="0"/>
    <xf numFmtId="181" fontId="23" fillId="0" borderId="63" applyNumberFormat="0" applyFill="0" applyAlignment="0" applyProtection="0"/>
    <xf numFmtId="181" fontId="21" fillId="21" borderId="62" applyNumberFormat="0" applyAlignment="0" applyProtection="0"/>
    <xf numFmtId="181" fontId="18" fillId="8" borderId="56" applyNumberFormat="0" applyAlignment="0" applyProtection="0"/>
    <xf numFmtId="181" fontId="18" fillId="8" borderId="50" applyNumberFormat="0" applyAlignment="0" applyProtection="0"/>
    <xf numFmtId="181" fontId="3" fillId="24" borderId="61" applyNumberFormat="0" applyFont="0" applyAlignment="0" applyProtection="0"/>
    <xf numFmtId="181" fontId="11" fillId="21" borderId="46" applyNumberFormat="0" applyAlignment="0" applyProtection="0"/>
    <xf numFmtId="3" fontId="3" fillId="0" borderId="0" applyFont="0" applyFill="0" applyBorder="0" applyAlignment="0" applyProtection="0"/>
    <xf numFmtId="3" fontId="3" fillId="0" borderId="0" applyFont="0" applyFill="0" applyBorder="0" applyAlignment="0" applyProtection="0"/>
    <xf numFmtId="181" fontId="18" fillId="8" borderId="60" applyNumberFormat="0" applyAlignment="0" applyProtection="0"/>
    <xf numFmtId="181" fontId="3" fillId="24" borderId="51" applyNumberFormat="0" applyFont="0" applyAlignment="0" applyProtection="0"/>
    <xf numFmtId="181" fontId="18" fillId="8" borderId="46" applyNumberFormat="0" applyAlignment="0" applyProtection="0"/>
    <xf numFmtId="181" fontId="21" fillId="21" borderId="52" applyNumberFormat="0" applyAlignment="0" applyProtection="0"/>
    <xf numFmtId="181" fontId="3" fillId="24" borderId="47" applyNumberFormat="0" applyFont="0" applyAlignment="0" applyProtection="0"/>
    <xf numFmtId="181" fontId="21" fillId="21" borderId="48" applyNumberFormat="0" applyAlignment="0" applyProtection="0"/>
    <xf numFmtId="181" fontId="23" fillId="0" borderId="49" applyNumberFormat="0" applyFill="0" applyAlignment="0" applyProtection="0"/>
    <xf numFmtId="3" fontId="3" fillId="0" borderId="0" applyFont="0" applyFill="0" applyBorder="0" applyAlignment="0" applyProtection="0"/>
    <xf numFmtId="3" fontId="3" fillId="0" borderId="0" applyFont="0" applyFill="0" applyBorder="0" applyAlignment="0" applyProtection="0"/>
    <xf numFmtId="181" fontId="23" fillId="0" borderId="53" applyNumberFormat="0" applyFill="0" applyAlignment="0" applyProtection="0"/>
    <xf numFmtId="181" fontId="11" fillId="21" borderId="56" applyNumberFormat="0" applyAlignment="0" applyProtection="0"/>
    <xf numFmtId="181" fontId="11" fillId="21" borderId="50" applyNumberFormat="0" applyAlignment="0" applyProtection="0"/>
    <xf numFmtId="181" fontId="3" fillId="24" borderId="57" applyNumberFormat="0" applyFont="0" applyAlignment="0" applyProtection="0"/>
    <xf numFmtId="181" fontId="21" fillId="21" borderId="58" applyNumberFormat="0" applyAlignment="0" applyProtection="0"/>
    <xf numFmtId="181" fontId="23" fillId="0" borderId="59" applyNumberFormat="0" applyFill="0" applyAlignment="0" applyProtection="0"/>
    <xf numFmtId="3" fontId="3" fillId="0" borderId="0" applyFont="0" applyFill="0" applyBorder="0" applyAlignment="0" applyProtection="0"/>
    <xf numFmtId="181" fontId="11" fillId="21" borderId="60" applyNumberFormat="0" applyAlignment="0" applyProtection="0"/>
  </cellStyleXfs>
  <cellXfs count="106">
    <xf numFmtId="0" fontId="0" fillId="0" borderId="0" xfId="0"/>
    <xf numFmtId="0" fontId="2" fillId="0" borderId="3" xfId="0" applyFont="1" applyBorder="1" applyAlignment="1">
      <alignment wrapText="1"/>
    </xf>
    <xf numFmtId="0" fontId="2" fillId="0" borderId="4" xfId="0" applyFont="1" applyBorder="1" applyAlignment="1">
      <alignment wrapText="1"/>
    </xf>
    <xf numFmtId="0" fontId="2" fillId="2" borderId="9" xfId="0" applyFont="1" applyFill="1" applyBorder="1" applyAlignment="1">
      <alignment horizontal="centerContinuous" wrapText="1"/>
    </xf>
    <xf numFmtId="0" fontId="0" fillId="2" borderId="0" xfId="0" applyFill="1"/>
    <xf numFmtId="0" fontId="2" fillId="2" borderId="0" xfId="0" applyFont="1" applyFill="1" applyAlignment="1">
      <alignment horizontal="right" textRotation="90" wrapText="1"/>
    </xf>
    <xf numFmtId="0" fontId="2" fillId="2" borderId="7" xfId="0" applyFont="1" applyFill="1" applyBorder="1" applyAlignment="1">
      <alignment horizontal="right" textRotation="90" wrapText="1"/>
    </xf>
    <xf numFmtId="164" fontId="0" fillId="2" borderId="8" xfId="0" applyNumberFormat="1" applyFill="1" applyBorder="1"/>
    <xf numFmtId="0" fontId="2" fillId="2" borderId="10" xfId="0" applyFont="1" applyFill="1" applyBorder="1" applyAlignment="1">
      <alignment horizontal="center"/>
    </xf>
    <xf numFmtId="0" fontId="0" fillId="0" borderId="9" xfId="0" applyBorder="1"/>
    <xf numFmtId="167" fontId="0" fillId="0" borderId="9" xfId="0" applyNumberFormat="1" applyBorder="1"/>
    <xf numFmtId="0" fontId="6" fillId="0" borderId="1" xfId="0" applyFont="1" applyBorder="1" applyAlignment="1">
      <alignment horizontal="right"/>
    </xf>
    <xf numFmtId="3" fontId="7" fillId="0" borderId="9" xfId="1" applyNumberFormat="1" applyFont="1" applyFill="1" applyBorder="1" applyAlignment="1"/>
    <xf numFmtId="3" fontId="7" fillId="0" borderId="0" xfId="1" applyNumberFormat="1" applyFont="1" applyFill="1" applyBorder="1" applyAlignment="1"/>
    <xf numFmtId="0" fontId="6" fillId="0" borderId="6" xfId="0" applyFont="1" applyBorder="1" applyAlignment="1">
      <alignment horizontal="right"/>
    </xf>
    <xf numFmtId="0" fontId="7" fillId="0" borderId="9" xfId="0" applyFont="1" applyBorder="1"/>
    <xf numFmtId="3" fontId="7" fillId="0" borderId="9" xfId="1" applyNumberFormat="1" applyFont="1" applyFill="1" applyBorder="1" applyAlignment="1">
      <alignment horizontal="right"/>
    </xf>
    <xf numFmtId="166" fontId="7" fillId="0" borderId="9" xfId="1" applyNumberFormat="1" applyFont="1" applyFill="1" applyBorder="1" applyAlignment="1">
      <alignment horizontal="right"/>
    </xf>
    <xf numFmtId="0" fontId="5" fillId="0" borderId="9" xfId="0" applyFont="1" applyBorder="1"/>
    <xf numFmtId="0" fontId="0" fillId="2" borderId="9" xfId="0" applyFill="1" applyBorder="1"/>
    <xf numFmtId="164" fontId="0" fillId="2" borderId="9" xfId="0" applyNumberFormat="1" applyFill="1" applyBorder="1"/>
    <xf numFmtId="3" fontId="0" fillId="2" borderId="9" xfId="0" applyNumberFormat="1" applyFill="1" applyBorder="1"/>
    <xf numFmtId="0" fontId="0" fillId="2" borderId="8" xfId="0" applyFill="1" applyBorder="1"/>
    <xf numFmtId="0" fontId="2" fillId="2" borderId="13" xfId="0" applyFont="1" applyFill="1" applyBorder="1" applyAlignment="1">
      <alignment textRotation="90" wrapText="1"/>
    </xf>
    <xf numFmtId="0" fontId="2" fillId="2" borderId="14" xfId="0" applyFont="1" applyFill="1" applyBorder="1" applyAlignment="1">
      <alignment textRotation="90" wrapText="1"/>
    </xf>
    <xf numFmtId="0" fontId="2" fillId="0" borderId="0" xfId="0" applyFont="1" applyAlignment="1">
      <alignment horizontal="center"/>
    </xf>
    <xf numFmtId="0" fontId="2" fillId="0" borderId="12" xfId="0" applyFont="1" applyBorder="1" applyAlignment="1">
      <alignment wrapText="1"/>
    </xf>
    <xf numFmtId="0" fontId="2" fillId="0" borderId="23" xfId="0" applyFont="1" applyBorder="1" applyAlignment="1">
      <alignment horizontal="centerContinuous" wrapText="1"/>
    </xf>
    <xf numFmtId="0" fontId="0" fillId="0" borderId="17" xfId="0" applyBorder="1"/>
    <xf numFmtId="0" fontId="2" fillId="0" borderId="24" xfId="0" applyFont="1" applyBorder="1" applyAlignment="1">
      <alignment wrapText="1"/>
    </xf>
    <xf numFmtId="0" fontId="2" fillId="2" borderId="10" xfId="0" applyFont="1" applyFill="1" applyBorder="1" applyAlignment="1">
      <alignment horizontal="right" textRotation="90" wrapText="1"/>
    </xf>
    <xf numFmtId="0" fontId="2" fillId="0" borderId="25" xfId="0" applyFont="1" applyBorder="1" applyAlignment="1">
      <alignment horizontal="right" textRotation="90" wrapText="1"/>
    </xf>
    <xf numFmtId="0" fontId="2" fillId="0" borderId="23" xfId="0" applyFont="1" applyBorder="1" applyAlignment="1">
      <alignment horizontal="right" textRotation="90" wrapText="1"/>
    </xf>
    <xf numFmtId="3" fontId="3" fillId="2" borderId="9" xfId="1" applyNumberFormat="1" applyFont="1" applyFill="1" applyBorder="1" applyAlignment="1"/>
    <xf numFmtId="164" fontId="0" fillId="2" borderId="4" xfId="0" applyNumberFormat="1" applyFill="1" applyBorder="1"/>
    <xf numFmtId="3" fontId="3" fillId="2" borderId="4" xfId="1" applyNumberFormat="1" applyFont="1" applyFill="1" applyBorder="1" applyAlignment="1"/>
    <xf numFmtId="0" fontId="0" fillId="0" borderId="27" xfId="0" applyBorder="1"/>
    <xf numFmtId="0" fontId="0" fillId="0" borderId="28" xfId="0" applyBorder="1"/>
    <xf numFmtId="0" fontId="2" fillId="2" borderId="1"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2" borderId="0" xfId="0" applyFill="1" applyAlignment="1">
      <alignment horizontal="center"/>
    </xf>
    <xf numFmtId="0" fontId="2" fillId="0" borderId="20" xfId="0" applyFont="1" applyBorder="1" applyAlignment="1">
      <alignment horizontal="center"/>
    </xf>
    <xf numFmtId="0" fontId="2" fillId="0" borderId="0" xfId="0" applyFont="1" applyAlignment="1">
      <alignment horizontal="center"/>
    </xf>
    <xf numFmtId="0" fontId="2" fillId="0" borderId="21" xfId="0" applyFont="1"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 fillId="2" borderId="2" xfId="0" applyFont="1" applyFill="1" applyBorder="1" applyAlignment="1">
      <alignment horizontal="center" wrapText="1"/>
    </xf>
    <xf numFmtId="0" fontId="2" fillId="2" borderId="0" xfId="0" applyFont="1" applyFill="1" applyAlignment="1">
      <alignment horizontal="center" wrapText="1"/>
    </xf>
    <xf numFmtId="0" fontId="2" fillId="2" borderId="5" xfId="0" applyFont="1" applyFill="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center" wrapText="1"/>
    </xf>
    <xf numFmtId="0" fontId="2" fillId="0" borderId="22" xfId="0" applyFont="1" applyBorder="1" applyAlignment="1">
      <alignment horizontal="center" wrapText="1"/>
    </xf>
    <xf numFmtId="3" fontId="3" fillId="0" borderId="43" xfId="63" applyFont="1" applyFill="1" applyBorder="1" applyAlignment="1"/>
    <xf numFmtId="164" fontId="3" fillId="0" borderId="43" xfId="2" applyNumberFormat="1" applyBorder="1"/>
    <xf numFmtId="0" fontId="2" fillId="0" borderId="23" xfId="0" applyFont="1" applyBorder="1" applyAlignment="1">
      <alignment textRotation="90" wrapText="1"/>
    </xf>
    <xf numFmtId="3" fontId="3" fillId="25" borderId="43" xfId="80" applyFont="1" applyFill="1" applyBorder="1" applyAlignment="1"/>
    <xf numFmtId="0" fontId="0" fillId="0" borderId="66" xfId="0" applyBorder="1"/>
    <xf numFmtId="0" fontId="0" fillId="2" borderId="55" xfId="0" applyFill="1" applyBorder="1"/>
    <xf numFmtId="0" fontId="0" fillId="0" borderId="70" xfId="0" applyBorder="1"/>
    <xf numFmtId="164" fontId="3" fillId="0" borderId="44" xfId="2" applyNumberFormat="1" applyBorder="1"/>
    <xf numFmtId="164" fontId="3" fillId="0" borderId="65" xfId="2" applyNumberFormat="1" applyBorder="1"/>
    <xf numFmtId="3" fontId="3" fillId="0" borderId="43" xfId="2" applyNumberFormat="1" applyBorder="1"/>
    <xf numFmtId="164" fontId="3" fillId="0" borderId="43" xfId="80" applyNumberFormat="1" applyFont="1" applyBorder="1" applyAlignment="1"/>
    <xf numFmtId="3" fontId="3" fillId="25" borderId="43" xfId="2" applyNumberFormat="1" applyFill="1" applyBorder="1"/>
    <xf numFmtId="164" fontId="0" fillId="2" borderId="54" xfId="0" applyNumberFormat="1" applyFill="1" applyBorder="1"/>
    <xf numFmtId="164" fontId="0" fillId="2" borderId="44" xfId="0" applyNumberFormat="1" applyFill="1" applyBorder="1"/>
    <xf numFmtId="0" fontId="2" fillId="0" borderId="15"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0" fillId="0" borderId="72" xfId="0" applyBorder="1"/>
    <xf numFmtId="164" fontId="3" fillId="0" borderId="73" xfId="2" applyNumberFormat="1" applyBorder="1"/>
    <xf numFmtId="164" fontId="3" fillId="0" borderId="74" xfId="2" applyNumberFormat="1" applyBorder="1"/>
    <xf numFmtId="164" fontId="3" fillId="26" borderId="74" xfId="2" applyNumberFormat="1" applyFill="1" applyBorder="1"/>
    <xf numFmtId="164" fontId="3" fillId="25" borderId="74" xfId="2" applyNumberFormat="1" applyFill="1" applyBorder="1"/>
    <xf numFmtId="165" fontId="0" fillId="0" borderId="71" xfId="0" applyNumberFormat="1" applyBorder="1"/>
    <xf numFmtId="3" fontId="3" fillId="0" borderId="44" xfId="72" applyFont="1" applyFill="1" applyBorder="1" applyAlignment="1"/>
    <xf numFmtId="0" fontId="0" fillId="0" borderId="44" xfId="0" applyBorder="1"/>
    <xf numFmtId="0" fontId="2" fillId="0" borderId="26" xfId="0" applyFont="1" applyBorder="1" applyAlignment="1">
      <alignment textRotation="90" wrapText="1"/>
    </xf>
    <xf numFmtId="0" fontId="0" fillId="0" borderId="71" xfId="0" applyBorder="1"/>
    <xf numFmtId="3" fontId="3" fillId="0" borderId="65" xfId="2" applyNumberFormat="1" applyBorder="1"/>
    <xf numFmtId="0" fontId="0" fillId="2" borderId="44" xfId="0" applyFill="1" applyBorder="1"/>
    <xf numFmtId="0" fontId="2" fillId="0" borderId="24" xfId="0" applyFont="1" applyBorder="1" applyAlignment="1">
      <alignment horizontal="right" textRotation="90" wrapText="1"/>
    </xf>
    <xf numFmtId="3" fontId="0" fillId="0" borderId="71" xfId="0" applyNumberFormat="1" applyBorder="1"/>
    <xf numFmtId="0" fontId="2" fillId="0" borderId="25" xfId="0" applyFont="1" applyBorder="1" applyAlignment="1">
      <alignment textRotation="90" wrapText="1"/>
    </xf>
    <xf numFmtId="0" fontId="2" fillId="0" borderId="39" xfId="0" applyFont="1" applyBorder="1" applyAlignment="1">
      <alignment horizontal="right" textRotation="90" wrapText="1"/>
    </xf>
    <xf numFmtId="0" fontId="0" fillId="0" borderId="43" xfId="0" applyBorder="1"/>
    <xf numFmtId="0" fontId="2" fillId="0" borderId="17" xfId="0" applyFont="1" applyBorder="1" applyAlignment="1">
      <alignment textRotation="90" wrapText="1"/>
    </xf>
    <xf numFmtId="0" fontId="0" fillId="2" borderId="45" xfId="0" applyFill="1" applyBorder="1"/>
    <xf numFmtId="3" fontId="3" fillId="0" borderId="65" xfId="30" applyFont="1" applyFill="1" applyBorder="1" applyAlignment="1"/>
    <xf numFmtId="3" fontId="3" fillId="0" borderId="43" xfId="80" applyFont="1" applyBorder="1" applyAlignment="1"/>
    <xf numFmtId="0" fontId="0" fillId="0" borderId="68" xfId="0" applyBorder="1"/>
    <xf numFmtId="0" fontId="2" fillId="0" borderId="16" xfId="0" applyFont="1" applyBorder="1" applyAlignment="1">
      <alignment textRotation="90" wrapText="1"/>
    </xf>
    <xf numFmtId="164" fontId="3" fillId="0" borderId="43" xfId="80" applyNumberFormat="1" applyFont="1" applyFill="1" applyBorder="1" applyAlignment="1"/>
    <xf numFmtId="0" fontId="0" fillId="0" borderId="75" xfId="0" applyBorder="1"/>
    <xf numFmtId="0" fontId="0" fillId="0" borderId="76" xfId="0" applyBorder="1"/>
    <xf numFmtId="0" fontId="0" fillId="0" borderId="67" xfId="0" applyBorder="1"/>
    <xf numFmtId="0" fontId="0" fillId="0" borderId="64" xfId="0" applyBorder="1"/>
    <xf numFmtId="164" fontId="3" fillId="25" borderId="43" xfId="2" applyNumberFormat="1" applyFill="1" applyBorder="1"/>
    <xf numFmtId="0" fontId="0" fillId="0" borderId="69" xfId="0" applyBorder="1"/>
    <xf numFmtId="164" fontId="3" fillId="26" borderId="43" xfId="2" applyNumberFormat="1" applyFill="1" applyBorder="1"/>
    <xf numFmtId="0" fontId="0" fillId="0" borderId="65" xfId="0" applyBorder="1"/>
    <xf numFmtId="0" fontId="0" fillId="0" borderId="40" xfId="0" applyBorder="1"/>
    <xf numFmtId="0" fontId="0" fillId="0" borderId="42" xfId="0" applyBorder="1"/>
    <xf numFmtId="0" fontId="0" fillId="0" borderId="41" xfId="0" applyBorder="1"/>
  </cellXfs>
  <cellStyles count="82">
    <cellStyle name="20% - Accent1 2" xfId="3" xr:uid="{2D5706FA-1DA0-4BCD-8FDF-18C33FC55AA0}"/>
    <cellStyle name="20% - Accent2 2" xfId="4" xr:uid="{0B60A959-CDF9-4938-A11A-5B8C42B0AF57}"/>
    <cellStyle name="20% - Accent3 2" xfId="5" xr:uid="{B792F86A-9728-44B2-A089-CC4DE0FED7F7}"/>
    <cellStyle name="20% - Accent4 2" xfId="6" xr:uid="{CDF14C0E-2212-4457-A812-22DC26E84B70}"/>
    <cellStyle name="20% - Accent5 2" xfId="7" xr:uid="{5BD9FC72-B4C6-4895-98C4-8458AB86A1CE}"/>
    <cellStyle name="20% - Accent6 2" xfId="8" xr:uid="{763AE364-A91B-4532-8CCF-FC5BEF393565}"/>
    <cellStyle name="40% - Accent1 2" xfId="9" xr:uid="{35DCB4AA-0A04-464F-A2B9-A1045E513FB8}"/>
    <cellStyle name="40% - Accent2 2" xfId="10" xr:uid="{B82F7138-36DF-4F62-9B09-9A319A0A7884}"/>
    <cellStyle name="40% - Accent3 2" xfId="11" xr:uid="{9CCDE24E-0834-4A68-80F0-D50A4DA055E9}"/>
    <cellStyle name="40% - Accent4 2" xfId="12" xr:uid="{735C181C-AC66-4AAC-8DAD-EC2BA77FA95F}"/>
    <cellStyle name="40% - Accent5 2" xfId="13" xr:uid="{3002460B-3D30-4DD1-A820-CE8F939928EF}"/>
    <cellStyle name="40% - Accent6 2" xfId="14" xr:uid="{F8D90CA2-9F38-4A2F-A878-8280C064A3CB}"/>
    <cellStyle name="60% - Accent1 2" xfId="15" xr:uid="{EF085107-41B8-451C-96C8-56E8E4841BAA}"/>
    <cellStyle name="60% - Accent2 2" xfId="16" xr:uid="{E1DC65F0-A827-4B2C-8406-33750120B64E}"/>
    <cellStyle name="60% - Accent3 2" xfId="17" xr:uid="{89266982-A103-441A-81CA-76E2A7592863}"/>
    <cellStyle name="60% - Accent4 2" xfId="18" xr:uid="{B87EEF04-1A12-42AF-A912-C7B5BE1BDB53}"/>
    <cellStyle name="60% - Accent5 2" xfId="19" xr:uid="{1752F2E9-143B-4062-B2E9-B7B1E3C2938D}"/>
    <cellStyle name="60% - Accent6 2" xfId="20" xr:uid="{71AD5645-8186-4EA8-9F4B-5D5864FEAB2D}"/>
    <cellStyle name="Accent1 2" xfId="21" xr:uid="{108C4B8B-C44F-42CC-AB6A-B2E7C4F2586A}"/>
    <cellStyle name="Accent2 2" xfId="22" xr:uid="{6ED2DB64-5FA0-4509-B8EA-4F3323AABA57}"/>
    <cellStyle name="Accent3 2" xfId="23" xr:uid="{F34E7556-C2F7-4B09-A713-84B89599674E}"/>
    <cellStyle name="Accent4 2" xfId="24" xr:uid="{4B31D3A3-65B5-4314-A00F-C7D3D62F2A99}"/>
    <cellStyle name="Accent5 2" xfId="25" xr:uid="{A52A3CDA-BF0D-45B5-B15E-F0DA64F7887F}"/>
    <cellStyle name="Accent6 2" xfId="26" xr:uid="{45AF2AA7-80E2-4295-8930-FB99D09564FF}"/>
    <cellStyle name="Bad 2" xfId="27" xr:uid="{198DCBBE-FFF6-4F2F-919C-B7AB4BEF0E84}"/>
    <cellStyle name="Calculation 2" xfId="28" xr:uid="{7BE284ED-8A9C-494B-8E9B-02FA4A188477}"/>
    <cellStyle name="Calculation 3" xfId="62" xr:uid="{59ADEECB-E338-40ED-817F-F722BE3BB0F3}"/>
    <cellStyle name="Calculation 4" xfId="76" xr:uid="{8CACD7DC-E38B-4A00-A300-B52CA74CC8F0}"/>
    <cellStyle name="Calculation 5" xfId="75" xr:uid="{482CC2DC-4C3B-4225-AB7B-C45AE9C24BED}"/>
    <cellStyle name="Calculation 6" xfId="81" xr:uid="{3250602C-5F34-488A-8516-D73953CC6F25}"/>
    <cellStyle name="Check Cell 2" xfId="29" xr:uid="{D18C43D7-3ABC-4A85-80F6-6231A300C415}"/>
    <cellStyle name="Comma" xfId="1" builtinId="3"/>
    <cellStyle name="Comma [0] 2" xfId="54" xr:uid="{ABADDC25-671B-4AA9-A9AA-8B76F8B68B7C}"/>
    <cellStyle name="Comma [0] 3" xfId="47" xr:uid="{7EE84893-4320-42F6-B6D9-CA7535F5F5B1}"/>
    <cellStyle name="Comma 2" xfId="30" xr:uid="{21DBD63E-3471-4789-85FB-F600129FDB94}"/>
    <cellStyle name="Comma 3" xfId="64" xr:uid="{498F41F5-9618-4F64-A743-3935BC14E75A}"/>
    <cellStyle name="Comma 3 11" xfId="50" xr:uid="{86214D34-F674-4DEE-9BFC-856F9BC4BEC7}"/>
    <cellStyle name="Comma 4" xfId="63" xr:uid="{C7752E92-9B48-47B1-95E7-8AF182555752}"/>
    <cellStyle name="Comma 5" xfId="56" xr:uid="{83676EB9-3E73-4E79-A1CB-4DB2FEB90EC1}"/>
    <cellStyle name="Comma 6" xfId="72" xr:uid="{D0150F94-9E46-4BE0-8ACB-C1299D329B81}"/>
    <cellStyle name="Comma 7" xfId="80" xr:uid="{4680EC96-E480-4C35-AE21-0E29F558F880}"/>
    <cellStyle name="Comma 8" xfId="73" xr:uid="{8F2AC058-EE1E-4C98-A160-AD2A1CD6EE00}"/>
    <cellStyle name="Currency 2" xfId="31" xr:uid="{B9E27BDC-A8C7-4904-B748-FF82B41DC22A}"/>
    <cellStyle name="Explanatory Text 2" xfId="32" xr:uid="{01118332-BAC6-4FE2-9A8E-3489F805A755}"/>
    <cellStyle name="Good 2" xfId="33" xr:uid="{BAE1D912-FD47-4BAC-93C4-76E087235FF2}"/>
    <cellStyle name="Heading 1 2" xfId="34" xr:uid="{FB18E7A4-4D6A-475C-861F-A460A557ADC5}"/>
    <cellStyle name="Heading 2 2" xfId="35" xr:uid="{F691B72B-5A93-40A5-8DD0-21F7C4399E1B}"/>
    <cellStyle name="Heading 3 2" xfId="36" xr:uid="{14C56D0E-1064-4DA8-9008-0F65789FFD54}"/>
    <cellStyle name="Heading 4 2" xfId="37" xr:uid="{A50EA95D-1751-4A58-BE46-E78B31B4D054}"/>
    <cellStyle name="Input 2" xfId="38" xr:uid="{80407C69-D18B-47DB-B6DE-72FE38812A89}"/>
    <cellStyle name="Input 3" xfId="67" xr:uid="{47472E29-E18D-4E75-BE39-A430400FA03A}"/>
    <cellStyle name="Input 4" xfId="60" xr:uid="{19A26BE6-E006-4A7F-8736-7D1A2E76B047}"/>
    <cellStyle name="Input 5" xfId="59" xr:uid="{5D20DE9C-BFDD-4A0C-8EEB-8B108719CF06}"/>
    <cellStyle name="Input 6" xfId="65" xr:uid="{6F334659-FC65-40DC-9FF7-FD017500B94D}"/>
    <cellStyle name="Linked Cell 2" xfId="39" xr:uid="{56FDE562-9857-439B-BB60-9A610DCD1718}"/>
    <cellStyle name="Neutral 2" xfId="40" xr:uid="{09E01A9D-F427-41C6-893C-221FB726F3DD}"/>
    <cellStyle name="Normal" xfId="0" builtinId="0"/>
    <cellStyle name="Normal 102" xfId="51" xr:uid="{CA9FE60C-C0A6-42D5-9F6C-EC9B448433B8}"/>
    <cellStyle name="Normal 104" xfId="52" xr:uid="{EFAEC898-A4B4-4FAD-A77F-BD076FA50C5D}"/>
    <cellStyle name="Normal 19" xfId="48" xr:uid="{1D123920-AB2E-4626-B0D9-AB56933FD506}"/>
    <cellStyle name="Normal 2" xfId="53" xr:uid="{02533C51-0F23-4B1B-B9CD-4242FDF5FAF3}"/>
    <cellStyle name="Normal 3" xfId="2" xr:uid="{946FAD98-C149-4CEC-A00D-586D64CA1B95}"/>
    <cellStyle name="Normal 4" xfId="55" xr:uid="{F9B8F4F5-BE5A-4957-B3B2-5875FEE2F38D}"/>
    <cellStyle name="Note 2" xfId="41" xr:uid="{000ADC46-CE8F-433E-A28D-CE2FE74AD744}"/>
    <cellStyle name="Note 3" xfId="69" xr:uid="{E47DD800-E642-4CA5-81EF-B8487B97468E}"/>
    <cellStyle name="Note 4" xfId="66" xr:uid="{28C17347-7B0B-459B-BF6A-2D9E5F7FF7CC}"/>
    <cellStyle name="Note 5" xfId="77" xr:uid="{3AD55349-78BE-4DA4-9C80-90D9CAC09F4E}"/>
    <cellStyle name="Note 6" xfId="61" xr:uid="{87DB0633-CE5A-4E51-B282-0F6909BEA930}"/>
    <cellStyle name="Output 2" xfId="42" xr:uid="{DC7CF561-4660-44B3-ABCB-839871830B9E}"/>
    <cellStyle name="Output 3" xfId="70" xr:uid="{D56F9D83-360E-4044-AA06-73236B8A91EC}"/>
    <cellStyle name="Output 4" xfId="68" xr:uid="{736EC0AF-7812-4757-A339-2A4E69419146}"/>
    <cellStyle name="Output 5" xfId="78" xr:uid="{3669E45A-6D9E-4987-BB29-77EFEC5254F8}"/>
    <cellStyle name="Output 6" xfId="58" xr:uid="{A8AB5806-D318-427C-B43B-ACAF6F3331F9}"/>
    <cellStyle name="Percent 2" xfId="43" xr:uid="{A2595BC5-241F-4ED0-A111-334C657DA275}"/>
    <cellStyle name="Percent 3 3" xfId="49" xr:uid="{9AC7B259-F526-43F4-9C48-8CB5A9DEB6E3}"/>
    <cellStyle name="Title 2" xfId="44" xr:uid="{F59FAF24-3DA5-43B3-A098-5C7E64DAB6AC}"/>
    <cellStyle name="Total 2" xfId="45" xr:uid="{F6B841D9-86DD-40D7-81DA-8F1B408733BC}"/>
    <cellStyle name="Total 3" xfId="71" xr:uid="{3F0F3D02-75E5-4424-B4EE-208956257EF7}"/>
    <cellStyle name="Total 4" xfId="74" xr:uid="{D50AD532-51E4-40DF-876A-D22E84294DE9}"/>
    <cellStyle name="Total 5" xfId="79" xr:uid="{09C63A7C-E50B-458B-AAAF-66B752A52EC0}"/>
    <cellStyle name="Total 6" xfId="57" xr:uid="{79EB4D3E-EABC-4B59-A483-BF68BEEA355E}"/>
    <cellStyle name="Warning Text 2" xfId="46" xr:uid="{883DD9DB-4B96-4713-AB35-FC06A6EF7CBE}"/>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32C93B-D2CC-4916-8E2B-278A3C3D4CE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eongwoo Han" id="{185ECD7C-309B-49DC-AC3F-E9F4B8071C26}" userId="Jeongwoo Han" providerId="None"/>
  <person displayName="Burnham, Andrew J." id="{755130D0-B54E-41C2-AE49-6092ABA77808}" userId="Burnham, Andrew J."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personId="{185ECD7C-309B-49DC-AC3F-E9F4B8071C26}" id="{E2ED134E-969D-4201-B42A-7C705B4BC355}">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D3" personId="{185ECD7C-309B-49DC-AC3F-E9F4B8071C26}" id="{536A22E1-807D-4D02-9725-2D85B4759FC2}">
    <text>This column calculates the combustion emissions of refinery still gas and FCC coke. The FCC coke combustions are modeled inside the FCC module. Thus, only the CO2 emissions from FCC coke combustion are available.</text>
  </threadedComment>
  <threadedComment ref="I3" personId="{185ECD7C-309B-49DC-AC3F-E9F4B8071C26}" id="{7749E071-54D0-44A1-9768-A684049BD535}">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J3" personId="{185ECD7C-309B-49DC-AC3F-E9F4B8071C26}" id="{ADBFA1B9-A8F4-4255-94C2-FF9EABC33EAE}">
    <text>This column calculates the combustion emissions of refinery still gas and FCC coke. The FCC coke combustions are modeled inside the FCC module. Thus, only the CO2 emissions from FCC coke combustion are available.</text>
  </threadedComment>
  <threadedComment ref="Q3" personId="{185ECD7C-309B-49DC-AC3F-E9F4B8071C26}" id="{44EF5BA4-DCE5-45FC-A936-4BB10A836205}">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R3" personId="{185ECD7C-309B-49DC-AC3F-E9F4B8071C26}" id="{BFD04A3A-51D9-4171-993B-BF704197760F}">
    <text>This column calculates the combustion emissions of refinery still gas and FCC coke. The FCC coke combustions are modeled inside the FCC module. Thus, only the CO2 emissions from FCC coke combustion are available.</text>
  </threadedComment>
  <threadedComment ref="W3" personId="{185ECD7C-309B-49DC-AC3F-E9F4B8071C26}" id="{978614B8-CF36-4769-A93A-874C7BAFE59D}">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X3" personId="{185ECD7C-309B-49DC-AC3F-E9F4B8071C26}" id="{1CE0E562-1389-4E03-BD8F-7CDC7CC58A58}">
    <text>This column calculates the combustion emissions of refinery still gas and FCC coke. The FCC coke combustions are modeled inside the FCC module. Thus, only the CO2 emissions from FCC coke combustion are available.</text>
  </threadedComment>
</ThreadedComments>
</file>

<file path=xl/threadedComments/threadedComment2.xml><?xml version="1.0" encoding="utf-8"?>
<ThreadedComments xmlns="http://schemas.microsoft.com/office/spreadsheetml/2018/threadedcomments" xmlns:x="http://schemas.openxmlformats.org/spreadsheetml/2006/main">
  <threadedComment ref="H15" personId="{755130D0-B54E-41C2-AE49-6092ABA77808}" id="{84CF9CB3-227A-40DB-9AAC-0E531106537D}">
    <text>g/MMBtu
CNG Compressor = 8.95
fueling nozzle = 2.24
Clark, 2016, DOI: 10.1021/acs.est.5b06059</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DB2B-21B1-4B03-8A7E-05BFD9888BCE}">
  <dimension ref="B1:AL17"/>
  <sheetViews>
    <sheetView workbookViewId="0">
      <selection activeCell="AD17" sqref="B1:AD17"/>
    </sheetView>
  </sheetViews>
  <sheetFormatPr defaultRowHeight="14.5" x14ac:dyDescent="0.35"/>
  <cols>
    <col min="1" max="1" width="21.90625" customWidth="1"/>
    <col min="2" max="2" width="22.453125" customWidth="1"/>
    <col min="3" max="15" width="0" hidden="1" customWidth="1"/>
    <col min="16" max="16" width="3.26953125" hidden="1" customWidth="1"/>
    <col min="19" max="19" width="8.7265625" customWidth="1"/>
  </cols>
  <sheetData>
    <row r="1" spans="2:38" ht="15" thickBot="1" x14ac:dyDescent="0.4">
      <c r="C1" s="41" t="s">
        <v>48</v>
      </c>
      <c r="D1" s="41"/>
      <c r="E1" s="41"/>
      <c r="F1" s="41"/>
      <c r="G1" s="41"/>
      <c r="H1" s="41"/>
      <c r="I1" s="41"/>
      <c r="J1" s="41"/>
      <c r="K1" s="41"/>
      <c r="L1" s="41"/>
      <c r="M1" s="41"/>
      <c r="N1" s="41"/>
      <c r="O1" s="41"/>
      <c r="P1" s="41"/>
      <c r="Q1" s="45" t="s">
        <v>64</v>
      </c>
      <c r="R1" s="46"/>
      <c r="S1" s="46"/>
      <c r="T1" s="46"/>
      <c r="U1" s="46"/>
      <c r="V1" s="46"/>
      <c r="W1" s="46"/>
      <c r="X1" s="46"/>
      <c r="Y1" s="46"/>
      <c r="Z1" s="46"/>
      <c r="AA1" s="46"/>
      <c r="AB1" s="46"/>
      <c r="AC1" s="46"/>
      <c r="AD1" s="47"/>
    </row>
    <row r="2" spans="2:38" ht="66" customHeight="1" thickBot="1" x14ac:dyDescent="0.4">
      <c r="C2" s="38" t="s">
        <v>15</v>
      </c>
      <c r="D2" s="39"/>
      <c r="E2" s="39"/>
      <c r="F2" s="39"/>
      <c r="G2" s="40"/>
      <c r="H2" s="8"/>
      <c r="I2" s="38" t="s">
        <v>21</v>
      </c>
      <c r="J2" s="39"/>
      <c r="K2" s="39"/>
      <c r="L2" s="39"/>
      <c r="M2" s="39"/>
      <c r="N2" s="39"/>
      <c r="O2" s="40"/>
      <c r="P2" s="4"/>
      <c r="Q2" s="68" t="s">
        <v>15</v>
      </c>
      <c r="R2" s="69"/>
      <c r="S2" s="69"/>
      <c r="T2" s="69"/>
      <c r="U2" s="70"/>
      <c r="V2" s="25"/>
      <c r="W2" s="42" t="s">
        <v>21</v>
      </c>
      <c r="X2" s="43"/>
      <c r="Y2" s="43"/>
      <c r="Z2" s="43"/>
      <c r="AA2" s="43"/>
      <c r="AB2" s="43"/>
      <c r="AC2" s="44"/>
      <c r="AD2" s="98"/>
      <c r="AE2" s="1"/>
      <c r="AF2" s="1"/>
      <c r="AG2" s="1"/>
      <c r="AH2" s="1"/>
      <c r="AI2" s="1"/>
      <c r="AJ2" s="1"/>
      <c r="AK2" s="1"/>
      <c r="AL2" s="2"/>
    </row>
    <row r="3" spans="2:38" ht="114.5" thickBot="1" x14ac:dyDescent="0.4">
      <c r="B3" s="26" t="s">
        <v>0</v>
      </c>
      <c r="C3" s="23" t="s">
        <v>16</v>
      </c>
      <c r="D3" s="23" t="s">
        <v>17</v>
      </c>
      <c r="E3" s="23" t="s">
        <v>18</v>
      </c>
      <c r="F3" s="23" t="s">
        <v>19</v>
      </c>
      <c r="G3" s="23" t="s">
        <v>20</v>
      </c>
      <c r="H3" s="23" t="s">
        <v>41</v>
      </c>
      <c r="I3" s="23" t="s">
        <v>22</v>
      </c>
      <c r="J3" s="23" t="s">
        <v>23</v>
      </c>
      <c r="K3" s="23" t="s">
        <v>24</v>
      </c>
      <c r="L3" s="23" t="s">
        <v>25</v>
      </c>
      <c r="M3" s="23" t="s">
        <v>26</v>
      </c>
      <c r="N3" s="23" t="s">
        <v>27</v>
      </c>
      <c r="O3" s="23" t="s">
        <v>28</v>
      </c>
      <c r="P3" s="24" t="s">
        <v>42</v>
      </c>
      <c r="Q3" s="85" t="s">
        <v>16</v>
      </c>
      <c r="R3" s="56" t="s">
        <v>17</v>
      </c>
      <c r="S3" s="56" t="s">
        <v>18</v>
      </c>
      <c r="T3" s="56" t="s">
        <v>19</v>
      </c>
      <c r="U3" s="79" t="s">
        <v>20</v>
      </c>
      <c r="V3" s="93" t="s">
        <v>41</v>
      </c>
      <c r="W3" s="85" t="s">
        <v>22</v>
      </c>
      <c r="X3" s="56" t="s">
        <v>23</v>
      </c>
      <c r="Y3" s="56" t="s">
        <v>24</v>
      </c>
      <c r="Z3" s="56" t="s">
        <v>25</v>
      </c>
      <c r="AA3" s="56" t="s">
        <v>26</v>
      </c>
      <c r="AB3" s="56" t="s">
        <v>27</v>
      </c>
      <c r="AC3" s="79" t="s">
        <v>28</v>
      </c>
      <c r="AD3" s="88" t="s">
        <v>42</v>
      </c>
    </row>
    <row r="4" spans="2:38" x14ac:dyDescent="0.35">
      <c r="B4" s="60" t="s">
        <v>1</v>
      </c>
      <c r="C4" s="59">
        <v>0.87516389477530099</v>
      </c>
      <c r="D4" s="22">
        <v>0.15936002780957917</v>
      </c>
      <c r="E4" s="22">
        <v>1.4869107757124096</v>
      </c>
      <c r="F4" s="22">
        <v>8.7889329691179074E-2</v>
      </c>
      <c r="G4" s="22"/>
      <c r="H4" s="22">
        <f>SUM(C4:G4)</f>
        <v>2.6093240279884684</v>
      </c>
      <c r="I4" s="7">
        <v>1.9795528156944948</v>
      </c>
      <c r="J4" s="7">
        <v>0.27454399570409854</v>
      </c>
      <c r="K4" s="7">
        <v>1.936075648492201</v>
      </c>
      <c r="L4" s="7">
        <v>5.8806146837760281E-2</v>
      </c>
      <c r="M4" s="7">
        <v>3.4229026813553991E-2</v>
      </c>
      <c r="N4" s="7">
        <v>3.5625884915233032E-2</v>
      </c>
      <c r="O4" s="7"/>
      <c r="P4" s="66">
        <f>SUM(I4:N4)</f>
        <v>4.3188335184573416</v>
      </c>
      <c r="Q4" s="62">
        <v>0.96485373993814261</v>
      </c>
      <c r="R4" s="55">
        <v>0.15936002780957917</v>
      </c>
      <c r="S4" s="55">
        <v>1.4869107757124096</v>
      </c>
      <c r="T4" s="94">
        <v>6.6910030089160605E-2</v>
      </c>
      <c r="U4" s="58"/>
      <c r="V4" s="60">
        <f>SUM(Q4:U4)</f>
        <v>2.6780345735492919</v>
      </c>
      <c r="W4" s="72">
        <v>2.0626282554733102</v>
      </c>
      <c r="X4" s="73">
        <v>0.27454399570409854</v>
      </c>
      <c r="Y4" s="74">
        <v>1.936075648492201</v>
      </c>
      <c r="Z4" s="75">
        <v>5.9408553909476011E-2</v>
      </c>
      <c r="AA4" s="73">
        <v>1.4435543634299537E-2</v>
      </c>
      <c r="AB4" s="73">
        <v>1.5024646157942655E-2</v>
      </c>
      <c r="AC4" s="95"/>
      <c r="AD4" s="60">
        <f>SUM(W4:AC4)</f>
        <v>4.3621166433713272</v>
      </c>
    </row>
    <row r="5" spans="2:38" x14ac:dyDescent="0.35">
      <c r="B5" s="80" t="s">
        <v>2</v>
      </c>
      <c r="C5" s="89">
        <v>2.2481038347465012</v>
      </c>
      <c r="D5" s="19">
        <v>1.1189818551908743</v>
      </c>
      <c r="E5" s="19">
        <v>0.40490936385461207</v>
      </c>
      <c r="F5" s="19">
        <v>0.41738445355557396</v>
      </c>
      <c r="G5" s="19"/>
      <c r="H5" s="19">
        <f t="shared" ref="H5:H17" si="0">SUM(C5:G5)</f>
        <v>4.1893795073475619</v>
      </c>
      <c r="I5" s="20">
        <v>4.3686511591292128</v>
      </c>
      <c r="J5" s="20">
        <v>1.9005660854583273</v>
      </c>
      <c r="K5" s="20">
        <v>0.48139264082446132</v>
      </c>
      <c r="L5" s="20">
        <v>0.3392853061694252</v>
      </c>
      <c r="M5" s="20">
        <v>0.10359039391894141</v>
      </c>
      <c r="N5" s="20">
        <v>0.10781783169536391</v>
      </c>
      <c r="O5" s="20"/>
      <c r="P5" s="67">
        <f t="shared" ref="P5:P17" si="1">SUM(I5:N5)</f>
        <v>7.3013034171957321</v>
      </c>
      <c r="Q5" s="62">
        <v>2.7121079170904681</v>
      </c>
      <c r="R5" s="55">
        <v>1.1189818551908743</v>
      </c>
      <c r="S5" s="55">
        <v>0.40490936385461207</v>
      </c>
      <c r="T5" s="94">
        <v>0.50456293078868941</v>
      </c>
      <c r="U5" s="58"/>
      <c r="V5" s="80">
        <f t="shared" ref="V5:V16" si="2">SUM(Q5:U5)</f>
        <v>4.7405620669246442</v>
      </c>
      <c r="W5" s="62">
        <v>4.8258526793009215</v>
      </c>
      <c r="X5" s="55">
        <v>1.9005660854583273</v>
      </c>
      <c r="Y5" s="101">
        <v>0.48139264082446132</v>
      </c>
      <c r="Z5" s="99">
        <v>0.34150254365247767</v>
      </c>
      <c r="AA5" s="55">
        <v>0.1990620786572774</v>
      </c>
      <c r="AB5" s="55">
        <v>0.2071856364441842</v>
      </c>
      <c r="AC5" s="78"/>
      <c r="AD5" s="80">
        <f t="shared" ref="AD5:AD16" si="3">SUM(W5:AC5)</f>
        <v>7.9555616643376501</v>
      </c>
    </row>
    <row r="6" spans="2:38" x14ac:dyDescent="0.35">
      <c r="B6" s="80" t="s">
        <v>3</v>
      </c>
      <c r="C6" s="89">
        <v>2.891280341071897</v>
      </c>
      <c r="D6" s="19">
        <v>1.9602928865217903</v>
      </c>
      <c r="E6" s="19">
        <v>0.28498906752292963</v>
      </c>
      <c r="F6" s="19">
        <v>1.5202400841673442</v>
      </c>
      <c r="G6" s="19"/>
      <c r="H6" s="19">
        <f t="shared" si="0"/>
        <v>6.6568023792839615</v>
      </c>
      <c r="I6" s="20">
        <v>6.0596781916598994</v>
      </c>
      <c r="J6" s="20">
        <v>3.2384585313660845</v>
      </c>
      <c r="K6" s="20">
        <v>0.39707327111225321</v>
      </c>
      <c r="L6" s="20">
        <v>1.3566429366379253</v>
      </c>
      <c r="M6" s="20">
        <v>0.24396030766031271</v>
      </c>
      <c r="N6" s="20">
        <v>0.25391612481221837</v>
      </c>
      <c r="O6" s="20"/>
      <c r="P6" s="67">
        <f t="shared" si="1"/>
        <v>11.549729363248693</v>
      </c>
      <c r="Q6" s="62">
        <v>3.4164634151962772</v>
      </c>
      <c r="R6" s="55">
        <v>1.9602928865217903</v>
      </c>
      <c r="S6" s="55">
        <v>0.28498906752292963</v>
      </c>
      <c r="T6" s="94">
        <v>1.3312761200820264</v>
      </c>
      <c r="U6" s="58"/>
      <c r="V6" s="80">
        <f t="shared" si="2"/>
        <v>6.9930214893230236</v>
      </c>
      <c r="W6" s="62">
        <v>6.4536975443579454</v>
      </c>
      <c r="X6" s="55">
        <v>3.2384585313660845</v>
      </c>
      <c r="Y6" s="101">
        <v>0.39707327111225321</v>
      </c>
      <c r="Z6" s="99">
        <v>1.3473772629226033</v>
      </c>
      <c r="AA6" s="55">
        <v>0.13657671258823006</v>
      </c>
      <c r="AB6" s="55">
        <v>0.1421502945810437</v>
      </c>
      <c r="AC6" s="78"/>
      <c r="AD6" s="80">
        <f t="shared" si="3"/>
        <v>11.715333616928159</v>
      </c>
    </row>
    <row r="7" spans="2:38" x14ac:dyDescent="0.35">
      <c r="B7" s="80" t="s">
        <v>4</v>
      </c>
      <c r="C7" s="89">
        <v>0.1385381905668257</v>
      </c>
      <c r="D7" s="19">
        <v>0.3729605359613028</v>
      </c>
      <c r="E7" s="19">
        <v>0.1697381044279713</v>
      </c>
      <c r="F7" s="19">
        <v>7.0600565823984288E-2</v>
      </c>
      <c r="G7" s="19"/>
      <c r="H7" s="19">
        <f t="shared" si="0"/>
        <v>0.75183739678008421</v>
      </c>
      <c r="I7" s="20">
        <v>0.375042158170111</v>
      </c>
      <c r="J7" s="20">
        <v>0.70307232317982493</v>
      </c>
      <c r="K7" s="20">
        <v>0.25909897982835844</v>
      </c>
      <c r="L7" s="20">
        <v>7.6063464217494658E-2</v>
      </c>
      <c r="M7" s="20">
        <v>9.0010696120353759E-3</v>
      </c>
      <c r="N7" s="20">
        <v>9.3683957729523998E-3</v>
      </c>
      <c r="O7" s="20"/>
      <c r="P7" s="67">
        <f t="shared" si="1"/>
        <v>1.4316463907807768</v>
      </c>
      <c r="Q7" s="62">
        <v>0.12905029432417001</v>
      </c>
      <c r="R7" s="55">
        <v>0.3729605359613028</v>
      </c>
      <c r="S7" s="55">
        <v>0.1697381044279713</v>
      </c>
      <c r="T7" s="94">
        <v>6.5951393527836896E-2</v>
      </c>
      <c r="U7" s="58"/>
      <c r="V7" s="80">
        <f t="shared" si="2"/>
        <v>0.73770032824128096</v>
      </c>
      <c r="W7" s="62">
        <v>0.36226212381095557</v>
      </c>
      <c r="X7" s="55">
        <v>0.70307232317982493</v>
      </c>
      <c r="Y7" s="101">
        <v>0.25909897982835844</v>
      </c>
      <c r="Z7" s="99">
        <v>7.5802127263882024E-2</v>
      </c>
      <c r="AA7" s="55">
        <v>7.6685981837652075E-3</v>
      </c>
      <c r="AB7" s="55">
        <v>7.981547294467704E-3</v>
      </c>
      <c r="AC7" s="78"/>
      <c r="AD7" s="80">
        <f t="shared" si="3"/>
        <v>1.4158856995612539</v>
      </c>
    </row>
    <row r="8" spans="2:38" x14ac:dyDescent="0.35">
      <c r="B8" s="80" t="s">
        <v>5</v>
      </c>
      <c r="C8" s="89">
        <v>0.10930082782627289</v>
      </c>
      <c r="D8" s="19">
        <v>0.34957409168191672</v>
      </c>
      <c r="E8" s="19">
        <v>0.11916674001582671</v>
      </c>
      <c r="F8" s="19">
        <v>5.9947924564496449E-2</v>
      </c>
      <c r="G8" s="19"/>
      <c r="H8" s="19">
        <f t="shared" si="0"/>
        <v>0.63798958408851281</v>
      </c>
      <c r="I8" s="20">
        <v>0.30683000703686808</v>
      </c>
      <c r="J8" s="20">
        <v>0.65409520776187935</v>
      </c>
      <c r="K8" s="20">
        <v>0.18735969036007524</v>
      </c>
      <c r="L8" s="20">
        <v>6.6296177856297364E-2</v>
      </c>
      <c r="M8" s="20">
        <v>4.9125548731759443E-3</v>
      </c>
      <c r="N8" s="20">
        <v>5.1130321497259573E-3</v>
      </c>
      <c r="O8" s="20"/>
      <c r="P8" s="67">
        <f t="shared" si="1"/>
        <v>1.2246066700380218</v>
      </c>
      <c r="Q8" s="62">
        <v>9.9960899557369087E-2</v>
      </c>
      <c r="R8" s="55">
        <v>0.34957409168191672</v>
      </c>
      <c r="S8" s="55">
        <v>0.11916674001582671</v>
      </c>
      <c r="T8" s="94">
        <v>5.3892499771246154E-2</v>
      </c>
      <c r="U8" s="58"/>
      <c r="V8" s="80">
        <f t="shared" si="2"/>
        <v>0.62259423102635858</v>
      </c>
      <c r="W8" s="62">
        <v>0.29443035739230466</v>
      </c>
      <c r="X8" s="55">
        <v>0.65409520776187935</v>
      </c>
      <c r="Y8" s="99">
        <v>0.18735969036007524</v>
      </c>
      <c r="Z8" s="99">
        <v>6.5796159114884165E-2</v>
      </c>
      <c r="AA8" s="55">
        <v>2.2495584186442465E-3</v>
      </c>
      <c r="AB8" s="55">
        <v>2.3413610258115414E-3</v>
      </c>
      <c r="AC8" s="78"/>
      <c r="AD8" s="80">
        <f t="shared" si="3"/>
        <v>1.206272334073599</v>
      </c>
    </row>
    <row r="9" spans="2:38" x14ac:dyDescent="0.35">
      <c r="B9" s="80" t="s">
        <v>6</v>
      </c>
      <c r="C9" s="89">
        <v>1.1398176386214869</v>
      </c>
      <c r="D9" s="19">
        <v>0.49490866007105661</v>
      </c>
      <c r="E9" s="19">
        <v>0.28433640498541485</v>
      </c>
      <c r="F9" s="19">
        <v>0.22625564069770446</v>
      </c>
      <c r="G9" s="19"/>
      <c r="H9" s="19">
        <f t="shared" si="0"/>
        <v>2.1453183443756627</v>
      </c>
      <c r="I9" s="20">
        <v>2.1820635767621246</v>
      </c>
      <c r="J9" s="20">
        <v>0.91092892372459533</v>
      </c>
      <c r="K9" s="20">
        <v>0.31434940557875063</v>
      </c>
      <c r="L9" s="20">
        <v>0.34176482650103696</v>
      </c>
      <c r="M9" s="20">
        <v>6.2369256303387716E-3</v>
      </c>
      <c r="N9" s="20">
        <v>6.4914493754561339E-3</v>
      </c>
      <c r="O9" s="20"/>
      <c r="P9" s="67">
        <f t="shared" si="1"/>
        <v>3.7618351075723022</v>
      </c>
      <c r="Q9" s="62">
        <v>1.1417247020143937</v>
      </c>
      <c r="R9" s="55">
        <v>0.49490866007105661</v>
      </c>
      <c r="S9" s="55">
        <v>0.28433640498541485</v>
      </c>
      <c r="T9" s="94">
        <v>0.22689975789617939</v>
      </c>
      <c r="U9" s="58"/>
      <c r="V9" s="80">
        <f t="shared" si="2"/>
        <v>2.1478695249670445</v>
      </c>
      <c r="W9" s="62">
        <v>2.1452516877565495</v>
      </c>
      <c r="X9" s="55">
        <v>0.91092892372459533</v>
      </c>
      <c r="Y9" s="101">
        <v>0.31434940557875063</v>
      </c>
      <c r="Z9" s="99">
        <v>0.34361418747696992</v>
      </c>
      <c r="AA9" s="55">
        <v>5.9463256355745666E-3</v>
      </c>
      <c r="AB9" s="55">
        <v>6.1889902367190264E-3</v>
      </c>
      <c r="AC9" s="78"/>
      <c r="AD9" s="80">
        <f t="shared" si="3"/>
        <v>3.7262795204091592</v>
      </c>
    </row>
    <row r="10" spans="2:38" x14ac:dyDescent="0.35">
      <c r="B10" s="80" t="s">
        <v>7</v>
      </c>
      <c r="C10" s="89">
        <v>1.503629923710185E-2</v>
      </c>
      <c r="D10" s="19">
        <v>6.195277506805881E-2</v>
      </c>
      <c r="E10" s="19">
        <v>0</v>
      </c>
      <c r="F10" s="19">
        <v>8.0061957613977563E-3</v>
      </c>
      <c r="G10" s="19"/>
      <c r="H10" s="19">
        <f t="shared" si="0"/>
        <v>8.4995270066558423E-2</v>
      </c>
      <c r="I10" s="20">
        <v>4.1894458893084324E-2</v>
      </c>
      <c r="J10" s="20">
        <v>9.8859080181581752E-2</v>
      </c>
      <c r="K10" s="20">
        <v>0</v>
      </c>
      <c r="L10" s="20">
        <v>9.1864223168307921E-3</v>
      </c>
      <c r="M10" s="20">
        <v>4.7987364713188705E-4</v>
      </c>
      <c r="N10" s="20">
        <v>4.9945689135994127E-4</v>
      </c>
      <c r="O10" s="20"/>
      <c r="P10" s="67">
        <f t="shared" si="1"/>
        <v>0.15091929192998871</v>
      </c>
      <c r="Q10" s="62">
        <v>1.1909104278389071E-2</v>
      </c>
      <c r="R10" s="55">
        <v>6.195277506805881E-2</v>
      </c>
      <c r="S10" s="55">
        <v>0</v>
      </c>
      <c r="T10" s="64">
        <v>7.4332544106552011E-3</v>
      </c>
      <c r="U10" s="58"/>
      <c r="V10" s="80">
        <f t="shared" si="2"/>
        <v>8.129513375710308E-2</v>
      </c>
      <c r="W10" s="62">
        <v>3.8233232365016662E-2</v>
      </c>
      <c r="X10" s="55">
        <v>9.8859080181581752E-2</v>
      </c>
      <c r="Y10" s="99">
        <v>0</v>
      </c>
      <c r="Z10" s="99">
        <v>9.1116722872403473E-3</v>
      </c>
      <c r="AA10" s="55">
        <v>2.1498339940558388E-4</v>
      </c>
      <c r="AB10" s="55">
        <v>2.2375669304381486E-4</v>
      </c>
      <c r="AC10" s="78"/>
      <c r="AD10" s="80">
        <f t="shared" si="3"/>
        <v>0.14664272492628819</v>
      </c>
    </row>
    <row r="11" spans="2:38" x14ac:dyDescent="0.35">
      <c r="B11" s="80" t="s">
        <v>8</v>
      </c>
      <c r="C11" s="89">
        <v>3.1882667851706535E-2</v>
      </c>
      <c r="D11" s="19">
        <v>7.4460442538137064E-2</v>
      </c>
      <c r="E11" s="19">
        <v>0</v>
      </c>
      <c r="F11" s="19">
        <v>2.3815864960056915E-2</v>
      </c>
      <c r="G11" s="19"/>
      <c r="H11" s="19">
        <f t="shared" si="0"/>
        <v>0.13015897534990051</v>
      </c>
      <c r="I11" s="20">
        <v>7.9949609435163646E-2</v>
      </c>
      <c r="J11" s="20">
        <v>0.11874549355828025</v>
      </c>
      <c r="K11" s="20">
        <v>0</v>
      </c>
      <c r="L11" s="20">
        <v>2.5026802367354356E-2</v>
      </c>
      <c r="M11" s="20">
        <v>8.8303800169849274E-4</v>
      </c>
      <c r="N11" s="20">
        <v>9.1907404775617898E-4</v>
      </c>
      <c r="O11" s="20"/>
      <c r="P11" s="67">
        <f t="shared" si="1"/>
        <v>0.22552401741025294</v>
      </c>
      <c r="Q11" s="62">
        <v>2.7974428580624551E-2</v>
      </c>
      <c r="R11" s="55">
        <v>7.4460442538137064E-2</v>
      </c>
      <c r="S11" s="55">
        <v>0</v>
      </c>
      <c r="T11" s="64">
        <v>2.0320524461912039E-2</v>
      </c>
      <c r="U11" s="58"/>
      <c r="V11" s="80">
        <f t="shared" si="2"/>
        <v>0.12275539558067367</v>
      </c>
      <c r="W11" s="62">
        <v>7.4135937889382469E-2</v>
      </c>
      <c r="X11" s="55">
        <v>0.11874549355828025</v>
      </c>
      <c r="Y11" s="99">
        <v>0</v>
      </c>
      <c r="Z11" s="99">
        <v>2.4510081870138402E-2</v>
      </c>
      <c r="AA11" s="55">
        <v>3.8870961508820855E-4</v>
      </c>
      <c r="AB11" s="55">
        <v>4.0457253102777298E-4</v>
      </c>
      <c r="AC11" s="78"/>
      <c r="AD11" s="80">
        <f t="shared" si="3"/>
        <v>0.21818479546391711</v>
      </c>
    </row>
    <row r="12" spans="2:38" x14ac:dyDescent="0.35">
      <c r="B12" s="80" t="s">
        <v>9</v>
      </c>
      <c r="C12" s="89">
        <v>12.947685821999769</v>
      </c>
      <c r="D12" s="19">
        <v>0.21354172422057779</v>
      </c>
      <c r="E12" s="19"/>
      <c r="F12" s="19">
        <v>0.41050617363084724</v>
      </c>
      <c r="G12" s="19"/>
      <c r="H12" s="19">
        <f t="shared" si="0"/>
        <v>13.571733719851194</v>
      </c>
      <c r="I12" s="20">
        <v>30.053060630477638</v>
      </c>
      <c r="J12" s="20">
        <v>0.36746484731323875</v>
      </c>
      <c r="K12" s="20"/>
      <c r="L12" s="20">
        <v>0.36048446754648972</v>
      </c>
      <c r="M12" s="20">
        <v>0.12913805012679896</v>
      </c>
      <c r="N12" s="20">
        <v>0.13440806649440495</v>
      </c>
      <c r="O12" s="20"/>
      <c r="P12" s="67">
        <f t="shared" si="1"/>
        <v>31.04455606195857</v>
      </c>
      <c r="Q12" s="62">
        <v>18.48057266035789</v>
      </c>
      <c r="R12" s="55">
        <v>0.21354172422057779</v>
      </c>
      <c r="S12" s="55"/>
      <c r="T12" s="64">
        <v>0.43812385977757401</v>
      </c>
      <c r="U12" s="58"/>
      <c r="V12" s="80">
        <f t="shared" si="2"/>
        <v>19.132238244356039</v>
      </c>
      <c r="W12" s="62">
        <v>36.764937917588639</v>
      </c>
      <c r="X12" s="55">
        <v>0.36746484731323875</v>
      </c>
      <c r="Y12" s="99"/>
      <c r="Z12" s="99">
        <v>0.42024802858801036</v>
      </c>
      <c r="AA12" s="55">
        <v>0.11631371987337946</v>
      </c>
      <c r="AB12" s="55">
        <v>0.12106038599469672</v>
      </c>
      <c r="AC12" s="78"/>
      <c r="AD12" s="80">
        <f t="shared" si="3"/>
        <v>37.790024899357967</v>
      </c>
    </row>
    <row r="13" spans="2:38" x14ac:dyDescent="0.35">
      <c r="B13" s="80" t="s">
        <v>10</v>
      </c>
      <c r="C13" s="89">
        <v>9.2179417696817922E-2</v>
      </c>
      <c r="D13" s="19">
        <v>4.1457857802824752E-2</v>
      </c>
      <c r="E13" s="19"/>
      <c r="F13" s="19">
        <v>5.1002508980892798E-3</v>
      </c>
      <c r="G13" s="19"/>
      <c r="H13" s="19">
        <f t="shared" si="0"/>
        <v>0.13873752639773193</v>
      </c>
      <c r="I13" s="20">
        <v>0.1383490121943981</v>
      </c>
      <c r="J13" s="20">
        <v>7.142595780932022E-2</v>
      </c>
      <c r="K13" s="20"/>
      <c r="L13" s="20">
        <v>5.6475371199371689E-3</v>
      </c>
      <c r="M13" s="20">
        <v>3.6105396874492614E-4</v>
      </c>
      <c r="N13" s="20">
        <v>3.7578828076997655E-4</v>
      </c>
      <c r="O13" s="20"/>
      <c r="P13" s="67">
        <f t="shared" si="1"/>
        <v>0.21615934937317038</v>
      </c>
      <c r="Q13" s="62">
        <v>0.10708050406598299</v>
      </c>
      <c r="R13" s="55">
        <v>4.1457857802824752E-2</v>
      </c>
      <c r="S13" s="55"/>
      <c r="T13" s="64">
        <v>5.1819422256538534E-3</v>
      </c>
      <c r="U13" s="58"/>
      <c r="V13" s="80">
        <f t="shared" si="2"/>
        <v>0.15372030409446161</v>
      </c>
      <c r="W13" s="62">
        <v>0.14803509264922321</v>
      </c>
      <c r="X13" s="55">
        <v>7.142595780932022E-2</v>
      </c>
      <c r="Y13" s="99"/>
      <c r="Z13" s="99">
        <v>5.7352471886477586E-3</v>
      </c>
      <c r="AA13" s="55">
        <v>3.750560036218414E-4</v>
      </c>
      <c r="AB13" s="55">
        <v>3.9036172703887641E-4</v>
      </c>
      <c r="AC13" s="78"/>
      <c r="AD13" s="80">
        <f t="shared" si="3"/>
        <v>0.2259617153778519</v>
      </c>
    </row>
    <row r="14" spans="2:38" x14ac:dyDescent="0.35">
      <c r="B14" s="84" t="s">
        <v>11</v>
      </c>
      <c r="C14" s="89">
        <v>1986.0161519812204</v>
      </c>
      <c r="D14" s="19">
        <v>4469.658240364116</v>
      </c>
      <c r="E14" s="19">
        <v>902</v>
      </c>
      <c r="F14" s="19">
        <v>300.79417169929229</v>
      </c>
      <c r="G14" s="19"/>
      <c r="H14" s="19">
        <f t="shared" si="0"/>
        <v>7658.4685640446278</v>
      </c>
      <c r="I14" s="21">
        <v>3573.3893158273763</v>
      </c>
      <c r="J14" s="21">
        <v>8042.897545986837</v>
      </c>
      <c r="K14" s="21">
        <v>461</v>
      </c>
      <c r="L14" s="21">
        <v>251.83169967196301</v>
      </c>
      <c r="M14" s="21">
        <v>93.929680781503976</v>
      </c>
      <c r="N14" s="21">
        <v>97.7628728936389</v>
      </c>
      <c r="O14" s="21"/>
      <c r="P14" s="67">
        <f t="shared" si="1"/>
        <v>12520.811115161319</v>
      </c>
      <c r="Q14" s="81">
        <v>1986.5646503181797</v>
      </c>
      <c r="R14" s="63">
        <v>4469.658240364116</v>
      </c>
      <c r="S14" s="57">
        <v>902</v>
      </c>
      <c r="T14" s="91">
        <v>302.98291314964729</v>
      </c>
      <c r="U14" s="58"/>
      <c r="V14" s="80">
        <f t="shared" si="2"/>
        <v>7661.2058038319428</v>
      </c>
      <c r="W14" s="81">
        <v>3649.7677524363985</v>
      </c>
      <c r="X14" s="63">
        <v>8042.897545986837</v>
      </c>
      <c r="Y14" s="65">
        <v>461</v>
      </c>
      <c r="Z14" s="65">
        <v>254.89630682393624</v>
      </c>
      <c r="AA14" s="63">
        <v>94.032837671818513</v>
      </c>
      <c r="AB14" s="63">
        <v>97.87023953080849</v>
      </c>
      <c r="AC14" s="78"/>
      <c r="AD14" s="80">
        <f t="shared" si="3"/>
        <v>12600.464682449798</v>
      </c>
    </row>
    <row r="15" spans="2:38" x14ac:dyDescent="0.35">
      <c r="B15" s="80" t="s">
        <v>12</v>
      </c>
      <c r="C15" s="89"/>
      <c r="D15" s="19"/>
      <c r="E15" s="19"/>
      <c r="F15" s="19">
        <v>0.20699999999999999</v>
      </c>
      <c r="G15" s="19"/>
      <c r="H15" s="19">
        <f t="shared" si="0"/>
        <v>0.20699999999999999</v>
      </c>
      <c r="I15" s="20"/>
      <c r="J15" s="20"/>
      <c r="K15" s="20"/>
      <c r="L15" s="20">
        <v>6.6669999999999998</v>
      </c>
      <c r="M15" s="20"/>
      <c r="N15" s="20"/>
      <c r="O15" s="20"/>
      <c r="P15" s="67">
        <f t="shared" si="1"/>
        <v>6.6669999999999998</v>
      </c>
      <c r="Q15" s="62"/>
      <c r="R15" s="55"/>
      <c r="S15" s="55"/>
      <c r="T15" s="55">
        <v>0.20699999999999999</v>
      </c>
      <c r="U15" s="58"/>
      <c r="V15" s="80">
        <f t="shared" si="2"/>
        <v>0.20699999999999999</v>
      </c>
      <c r="W15" s="62"/>
      <c r="X15" s="55"/>
      <c r="Y15" s="99"/>
      <c r="Z15" s="101">
        <v>6.6669999999999998</v>
      </c>
      <c r="AA15" s="55"/>
      <c r="AB15" s="55"/>
      <c r="AC15" s="78"/>
      <c r="AD15" s="80">
        <f t="shared" si="3"/>
        <v>6.6669999999999998</v>
      </c>
    </row>
    <row r="16" spans="2:38" x14ac:dyDescent="0.35">
      <c r="B16" s="80" t="s">
        <v>13</v>
      </c>
      <c r="C16" s="89"/>
      <c r="D16" s="19"/>
      <c r="E16" s="19"/>
      <c r="F16" s="19">
        <v>0.88</v>
      </c>
      <c r="G16" s="19"/>
      <c r="H16" s="19">
        <f t="shared" si="0"/>
        <v>0.88</v>
      </c>
      <c r="I16" s="21"/>
      <c r="J16" s="21"/>
      <c r="K16" s="21"/>
      <c r="L16" s="20">
        <v>13.082000000000001</v>
      </c>
      <c r="M16" s="21"/>
      <c r="N16" s="21"/>
      <c r="O16" s="21"/>
      <c r="P16" s="67">
        <f t="shared" si="1"/>
        <v>13.082000000000001</v>
      </c>
      <c r="Q16" s="81"/>
      <c r="R16" s="63"/>
      <c r="S16" s="63"/>
      <c r="T16" s="55">
        <v>0.88</v>
      </c>
      <c r="U16" s="58"/>
      <c r="V16" s="80">
        <f t="shared" si="2"/>
        <v>0.88</v>
      </c>
      <c r="W16" s="81"/>
      <c r="X16" s="63"/>
      <c r="Y16" s="65"/>
      <c r="Z16" s="101">
        <v>13.082000000000001</v>
      </c>
      <c r="AA16" s="63"/>
      <c r="AB16" s="63"/>
      <c r="AC16" s="78"/>
      <c r="AD16" s="80">
        <f t="shared" si="3"/>
        <v>13.082000000000001</v>
      </c>
    </row>
    <row r="17" spans="2:30" ht="15" thickBot="1" x14ac:dyDescent="0.4">
      <c r="B17" s="71" t="s">
        <v>14</v>
      </c>
      <c r="C17" s="89"/>
      <c r="D17" s="19"/>
      <c r="E17" s="19"/>
      <c r="F17" s="19"/>
      <c r="G17" s="19"/>
      <c r="H17" s="19">
        <f t="shared" si="0"/>
        <v>0</v>
      </c>
      <c r="I17" s="20"/>
      <c r="J17" s="20"/>
      <c r="K17" s="20"/>
      <c r="L17" s="20"/>
      <c r="M17" s="20"/>
      <c r="N17" s="20"/>
      <c r="O17" s="20"/>
      <c r="P17" s="67">
        <f t="shared" si="1"/>
        <v>0</v>
      </c>
      <c r="Q17" s="97"/>
      <c r="R17" s="92"/>
      <c r="S17" s="92"/>
      <c r="T17" s="92"/>
      <c r="U17" s="100"/>
      <c r="V17" s="71"/>
      <c r="W17" s="97"/>
      <c r="X17" s="92"/>
      <c r="Y17" s="92"/>
      <c r="Z17" s="92"/>
      <c r="AA17" s="92"/>
      <c r="AB17" s="92"/>
      <c r="AC17" s="96"/>
      <c r="AD17" s="71"/>
    </row>
  </sheetData>
  <mergeCells count="6">
    <mergeCell ref="C2:G2"/>
    <mergeCell ref="I2:O2"/>
    <mergeCell ref="C1:P1"/>
    <mergeCell ref="Q2:U2"/>
    <mergeCell ref="W2:AC2"/>
    <mergeCell ref="Q1:AD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379A-2932-4290-BD71-C229CACC2B81}">
  <dimension ref="B1:P18"/>
  <sheetViews>
    <sheetView workbookViewId="0">
      <selection activeCell="P17" sqref="B1:P17"/>
    </sheetView>
  </sheetViews>
  <sheetFormatPr defaultRowHeight="14.5" x14ac:dyDescent="0.35"/>
  <cols>
    <col min="2" max="2" width="24.90625" customWidth="1"/>
    <col min="3" max="8" width="0" hidden="1" customWidth="1"/>
    <col min="9" max="9" width="12.26953125" hidden="1" customWidth="1"/>
    <col min="10" max="12" width="10.36328125" bestFit="1" customWidth="1"/>
    <col min="14" max="15" width="10.36328125" bestFit="1" customWidth="1"/>
    <col min="16" max="16" width="10.54296875" customWidth="1"/>
  </cols>
  <sheetData>
    <row r="1" spans="2:16" ht="15" thickBot="1" x14ac:dyDescent="0.4">
      <c r="C1" s="41" t="s">
        <v>48</v>
      </c>
      <c r="D1" s="41"/>
      <c r="E1" s="41"/>
      <c r="F1" s="41"/>
      <c r="G1" s="41"/>
      <c r="H1" s="41"/>
      <c r="I1" s="41"/>
      <c r="J1" s="45" t="s">
        <v>64</v>
      </c>
      <c r="K1" s="46"/>
      <c r="L1" s="46"/>
      <c r="M1" s="46"/>
      <c r="N1" s="46"/>
      <c r="O1" s="46"/>
      <c r="P1" s="47"/>
    </row>
    <row r="2" spans="2:16" ht="97" customHeight="1" thickBot="1" x14ac:dyDescent="0.4">
      <c r="C2" s="48" t="s">
        <v>33</v>
      </c>
      <c r="D2" s="49"/>
      <c r="E2" s="49"/>
      <c r="F2" s="49"/>
      <c r="G2" s="50"/>
      <c r="H2" s="3" t="s">
        <v>38</v>
      </c>
      <c r="I2" s="4"/>
      <c r="J2" s="51" t="s">
        <v>33</v>
      </c>
      <c r="K2" s="52"/>
      <c r="L2" s="52"/>
      <c r="M2" s="52"/>
      <c r="N2" s="53"/>
      <c r="O2" s="27" t="s">
        <v>38</v>
      </c>
      <c r="P2" s="28"/>
    </row>
    <row r="3" spans="2:16" ht="100" x14ac:dyDescent="0.35">
      <c r="B3" s="29" t="s">
        <v>0</v>
      </c>
      <c r="C3" s="5" t="s">
        <v>29</v>
      </c>
      <c r="D3" s="30" t="s">
        <v>30</v>
      </c>
      <c r="E3" s="5" t="s">
        <v>31</v>
      </c>
      <c r="F3" s="5" t="s">
        <v>32</v>
      </c>
      <c r="G3" s="5" t="s">
        <v>37</v>
      </c>
      <c r="H3" s="6" t="s">
        <v>39</v>
      </c>
      <c r="I3" s="5" t="s">
        <v>40</v>
      </c>
      <c r="J3" s="31" t="s">
        <v>29</v>
      </c>
      <c r="K3" s="32" t="s">
        <v>30</v>
      </c>
      <c r="L3" s="32" t="s">
        <v>31</v>
      </c>
      <c r="M3" s="32" t="s">
        <v>32</v>
      </c>
      <c r="N3" s="32" t="s">
        <v>37</v>
      </c>
      <c r="O3" s="86" t="s">
        <v>39</v>
      </c>
      <c r="P3" s="83" t="s">
        <v>40</v>
      </c>
    </row>
    <row r="4" spans="2:16" x14ac:dyDescent="0.35">
      <c r="B4" s="36" t="s">
        <v>1</v>
      </c>
      <c r="C4" s="34">
        <v>1.7997657966494347</v>
      </c>
      <c r="D4" s="20">
        <v>1.7123219297383347</v>
      </c>
      <c r="E4" s="20">
        <v>0.23635727279178398</v>
      </c>
      <c r="F4" s="20">
        <v>4.4000000000000004</v>
      </c>
      <c r="G4" s="20">
        <v>4.2811111992618098</v>
      </c>
      <c r="H4" s="20">
        <v>0.31383021198355454</v>
      </c>
      <c r="I4" s="67">
        <f>SUM(C4:H4)</f>
        <v>12.743386410424918</v>
      </c>
      <c r="J4" s="62">
        <v>2.7495410639006361</v>
      </c>
      <c r="K4" s="55">
        <v>2.4489921616219847</v>
      </c>
      <c r="L4" s="55">
        <v>0.25783181576149627</v>
      </c>
      <c r="M4" s="55">
        <v>4.4000000000000004</v>
      </c>
      <c r="N4" s="55">
        <v>4.3062008810299108</v>
      </c>
      <c r="O4" s="61">
        <v>0.33021904102164323</v>
      </c>
      <c r="P4" s="76">
        <f>SUM(J4:O4)</f>
        <v>14.492784963335671</v>
      </c>
    </row>
    <row r="5" spans="2:16" x14ac:dyDescent="0.35">
      <c r="B5" s="36" t="s">
        <v>2</v>
      </c>
      <c r="C5" s="34">
        <v>9.0416811626996019</v>
      </c>
      <c r="D5" s="20">
        <v>8.6085629393238356</v>
      </c>
      <c r="E5" s="20">
        <v>1.3068652761121307</v>
      </c>
      <c r="F5" s="20">
        <v>1.2</v>
      </c>
      <c r="G5" s="20">
        <v>21.965727825674598</v>
      </c>
      <c r="H5" s="20">
        <v>1.1154077362683612</v>
      </c>
      <c r="I5" s="67">
        <f t="shared" ref="I5:I15" si="0">SUM(C5:H5)</f>
        <v>43.238244940078523</v>
      </c>
      <c r="J5" s="62">
        <v>13.472428639557306</v>
      </c>
      <c r="K5" s="55">
        <v>11.971500932678703</v>
      </c>
      <c r="L5" s="55">
        <v>1.4058995638390495</v>
      </c>
      <c r="M5" s="55">
        <v>1.2</v>
      </c>
      <c r="N5" s="55">
        <v>22.079830211686698</v>
      </c>
      <c r="O5" s="61">
        <v>1.1826162481895901</v>
      </c>
      <c r="P5" s="76">
        <f>SUM(J5:O5)</f>
        <v>51.312275595951348</v>
      </c>
    </row>
    <row r="6" spans="2:16" x14ac:dyDescent="0.35">
      <c r="B6" s="36" t="s">
        <v>3</v>
      </c>
      <c r="C6" s="34">
        <v>9.9351525725080876</v>
      </c>
      <c r="D6" s="20">
        <v>9.468587859874745</v>
      </c>
      <c r="E6" s="20">
        <v>1.5283643327885772</v>
      </c>
      <c r="F6" s="20">
        <v>1.546</v>
      </c>
      <c r="G6" s="20">
        <v>25.920283260574699</v>
      </c>
      <c r="H6" s="20">
        <v>2.1057262197235347</v>
      </c>
      <c r="I6" s="67">
        <f t="shared" si="0"/>
        <v>50.504114245469644</v>
      </c>
      <c r="J6" s="62">
        <v>15.619925201814738</v>
      </c>
      <c r="K6" s="55">
        <v>13.895858351462511</v>
      </c>
      <c r="L6" s="55">
        <v>1.656683960384953</v>
      </c>
      <c r="M6" s="55">
        <v>1.546</v>
      </c>
      <c r="N6" s="55">
        <v>26.068381998750539</v>
      </c>
      <c r="O6" s="61">
        <v>2.142451159485713</v>
      </c>
      <c r="P6" s="76">
        <f>SUM(J6:O6)</f>
        <v>60.92930067189846</v>
      </c>
    </row>
    <row r="7" spans="2:16" x14ac:dyDescent="0.35">
      <c r="B7" s="36" t="s">
        <v>4</v>
      </c>
      <c r="C7" s="34">
        <v>0.22326996868323287</v>
      </c>
      <c r="D7" s="20">
        <v>0.21398158635594305</v>
      </c>
      <c r="E7" s="20">
        <v>0.13202697415793374</v>
      </c>
      <c r="F7" s="20">
        <v>0.02</v>
      </c>
      <c r="G7" s="20">
        <v>5.7102723414397594E-2</v>
      </c>
      <c r="H7" s="20">
        <v>0.3169974565075887</v>
      </c>
      <c r="I7" s="67">
        <f t="shared" si="0"/>
        <v>0.96337870911909596</v>
      </c>
      <c r="J7" s="62">
        <v>0.22530419184006745</v>
      </c>
      <c r="K7" s="55">
        <v>0.19873286877473895</v>
      </c>
      <c r="L7" s="55">
        <v>0.13207130162433994</v>
      </c>
      <c r="M7" s="55">
        <v>0.02</v>
      </c>
      <c r="N7" s="55">
        <v>5.6895780767527701E-2</v>
      </c>
      <c r="O7" s="61">
        <v>0.32292364229698622</v>
      </c>
      <c r="P7" s="76">
        <f t="shared" ref="P7:P15" si="1">SUM(J7:O7)</f>
        <v>0.95592778530366018</v>
      </c>
    </row>
    <row r="8" spans="2:16" x14ac:dyDescent="0.35">
      <c r="B8" s="36" t="s">
        <v>5</v>
      </c>
      <c r="C8" s="34">
        <v>0.20174232391683333</v>
      </c>
      <c r="D8" s="20">
        <v>0.19351364578974073</v>
      </c>
      <c r="E8" s="20">
        <v>0.12381478809203877</v>
      </c>
      <c r="F8" s="20">
        <v>0.01</v>
      </c>
      <c r="G8" s="20">
        <v>5.1899286449051049E-2</v>
      </c>
      <c r="H8" s="20">
        <v>0.17701199626130454</v>
      </c>
      <c r="I8" s="67">
        <f t="shared" si="0"/>
        <v>0.75798204050896856</v>
      </c>
      <c r="J8" s="62">
        <v>0.22340699003237052</v>
      </c>
      <c r="K8" s="55">
        <v>0.19774719381626743</v>
      </c>
      <c r="L8" s="55">
        <v>0.1241660547565388</v>
      </c>
      <c r="M8" s="55">
        <v>0.01</v>
      </c>
      <c r="N8" s="55">
        <v>5.2140157188440325E-2</v>
      </c>
      <c r="O8" s="61">
        <v>0.17714782642527202</v>
      </c>
      <c r="P8" s="76">
        <f t="shared" si="1"/>
        <v>0.78460822221888915</v>
      </c>
    </row>
    <row r="9" spans="2:16" x14ac:dyDescent="0.35">
      <c r="B9" s="36" t="s">
        <v>6</v>
      </c>
      <c r="C9" s="34">
        <v>0.31548619037059172</v>
      </c>
      <c r="D9" s="20">
        <v>0.30007984693862172</v>
      </c>
      <c r="E9" s="20">
        <v>0.35934803560043505</v>
      </c>
      <c r="F9" s="20">
        <v>10.089</v>
      </c>
      <c r="G9" s="20">
        <v>0.39030965395585504</v>
      </c>
      <c r="H9" s="20">
        <v>1.8394865680645802</v>
      </c>
      <c r="I9" s="67">
        <f t="shared" si="0"/>
        <v>13.293710294930083</v>
      </c>
      <c r="J9" s="62">
        <v>0.41618108357492628</v>
      </c>
      <c r="K9" s="55">
        <v>0.37009000271167014</v>
      </c>
      <c r="L9" s="55">
        <v>0.36327582290102856</v>
      </c>
      <c r="M9" s="55">
        <v>10.089</v>
      </c>
      <c r="N9" s="55">
        <v>0.39465967647935263</v>
      </c>
      <c r="O9" s="61">
        <v>1.8913217886738154</v>
      </c>
      <c r="P9" s="76">
        <f t="shared" si="1"/>
        <v>13.524528374340795</v>
      </c>
    </row>
    <row r="10" spans="2:16" x14ac:dyDescent="0.35">
      <c r="B10" s="36" t="s">
        <v>7</v>
      </c>
      <c r="C10" s="34">
        <v>6.4143235132833293E-2</v>
      </c>
      <c r="D10" s="20">
        <v>6.260280262992908E-2</v>
      </c>
      <c r="E10" s="20">
        <v>2.5206166894558589E-2</v>
      </c>
      <c r="F10" s="20">
        <v>0</v>
      </c>
      <c r="G10" s="20">
        <v>1.0333369749483319E-2</v>
      </c>
      <c r="H10" s="20">
        <v>9.8956977420408699E-3</v>
      </c>
      <c r="I10" s="67">
        <f t="shared" si="0"/>
        <v>0.17218127214884518</v>
      </c>
      <c r="J10" s="62">
        <v>4.9558097097684106E-2</v>
      </c>
      <c r="K10" s="55">
        <v>4.3635260350580074E-2</v>
      </c>
      <c r="L10" s="55">
        <v>2.4861130930128889E-2</v>
      </c>
      <c r="M10" s="55">
        <v>0</v>
      </c>
      <c r="N10" s="55">
        <v>9.7518352201424671E-3</v>
      </c>
      <c r="O10" s="61">
        <v>9.3031974191040007E-3</v>
      </c>
      <c r="P10" s="76">
        <f t="shared" si="1"/>
        <v>0.13710952101763951</v>
      </c>
    </row>
    <row r="11" spans="2:16" x14ac:dyDescent="0.35">
      <c r="B11" s="36" t="s">
        <v>8</v>
      </c>
      <c r="C11" s="34">
        <v>6.8154641276869973E-2</v>
      </c>
      <c r="D11" s="20">
        <v>6.4884817570277448E-2</v>
      </c>
      <c r="E11" s="20">
        <v>5.777520873486449E-2</v>
      </c>
      <c r="F11" s="20">
        <v>0</v>
      </c>
      <c r="G11" s="20">
        <v>2.0865678570292149E-2</v>
      </c>
      <c r="H11" s="20">
        <v>4.7456727861457888E-2</v>
      </c>
      <c r="I11" s="67">
        <f t="shared" si="0"/>
        <v>0.25913707401376196</v>
      </c>
      <c r="J11" s="62">
        <v>9.188355173675114E-2</v>
      </c>
      <c r="K11" s="55">
        <v>8.1480881493925045E-2</v>
      </c>
      <c r="L11" s="55">
        <v>5.8163890551744243E-2</v>
      </c>
      <c r="M11" s="55">
        <v>0</v>
      </c>
      <c r="N11" s="55">
        <v>2.1361853766398074E-2</v>
      </c>
      <c r="O11" s="61">
        <v>4.5203640216127876E-2</v>
      </c>
      <c r="P11" s="76">
        <f t="shared" si="1"/>
        <v>0.29809381776494642</v>
      </c>
    </row>
    <row r="12" spans="2:16" x14ac:dyDescent="0.35">
      <c r="B12" s="36" t="s">
        <v>9</v>
      </c>
      <c r="C12" s="34">
        <v>6.9315314459314328</v>
      </c>
      <c r="D12" s="20">
        <v>6.7254188669715242</v>
      </c>
      <c r="E12" s="20">
        <v>2.8865515306815448</v>
      </c>
      <c r="F12" s="20"/>
      <c r="G12" s="20">
        <v>19.524231342509601</v>
      </c>
      <c r="H12" s="20">
        <v>4.8025196935518562</v>
      </c>
      <c r="I12" s="67">
        <f t="shared" si="0"/>
        <v>40.87025287964596</v>
      </c>
      <c r="J12" s="62">
        <v>12.499112387522963</v>
      </c>
      <c r="K12" s="55">
        <v>11.160275893260893</v>
      </c>
      <c r="L12" s="55">
        <v>3.9863112640538465</v>
      </c>
      <c r="M12" s="55"/>
      <c r="N12" s="55">
        <v>21.680975101274434</v>
      </c>
      <c r="O12" s="61">
        <v>5.9125320207185323</v>
      </c>
      <c r="P12" s="76">
        <f t="shared" si="1"/>
        <v>55.239206666830668</v>
      </c>
    </row>
    <row r="13" spans="2:16" x14ac:dyDescent="0.35">
      <c r="B13" s="36" t="s">
        <v>10</v>
      </c>
      <c r="C13" s="34">
        <v>1.3132752188551059E-2</v>
      </c>
      <c r="D13" s="20">
        <v>1.2992331368946846E-2</v>
      </c>
      <c r="E13" s="20">
        <v>1.7956787592854517E-2</v>
      </c>
      <c r="F13" s="20"/>
      <c r="G13" s="20">
        <v>1.5313840348415133</v>
      </c>
      <c r="H13" s="20">
        <v>5.5369054543825513E-2</v>
      </c>
      <c r="I13" s="67">
        <f t="shared" si="0"/>
        <v>1.6308349605356911</v>
      </c>
      <c r="J13" s="62">
        <v>1.2145549180240628E-2</v>
      </c>
      <c r="K13" s="55">
        <v>1.0929929906959126E-2</v>
      </c>
      <c r="L13" s="55">
        <v>1.8016967908002255E-2</v>
      </c>
      <c r="M13" s="55"/>
      <c r="N13" s="55">
        <v>1.5313686150399159</v>
      </c>
      <c r="O13" s="61">
        <v>5.667085993751126E-2</v>
      </c>
      <c r="P13" s="76">
        <f t="shared" si="1"/>
        <v>1.6291319219726292</v>
      </c>
    </row>
    <row r="14" spans="2:16" x14ac:dyDescent="0.35">
      <c r="B14" s="36" t="s">
        <v>11</v>
      </c>
      <c r="C14" s="35">
        <v>1986.2843290946155</v>
      </c>
      <c r="D14" s="21">
        <v>1920.0192280460687</v>
      </c>
      <c r="E14" s="21">
        <v>1992.182606891035</v>
      </c>
      <c r="F14" s="33">
        <v>496.37996015713867</v>
      </c>
      <c r="G14" s="21">
        <v>1942.0103601838982</v>
      </c>
      <c r="H14" s="33">
        <v>2728.1683167533815</v>
      </c>
      <c r="I14" s="67">
        <f t="shared" si="0"/>
        <v>11065.044801126138</v>
      </c>
      <c r="J14" s="90">
        <v>2570.3259091391233</v>
      </c>
      <c r="K14" s="63">
        <v>2298.8543344417371</v>
      </c>
      <c r="L14" s="63">
        <v>2007.3185653239861</v>
      </c>
      <c r="M14" s="54">
        <v>448.60552315730212</v>
      </c>
      <c r="N14" s="63">
        <v>1955.7140978880852</v>
      </c>
      <c r="O14" s="77">
        <v>2788.5892087348593</v>
      </c>
      <c r="P14" s="76">
        <f t="shared" si="1"/>
        <v>12069.407638685094</v>
      </c>
    </row>
    <row r="15" spans="2:16" x14ac:dyDescent="0.35">
      <c r="B15" s="36" t="s">
        <v>34</v>
      </c>
      <c r="C15" s="34">
        <v>77.445955485748101</v>
      </c>
      <c r="D15" s="20">
        <v>82.704463811731813</v>
      </c>
      <c r="E15" s="20">
        <v>5.1864541966140498</v>
      </c>
      <c r="F15" s="20"/>
      <c r="G15" s="20">
        <v>59.410350049854429</v>
      </c>
      <c r="H15" s="20">
        <v>11.19</v>
      </c>
      <c r="I15" s="67">
        <f t="shared" si="0"/>
        <v>235.93722354394839</v>
      </c>
      <c r="J15" s="62">
        <v>113.32910088709923</v>
      </c>
      <c r="K15" s="55">
        <v>114.17951397947652</v>
      </c>
      <c r="L15" s="55">
        <v>6.0424357922147829</v>
      </c>
      <c r="M15" s="55"/>
      <c r="N15" s="55">
        <v>94.142136528449029</v>
      </c>
      <c r="O15" s="61">
        <v>11.19</v>
      </c>
      <c r="P15" s="76">
        <f t="shared" si="1"/>
        <v>338.88318718723957</v>
      </c>
    </row>
    <row r="16" spans="2:16" x14ac:dyDescent="0.35">
      <c r="B16" s="36" t="s">
        <v>35</v>
      </c>
      <c r="C16" s="34"/>
      <c r="D16" s="20"/>
      <c r="E16" s="20"/>
      <c r="F16" s="20"/>
      <c r="G16" s="20"/>
      <c r="H16" s="20"/>
      <c r="I16" s="82"/>
      <c r="J16" s="102"/>
      <c r="K16" s="87"/>
      <c r="L16" s="87"/>
      <c r="M16" s="87"/>
      <c r="N16" s="87"/>
      <c r="O16" s="78"/>
      <c r="P16" s="80"/>
    </row>
    <row r="17" spans="2:16" ht="15" thickBot="1" x14ac:dyDescent="0.4">
      <c r="B17" s="37" t="s">
        <v>36</v>
      </c>
      <c r="C17" s="34"/>
      <c r="D17" s="20"/>
      <c r="E17" s="20"/>
      <c r="F17" s="20"/>
      <c r="G17" s="20"/>
      <c r="H17" s="20"/>
      <c r="I17" s="82"/>
      <c r="J17" s="97"/>
      <c r="K17" s="92"/>
      <c r="L17" s="92"/>
      <c r="M17" s="92"/>
      <c r="N17" s="92"/>
      <c r="O17" s="96"/>
      <c r="P17" s="71"/>
    </row>
    <row r="18" spans="2:16" ht="15" thickBot="1" x14ac:dyDescent="0.4">
      <c r="J18" s="103"/>
      <c r="K18" s="104"/>
      <c r="L18" s="104"/>
      <c r="M18" s="104"/>
      <c r="N18" s="104"/>
      <c r="O18" s="104"/>
      <c r="P18" s="105"/>
    </row>
  </sheetData>
  <mergeCells count="4">
    <mergeCell ref="C2:G2"/>
    <mergeCell ref="J2:N2"/>
    <mergeCell ref="C1:I1"/>
    <mergeCell ref="J1:P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41490-52CB-498C-9E3C-327C1AB19B10}">
  <dimension ref="A2:D6"/>
  <sheetViews>
    <sheetView workbookViewId="0">
      <selection activeCell="C15" sqref="C15"/>
    </sheetView>
  </sheetViews>
  <sheetFormatPr defaultRowHeight="14.5" x14ac:dyDescent="0.35"/>
  <cols>
    <col min="1" max="1" width="24.26953125" customWidth="1"/>
    <col min="2" max="2" width="9.6328125" customWidth="1"/>
    <col min="3" max="3" width="18" customWidth="1"/>
  </cols>
  <sheetData>
    <row r="2" spans="1:4" x14ac:dyDescent="0.35">
      <c r="B2" s="11" t="s">
        <v>43</v>
      </c>
      <c r="C2" s="14" t="s">
        <v>45</v>
      </c>
      <c r="D2" s="18" t="s">
        <v>63</v>
      </c>
    </row>
    <row r="3" spans="1:4" x14ac:dyDescent="0.35">
      <c r="A3" s="9" t="s">
        <v>21</v>
      </c>
      <c r="B3" s="12">
        <v>112193.52</v>
      </c>
      <c r="C3" s="10">
        <f>B3/1000000</f>
        <v>0.11219352</v>
      </c>
      <c r="D3" s="9"/>
    </row>
    <row r="4" spans="1:4" x14ac:dyDescent="0.35">
      <c r="A4" s="9" t="s">
        <v>44</v>
      </c>
      <c r="B4" s="12">
        <v>129487.84757606639</v>
      </c>
      <c r="C4" s="10">
        <f>B4/1000000</f>
        <v>0.12948784757606638</v>
      </c>
      <c r="D4" s="9"/>
    </row>
    <row r="5" spans="1:4" x14ac:dyDescent="0.35">
      <c r="A5" s="15" t="s">
        <v>62</v>
      </c>
      <c r="B5" s="16">
        <v>983</v>
      </c>
      <c r="C5" s="17">
        <f>B5/1000000</f>
        <v>9.8299999999999993E-4</v>
      </c>
      <c r="D5" s="9">
        <v>143.94</v>
      </c>
    </row>
    <row r="6" spans="1:4" x14ac:dyDescent="0.35">
      <c r="B6" s="13"/>
      <c r="C6" s="9" t="s">
        <v>47</v>
      </c>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CE41-CB33-44AE-A8F8-2D2395696435}">
  <dimension ref="A1:L4"/>
  <sheetViews>
    <sheetView tabSelected="1" workbookViewId="0">
      <selection activeCell="B2" sqref="B2"/>
    </sheetView>
  </sheetViews>
  <sheetFormatPr defaultRowHeight="14.5" x14ac:dyDescent="0.35"/>
  <sheetData>
    <row r="1" spans="1:12" x14ac:dyDescent="0.35">
      <c r="A1" t="s">
        <v>49</v>
      </c>
      <c r="B1" t="s">
        <v>50</v>
      </c>
      <c r="C1" t="s">
        <v>51</v>
      </c>
      <c r="D1" t="s">
        <v>52</v>
      </c>
      <c r="E1" t="s">
        <v>53</v>
      </c>
      <c r="F1" t="s">
        <v>54</v>
      </c>
      <c r="G1" t="s">
        <v>55</v>
      </c>
      <c r="H1" t="s">
        <v>56</v>
      </c>
      <c r="I1" t="s">
        <v>57</v>
      </c>
      <c r="J1" t="s">
        <v>58</v>
      </c>
      <c r="K1" t="s">
        <v>59</v>
      </c>
      <c r="L1" t="s">
        <v>60</v>
      </c>
    </row>
    <row r="2" spans="1:12" x14ac:dyDescent="0.35">
      <c r="A2" t="s">
        <v>46</v>
      </c>
      <c r="B2" cm="1">
        <f t="array" ref="B2:L2">TRANSPOSE(Petrol!V4:V14)*'Fuel Specs'!C4</f>
        <v>0.34677293266318665</v>
      </c>
      <c r="C2">
        <v>0.61384517834682051</v>
      </c>
      <c r="D2">
        <v>0.90551130070561636</v>
      </c>
      <c r="E2">
        <v>9.5523227660121127E-2</v>
      </c>
      <c r="F2">
        <v>8.0618386888879373E-2</v>
      </c>
      <c r="G2">
        <v>0.27812300166221077</v>
      </c>
      <c r="H2">
        <v>1.0526731888615692E-2</v>
      </c>
      <c r="I2">
        <v>1.5895331952090003E-2</v>
      </c>
      <c r="J2">
        <v>2.4773923495741625</v>
      </c>
      <c r="K2">
        <v>1.9904911305930216E-2</v>
      </c>
      <c r="L2">
        <v>992.03304937546568</v>
      </c>
    </row>
    <row r="3" spans="1:12" x14ac:dyDescent="0.35">
      <c r="A3" t="s">
        <v>21</v>
      </c>
      <c r="B3" cm="1">
        <f t="array" ref="B3:L3">TRANSPOSE(Petrol!AD4:AD14)*'Fuel Specs'!C3</f>
        <v>0.48940122087041388</v>
      </c>
      <c r="C3">
        <v>0.89256246669909944</v>
      </c>
      <c r="D3">
        <v>1.3143845164575019</v>
      </c>
      <c r="E3">
        <v>0.15885320055143953</v>
      </c>
      <c r="F3">
        <v>0.13533593923833301</v>
      </c>
      <c r="G3">
        <v>0.41806441589861543</v>
      </c>
      <c r="H3">
        <v>1.6452363491872013E-2</v>
      </c>
      <c r="I3">
        <v>2.4478920213576894E-2</v>
      </c>
      <c r="J3">
        <v>4.2397959143466162</v>
      </c>
      <c r="K3">
        <v>2.5351440233479336E-2</v>
      </c>
      <c r="L3">
        <v>1413.6904863597251</v>
      </c>
    </row>
    <row r="4" spans="1:12" x14ac:dyDescent="0.35">
      <c r="A4" t="s">
        <v>61</v>
      </c>
      <c r="B4" cm="1">
        <f t="array" ref="B4:L4">TRANSPOSE('Nat Gas'!P4:P14)*'Fuel Specs'!C5*'Fuel Specs'!D5</f>
        <v>2.0506279126729532</v>
      </c>
      <c r="C4">
        <v>7.2603288371434553</v>
      </c>
      <c r="D4">
        <v>8.6210707585549411</v>
      </c>
      <c r="E4">
        <v>0.13525710924452647</v>
      </c>
      <c r="F4">
        <v>0.11101658687858172</v>
      </c>
      <c r="G4">
        <v>1.9136263637611695</v>
      </c>
      <c r="H4">
        <v>1.9400040199539285E-2</v>
      </c>
      <c r="I4">
        <v>4.2178194518891911E-2</v>
      </c>
      <c r="J4">
        <v>7.8159621736940039</v>
      </c>
      <c r="K4">
        <v>0.23051079561831164</v>
      </c>
      <c r="L4">
        <v>1707.7369364086226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Petrol</vt:lpstr>
      <vt:lpstr>Nat Gas</vt:lpstr>
      <vt:lpstr>Fuel Specs</vt:lpstr>
      <vt:lpstr>welltotank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Martinez</dc:creator>
  <cp:lastModifiedBy>Sofia Martinez</cp:lastModifiedBy>
  <dcterms:created xsi:type="dcterms:W3CDTF">2021-07-28T02:58:38Z</dcterms:created>
  <dcterms:modified xsi:type="dcterms:W3CDTF">2023-03-28T22:07:41Z</dcterms:modified>
</cp:coreProperties>
</file>