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smar\Box\Sofia PhD Research\BEB Working Directory\Emissions\"/>
    </mc:Choice>
  </mc:AlternateContent>
  <xr:revisionPtr revIDLastSave="0" documentId="13_ncr:1_{F77DB677-AB6F-45A5-834F-AB62EBDAD985}" xr6:coauthVersionLast="47" xr6:coauthVersionMax="47" xr10:uidLastSave="{00000000-0000-0000-0000-000000000000}"/>
  <bookViews>
    <workbookView xWindow="15" yWindow="-16320" windowWidth="29040" windowHeight="15840" activeTab="2" xr2:uid="{C9F4CACC-A70C-4A32-8E8A-E4FAAF2DF628}"/>
  </bookViews>
  <sheets>
    <sheet name="Petrol" sheetId="1" r:id="rId1"/>
    <sheet name="Nat Gas" sheetId="2" r:id="rId2"/>
    <sheet name="Fuel Specs" sheetId="3" r:id="rId3"/>
    <sheet name="welltotank" sheetId="5" r:id="rId4"/>
  </sheets>
  <calcPr calcId="191029" iterate="1" iterateDelta="1.0000000000000001E-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3" l="1"/>
  <c r="C3" i="3"/>
  <c r="B4" i="5" a="1"/>
  <c r="B4" i="5" s="1"/>
  <c r="B2" i="5" a="1"/>
  <c r="B2" i="5" s="1"/>
  <c r="B3" i="5" a="1"/>
  <c r="B3" i="5" s="1"/>
  <c r="AD5" i="1"/>
  <c r="AD6" i="1"/>
  <c r="AD7" i="1"/>
  <c r="AD8" i="1"/>
  <c r="AD9" i="1"/>
  <c r="AD10" i="1"/>
  <c r="AD11" i="1"/>
  <c r="AD12" i="1"/>
  <c r="AD13" i="1"/>
  <c r="AD14" i="1"/>
  <c r="AD15" i="1"/>
  <c r="AD16" i="1"/>
  <c r="AD4" i="1"/>
  <c r="V5" i="1"/>
  <c r="V6" i="1"/>
  <c r="V7" i="1"/>
  <c r="V8" i="1"/>
  <c r="V9" i="1"/>
  <c r="V10" i="1"/>
  <c r="V11" i="1"/>
  <c r="V12" i="1"/>
  <c r="V13" i="1"/>
  <c r="V14" i="1"/>
  <c r="V15" i="1"/>
  <c r="V16" i="1"/>
  <c r="V4" i="1"/>
  <c r="P6" i="2"/>
  <c r="P5" i="2"/>
  <c r="P7" i="2"/>
  <c r="P8" i="2"/>
  <c r="P9" i="2"/>
  <c r="P10" i="2"/>
  <c r="P11" i="2"/>
  <c r="P12" i="2"/>
  <c r="P13" i="2"/>
  <c r="P14" i="2"/>
  <c r="P15" i="2"/>
  <c r="P4" i="2"/>
  <c r="C4" i="3"/>
  <c r="P5" i="1"/>
  <c r="P6" i="1"/>
  <c r="P7" i="1"/>
  <c r="P8" i="1"/>
  <c r="P9" i="1"/>
  <c r="P10" i="1"/>
  <c r="P11" i="1"/>
  <c r="P12" i="1"/>
  <c r="P13" i="1"/>
  <c r="P14" i="1"/>
  <c r="P15" i="1"/>
  <c r="P16" i="1"/>
  <c r="P17" i="1"/>
  <c r="P4" i="1"/>
  <c r="H5" i="1"/>
  <c r="H6" i="1"/>
  <c r="H7" i="1"/>
  <c r="H8" i="1"/>
  <c r="H9" i="1"/>
  <c r="H10" i="1"/>
  <c r="H11" i="1"/>
  <c r="H12" i="1"/>
  <c r="H13" i="1"/>
  <c r="H14" i="1"/>
  <c r="H15" i="1"/>
  <c r="H16" i="1"/>
  <c r="H17" i="1"/>
  <c r="H4" i="1"/>
  <c r="I5" i="2"/>
  <c r="I15" i="2"/>
  <c r="I4" i="2" l="1"/>
  <c r="I6" i="2"/>
  <c r="I7" i="2"/>
  <c r="I8" i="2"/>
  <c r="I9" i="2"/>
  <c r="I10" i="2"/>
  <c r="I11" i="2"/>
  <c r="I12" i="2"/>
  <c r="I13" i="2"/>
  <c r="I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tc={E2ED134E-969D-4201-B42A-7C705B4BC355}</author>
    <author>tc={536A22E1-807D-4D02-9725-2D85B4759FC2}</author>
    <author>tc={7749E071-54D0-44A1-9768-A684049BD535}</author>
    <author>tc={ADBFA1B9-A8F4-4255-94C2-FF9EABC33EAE}</author>
    <author>tc={44EF5BA4-DCE5-45FC-A936-4BB10A836205}</author>
    <author>tc={BFD04A3A-51D9-4171-993B-BF704197760F}</author>
    <author>tc={978614B8-CF36-4769-A93A-874C7BAFE59D}</author>
    <author>tc={1CE0E562-1389-4E03-BD8F-7CDC7CC58A58}</author>
  </authors>
  <commentList>
    <comment ref="C3" authorId="0" shapeId="0" xr:uid="{E2ED134E-969D-4201-B42A-7C705B4BC355}">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D3" authorId="1" shapeId="0" xr:uid="{536A22E1-807D-4D02-9725-2D85B4759FC2}">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 ref="I3" authorId="2" shapeId="0" xr:uid="{7749E071-54D0-44A1-9768-A684049BD535}">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J3" authorId="3" shapeId="0" xr:uid="{ADBFA1B9-A8F4-4255-94C2-FF9EABC33EAE}">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 ref="Q3" authorId="4" shapeId="0" xr:uid="{44EF5BA4-DCE5-45FC-A936-4BB10A836205}">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R3" authorId="5" shapeId="0" xr:uid="{BFD04A3A-51D9-4171-993B-BF704197760F}">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 ref="W3" authorId="6" shapeId="0" xr:uid="{978614B8-CF36-4769-A93A-874C7BAFE59D}">
      <text>
        <t>[Threaded comment]
Your version of Excel allows you to read this threaded comment; however, any edits to it will get removed if the file is opened in a newer version of Excel. Learn more: https://go.microsoft.com/fwlink/?linkid=870924
Comment:
    Combustion emissions in refineries are from the combustion of refinery fuel gas and FCC coke. Thus, this column accounts only for the upstream energy and emissions while the combustion emissions of refinery still gas and FCC coke are calculated in the next column.</t>
      </text>
    </comment>
    <comment ref="X3" authorId="7" shapeId="0" xr:uid="{1CE0E562-1389-4E03-BD8F-7CDC7CC58A58}">
      <text>
        <t>[Threaded comment]
Your version of Excel allows you to read this threaded comment; however, any edits to it will get removed if the file is opened in a newer version of Excel. Learn more: https://go.microsoft.com/fwlink/?linkid=870924
Comment:
    This column calculates the combustion emissions of refinery still gas and FCC coke. The FCC coke combustions are modeled inside the FCC module. Thus, only the CO2 emissions from FCC coke combustion are available.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tc={84CF9CB3-227A-40DB-9AAC-0E531106537D}</author>
  </authors>
  <commentList>
    <comment ref="H15" authorId="0" shapeId="0" xr:uid="{84CF9CB3-227A-40DB-9AAC-0E531106537D}">
      <text>
        <t>[Threaded comment]
Your version of Excel allows you to read this threaded comment; however, any edits to it will get removed if the file is opened in a newer version of Excel. Learn more: https://go.microsoft.com/fwlink/?linkid=870924
Comment:
    g/MMBtu
CNG Compressor = 8.95
fueling nozzle = 2.24
Clark, 2016, DOI: 10.1021/acs.est.5b06059</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<sst xmlns="http://schemas.openxmlformats.org/spreadsheetml/2006/main" count="106" uniqueCount="65">
  <si>
    <t>Total emissions: grams/mmBtu of fuel throughput</t>
  </si>
  <si>
    <t xml:space="preserve">     VOC</t>
  </si>
  <si>
    <t xml:space="preserve">     CO</t>
  </si>
  <si>
    <t xml:space="preserve">     NOx</t>
  </si>
  <si>
    <t xml:space="preserve">     PM10</t>
  </si>
  <si>
    <t xml:space="preserve">     PM2.5</t>
  </si>
  <si>
    <t xml:space="preserve">     SOx</t>
  </si>
  <si>
    <t xml:space="preserve">     BC</t>
  </si>
  <si>
    <t xml:space="preserve">     OC</t>
  </si>
  <si>
    <t xml:space="preserve">     CH4: combustion</t>
  </si>
  <si>
    <t xml:space="preserve">     N2O</t>
  </si>
  <si>
    <t xml:space="preserve">     CO2</t>
  </si>
  <si>
    <t xml:space="preserve">     VOC from bulk terminal</t>
  </si>
  <si>
    <t xml:space="preserve">     VOC from ref. Station</t>
  </si>
  <si>
    <t xml:space="preserve">     CH4: non-combustion</t>
  </si>
  <si>
    <t>Low-Sulfur Diesel</t>
  </si>
  <si>
    <t>LS Diesel Refining: Feed Inputs</t>
  </si>
  <si>
    <t>LS Diesel Refining: Intermediate Product Combustion</t>
  </si>
  <si>
    <t>LS Diesel Refining: Non-Combustion Emissions</t>
  </si>
  <si>
    <t>LS Diesel Transportation Distribution</t>
  </si>
  <si>
    <t>LS Diesel Storage</t>
  </si>
  <si>
    <t>Gasoline</t>
  </si>
  <si>
    <t>Gasoline Blendstock Refining: Feed Inputs</t>
  </si>
  <si>
    <t>Gasoline Blendstock Refininig: Intermediate Product Combustion</t>
  </si>
  <si>
    <t>Gasoline Blendstock Refining: Non-Combustion Emissions</t>
  </si>
  <si>
    <t>Gasoline Blendstock Transportation</t>
  </si>
  <si>
    <t>Gasoline Blendstock Distribution</t>
  </si>
  <si>
    <t>Gasoline Distribution</t>
  </si>
  <si>
    <t>Gasoline Storage</t>
  </si>
  <si>
    <t>NA NG Recovery</t>
  </si>
  <si>
    <t>NA Shale Gas Recovery</t>
  </si>
  <si>
    <t>NA NG Processing</t>
  </si>
  <si>
    <t>NA NG Processing: Non-Combustion Emissions</t>
  </si>
  <si>
    <t>Natural Gas as a Feedstock to Produce Transportation Fuels</t>
  </si>
  <si>
    <t xml:space="preserve">     CH4: leakage</t>
  </si>
  <si>
    <t xml:space="preserve">     VOC evaporation</t>
  </si>
  <si>
    <t xml:space="preserve">     Misc. Items</t>
  </si>
  <si>
    <t>NG Transmission to Refueling Stations for CNG Production</t>
  </si>
  <si>
    <t>NG or FG to Compressed Natural Gas</t>
  </si>
  <si>
    <t>Gas Compression</t>
  </si>
  <si>
    <t>CNG Total</t>
  </si>
  <si>
    <t>LS Diesel Total</t>
  </si>
  <si>
    <t>Gasoline Total</t>
  </si>
  <si>
    <t>Btu/gal</t>
  </si>
  <si>
    <t>Low-sulfur diesel</t>
  </si>
  <si>
    <t>mmBtu/gal</t>
  </si>
  <si>
    <t>Diesel</t>
  </si>
  <si>
    <t>1 kWh = 3412 Btu</t>
  </si>
  <si>
    <t>GREET 2020</t>
  </si>
  <si>
    <t>GREET 2021</t>
  </si>
  <si>
    <t>Fuel.Type</t>
  </si>
  <si>
    <t>VOC..g.gal</t>
  </si>
  <si>
    <t>CO..g.gal</t>
  </si>
  <si>
    <t>NOx..g.gal</t>
  </si>
  <si>
    <t>PM10..g.gal</t>
  </si>
  <si>
    <t>PM2.5..g.gal</t>
  </si>
  <si>
    <t>SOx..g.gal</t>
  </si>
  <si>
    <t>BC..g.gal</t>
  </si>
  <si>
    <t>OC..g.gal</t>
  </si>
  <si>
    <t>CH4..g.gal</t>
  </si>
  <si>
    <t>N2O..g.gal</t>
  </si>
  <si>
    <t>CO2..g.gal</t>
  </si>
  <si>
    <t>Compressed Natural Gas</t>
  </si>
  <si>
    <t>Nautral Gas (/ft3)</t>
  </si>
  <si>
    <t>ft3/DGE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</si>
</sst>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
    <numFmt numFmtId="165" formatCode="0.000"/>
    <numFmt numFmtId="166" formatCode="#,##0.0000000"/>
    <numFmt numFmtId="167" formatCode="0.0000000"/>
  </numFmts>
  <fonts count="8" x14ac:knownFonts="1">
    <font>
      <sz val="11"/>
      <color theme="1"/>
      <name val="Calibri"/>
      <family val="2"/>
      <scheme val="minor"/>
    </font>
    <font>
      <sz val="11"/>
      <color theme="1"/>
      <name val="Calibri"/>
      <family val="2"/>
      <scheme val="minor"/>
    </font>
    <font>
      <b/>
      <sz val="10"/>
      <name val="Arial"/>
      <family val="2"/>
    </font>
    <font>
      <sz val="10"/>
      <name val="Arial"/>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31">
    <border>
      <left/>
      <right/>
      <top/>
      <bottom/>
      <diagonal/>
    </border>
    <border>
      <left style="thin">
        <color auto="1"/>
      </left>
      <right/>
      <top style="thin">
        <color auto="1"/>
      </top>
      <bottom/>
      <diagonal/>
    </border>
    <border>
      <left style="thin">
        <color auto="1"/>
      </left>
      <right/>
      <top/>
      <bottom/>
      <diagonal/>
    </border>
    <border>
      <left/>
      <right/>
      <top style="thin">
        <color auto="1"/>
      </top>
      <bottom style="thin">
        <color indexed="64"/>
      </bottom>
      <diagonal/>
    </border>
    <border>
      <left/>
      <right style="thin">
        <color auto="1"/>
      </right>
      <top style="thin">
        <color auto="1"/>
      </top>
      <bottom style="thin">
        <color indexed="64"/>
      </bottom>
      <diagonal/>
    </border>
    <border>
      <left/>
      <right style="thin">
        <color auto="1"/>
      </right>
      <top/>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2" fillId="0" borderId="3" xfId="0" applyFont="1" applyBorder="1" applyAlignment="1">
      <alignment wrapText="1"/>
    </xf>
    <xf numFmtId="0" fontId="2" fillId="0" borderId="4" xfId="0" applyFont="1" applyBorder="1" applyAlignment="1">
      <alignment wrapText="1"/>
    </xf>
    <xf numFmtId="0" fontId="0" fillId="0" borderId="8" xfId="0" applyBorder="1"/>
    <xf numFmtId="0" fontId="2" fillId="2" borderId="9" xfId="0" applyFont="1" applyFill="1" applyBorder="1" applyAlignment="1">
      <alignment horizontal="centerContinuous" wrapText="1"/>
    </xf>
    <xf numFmtId="0" fontId="0" fillId="2" borderId="0" xfId="0" applyFill="1"/>
    <xf numFmtId="0" fontId="2" fillId="2" borderId="0" xfId="0" applyFont="1" applyFill="1" applyAlignment="1">
      <alignment horizontal="right" textRotation="90" wrapText="1"/>
    </xf>
    <xf numFmtId="0" fontId="2" fillId="2" borderId="7" xfId="0" applyFont="1" applyFill="1" applyBorder="1" applyAlignment="1">
      <alignment horizontal="right" textRotation="90" wrapText="1"/>
    </xf>
    <xf numFmtId="0" fontId="2" fillId="2" borderId="0" xfId="0" applyFont="1" applyFill="1" applyBorder="1" applyAlignment="1">
      <alignment horizontal="right" textRotation="90" wrapText="1"/>
    </xf>
    <xf numFmtId="164" fontId="0" fillId="2" borderId="8" xfId="0" applyNumberFormat="1" applyFill="1" applyBorder="1"/>
    <xf numFmtId="0" fontId="0" fillId="0" borderId="0" xfId="0" applyFill="1"/>
    <xf numFmtId="0" fontId="2" fillId="2" borderId="10" xfId="0" applyFont="1" applyFill="1" applyBorder="1" applyAlignment="1">
      <alignment horizontal="center"/>
    </xf>
    <xf numFmtId="0" fontId="0" fillId="0" borderId="0" xfId="0" applyFont="1"/>
    <xf numFmtId="0" fontId="0" fillId="0" borderId="9" xfId="0" applyFont="1" applyBorder="1"/>
    <xf numFmtId="167" fontId="0" fillId="0" borderId="9" xfId="0" applyNumberFormat="1" applyFont="1" applyBorder="1"/>
    <xf numFmtId="0" fontId="0" fillId="0" borderId="0" xfId="0" applyFont="1" applyBorder="1"/>
    <xf numFmtId="0" fontId="6" fillId="0" borderId="1" xfId="0" applyFont="1" applyBorder="1" applyAlignment="1">
      <alignment horizontal="right"/>
    </xf>
    <xf numFmtId="3" fontId="7" fillId="0" borderId="9" xfId="1" applyNumberFormat="1" applyFont="1" applyFill="1" applyBorder="1" applyAlignment="1"/>
    <xf numFmtId="3" fontId="7" fillId="0" borderId="0" xfId="1" applyNumberFormat="1" applyFont="1" applyFill="1" applyBorder="1" applyAlignment="1"/>
    <xf numFmtId="0" fontId="6" fillId="0" borderId="6" xfId="0" applyFont="1" applyBorder="1" applyAlignment="1">
      <alignment horizontal="right"/>
    </xf>
    <xf numFmtId="0" fontId="7" fillId="0" borderId="9" xfId="0" applyFont="1" applyBorder="1"/>
    <xf numFmtId="3" fontId="7" fillId="0" borderId="9" xfId="1" applyNumberFormat="1" applyFont="1" applyFill="1" applyBorder="1" applyAlignment="1">
      <alignment horizontal="right"/>
    </xf>
    <xf numFmtId="166" fontId="7" fillId="0" borderId="9" xfId="1" applyNumberFormat="1" applyFont="1" applyFill="1" applyBorder="1" applyAlignment="1">
      <alignment horizontal="right"/>
    </xf>
    <xf numFmtId="0" fontId="5" fillId="0" borderId="9" xfId="0" applyFont="1" applyBorder="1"/>
    <xf numFmtId="0" fontId="0" fillId="0" borderId="9" xfId="0" applyBorder="1"/>
    <xf numFmtId="0" fontId="0" fillId="2" borderId="9" xfId="0" applyFill="1" applyBorder="1"/>
    <xf numFmtId="164" fontId="0" fillId="2" borderId="9" xfId="0" applyNumberFormat="1" applyFill="1" applyBorder="1"/>
    <xf numFmtId="3" fontId="0" fillId="0" borderId="9" xfId="0" applyNumberFormat="1" applyBorder="1"/>
    <xf numFmtId="3" fontId="0" fillId="2" borderId="9" xfId="0" applyNumberFormat="1" applyFill="1" applyBorder="1"/>
    <xf numFmtId="0" fontId="0" fillId="2" borderId="8" xfId="0" applyFill="1" applyBorder="1"/>
    <xf numFmtId="0" fontId="2" fillId="2" borderId="13" xfId="0" applyFont="1" applyFill="1" applyBorder="1" applyAlignment="1">
      <alignment textRotation="90" wrapText="1"/>
    </xf>
    <xf numFmtId="0" fontId="2" fillId="0" borderId="13" xfId="0" applyFont="1" applyFill="1" applyBorder="1" applyAlignment="1">
      <alignment textRotation="90" wrapText="1"/>
    </xf>
    <xf numFmtId="0" fontId="2" fillId="0" borderId="14" xfId="0" applyFont="1" applyFill="1" applyBorder="1" applyAlignment="1">
      <alignment textRotation="90" wrapText="1"/>
    </xf>
    <xf numFmtId="0" fontId="2" fillId="2" borderId="15" xfId="0" applyFont="1" applyFill="1" applyBorder="1" applyAlignment="1">
      <alignment textRotation="90" wrapText="1"/>
    </xf>
    <xf numFmtId="0" fontId="2" fillId="0" borderId="19" xfId="0" applyFont="1" applyFill="1" applyBorder="1" applyAlignment="1">
      <alignment textRotation="90" wrapText="1"/>
    </xf>
    <xf numFmtId="0" fontId="2" fillId="0" borderId="20" xfId="0" applyFont="1" applyFill="1" applyBorder="1" applyAlignment="1">
      <alignment textRotation="90" wrapText="1"/>
    </xf>
    <xf numFmtId="0" fontId="2" fillId="0" borderId="21" xfId="0" applyFont="1" applyFill="1" applyBorder="1" applyAlignment="1">
      <alignment textRotation="90" wrapText="1"/>
    </xf>
    <xf numFmtId="0" fontId="2" fillId="0" borderId="0" xfId="0" applyFont="1" applyFill="1" applyBorder="1" applyAlignment="1">
      <alignment horizontal="center"/>
    </xf>
    <xf numFmtId="0" fontId="2" fillId="0" borderId="12" xfId="0" applyFont="1" applyBorder="1" applyAlignment="1">
      <alignment wrapText="1"/>
    </xf>
    <xf numFmtId="0" fontId="2" fillId="0" borderId="25" xfId="0" applyFont="1" applyBorder="1" applyAlignment="1">
      <alignment horizontal="centerContinuous" wrapText="1"/>
    </xf>
    <xf numFmtId="0" fontId="0" fillId="0" borderId="18" xfId="0" applyBorder="1"/>
    <xf numFmtId="0" fontId="2" fillId="0" borderId="26" xfId="0" applyFont="1" applyBorder="1" applyAlignment="1">
      <alignment wrapText="1"/>
    </xf>
    <xf numFmtId="0" fontId="2" fillId="2" borderId="10" xfId="0" applyFont="1" applyFill="1" applyBorder="1" applyAlignment="1">
      <alignment horizontal="right" textRotation="90" wrapText="1"/>
    </xf>
    <xf numFmtId="0" fontId="2" fillId="0" borderId="27" xfId="0" applyFont="1" applyBorder="1" applyAlignment="1">
      <alignment horizontal="right" textRotation="90" wrapText="1"/>
    </xf>
    <xf numFmtId="0" fontId="2" fillId="0" borderId="25" xfId="0" applyFont="1" applyBorder="1" applyAlignment="1">
      <alignment horizontal="right" textRotation="90" wrapText="1"/>
    </xf>
    <xf numFmtId="0" fontId="2" fillId="0" borderId="28" xfId="0" applyFont="1" applyFill="1" applyBorder="1" applyAlignment="1">
      <alignment horizontal="right" textRotation="90" wrapText="1"/>
    </xf>
    <xf numFmtId="165" fontId="0" fillId="0" borderId="9" xfId="0" applyNumberFormat="1" applyBorder="1"/>
    <xf numFmtId="3" fontId="3" fillId="2" borderId="9" xfId="1" applyNumberFormat="1" applyFont="1" applyFill="1" applyBorder="1" applyAlignment="1"/>
    <xf numFmtId="164" fontId="0" fillId="2" borderId="4" xfId="0" applyNumberFormat="1" applyFill="1" applyBorder="1"/>
    <xf numFmtId="3" fontId="3" fillId="2" borderId="4" xfId="1" applyNumberFormat="1" applyFont="1" applyFill="1" applyBorder="1" applyAlignment="1"/>
    <xf numFmtId="0" fontId="0" fillId="0" borderId="29" xfId="0" applyBorder="1"/>
    <xf numFmtId="0" fontId="0" fillId="0" borderId="30" xfId="0" applyBorder="1"/>
    <xf numFmtId="0" fontId="2" fillId="2" borderId="1"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0" fillId="2" borderId="0" xfId="0" applyFill="1" applyAlignment="1">
      <alignment horizontal="center"/>
    </xf>
    <xf numFmtId="0" fontId="2" fillId="0" borderId="22" xfId="0" applyFont="1" applyFill="1" applyBorder="1" applyAlignment="1">
      <alignment horizontal="center"/>
    </xf>
    <xf numFmtId="0" fontId="2" fillId="0" borderId="0" xfId="0" applyFont="1" applyFill="1" applyBorder="1" applyAlignment="1">
      <alignment horizontal="center"/>
    </xf>
    <xf numFmtId="0" fontId="2" fillId="0" borderId="23" xfId="0" applyFont="1" applyFill="1" applyBorder="1" applyAlignment="1">
      <alignment horizontal="center"/>
    </xf>
    <xf numFmtId="0" fontId="0" fillId="0" borderId="12"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 fillId="2" borderId="2" xfId="0" applyFont="1" applyFill="1" applyBorder="1" applyAlignment="1">
      <alignment horizontal="center" wrapText="1"/>
    </xf>
    <xf numFmtId="0" fontId="2" fillId="2" borderId="0" xfId="0" applyFont="1" applyFill="1" applyBorder="1" applyAlignment="1">
      <alignment horizontal="center" wrapText="1"/>
    </xf>
    <xf numFmtId="0" fontId="2" fillId="2" borderId="5" xfId="0" applyFont="1" applyFill="1" applyBorder="1" applyAlignment="1">
      <alignment horizontal="center" wrapText="1"/>
    </xf>
    <xf numFmtId="0" fontId="2" fillId="0" borderId="16" xfId="0" applyFont="1" applyBorder="1" applyAlignment="1">
      <alignment horizontal="center" wrapText="1"/>
    </xf>
    <xf numFmtId="0" fontId="2" fillId="0" borderId="17" xfId="0" applyFont="1" applyBorder="1" applyAlignment="1">
      <alignment horizontal="center" wrapText="1"/>
    </xf>
    <xf numFmtId="0" fontId="2" fillId="0" borderId="24" xfId="0" applyFont="1" applyBorder="1"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eongwoo Han" id="{185ECD7C-309B-49DC-AC3F-E9F4B8071C26}" userId="Jeongwoo Han" providerId="None"/>
  <person displayName="Burnham, Andrew J." id="{755130D0-B54E-41C2-AE49-6092ABA77808}" userId="Burnham, Andrew J."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personId="{185ECD7C-309B-49DC-AC3F-E9F4B8071C26}" id="{E2ED134E-969D-4201-B42A-7C705B4BC355}">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D3" personId="{185ECD7C-309B-49DC-AC3F-E9F4B8071C26}" id="{536A22E1-807D-4D02-9725-2D85B4759FC2}">
    <text>This column calculates the combustion emissions of refinery still gas and FCC coke. The FCC coke combustions are modeled inside the FCC module. Thus, only the CO2 emissions from FCC coke combustion are available.</text>
  </threadedComment>
  <threadedComment ref="I3" personId="{185ECD7C-309B-49DC-AC3F-E9F4B8071C26}" id="{7749E071-54D0-44A1-9768-A684049BD535}">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J3" personId="{185ECD7C-309B-49DC-AC3F-E9F4B8071C26}" id="{ADBFA1B9-A8F4-4255-94C2-FF9EABC33EAE}">
    <text>This column calculates the combustion emissions of refinery still gas and FCC coke. The FCC coke combustions are modeled inside the FCC module. Thus, only the CO2 emissions from FCC coke combustion are available.</text>
  </threadedComment>
  <threadedComment ref="Q3" personId="{185ECD7C-309B-49DC-AC3F-E9F4B8071C26}" id="{44EF5BA4-DCE5-45FC-A936-4BB10A836205}">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R3" personId="{185ECD7C-309B-49DC-AC3F-E9F4B8071C26}" id="{BFD04A3A-51D9-4171-993B-BF704197760F}">
    <text>This column calculates the combustion emissions of refinery still gas and FCC coke. The FCC coke combustions are modeled inside the FCC module. Thus, only the CO2 emissions from FCC coke combustion are available.</text>
  </threadedComment>
  <threadedComment ref="W3" personId="{185ECD7C-309B-49DC-AC3F-E9F4B8071C26}" id="{978614B8-CF36-4769-A93A-874C7BAFE59D}">
    <text>Combustion emissions in refineries are from the combustion of refinery fuel gas and FCC coke. Thus, this column accounts only for the upstream energy and emissions while the combustion emissions of refinery still gas and FCC coke are calculated in the next column.</text>
  </threadedComment>
  <threadedComment ref="X3" personId="{185ECD7C-309B-49DC-AC3F-E9F4B8071C26}" id="{1CE0E562-1389-4E03-BD8F-7CDC7CC58A58}">
    <text>This column calculates the combustion emissions of refinery still gas and FCC coke. The FCC coke combustions are modeled inside the FCC module. Thus, only the CO2 emissions from FCC coke combustion are available.</text>
  </threadedComment>
</ThreadedComments>
</file>

<file path=xl/threadedComments/threadedComment2.xml><?xml version="1.0" encoding="utf-8"?>
<ThreadedComments xmlns="http://schemas.microsoft.com/office/spreadsheetml/2018/threadedcomments" xmlns:x="http://schemas.openxmlformats.org/spreadsheetml/2006/main">
  <threadedComment ref="H15" personId="{755130D0-B54E-41C2-AE49-6092ABA77808}" id="{84CF9CB3-227A-40DB-9AAC-0E531106537D}">
    <text>g/MMBtu
CNG Compressor = 8.95
fueling nozzle = 2.24
Clark, 2016, DOI: 10.1021/acs.est.5b06059</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DB2B-21B1-4B03-8A7E-05BFD9888BCE}">
  <dimension ref="B1:AL17"/>
  <sheetViews>
    <sheetView topLeftCell="B1" workbookViewId="0">
      <selection activeCell="B1" sqref="B1:AD17"/>
    </sheetView>
  </sheetViews>
  <sheetFormatPr defaultRowHeight="14.5" x14ac:dyDescent="0.35"/>
  <cols>
    <col min="1" max="1" width="21.90625" customWidth="1"/>
    <col min="2" max="2" width="22.453125" customWidth="1"/>
    <col min="3" max="15" width="0" hidden="1" customWidth="1"/>
    <col min="16" max="16" width="3.26953125" hidden="1" customWidth="1"/>
    <col min="19" max="19" width="8.7265625" customWidth="1"/>
  </cols>
  <sheetData>
    <row r="1" spans="2:38" ht="15" thickBot="1" x14ac:dyDescent="0.4">
      <c r="C1" s="55" t="s">
        <v>48</v>
      </c>
      <c r="D1" s="55"/>
      <c r="E1" s="55"/>
      <c r="F1" s="55"/>
      <c r="G1" s="55"/>
      <c r="H1" s="55"/>
      <c r="I1" s="55"/>
      <c r="J1" s="55"/>
      <c r="K1" s="55"/>
      <c r="L1" s="55"/>
      <c r="M1" s="55"/>
      <c r="N1" s="55"/>
      <c r="O1" s="55"/>
      <c r="P1" s="55"/>
      <c r="Q1" s="59" t="s">
        <v>49</v>
      </c>
      <c r="R1" s="60"/>
      <c r="S1" s="60"/>
      <c r="T1" s="60"/>
      <c r="U1" s="60"/>
      <c r="V1" s="60"/>
      <c r="W1" s="60"/>
      <c r="X1" s="60"/>
      <c r="Y1" s="60"/>
      <c r="Z1" s="60"/>
      <c r="AA1" s="60"/>
      <c r="AB1" s="60"/>
      <c r="AC1" s="60"/>
      <c r="AD1" s="61"/>
    </row>
    <row r="2" spans="2:38" ht="66" customHeight="1" thickBot="1" x14ac:dyDescent="0.4">
      <c r="C2" s="52" t="s">
        <v>15</v>
      </c>
      <c r="D2" s="53"/>
      <c r="E2" s="53"/>
      <c r="F2" s="53"/>
      <c r="G2" s="54"/>
      <c r="H2" s="11"/>
      <c r="I2" s="52" t="s">
        <v>21</v>
      </c>
      <c r="J2" s="53"/>
      <c r="K2" s="53"/>
      <c r="L2" s="53"/>
      <c r="M2" s="53"/>
      <c r="N2" s="53"/>
      <c r="O2" s="54"/>
      <c r="P2" s="5"/>
      <c r="Q2" s="56" t="s">
        <v>15</v>
      </c>
      <c r="R2" s="57"/>
      <c r="S2" s="57"/>
      <c r="T2" s="57"/>
      <c r="U2" s="58"/>
      <c r="V2" s="37"/>
      <c r="W2" s="56" t="s">
        <v>21</v>
      </c>
      <c r="X2" s="57"/>
      <c r="Y2" s="57"/>
      <c r="Z2" s="57"/>
      <c r="AA2" s="57"/>
      <c r="AB2" s="57"/>
      <c r="AC2" s="58"/>
      <c r="AD2" s="10"/>
      <c r="AE2" s="1"/>
      <c r="AF2" s="1"/>
      <c r="AG2" s="1"/>
      <c r="AH2" s="1"/>
      <c r="AI2" s="1"/>
      <c r="AJ2" s="1"/>
      <c r="AK2" s="1"/>
      <c r="AL2" s="2"/>
    </row>
    <row r="3" spans="2:38" ht="114.5" thickBot="1" x14ac:dyDescent="0.4">
      <c r="B3" s="38" t="s">
        <v>0</v>
      </c>
      <c r="C3" s="30" t="s">
        <v>16</v>
      </c>
      <c r="D3" s="30" t="s">
        <v>17</v>
      </c>
      <c r="E3" s="30" t="s">
        <v>18</v>
      </c>
      <c r="F3" s="30" t="s">
        <v>19</v>
      </c>
      <c r="G3" s="30" t="s">
        <v>20</v>
      </c>
      <c r="H3" s="30" t="s">
        <v>41</v>
      </c>
      <c r="I3" s="30" t="s">
        <v>22</v>
      </c>
      <c r="J3" s="30" t="s">
        <v>23</v>
      </c>
      <c r="K3" s="30" t="s">
        <v>24</v>
      </c>
      <c r="L3" s="30" t="s">
        <v>25</v>
      </c>
      <c r="M3" s="30" t="s">
        <v>26</v>
      </c>
      <c r="N3" s="30" t="s">
        <v>27</v>
      </c>
      <c r="O3" s="30" t="s">
        <v>28</v>
      </c>
      <c r="P3" s="33" t="s">
        <v>42</v>
      </c>
      <c r="Q3" s="34" t="s">
        <v>16</v>
      </c>
      <c r="R3" s="31" t="s">
        <v>17</v>
      </c>
      <c r="S3" s="31" t="s">
        <v>18</v>
      </c>
      <c r="T3" s="31" t="s">
        <v>19</v>
      </c>
      <c r="U3" s="32" t="s">
        <v>20</v>
      </c>
      <c r="V3" s="35" t="s">
        <v>41</v>
      </c>
      <c r="W3" s="34" t="s">
        <v>22</v>
      </c>
      <c r="X3" s="31" t="s">
        <v>23</v>
      </c>
      <c r="Y3" s="31" t="s">
        <v>24</v>
      </c>
      <c r="Z3" s="31" t="s">
        <v>25</v>
      </c>
      <c r="AA3" s="31" t="s">
        <v>26</v>
      </c>
      <c r="AB3" s="31" t="s">
        <v>27</v>
      </c>
      <c r="AC3" s="32" t="s">
        <v>28</v>
      </c>
      <c r="AD3" s="36" t="s">
        <v>42</v>
      </c>
    </row>
    <row r="4" spans="2:38" x14ac:dyDescent="0.35">
      <c r="B4" s="3" t="s">
        <v>1</v>
      </c>
      <c r="C4" s="29">
        <v>0.87516389477530099</v>
      </c>
      <c r="D4" s="29">
        <v>0.15936002780957917</v>
      </c>
      <c r="E4" s="29">
        <v>1.4869107757124096</v>
      </c>
      <c r="F4" s="29">
        <v>8.7889329691179074E-2</v>
      </c>
      <c r="G4" s="29"/>
      <c r="H4" s="29">
        <f>SUM(C4:G4)</f>
        <v>2.6093240279884684</v>
      </c>
      <c r="I4" s="9">
        <v>1.9795528156944948</v>
      </c>
      <c r="J4" s="9">
        <v>0.27454399570409854</v>
      </c>
      <c r="K4" s="9">
        <v>1.936075648492201</v>
      </c>
      <c r="L4" s="9">
        <v>5.8806146837760281E-2</v>
      </c>
      <c r="M4" s="9">
        <v>3.4229026813553991E-2</v>
      </c>
      <c r="N4" s="9">
        <v>3.5625884915233032E-2</v>
      </c>
      <c r="O4" s="9"/>
      <c r="P4" s="9">
        <f>SUM(I4:N4)</f>
        <v>4.3188335184573416</v>
      </c>
      <c r="Q4" s="3">
        <v>0.87267041838861847</v>
      </c>
      <c r="R4" s="3">
        <v>0.15936002780957917</v>
      </c>
      <c r="S4" s="3">
        <v>1.4869107757124096</v>
      </c>
      <c r="T4" s="3">
        <v>6.6031594919531561E-2</v>
      </c>
      <c r="U4" s="3"/>
      <c r="V4" s="3">
        <f>SUM(Q4:U4)</f>
        <v>2.5849728168301387</v>
      </c>
      <c r="W4" s="3">
        <v>1.966355526440261</v>
      </c>
      <c r="X4" s="3">
        <v>0.27454399570409854</v>
      </c>
      <c r="Y4" s="3">
        <v>1.936075648492201</v>
      </c>
      <c r="Z4" s="3">
        <v>5.8305443169747208E-2</v>
      </c>
      <c r="AA4" s="3">
        <v>1.4297293946912044E-2</v>
      </c>
      <c r="AB4" s="3">
        <v>1.4880754615852903E-2</v>
      </c>
      <c r="AC4" s="3"/>
      <c r="AD4" s="3">
        <f>SUM(W4:AC4)</f>
        <v>4.2644586623690728</v>
      </c>
    </row>
    <row r="5" spans="2:38" x14ac:dyDescent="0.35">
      <c r="B5" s="24" t="s">
        <v>2</v>
      </c>
      <c r="C5" s="25">
        <v>2.2481038347465012</v>
      </c>
      <c r="D5" s="25">
        <v>1.1189818551908743</v>
      </c>
      <c r="E5" s="25">
        <v>0.40490936385461207</v>
      </c>
      <c r="F5" s="25">
        <v>0.41738445355557396</v>
      </c>
      <c r="G5" s="25"/>
      <c r="H5" s="25">
        <f t="shared" ref="H5:H17" si="0">SUM(C5:G5)</f>
        <v>4.1893795073475619</v>
      </c>
      <c r="I5" s="26">
        <v>4.3686511591292128</v>
      </c>
      <c r="J5" s="26">
        <v>1.9005660854583273</v>
      </c>
      <c r="K5" s="26">
        <v>0.48139264082446132</v>
      </c>
      <c r="L5" s="26">
        <v>0.3392853061694252</v>
      </c>
      <c r="M5" s="26">
        <v>0.10359039391894141</v>
      </c>
      <c r="N5" s="26">
        <v>0.10781783169536391</v>
      </c>
      <c r="O5" s="26"/>
      <c r="P5" s="26">
        <f t="shared" ref="P5:P17" si="1">SUM(I5:N5)</f>
        <v>7.3013034171957321</v>
      </c>
      <c r="Q5" s="24">
        <v>2.2436907340323513</v>
      </c>
      <c r="R5" s="24">
        <v>1.1189818551908743</v>
      </c>
      <c r="S5" s="24">
        <v>0.40490936385461207</v>
      </c>
      <c r="T5" s="24">
        <v>0.50042831836655988</v>
      </c>
      <c r="U5" s="24"/>
      <c r="V5" s="24">
        <f t="shared" ref="V5:V16" si="2">SUM(Q5:U5)</f>
        <v>4.2680102714443979</v>
      </c>
      <c r="W5" s="24">
        <v>4.3579732595537823</v>
      </c>
      <c r="X5" s="24">
        <v>1.9005660854583273</v>
      </c>
      <c r="Y5" s="24">
        <v>0.48139264082446132</v>
      </c>
      <c r="Z5" s="24">
        <v>0.33642477931815545</v>
      </c>
      <c r="AA5" s="24">
        <v>0.1983688520543771</v>
      </c>
      <c r="AB5" s="24">
        <v>0.20646411984046573</v>
      </c>
      <c r="AC5" s="24"/>
      <c r="AD5" s="24">
        <f t="shared" ref="AD5:AD16" si="3">SUM(W5:AC5)</f>
        <v>7.4811897370495695</v>
      </c>
    </row>
    <row r="6" spans="2:38" x14ac:dyDescent="0.35">
      <c r="B6" s="24" t="s">
        <v>3</v>
      </c>
      <c r="C6" s="25">
        <v>2.891280341071897</v>
      </c>
      <c r="D6" s="25">
        <v>1.9602928865217903</v>
      </c>
      <c r="E6" s="25">
        <v>0.28498906752292963</v>
      </c>
      <c r="F6" s="25">
        <v>1.5202400841673442</v>
      </c>
      <c r="G6" s="25"/>
      <c r="H6" s="25">
        <f t="shared" si="0"/>
        <v>6.6568023792839615</v>
      </c>
      <c r="I6" s="26">
        <v>6.0596781916598994</v>
      </c>
      <c r="J6" s="26">
        <v>3.2384585313660845</v>
      </c>
      <c r="K6" s="26">
        <v>0.39707327111225321</v>
      </c>
      <c r="L6" s="26">
        <v>1.3566429366379253</v>
      </c>
      <c r="M6" s="26">
        <v>0.24396030766031271</v>
      </c>
      <c r="N6" s="26">
        <v>0.25391612481221837</v>
      </c>
      <c r="O6" s="26"/>
      <c r="P6" s="26">
        <f t="shared" si="1"/>
        <v>11.549729363248693</v>
      </c>
      <c r="Q6" s="24">
        <v>2.8283036048183599</v>
      </c>
      <c r="R6" s="24">
        <v>1.9602928865217903</v>
      </c>
      <c r="S6" s="24">
        <v>0.28498906752292963</v>
      </c>
      <c r="T6" s="24">
        <v>1.3231989424550277</v>
      </c>
      <c r="U6" s="24"/>
      <c r="V6" s="24">
        <f t="shared" si="2"/>
        <v>6.3967845013181073</v>
      </c>
      <c r="W6" s="24">
        <v>5.7834557927004164</v>
      </c>
      <c r="X6" s="24">
        <v>3.2384585313660845</v>
      </c>
      <c r="Y6" s="24">
        <v>0.39707327111225321</v>
      </c>
      <c r="Z6" s="24">
        <v>1.3371825856423363</v>
      </c>
      <c r="AA6" s="24">
        <v>0.13532561703651533</v>
      </c>
      <c r="AB6" s="24">
        <v>0.14084814286092234</v>
      </c>
      <c r="AC6" s="24"/>
      <c r="AD6" s="24">
        <f t="shared" si="3"/>
        <v>11.03234394071853</v>
      </c>
    </row>
    <row r="7" spans="2:38" x14ac:dyDescent="0.35">
      <c r="B7" s="24" t="s">
        <v>4</v>
      </c>
      <c r="C7" s="25">
        <v>0.1385381905668257</v>
      </c>
      <c r="D7" s="25">
        <v>0.3729605359613028</v>
      </c>
      <c r="E7" s="25">
        <v>0.1697381044279713</v>
      </c>
      <c r="F7" s="25">
        <v>7.0600565823984288E-2</v>
      </c>
      <c r="G7" s="25"/>
      <c r="H7" s="25">
        <f t="shared" si="0"/>
        <v>0.75183739678008421</v>
      </c>
      <c r="I7" s="26">
        <v>0.375042158170111</v>
      </c>
      <c r="J7" s="26">
        <v>0.70307232317982493</v>
      </c>
      <c r="K7" s="26">
        <v>0.25909897982835844</v>
      </c>
      <c r="L7" s="26">
        <v>7.6063464217494658E-2</v>
      </c>
      <c r="M7" s="26">
        <v>9.0010696120353759E-3</v>
      </c>
      <c r="N7" s="26">
        <v>9.3683957729523998E-3</v>
      </c>
      <c r="O7" s="26"/>
      <c r="P7" s="26">
        <f t="shared" si="1"/>
        <v>1.4316463907807768</v>
      </c>
      <c r="Q7" s="24">
        <v>0.13094861739468608</v>
      </c>
      <c r="R7" s="24">
        <v>0.3729605359613028</v>
      </c>
      <c r="S7" s="24">
        <v>0.1697381044279713</v>
      </c>
      <c r="T7" s="24">
        <v>6.4903748857987872E-2</v>
      </c>
      <c r="U7" s="24"/>
      <c r="V7" s="24">
        <f t="shared" si="2"/>
        <v>0.73855100664194806</v>
      </c>
      <c r="W7" s="24">
        <v>0.34963147758868246</v>
      </c>
      <c r="X7" s="24">
        <v>0.70307232317982493</v>
      </c>
      <c r="Y7" s="24">
        <v>0.25909897982835844</v>
      </c>
      <c r="Z7" s="24">
        <v>7.4199376574111311E-2</v>
      </c>
      <c r="AA7" s="24">
        <v>7.610457430701204E-3</v>
      </c>
      <c r="AB7" s="24">
        <v>7.9210338656511125E-3</v>
      </c>
      <c r="AC7" s="24"/>
      <c r="AD7" s="24">
        <f t="shared" si="3"/>
        <v>1.4015336484673295</v>
      </c>
    </row>
    <row r="8" spans="2:38" x14ac:dyDescent="0.35">
      <c r="B8" s="24" t="s">
        <v>5</v>
      </c>
      <c r="C8" s="25">
        <v>0.10930082782627289</v>
      </c>
      <c r="D8" s="25">
        <v>0.34957409168191672</v>
      </c>
      <c r="E8" s="25">
        <v>0.11916674001582671</v>
      </c>
      <c r="F8" s="25">
        <v>5.9947924564496449E-2</v>
      </c>
      <c r="G8" s="25"/>
      <c r="H8" s="25">
        <f t="shared" si="0"/>
        <v>0.63798958408851281</v>
      </c>
      <c r="I8" s="26">
        <v>0.30683000703686808</v>
      </c>
      <c r="J8" s="26">
        <v>0.65409520776187935</v>
      </c>
      <c r="K8" s="26">
        <v>0.18735969036007524</v>
      </c>
      <c r="L8" s="26">
        <v>6.6296177856297364E-2</v>
      </c>
      <c r="M8" s="26">
        <v>4.9125548731759443E-3</v>
      </c>
      <c r="N8" s="26">
        <v>5.1130321497259573E-3</v>
      </c>
      <c r="O8" s="26"/>
      <c r="P8" s="26">
        <f t="shared" si="1"/>
        <v>1.2246066700380218</v>
      </c>
      <c r="Q8" s="24">
        <v>0.10478396848612374</v>
      </c>
      <c r="R8" s="24">
        <v>0.34957409168191672</v>
      </c>
      <c r="S8" s="24">
        <v>0.11916674001582671</v>
      </c>
      <c r="T8" s="24">
        <v>5.3474463806062515E-2</v>
      </c>
      <c r="U8" s="24"/>
      <c r="V8" s="24">
        <f t="shared" si="2"/>
        <v>0.62699926398992967</v>
      </c>
      <c r="W8" s="24">
        <v>0.287728981896688</v>
      </c>
      <c r="X8" s="24">
        <v>0.65409520776187935</v>
      </c>
      <c r="Y8" s="24">
        <v>0.18735969036007524</v>
      </c>
      <c r="Z8" s="24">
        <v>6.5201701231150364E-2</v>
      </c>
      <c r="AA8" s="24">
        <v>2.2096940256035712E-3</v>
      </c>
      <c r="AB8" s="24">
        <v>2.2998698000627469E-3</v>
      </c>
      <c r="AC8" s="24"/>
      <c r="AD8" s="24">
        <f t="shared" si="3"/>
        <v>1.198895145075459</v>
      </c>
    </row>
    <row r="9" spans="2:38" x14ac:dyDescent="0.35">
      <c r="B9" s="24" t="s">
        <v>6</v>
      </c>
      <c r="C9" s="25">
        <v>1.1398176386214869</v>
      </c>
      <c r="D9" s="25">
        <v>0.49490866007105661</v>
      </c>
      <c r="E9" s="25">
        <v>0.28433640498541485</v>
      </c>
      <c r="F9" s="25">
        <v>0.22625564069770446</v>
      </c>
      <c r="G9" s="25"/>
      <c r="H9" s="25">
        <f t="shared" si="0"/>
        <v>2.1453183443756627</v>
      </c>
      <c r="I9" s="26">
        <v>2.1820635767621246</v>
      </c>
      <c r="J9" s="26">
        <v>0.91092892372459533</v>
      </c>
      <c r="K9" s="26">
        <v>0.31434940557875063</v>
      </c>
      <c r="L9" s="26">
        <v>0.34176482650103696</v>
      </c>
      <c r="M9" s="26">
        <v>6.2369256303387716E-3</v>
      </c>
      <c r="N9" s="26">
        <v>6.4914493754561339E-3</v>
      </c>
      <c r="O9" s="26"/>
      <c r="P9" s="26">
        <f t="shared" si="1"/>
        <v>3.7618351075723022</v>
      </c>
      <c r="Q9" s="24">
        <v>1.0911578152116659</v>
      </c>
      <c r="R9" s="24">
        <v>0.49490866007105661</v>
      </c>
      <c r="S9" s="24">
        <v>0.28433640498541485</v>
      </c>
      <c r="T9" s="24">
        <v>0.21977171824660341</v>
      </c>
      <c r="U9" s="24"/>
      <c r="V9" s="24">
        <f t="shared" si="2"/>
        <v>2.0901745985147406</v>
      </c>
      <c r="W9" s="24">
        <v>2.0145232331484935</v>
      </c>
      <c r="X9" s="24">
        <v>0.91092892372459533</v>
      </c>
      <c r="Y9" s="24">
        <v>0.31434940557875063</v>
      </c>
      <c r="Z9" s="24">
        <v>0.33292719867133003</v>
      </c>
      <c r="AA9" s="24">
        <v>5.4697804759960425E-3</v>
      </c>
      <c r="AB9" s="24">
        <v>5.6929976657198074E-3</v>
      </c>
      <c r="AC9" s="24"/>
      <c r="AD9" s="24">
        <f t="shared" si="3"/>
        <v>3.5838915392648851</v>
      </c>
    </row>
    <row r="10" spans="2:38" x14ac:dyDescent="0.35">
      <c r="B10" s="24" t="s">
        <v>7</v>
      </c>
      <c r="C10" s="25">
        <v>1.503629923710185E-2</v>
      </c>
      <c r="D10" s="25">
        <v>6.195277506805881E-2</v>
      </c>
      <c r="E10" s="25">
        <v>0</v>
      </c>
      <c r="F10" s="25">
        <v>8.0061957613977563E-3</v>
      </c>
      <c r="G10" s="25"/>
      <c r="H10" s="25">
        <f t="shared" si="0"/>
        <v>8.4995270066558423E-2</v>
      </c>
      <c r="I10" s="26">
        <v>4.1894458893084324E-2</v>
      </c>
      <c r="J10" s="26">
        <v>9.8859080181581752E-2</v>
      </c>
      <c r="K10" s="26">
        <v>0</v>
      </c>
      <c r="L10" s="26">
        <v>9.1864223168307921E-3</v>
      </c>
      <c r="M10" s="26">
        <v>4.7987364713188705E-4</v>
      </c>
      <c r="N10" s="26">
        <v>4.9945689135994127E-4</v>
      </c>
      <c r="O10" s="26"/>
      <c r="P10" s="26">
        <f t="shared" si="1"/>
        <v>0.15091929192998871</v>
      </c>
      <c r="Q10" s="24">
        <v>1.4687889452311706E-2</v>
      </c>
      <c r="R10" s="24">
        <v>6.195277506805881E-2</v>
      </c>
      <c r="S10" s="24">
        <v>0</v>
      </c>
      <c r="T10" s="24">
        <v>7.4293986610452171E-3</v>
      </c>
      <c r="U10" s="24"/>
      <c r="V10" s="24">
        <f t="shared" si="2"/>
        <v>8.4070063181415744E-2</v>
      </c>
      <c r="W10" s="24">
        <v>3.9714927580998177E-2</v>
      </c>
      <c r="X10" s="24">
        <v>9.8859080181581752E-2</v>
      </c>
      <c r="Y10" s="24">
        <v>0</v>
      </c>
      <c r="Z10" s="24">
        <v>9.1123418690755662E-3</v>
      </c>
      <c r="AA10" s="24">
        <v>2.1234964677794264E-4</v>
      </c>
      <c r="AB10" s="24">
        <v>2.21015459163032E-4</v>
      </c>
      <c r="AC10" s="24"/>
      <c r="AD10" s="24">
        <f t="shared" si="3"/>
        <v>0.14811971473759647</v>
      </c>
    </row>
    <row r="11" spans="2:38" x14ac:dyDescent="0.35">
      <c r="B11" s="24" t="s">
        <v>8</v>
      </c>
      <c r="C11" s="25">
        <v>3.1882667851706535E-2</v>
      </c>
      <c r="D11" s="25">
        <v>7.4460442538137064E-2</v>
      </c>
      <c r="E11" s="25">
        <v>0</v>
      </c>
      <c r="F11" s="25">
        <v>2.3815864960056915E-2</v>
      </c>
      <c r="G11" s="25"/>
      <c r="H11" s="25">
        <f t="shared" si="0"/>
        <v>0.13015897534990051</v>
      </c>
      <c r="I11" s="26">
        <v>7.9949609435163646E-2</v>
      </c>
      <c r="J11" s="26">
        <v>0.11874549355828025</v>
      </c>
      <c r="K11" s="26">
        <v>0</v>
      </c>
      <c r="L11" s="26">
        <v>2.5026802367354356E-2</v>
      </c>
      <c r="M11" s="26">
        <v>8.8303800169849274E-4</v>
      </c>
      <c r="N11" s="26">
        <v>9.1907404775617898E-4</v>
      </c>
      <c r="O11" s="26"/>
      <c r="P11" s="26">
        <f t="shared" si="1"/>
        <v>0.22552401741025294</v>
      </c>
      <c r="Q11" s="24">
        <v>3.0574568627087365E-2</v>
      </c>
      <c r="R11" s="24">
        <v>7.4460442538137064E-2</v>
      </c>
      <c r="S11" s="24">
        <v>0</v>
      </c>
      <c r="T11" s="24">
        <v>2.0328553590389799E-2</v>
      </c>
      <c r="U11" s="24"/>
      <c r="V11" s="24">
        <f t="shared" si="2"/>
        <v>0.12536356475561422</v>
      </c>
      <c r="W11" s="24">
        <v>7.2474299884603036E-2</v>
      </c>
      <c r="X11" s="24">
        <v>0.11874549355828025</v>
      </c>
      <c r="Y11" s="24">
        <v>0</v>
      </c>
      <c r="Z11" s="24">
        <v>2.4555088576398928E-2</v>
      </c>
      <c r="AA11" s="24">
        <v>3.7705751556610004E-4</v>
      </c>
      <c r="AB11" s="24">
        <v>3.9244491902008658E-4</v>
      </c>
      <c r="AC11" s="24"/>
      <c r="AD11" s="24">
        <f t="shared" si="3"/>
        <v>0.21654438445386839</v>
      </c>
    </row>
    <row r="12" spans="2:38" x14ac:dyDescent="0.35">
      <c r="B12" s="24" t="s">
        <v>9</v>
      </c>
      <c r="C12" s="25">
        <v>12.947685821999769</v>
      </c>
      <c r="D12" s="25">
        <v>0.21354172422057779</v>
      </c>
      <c r="E12" s="25"/>
      <c r="F12" s="25">
        <v>0.41050617363084724</v>
      </c>
      <c r="G12" s="25"/>
      <c r="H12" s="25">
        <f t="shared" si="0"/>
        <v>13.571733719851194</v>
      </c>
      <c r="I12" s="26">
        <v>30.053060630477638</v>
      </c>
      <c r="J12" s="26">
        <v>0.36746484731323875</v>
      </c>
      <c r="K12" s="26"/>
      <c r="L12" s="26">
        <v>0.36048446754648972</v>
      </c>
      <c r="M12" s="26">
        <v>0.12913805012679896</v>
      </c>
      <c r="N12" s="26">
        <v>0.13440806649440495</v>
      </c>
      <c r="O12" s="26"/>
      <c r="P12" s="26">
        <f t="shared" si="1"/>
        <v>31.04455606195857</v>
      </c>
      <c r="Q12" s="24">
        <v>17.261073745082935</v>
      </c>
      <c r="R12" s="24">
        <v>0.21354172422057779</v>
      </c>
      <c r="S12" s="24"/>
      <c r="T12" s="24">
        <v>0.42890423530954846</v>
      </c>
      <c r="U12" s="24"/>
      <c r="V12" s="24">
        <f t="shared" si="2"/>
        <v>17.903519704613061</v>
      </c>
      <c r="W12" s="24">
        <v>35.627348399181514</v>
      </c>
      <c r="X12" s="24">
        <v>0.36746484731323875</v>
      </c>
      <c r="Y12" s="24"/>
      <c r="Z12" s="24">
        <v>0.41108381068773114</v>
      </c>
      <c r="AA12" s="24">
        <v>0.1139677031727117</v>
      </c>
      <c r="AB12" s="24">
        <v>0.11861863030463693</v>
      </c>
      <c r="AC12" s="24"/>
      <c r="AD12" s="24">
        <f t="shared" si="3"/>
        <v>36.638483390659829</v>
      </c>
    </row>
    <row r="13" spans="2:38" x14ac:dyDescent="0.35">
      <c r="B13" s="24" t="s">
        <v>10</v>
      </c>
      <c r="C13" s="25">
        <v>9.2179417696817922E-2</v>
      </c>
      <c r="D13" s="25">
        <v>4.1457857802824752E-2</v>
      </c>
      <c r="E13" s="25"/>
      <c r="F13" s="25">
        <v>5.1002508980892798E-3</v>
      </c>
      <c r="G13" s="25"/>
      <c r="H13" s="25">
        <f t="shared" si="0"/>
        <v>0.13873752639773193</v>
      </c>
      <c r="I13" s="26">
        <v>0.1383490121943981</v>
      </c>
      <c r="J13" s="26">
        <v>7.142595780932022E-2</v>
      </c>
      <c r="K13" s="26"/>
      <c r="L13" s="26">
        <v>5.6475371199371689E-3</v>
      </c>
      <c r="M13" s="26">
        <v>3.6105396874492614E-4</v>
      </c>
      <c r="N13" s="26">
        <v>3.7578828076997655E-4</v>
      </c>
      <c r="O13" s="26"/>
      <c r="P13" s="26">
        <f t="shared" si="1"/>
        <v>0.21615934937317038</v>
      </c>
      <c r="Q13" s="24">
        <v>9.1759054388714845E-2</v>
      </c>
      <c r="R13" s="24">
        <v>4.1457857802824752E-2</v>
      </c>
      <c r="S13" s="24"/>
      <c r="T13" s="24">
        <v>5.0130819701408825E-3</v>
      </c>
      <c r="U13" s="24"/>
      <c r="V13" s="24">
        <f t="shared" si="2"/>
        <v>0.13822999416168047</v>
      </c>
      <c r="W13" s="24">
        <v>0.13798401974396313</v>
      </c>
      <c r="X13" s="24">
        <v>7.142595780932022E-2</v>
      </c>
      <c r="Y13" s="24"/>
      <c r="Z13" s="24">
        <v>5.5127063701488621E-3</v>
      </c>
      <c r="AA13" s="24">
        <v>3.5235778665835231E-4</v>
      </c>
      <c r="AB13" s="24">
        <v>3.6673721472869745E-4</v>
      </c>
      <c r="AC13" s="24"/>
      <c r="AD13" s="24">
        <f t="shared" si="3"/>
        <v>0.21564177892481923</v>
      </c>
    </row>
    <row r="14" spans="2:38" x14ac:dyDescent="0.35">
      <c r="B14" s="27" t="s">
        <v>11</v>
      </c>
      <c r="C14" s="25">
        <v>1986.0161519812204</v>
      </c>
      <c r="D14" s="25">
        <v>4469.658240364116</v>
      </c>
      <c r="E14" s="25">
        <v>902</v>
      </c>
      <c r="F14" s="25">
        <v>300.79417169929229</v>
      </c>
      <c r="G14" s="25"/>
      <c r="H14" s="25">
        <f t="shared" si="0"/>
        <v>7658.4685640446278</v>
      </c>
      <c r="I14" s="28">
        <v>3573.3893158273763</v>
      </c>
      <c r="J14" s="28">
        <v>8042.897545986837</v>
      </c>
      <c r="K14" s="28">
        <v>461</v>
      </c>
      <c r="L14" s="28">
        <v>251.83169967196301</v>
      </c>
      <c r="M14" s="28">
        <v>93.929680781503976</v>
      </c>
      <c r="N14" s="28">
        <v>97.7628728936389</v>
      </c>
      <c r="O14" s="28"/>
      <c r="P14" s="26">
        <f t="shared" si="1"/>
        <v>12520.811115161319</v>
      </c>
      <c r="Q14" s="24">
        <v>1967.6553103206081</v>
      </c>
      <c r="R14" s="24">
        <v>4469.658240364116</v>
      </c>
      <c r="S14" s="24">
        <v>902</v>
      </c>
      <c r="T14" s="24">
        <v>298.0817143468671</v>
      </c>
      <c r="U14" s="24"/>
      <c r="V14" s="24">
        <f t="shared" si="2"/>
        <v>7637.3952650315914</v>
      </c>
      <c r="W14" s="24">
        <v>3560.7607336488581</v>
      </c>
      <c r="X14" s="24">
        <v>8042.897545986837</v>
      </c>
      <c r="Y14" s="24">
        <v>461</v>
      </c>
      <c r="Z14" s="24">
        <v>247.3391824708375</v>
      </c>
      <c r="AA14" s="24">
        <v>93.782587986220733</v>
      </c>
      <c r="AB14" s="24">
        <v>97.609777363778676</v>
      </c>
      <c r="AC14" s="24"/>
      <c r="AD14" s="24">
        <f t="shared" si="3"/>
        <v>12503.389827456534</v>
      </c>
    </row>
    <row r="15" spans="2:38" x14ac:dyDescent="0.35">
      <c r="B15" s="24" t="s">
        <v>12</v>
      </c>
      <c r="C15" s="25"/>
      <c r="D15" s="25"/>
      <c r="E15" s="25"/>
      <c r="F15" s="25">
        <v>0.20699999999999999</v>
      </c>
      <c r="G15" s="25"/>
      <c r="H15" s="25">
        <f t="shared" si="0"/>
        <v>0.20699999999999999</v>
      </c>
      <c r="I15" s="26"/>
      <c r="J15" s="26"/>
      <c r="K15" s="26"/>
      <c r="L15" s="26">
        <v>6.6669999999999998</v>
      </c>
      <c r="M15" s="26"/>
      <c r="N15" s="26"/>
      <c r="O15" s="26"/>
      <c r="P15" s="26">
        <f t="shared" si="1"/>
        <v>6.6669999999999998</v>
      </c>
      <c r="Q15" s="24"/>
      <c r="R15" s="24"/>
      <c r="S15" s="24"/>
      <c r="T15" s="24">
        <v>0.20699999999999999</v>
      </c>
      <c r="U15" s="24"/>
      <c r="V15" s="24">
        <f t="shared" si="2"/>
        <v>0.20699999999999999</v>
      </c>
      <c r="W15" s="24"/>
      <c r="X15" s="24"/>
      <c r="Y15" s="24"/>
      <c r="Z15" s="24">
        <v>6.6669999999999998</v>
      </c>
      <c r="AA15" s="24"/>
      <c r="AB15" s="24"/>
      <c r="AC15" s="24"/>
      <c r="AD15" s="24">
        <f t="shared" si="3"/>
        <v>6.6669999999999998</v>
      </c>
    </row>
    <row r="16" spans="2:38" x14ac:dyDescent="0.35">
      <c r="B16" s="24" t="s">
        <v>13</v>
      </c>
      <c r="C16" s="25"/>
      <c r="D16" s="25"/>
      <c r="E16" s="25"/>
      <c r="F16" s="25">
        <v>0.88</v>
      </c>
      <c r="G16" s="25"/>
      <c r="H16" s="25">
        <f t="shared" si="0"/>
        <v>0.88</v>
      </c>
      <c r="I16" s="28"/>
      <c r="J16" s="28"/>
      <c r="K16" s="28"/>
      <c r="L16" s="26">
        <v>13.082000000000001</v>
      </c>
      <c r="M16" s="28"/>
      <c r="N16" s="28"/>
      <c r="O16" s="28"/>
      <c r="P16" s="26">
        <f t="shared" si="1"/>
        <v>13.082000000000001</v>
      </c>
      <c r="Q16" s="24"/>
      <c r="R16" s="24"/>
      <c r="S16" s="24"/>
      <c r="T16" s="24">
        <v>0.88</v>
      </c>
      <c r="U16" s="24"/>
      <c r="V16" s="24">
        <f t="shared" si="2"/>
        <v>0.88</v>
      </c>
      <c r="W16" s="24"/>
      <c r="X16" s="24"/>
      <c r="Y16" s="24"/>
      <c r="Z16" s="24">
        <v>13.082000000000001</v>
      </c>
      <c r="AA16" s="24"/>
      <c r="AB16" s="24"/>
      <c r="AC16" s="24"/>
      <c r="AD16" s="24">
        <f t="shared" si="3"/>
        <v>13.082000000000001</v>
      </c>
    </row>
    <row r="17" spans="2:30" x14ac:dyDescent="0.35">
      <c r="B17" s="24" t="s">
        <v>14</v>
      </c>
      <c r="C17" s="25"/>
      <c r="D17" s="25"/>
      <c r="E17" s="25"/>
      <c r="F17" s="25"/>
      <c r="G17" s="25"/>
      <c r="H17" s="25">
        <f t="shared" si="0"/>
        <v>0</v>
      </c>
      <c r="I17" s="26"/>
      <c r="J17" s="26"/>
      <c r="K17" s="26"/>
      <c r="L17" s="26"/>
      <c r="M17" s="26"/>
      <c r="N17" s="26"/>
      <c r="O17" s="26"/>
      <c r="P17" s="26">
        <f t="shared" si="1"/>
        <v>0</v>
      </c>
      <c r="Q17" s="24"/>
      <c r="R17" s="24"/>
      <c r="S17" s="24"/>
      <c r="T17" s="24"/>
      <c r="U17" s="24"/>
      <c r="V17" s="24"/>
      <c r="W17" s="24"/>
      <c r="X17" s="24"/>
      <c r="Y17" s="24"/>
      <c r="Z17" s="24"/>
      <c r="AA17" s="24"/>
      <c r="AB17" s="24"/>
      <c r="AC17" s="24"/>
      <c r="AD17" s="24"/>
    </row>
  </sheetData>
  <mergeCells count="6">
    <mergeCell ref="C2:G2"/>
    <mergeCell ref="I2:O2"/>
    <mergeCell ref="C1:P1"/>
    <mergeCell ref="Q2:U2"/>
    <mergeCell ref="W2:AC2"/>
    <mergeCell ref="Q1:AD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6379A-2932-4290-BD71-C229CACC2B81}">
  <dimension ref="B1:P17"/>
  <sheetViews>
    <sheetView workbookViewId="0">
      <selection activeCell="B1" sqref="B1:P17"/>
    </sheetView>
  </sheetViews>
  <sheetFormatPr defaultRowHeight="14.5" x14ac:dyDescent="0.35"/>
  <cols>
    <col min="2" max="2" width="24.90625" customWidth="1"/>
    <col min="3" max="8" width="0" hidden="1" customWidth="1"/>
    <col min="9" max="9" width="12.26953125" hidden="1" customWidth="1"/>
    <col min="10" max="12" width="10.36328125" bestFit="1" customWidth="1"/>
    <col min="14" max="15" width="10.36328125" bestFit="1" customWidth="1"/>
    <col min="16" max="16" width="10.54296875" customWidth="1"/>
  </cols>
  <sheetData>
    <row r="1" spans="2:16" ht="15" thickBot="1" x14ac:dyDescent="0.4">
      <c r="C1" s="55" t="s">
        <v>48</v>
      </c>
      <c r="D1" s="55"/>
      <c r="E1" s="55"/>
      <c r="F1" s="55"/>
      <c r="G1" s="55"/>
      <c r="H1" s="55"/>
      <c r="I1" s="55"/>
      <c r="J1" s="59" t="s">
        <v>49</v>
      </c>
      <c r="K1" s="60"/>
      <c r="L1" s="60"/>
      <c r="M1" s="60"/>
      <c r="N1" s="60"/>
      <c r="O1" s="60"/>
      <c r="P1" s="61"/>
    </row>
    <row r="2" spans="2:16" ht="97" customHeight="1" thickBot="1" x14ac:dyDescent="0.4">
      <c r="C2" s="62" t="s">
        <v>33</v>
      </c>
      <c r="D2" s="63"/>
      <c r="E2" s="63"/>
      <c r="F2" s="63"/>
      <c r="G2" s="64"/>
      <c r="H2" s="4" t="s">
        <v>38</v>
      </c>
      <c r="I2" s="5"/>
      <c r="J2" s="65" t="s">
        <v>33</v>
      </c>
      <c r="K2" s="66"/>
      <c r="L2" s="66"/>
      <c r="M2" s="66"/>
      <c r="N2" s="67"/>
      <c r="O2" s="39" t="s">
        <v>38</v>
      </c>
      <c r="P2" s="40"/>
    </row>
    <row r="3" spans="2:16" ht="100" x14ac:dyDescent="0.35">
      <c r="B3" s="41" t="s">
        <v>0</v>
      </c>
      <c r="C3" s="6" t="s">
        <v>29</v>
      </c>
      <c r="D3" s="42" t="s">
        <v>30</v>
      </c>
      <c r="E3" s="6" t="s">
        <v>31</v>
      </c>
      <c r="F3" s="6" t="s">
        <v>32</v>
      </c>
      <c r="G3" s="6" t="s">
        <v>37</v>
      </c>
      <c r="H3" s="7" t="s">
        <v>39</v>
      </c>
      <c r="I3" s="8" t="s">
        <v>40</v>
      </c>
      <c r="J3" s="43" t="s">
        <v>29</v>
      </c>
      <c r="K3" s="44" t="s">
        <v>30</v>
      </c>
      <c r="L3" s="44" t="s">
        <v>31</v>
      </c>
      <c r="M3" s="44" t="s">
        <v>32</v>
      </c>
      <c r="N3" s="44" t="s">
        <v>37</v>
      </c>
      <c r="O3" s="44" t="s">
        <v>39</v>
      </c>
      <c r="P3" s="45" t="s">
        <v>40</v>
      </c>
    </row>
    <row r="4" spans="2:16" x14ac:dyDescent="0.35">
      <c r="B4" s="50" t="s">
        <v>1</v>
      </c>
      <c r="C4" s="48">
        <v>1.7997657966494347</v>
      </c>
      <c r="D4" s="26">
        <v>1.7123219297383347</v>
      </c>
      <c r="E4" s="26">
        <v>0.23635727279178398</v>
      </c>
      <c r="F4" s="26">
        <v>4.4000000000000004</v>
      </c>
      <c r="G4" s="26">
        <v>4.2811111992618098</v>
      </c>
      <c r="H4" s="26">
        <v>0.31383021198355454</v>
      </c>
      <c r="I4" s="26">
        <f>SUM(C4:H4)</f>
        <v>12.743386410424918</v>
      </c>
      <c r="J4" s="46">
        <v>1.799887491414899</v>
      </c>
      <c r="K4" s="46">
        <v>1.7120662746323279</v>
      </c>
      <c r="L4" s="46">
        <v>0.23666568563595825</v>
      </c>
      <c r="M4" s="24">
        <v>4.4000000000000004</v>
      </c>
      <c r="N4" s="46">
        <v>4.2811146151139345</v>
      </c>
      <c r="O4" s="46">
        <v>0.30903436987908661</v>
      </c>
      <c r="P4" s="46">
        <f>SUM(J4:O4)</f>
        <v>12.738768436676207</v>
      </c>
    </row>
    <row r="5" spans="2:16" x14ac:dyDescent="0.35">
      <c r="B5" s="50" t="s">
        <v>2</v>
      </c>
      <c r="C5" s="48">
        <v>9.0416811626996019</v>
      </c>
      <c r="D5" s="26">
        <v>8.6085629393238356</v>
      </c>
      <c r="E5" s="26">
        <v>1.3068652761121307</v>
      </c>
      <c r="F5" s="26">
        <v>1.2</v>
      </c>
      <c r="G5" s="26">
        <v>21.965727825674598</v>
      </c>
      <c r="H5" s="26">
        <v>1.1154077362683612</v>
      </c>
      <c r="I5" s="26">
        <f t="shared" ref="I5:I15" si="0">SUM(C5:H5)</f>
        <v>43.238244940078523</v>
      </c>
      <c r="J5" s="46">
        <v>9.0464592020668348</v>
      </c>
      <c r="K5" s="46">
        <v>8.6092436404976969</v>
      </c>
      <c r="L5" s="46">
        <v>1.3112533636745103</v>
      </c>
      <c r="M5" s="24">
        <v>1.2</v>
      </c>
      <c r="N5" s="46">
        <v>21.965360065851883</v>
      </c>
      <c r="O5" s="46">
        <v>1.0868031264105602</v>
      </c>
      <c r="P5" s="46">
        <f>SUM(J5:O5)</f>
        <v>43.219119398501476</v>
      </c>
    </row>
    <row r="6" spans="2:16" x14ac:dyDescent="0.35">
      <c r="B6" s="50" t="s">
        <v>3</v>
      </c>
      <c r="C6" s="48">
        <v>9.9351525725080876</v>
      </c>
      <c r="D6" s="26">
        <v>9.468587859874745</v>
      </c>
      <c r="E6" s="26">
        <v>1.5283643327885772</v>
      </c>
      <c r="F6" s="26">
        <v>1.546</v>
      </c>
      <c r="G6" s="26">
        <v>25.920283260574699</v>
      </c>
      <c r="H6" s="26">
        <v>2.1057262197235347</v>
      </c>
      <c r="I6" s="26">
        <f t="shared" si="0"/>
        <v>50.504114245469644</v>
      </c>
      <c r="J6" s="46">
        <v>9.9373714320214965</v>
      </c>
      <c r="K6" s="46">
        <v>9.4634337050697948</v>
      </c>
      <c r="L6" s="46">
        <v>1.5319419752540091</v>
      </c>
      <c r="M6" s="24">
        <v>1.546</v>
      </c>
      <c r="N6" s="46">
        <v>25.916054132230197</v>
      </c>
      <c r="O6" s="46">
        <v>1.9465413449775391</v>
      </c>
      <c r="P6" s="46">
        <f>SUM(J6:O6)</f>
        <v>50.341342589553037</v>
      </c>
    </row>
    <row r="7" spans="2:16" x14ac:dyDescent="0.35">
      <c r="B7" s="50" t="s">
        <v>4</v>
      </c>
      <c r="C7" s="48">
        <v>0.22326996868323287</v>
      </c>
      <c r="D7" s="26">
        <v>0.21398158635594305</v>
      </c>
      <c r="E7" s="26">
        <v>0.13202697415793374</v>
      </c>
      <c r="F7" s="26">
        <v>0.02</v>
      </c>
      <c r="G7" s="26">
        <v>5.7102723414397594E-2</v>
      </c>
      <c r="H7" s="26">
        <v>0.3169974565075887</v>
      </c>
      <c r="I7" s="26">
        <f t="shared" si="0"/>
        <v>0.96337870911909596</v>
      </c>
      <c r="J7" s="46">
        <v>0.22321986465930982</v>
      </c>
      <c r="K7" s="46">
        <v>0.21338433677743454</v>
      </c>
      <c r="L7" s="46">
        <v>0.13163543133241032</v>
      </c>
      <c r="M7" s="24">
        <v>0.02</v>
      </c>
      <c r="N7" s="46">
        <v>5.6254450036389951E-2</v>
      </c>
      <c r="O7" s="46">
        <v>0.28785323670341689</v>
      </c>
      <c r="P7" s="46">
        <f t="shared" ref="P7:P15" si="1">SUM(J7:O7)</f>
        <v>0.93234731950896155</v>
      </c>
    </row>
    <row r="8" spans="2:16" x14ac:dyDescent="0.35">
      <c r="B8" s="50" t="s">
        <v>5</v>
      </c>
      <c r="C8" s="48">
        <v>0.20174232391683333</v>
      </c>
      <c r="D8" s="26">
        <v>0.19351364578974073</v>
      </c>
      <c r="E8" s="26">
        <v>0.12381478809203877</v>
      </c>
      <c r="F8" s="26">
        <v>0.01</v>
      </c>
      <c r="G8" s="26">
        <v>5.1899286449051049E-2</v>
      </c>
      <c r="H8" s="26">
        <v>0.17701199626130454</v>
      </c>
      <c r="I8" s="26">
        <f t="shared" si="0"/>
        <v>0.75798204050896856</v>
      </c>
      <c r="J8" s="46">
        <v>0.20196773514672475</v>
      </c>
      <c r="K8" s="46">
        <v>0.19317834915134008</v>
      </c>
      <c r="L8" s="46">
        <v>0.12408403177597356</v>
      </c>
      <c r="M8" s="24">
        <v>0.01</v>
      </c>
      <c r="N8" s="46">
        <v>5.1561704561696828E-2</v>
      </c>
      <c r="O8" s="46">
        <v>0.16475763605037275</v>
      </c>
      <c r="P8" s="46">
        <f t="shared" si="1"/>
        <v>0.74554945668610806</v>
      </c>
    </row>
    <row r="9" spans="2:16" x14ac:dyDescent="0.35">
      <c r="B9" s="50" t="s">
        <v>6</v>
      </c>
      <c r="C9" s="48">
        <v>0.31548619037059172</v>
      </c>
      <c r="D9" s="26">
        <v>0.30007984693862172</v>
      </c>
      <c r="E9" s="26">
        <v>0.35934803560043505</v>
      </c>
      <c r="F9" s="26">
        <v>10.089</v>
      </c>
      <c r="G9" s="26">
        <v>0.39030965395585504</v>
      </c>
      <c r="H9" s="26">
        <v>1.8394865680645802</v>
      </c>
      <c r="I9" s="26">
        <f t="shared" si="0"/>
        <v>13.293710294930083</v>
      </c>
      <c r="J9" s="46">
        <v>0.31073098755900702</v>
      </c>
      <c r="K9" s="46">
        <v>0.29551882653794809</v>
      </c>
      <c r="L9" s="46">
        <v>0.35218612481133732</v>
      </c>
      <c r="M9" s="24">
        <v>10.089</v>
      </c>
      <c r="N9" s="46">
        <v>0.38504436815997778</v>
      </c>
      <c r="O9" s="46">
        <v>1.6601778307792008</v>
      </c>
      <c r="P9" s="46">
        <f t="shared" si="1"/>
        <v>13.092658137847472</v>
      </c>
    </row>
    <row r="10" spans="2:16" x14ac:dyDescent="0.35">
      <c r="B10" s="50" t="s">
        <v>7</v>
      </c>
      <c r="C10" s="48">
        <v>6.4143235132833293E-2</v>
      </c>
      <c r="D10" s="26">
        <v>6.260280262992908E-2</v>
      </c>
      <c r="E10" s="26">
        <v>2.5206166894558589E-2</v>
      </c>
      <c r="F10" s="26">
        <v>0</v>
      </c>
      <c r="G10" s="26">
        <v>1.0333369749483319E-2</v>
      </c>
      <c r="H10" s="26">
        <v>9.8956977420408699E-3</v>
      </c>
      <c r="I10" s="26">
        <f t="shared" si="0"/>
        <v>0.17218127214884518</v>
      </c>
      <c r="J10" s="46">
        <v>6.4773117869145205E-2</v>
      </c>
      <c r="K10" s="46">
        <v>6.2679547874388924E-2</v>
      </c>
      <c r="L10" s="46">
        <v>2.5923884695104003E-2</v>
      </c>
      <c r="M10" s="24">
        <v>0</v>
      </c>
      <c r="N10" s="46">
        <v>1.0353663227612374E-2</v>
      </c>
      <c r="O10" s="46">
        <v>9.4137120444729838E-3</v>
      </c>
      <c r="P10" s="46">
        <f t="shared" si="1"/>
        <v>0.17314392571072351</v>
      </c>
    </row>
    <row r="11" spans="2:16" x14ac:dyDescent="0.35">
      <c r="B11" s="50" t="s">
        <v>8</v>
      </c>
      <c r="C11" s="48">
        <v>6.8154641276869973E-2</v>
      </c>
      <c r="D11" s="26">
        <v>6.4884817570277448E-2</v>
      </c>
      <c r="E11" s="26">
        <v>5.777520873486449E-2</v>
      </c>
      <c r="F11" s="26">
        <v>0</v>
      </c>
      <c r="G11" s="26">
        <v>2.0865678570292149E-2</v>
      </c>
      <c r="H11" s="26">
        <v>4.7456727861457888E-2</v>
      </c>
      <c r="I11" s="26">
        <f t="shared" si="0"/>
        <v>0.25913707401376196</v>
      </c>
      <c r="J11" s="46">
        <v>6.80352885539732E-2</v>
      </c>
      <c r="K11" s="46">
        <v>6.4743859420858182E-2</v>
      </c>
      <c r="L11" s="46">
        <v>5.7766757594210794E-2</v>
      </c>
      <c r="M11" s="24">
        <v>0</v>
      </c>
      <c r="N11" s="46">
        <v>2.0840536251894984E-2</v>
      </c>
      <c r="O11" s="46">
        <v>4.6636209717039315E-2</v>
      </c>
      <c r="P11" s="46">
        <f t="shared" si="1"/>
        <v>0.25802265153797643</v>
      </c>
    </row>
    <row r="12" spans="2:16" x14ac:dyDescent="0.35">
      <c r="B12" s="50" t="s">
        <v>9</v>
      </c>
      <c r="C12" s="48">
        <v>6.9315314459314328</v>
      </c>
      <c r="D12" s="26">
        <v>6.7254188669715242</v>
      </c>
      <c r="E12" s="26">
        <v>2.8865515306815448</v>
      </c>
      <c r="F12" s="26"/>
      <c r="G12" s="26">
        <v>19.524231342509601</v>
      </c>
      <c r="H12" s="26">
        <v>4.8025196935518562</v>
      </c>
      <c r="I12" s="26">
        <f t="shared" si="0"/>
        <v>40.87025287964596</v>
      </c>
      <c r="J12" s="46">
        <v>8.0791981184823403</v>
      </c>
      <c r="K12" s="46">
        <v>7.7427317291777333</v>
      </c>
      <c r="L12" s="46">
        <v>4.2030375793065575</v>
      </c>
      <c r="M12" s="24"/>
      <c r="N12" s="46">
        <v>21.473897822214635</v>
      </c>
      <c r="O12" s="46">
        <v>5.7740879248969676</v>
      </c>
      <c r="P12" s="46">
        <f t="shared" si="1"/>
        <v>47.272953174078232</v>
      </c>
    </row>
    <row r="13" spans="2:16" x14ac:dyDescent="0.35">
      <c r="B13" s="50" t="s">
        <v>10</v>
      </c>
      <c r="C13" s="48">
        <v>1.3132752188551059E-2</v>
      </c>
      <c r="D13" s="26">
        <v>1.2992331368946846E-2</v>
      </c>
      <c r="E13" s="26">
        <v>1.7956787592854517E-2</v>
      </c>
      <c r="F13" s="26"/>
      <c r="G13" s="26">
        <v>1.5313840348415133</v>
      </c>
      <c r="H13" s="26">
        <v>5.5369054543825513E-2</v>
      </c>
      <c r="I13" s="26">
        <f t="shared" si="0"/>
        <v>1.6308349605356911</v>
      </c>
      <c r="J13" s="46">
        <v>1.3307005881229971E-2</v>
      </c>
      <c r="K13" s="46">
        <v>1.2994609230533029E-2</v>
      </c>
      <c r="L13" s="46">
        <v>1.8067068676901089E-2</v>
      </c>
      <c r="M13" s="24"/>
      <c r="N13" s="46">
        <v>1.531300649932116</v>
      </c>
      <c r="O13" s="46">
        <v>5.2224471279570583E-2</v>
      </c>
      <c r="P13" s="46">
        <f t="shared" si="1"/>
        <v>1.6278938050003506</v>
      </c>
    </row>
    <row r="14" spans="2:16" x14ac:dyDescent="0.35">
      <c r="B14" s="50" t="s">
        <v>11</v>
      </c>
      <c r="C14" s="49">
        <v>1986.2843290946155</v>
      </c>
      <c r="D14" s="28">
        <v>1920.0192280460687</v>
      </c>
      <c r="E14" s="28">
        <v>1992.182606891035</v>
      </c>
      <c r="F14" s="47">
        <v>496.37996015713867</v>
      </c>
      <c r="G14" s="28">
        <v>1942.0103601838982</v>
      </c>
      <c r="H14" s="47">
        <v>2728.1683167533815</v>
      </c>
      <c r="I14" s="26">
        <f t="shared" si="0"/>
        <v>11065.044801126138</v>
      </c>
      <c r="J14" s="46">
        <v>1990.0739254109194</v>
      </c>
      <c r="K14" s="46">
        <v>1914.4404601370684</v>
      </c>
      <c r="L14" s="46">
        <v>1998.3817607901844</v>
      </c>
      <c r="M14" s="24">
        <v>420.66011987988821</v>
      </c>
      <c r="N14" s="46">
        <v>1936.9090586810948</v>
      </c>
      <c r="O14" s="46">
        <v>2622.3859270546031</v>
      </c>
      <c r="P14" s="46">
        <f t="shared" si="1"/>
        <v>10882.851251953758</v>
      </c>
    </row>
    <row r="15" spans="2:16" x14ac:dyDescent="0.35">
      <c r="B15" s="50" t="s">
        <v>34</v>
      </c>
      <c r="C15" s="48">
        <v>77.445955485748101</v>
      </c>
      <c r="D15" s="26">
        <v>82.704463811731813</v>
      </c>
      <c r="E15" s="26">
        <v>5.1864541966140498</v>
      </c>
      <c r="F15" s="26"/>
      <c r="G15" s="26">
        <v>59.410350049854429</v>
      </c>
      <c r="H15" s="26">
        <v>11.19</v>
      </c>
      <c r="I15" s="26">
        <f t="shared" si="0"/>
        <v>235.93722354394839</v>
      </c>
      <c r="J15" s="46">
        <v>124.09678220944176</v>
      </c>
      <c r="K15" s="46">
        <v>126.24458305284247</v>
      </c>
      <c r="L15" s="46">
        <v>6.3687437339380448</v>
      </c>
      <c r="M15" s="24"/>
      <c r="N15" s="46">
        <v>77.579133753927096</v>
      </c>
      <c r="O15" s="46">
        <v>11.19</v>
      </c>
      <c r="P15" s="46">
        <f t="shared" si="1"/>
        <v>345.47924275014935</v>
      </c>
    </row>
    <row r="16" spans="2:16" x14ac:dyDescent="0.35">
      <c r="B16" s="50" t="s">
        <v>35</v>
      </c>
      <c r="C16" s="48"/>
      <c r="D16" s="26"/>
      <c r="E16" s="26"/>
      <c r="F16" s="26"/>
      <c r="G16" s="26"/>
      <c r="H16" s="26"/>
      <c r="I16" s="25"/>
      <c r="J16" s="24"/>
      <c r="K16" s="24"/>
      <c r="L16" s="24"/>
      <c r="M16" s="24"/>
      <c r="N16" s="24"/>
      <c r="O16" s="24"/>
      <c r="P16" s="24"/>
    </row>
    <row r="17" spans="2:16" ht="15" thickBot="1" x14ac:dyDescent="0.4">
      <c r="B17" s="51" t="s">
        <v>36</v>
      </c>
      <c r="C17" s="48"/>
      <c r="D17" s="26"/>
      <c r="E17" s="26"/>
      <c r="F17" s="26"/>
      <c r="G17" s="26"/>
      <c r="H17" s="26"/>
      <c r="I17" s="25"/>
      <c r="J17" s="24"/>
      <c r="K17" s="24"/>
      <c r="L17" s="24"/>
      <c r="M17" s="24"/>
      <c r="N17" s="24"/>
      <c r="O17" s="24"/>
      <c r="P17" s="24"/>
    </row>
  </sheetData>
  <mergeCells count="4">
    <mergeCell ref="C2:G2"/>
    <mergeCell ref="J2:N2"/>
    <mergeCell ref="C1:I1"/>
    <mergeCell ref="J1:P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41490-52CB-498C-9E3C-327C1AB19B10}">
  <dimension ref="A2:D7"/>
  <sheetViews>
    <sheetView tabSelected="1" workbookViewId="0">
      <selection activeCell="C15" sqref="C15"/>
    </sheetView>
  </sheetViews>
  <sheetFormatPr defaultRowHeight="14.5" x14ac:dyDescent="0.35"/>
  <cols>
    <col min="1" max="1" width="24.26953125" customWidth="1"/>
    <col min="2" max="2" width="9.6328125" customWidth="1"/>
    <col min="3" max="3" width="18" customWidth="1"/>
  </cols>
  <sheetData>
    <row r="2" spans="1:4" x14ac:dyDescent="0.35">
      <c r="A2" s="12"/>
      <c r="B2" s="16" t="s">
        <v>43</v>
      </c>
      <c r="C2" s="19" t="s">
        <v>45</v>
      </c>
      <c r="D2" s="23" t="s">
        <v>64</v>
      </c>
    </row>
    <row r="3" spans="1:4" x14ac:dyDescent="0.35">
      <c r="A3" s="13" t="s">
        <v>21</v>
      </c>
      <c r="B3" s="17">
        <v>112193.52</v>
      </c>
      <c r="C3" s="14">
        <f>B3/1000000</f>
        <v>0.11219352</v>
      </c>
      <c r="D3" s="13"/>
    </row>
    <row r="4" spans="1:4" x14ac:dyDescent="0.35">
      <c r="A4" s="13" t="s">
        <v>44</v>
      </c>
      <c r="B4" s="17">
        <v>129487.84757606639</v>
      </c>
      <c r="C4" s="14">
        <f>B4/1000000</f>
        <v>0.12948784757606638</v>
      </c>
      <c r="D4" s="13"/>
    </row>
    <row r="5" spans="1:4" x14ac:dyDescent="0.35">
      <c r="A5" s="20" t="s">
        <v>63</v>
      </c>
      <c r="B5" s="21">
        <v>983</v>
      </c>
      <c r="C5" s="22">
        <f>B5/1000000</f>
        <v>9.8299999999999993E-4</v>
      </c>
      <c r="D5" s="13">
        <v>143.94</v>
      </c>
    </row>
    <row r="6" spans="1:4" x14ac:dyDescent="0.35">
      <c r="A6" s="15"/>
      <c r="B6" s="18"/>
      <c r="C6" s="13" t="s">
        <v>47</v>
      </c>
      <c r="D6" s="12"/>
    </row>
    <row r="7" spans="1:4" x14ac:dyDescent="0.35">
      <c r="B7" s="12"/>
      <c r="C7" s="12"/>
      <c r="D7" s="12"/>
    </row>
  </sheetData>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9CE41-CB33-44AE-A8F8-2D2395696435}">
  <dimension ref="A1:L4"/>
  <sheetViews>
    <sheetView workbookViewId="0">
      <selection activeCell="G8" sqref="G8"/>
    </sheetView>
  </sheetViews>
  <sheetFormatPr defaultRowHeight="14.5" x14ac:dyDescent="0.35"/>
  <sheetData>
    <row r="1" spans="1:12" x14ac:dyDescent="0.35">
      <c r="A1" t="s">
        <v>50</v>
      </c>
      <c r="B1" t="s">
        <v>51</v>
      </c>
      <c r="C1" t="s">
        <v>52</v>
      </c>
      <c r="D1" t="s">
        <v>53</v>
      </c>
      <c r="E1" t="s">
        <v>54</v>
      </c>
      <c r="F1" t="s">
        <v>55</v>
      </c>
      <c r="G1" t="s">
        <v>56</v>
      </c>
      <c r="H1" t="s">
        <v>57</v>
      </c>
      <c r="I1" t="s">
        <v>58</v>
      </c>
      <c r="J1" t="s">
        <v>59</v>
      </c>
      <c r="K1" t="s">
        <v>60</v>
      </c>
      <c r="L1" t="s">
        <v>61</v>
      </c>
    </row>
    <row r="2" spans="1:12" x14ac:dyDescent="0.35">
      <c r="A2" t="s">
        <v>46</v>
      </c>
      <c r="B2" cm="1">
        <f t="array" ref="B2:L2">TRANSPOSE(Petrol!V4:V14)*'Fuel Specs'!C4</f>
        <v>0.33472256609397594</v>
      </c>
      <c r="C2">
        <v>0.55265546348187788</v>
      </c>
      <c r="D2">
        <v>0.82830585648362287</v>
      </c>
      <c r="E2">
        <v>9.5633380175202953E-2</v>
      </c>
      <c r="F2">
        <v>8.1188785125833815E-2</v>
      </c>
      <c r="G2">
        <v>0.27065220981984245</v>
      </c>
      <c r="H2">
        <v>1.0886051526945432E-2</v>
      </c>
      <c r="I2">
        <v>1.6233058164667302E-2</v>
      </c>
      <c r="J2">
        <v>2.3182882305860368</v>
      </c>
      <c r="K2">
        <v>1.7899104414448225E-2</v>
      </c>
      <c r="L2">
        <v>988.94987395658177</v>
      </c>
    </row>
    <row r="3" spans="1:12" x14ac:dyDescent="0.35">
      <c r="A3" t="s">
        <v>21</v>
      </c>
      <c r="B3" cm="1">
        <f t="array" ref="B3:L3">TRANSPOSE(Petrol!AD4:AD14)*'Fuel Specs'!C3</f>
        <v>0.47844462822567785</v>
      </c>
      <c r="C3">
        <v>0.83934101038746567</v>
      </c>
      <c r="D3">
        <v>1.2377575005598833</v>
      </c>
      <c r="E3">
        <v>0.15724299341999232</v>
      </c>
      <c r="F3">
        <v>0.13450826643692643</v>
      </c>
      <c r="G3">
        <v>0.40208940708834567</v>
      </c>
      <c r="H3">
        <v>1.6618072177806826E-2</v>
      </c>
      <c r="I3">
        <v>2.4294876728112775E-2</v>
      </c>
      <c r="J3">
        <v>4.1106004190596614</v>
      </c>
      <c r="K3">
        <v>2.4193610236637287E-2</v>
      </c>
      <c r="L3">
        <v>1402.7993166745414</v>
      </c>
    </row>
    <row r="4" spans="1:12" x14ac:dyDescent="0.35">
      <c r="A4" t="s">
        <v>62</v>
      </c>
      <c r="B4" cm="1">
        <f t="array" ref="B4:L4">TRANSPOSE('Nat Gas'!P4:P14)*'Fuel Specs'!C5*'Fuel Specs'!D5</f>
        <v>1.8024468171859949</v>
      </c>
      <c r="C4">
        <v>6.1152037254345561</v>
      </c>
      <c r="D4">
        <v>7.1229485938504791</v>
      </c>
      <c r="E4">
        <v>0.13192063792622788</v>
      </c>
      <c r="F4">
        <v>0.10549004418587661</v>
      </c>
      <c r="G4">
        <v>1.8525197397516149</v>
      </c>
      <c r="H4">
        <v>2.4498656943465914E-2</v>
      </c>
      <c r="I4">
        <v>3.6508404194515925E-2</v>
      </c>
      <c r="J4">
        <v>6.6887929089189146</v>
      </c>
      <c r="K4">
        <v>0.23033561070879072</v>
      </c>
      <c r="L4">
        <v>1539.8474898497179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Petrol</vt:lpstr>
      <vt:lpstr>Nat Gas</vt:lpstr>
      <vt:lpstr>Fuel Specs</vt:lpstr>
      <vt:lpstr>welltotank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Martinez</dc:creator>
  <cp:lastModifiedBy>Sofia Martinez</cp:lastModifiedBy>
  <dcterms:created xsi:type="dcterms:W3CDTF">2021-07-28T02:58:38Z</dcterms:created>
  <dcterms:modified xsi:type="dcterms:W3CDTF">2021-12-19T19:14:59Z</dcterms:modified>
</cp:coreProperties>
</file>