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saucedogarcia/Documents/Finanzas\Economia\Contabilidad/"/>
    </mc:Choice>
  </mc:AlternateContent>
  <xr:revisionPtr revIDLastSave="0" documentId="8_{93AB6AC0-5AC0-744B-A1B8-BFC1B7AD46A9}" xr6:coauthVersionLast="47" xr6:coauthVersionMax="47" xr10:uidLastSave="{00000000-0000-0000-0000-000000000000}"/>
  <bookViews>
    <workbookView xWindow="0" yWindow="500" windowWidth="28800" windowHeight="17500" xr2:uid="{BECE6B5F-09BA-724B-99DF-8B9BCC1DF8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E86" i="1"/>
  <c r="E85" i="1"/>
  <c r="E84" i="1"/>
  <c r="E83" i="1"/>
  <c r="E80" i="1"/>
  <c r="C80" i="1"/>
  <c r="E78" i="1"/>
  <c r="E76" i="1" s="1"/>
  <c r="E77" i="1"/>
  <c r="E74" i="1"/>
  <c r="B40" i="1"/>
  <c r="E71" i="1"/>
  <c r="C76" i="1"/>
  <c r="C71" i="1"/>
  <c r="E65" i="1"/>
  <c r="E69" i="1" s="1"/>
  <c r="C65" i="1"/>
  <c r="C69" i="1" s="1"/>
  <c r="E68" i="1"/>
  <c r="E67" i="1"/>
  <c r="E66" i="1"/>
  <c r="E63" i="1"/>
  <c r="E62" i="1"/>
  <c r="E61" i="1"/>
  <c r="C97" i="1"/>
  <c r="C82" i="1"/>
  <c r="C86" i="1" s="1"/>
  <c r="C60" i="1"/>
  <c r="B52" i="1"/>
  <c r="E82" i="1" l="1"/>
  <c r="E60" i="1"/>
  <c r="B53" i="1"/>
  <c r="D42" i="1"/>
  <c r="B36" i="1"/>
  <c r="B42" i="1" s="1"/>
  <c r="B35" i="1"/>
  <c r="B49" i="1" s="1"/>
  <c r="K17" i="1"/>
  <c r="K22" i="1" s="1"/>
  <c r="K24" i="1" s="1"/>
  <c r="G26" i="1"/>
  <c r="G21" i="1"/>
  <c r="C21" i="1"/>
  <c r="G15" i="1"/>
  <c r="C15" i="1"/>
  <c r="G25" i="1" l="1"/>
  <c r="G30" i="1" s="1"/>
  <c r="C25" i="1"/>
  <c r="B46" i="1"/>
  <c r="B43" i="1"/>
  <c r="B47" i="1" s="1"/>
  <c r="B48" i="1" l="1"/>
  <c r="B51" i="1" s="1"/>
  <c r="B54" i="1" l="1"/>
  <c r="B56" i="1" s="1"/>
</calcChain>
</file>

<file path=xl/sharedStrings.xml><?xml version="1.0" encoding="utf-8"?>
<sst xmlns="http://schemas.openxmlformats.org/spreadsheetml/2006/main" count="95" uniqueCount="64">
  <si>
    <t xml:space="preserve">Ejercicio </t>
  </si>
  <si>
    <t xml:space="preserve">La empresa tienda de abarrotes mexicana SA de CV , sera adquirida por una cadena comercial por lo cual se espera que las ventas  del cierre de ejercicio proyectado correspondan al inventario del cierre de ejercicio del 2022 , se matendra la proporcion de (Costo de ventas/Ventas) aumentaran los gastos de la operación 20%, asi mismo se espera tener un inventario 0 al cierre del ejercicio proyectado. </t>
  </si>
  <si>
    <t xml:space="preserve">Los cambios en inventario repercuten en proveedores y si existe exceso se cubre con cuentas por pagar </t>
  </si>
  <si>
    <t xml:space="preserve">Nota: Cuando la utilidad antes de impuestos es negativa , los impuestos se vuelven 0 </t>
  </si>
  <si>
    <t xml:space="preserve">Realiza los cambios necesarios y has el estado de resultados , cuadra en el balance y presenta el flujo operativo. </t>
  </si>
  <si>
    <t xml:space="preserve">Activos circulantes </t>
  </si>
  <si>
    <t>Pasivo Circulante</t>
  </si>
  <si>
    <t xml:space="preserve">Efectivo </t>
  </si>
  <si>
    <t>Proveedores</t>
  </si>
  <si>
    <t xml:space="preserve">Cuentas por Cobrar </t>
  </si>
  <si>
    <t xml:space="preserve">Cuentas por pagar </t>
  </si>
  <si>
    <t xml:space="preserve">Inventario </t>
  </si>
  <si>
    <t>Otros Pasivos Circulantes</t>
  </si>
  <si>
    <t>OtroActivoCirculante</t>
  </si>
  <si>
    <t>Activos Fijos</t>
  </si>
  <si>
    <t xml:space="preserve">Pasivo a Largo Plazo </t>
  </si>
  <si>
    <t>Mobiliario</t>
  </si>
  <si>
    <t xml:space="preserve">Prestamos largo Plazo </t>
  </si>
  <si>
    <t xml:space="preserve">Activos Intangibles </t>
  </si>
  <si>
    <t>Otros Pasivos a Largo Plazo</t>
  </si>
  <si>
    <t xml:space="preserve">Otros Activos Fijos </t>
  </si>
  <si>
    <t xml:space="preserve">Total de Activo </t>
  </si>
  <si>
    <t xml:space="preserve">Total Pasivo </t>
  </si>
  <si>
    <t>Capital Contable</t>
  </si>
  <si>
    <t xml:space="preserve">Capital Social </t>
  </si>
  <si>
    <t>Utilidad Acumulada</t>
  </si>
  <si>
    <t>Otras cuentas de Utilidad</t>
  </si>
  <si>
    <t xml:space="preserve">Total Pasivo + Capital Contable </t>
  </si>
  <si>
    <t>Ventas</t>
  </si>
  <si>
    <t>Cto. Ventas</t>
  </si>
  <si>
    <t xml:space="preserve">Gasto Operación </t>
  </si>
  <si>
    <t>Utilidad Neta</t>
  </si>
  <si>
    <t xml:space="preserve">Utilidad Bruta </t>
  </si>
  <si>
    <t xml:space="preserve">Depreciacion y Amortizacion </t>
  </si>
  <si>
    <t xml:space="preserve">Utilidad de Operación </t>
  </si>
  <si>
    <t xml:space="preserve">Intereses </t>
  </si>
  <si>
    <t>Utilidad Antes Impuestos</t>
  </si>
  <si>
    <t>Impuestos</t>
  </si>
  <si>
    <t xml:space="preserve">Proyección </t>
  </si>
  <si>
    <t xml:space="preserve">Gasto de Operación </t>
  </si>
  <si>
    <t>Cuentas por pagar</t>
  </si>
  <si>
    <t>Costo de venta</t>
  </si>
  <si>
    <t>Proporcion</t>
  </si>
  <si>
    <t xml:space="preserve">Ventas </t>
  </si>
  <si>
    <t xml:space="preserve">Costo de Ventas </t>
  </si>
  <si>
    <t xml:space="preserve">Flujo de efectivo </t>
  </si>
  <si>
    <t>Utilidad Bruta</t>
  </si>
  <si>
    <t xml:space="preserve">Depreciacion </t>
  </si>
  <si>
    <t>UAII</t>
  </si>
  <si>
    <t>Intereses</t>
  </si>
  <si>
    <t>Utilidad Operación</t>
  </si>
  <si>
    <t>UAI</t>
  </si>
  <si>
    <t xml:space="preserve">Balance General </t>
  </si>
  <si>
    <t>Flujo efectivo operativo</t>
  </si>
  <si>
    <t>Depreciación</t>
  </si>
  <si>
    <t>+impuestos actuales</t>
  </si>
  <si>
    <t>+[CXCproyectado - CXCactual]</t>
  </si>
  <si>
    <t>+[inventario proyectado-invetario actual]</t>
  </si>
  <si>
    <t>+[CXP proyectado - CXP actual]</t>
  </si>
  <si>
    <t>+[Gastos acumulados proyectado - Gastos acum actual]</t>
  </si>
  <si>
    <t>+[Otros activos circulantes proyectado - Otro activo circulante actual]</t>
  </si>
  <si>
    <t>=Flujo de efectivo operativa</t>
  </si>
  <si>
    <t xml:space="preserve">Actual </t>
  </si>
  <si>
    <t>Proyectado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</si>
</sst>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4" borderId="0" xfId="0" applyFill="1"/>
    <xf numFmtId="0" fontId="0" fillId="0" borderId="0" xfId="0" applyAlignment="1">
      <alignment horizontal="right"/>
    </xf>
    <xf numFmtId="0" fontId="1" fillId="0" borderId="0" xfId="0" applyFont="1"/>
    <xf numFmtId="43" fontId="0" fillId="0" borderId="0" xfId="0" applyNumberFormat="1"/>
    <xf numFmtId="3" fontId="0" fillId="0" borderId="0" xfId="0" applyNumberFormat="1"/>
    <xf numFmtId="0" fontId="3" fillId="5" borderId="0" xfId="0" applyFont="1" applyFill="1"/>
    <xf numFmtId="43" fontId="3" fillId="5" borderId="0" xfId="1" applyFont="1" applyFill="1" applyBorder="1"/>
    <xf numFmtId="0" fontId="0" fillId="0" borderId="0" xfId="0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373007</xdr:colOff>
      <xdr:row>11</xdr:row>
      <xdr:rowOff>35525</xdr:rowOff>
    </xdr:from>
    <xdr:to>
      <xdr:col>5</xdr:col>
      <xdr:colOff>503218</xdr:colOff>
      <xdr:row>13</xdr:row>
      <xdr:rowOff>177284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46D7DE-F027-6245-ADDE-FBFF35C352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237"/>
        <a:stretch/>
      </xdr:blipFill>
      <xdr:spPr>
        <a:xfrm>
          <a:off x="373007" y="35525"/>
          <a:ext cx="5493002" cy="548159"/>
        </a:xfrm>
        <a:prstGeom prst="rect">
          <a:avLst/>
        </a:prstGeom>
      </xdr:spPr>
    </xdr:pic>
    <xdr:clientData/>
  </xdr:twoCellAnchor>
  <xdr:twoCellAnchor editAs="oneCell">
    <xdr:from>
      <xdr:col>7</xdr:col>
      <xdr:colOff>615950</xdr:colOff>
      <xdr:row>10</xdr:row>
      <xdr:rowOff>158750</xdr:rowOff>
    </xdr:from>
    <xdr:to>
      <xdr:col>13</xdr:col>
      <xdr:colOff>59373</xdr:colOff>
      <xdr:row>13</xdr:row>
      <xdr:rowOff>97309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D17935-9A9C-6B40-AB44-244BB8818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237"/>
        <a:stretch/>
      </xdr:blipFill>
      <xdr:spPr>
        <a:xfrm>
          <a:off x="6394450" y="2190750"/>
          <a:ext cx="5493002" cy="548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3E4E-2CD6-1140-BD40-F650D08957F0}">
  <dimension ref="A1:M97"/>
  <sheetViews>
    <sheetView tabSelected="1" zoomScale="117" workbookViewId="0">
      <selection activeCell="F83" sqref="F83"/>
    </sheetView>
  </sheetViews>
  <sheetFormatPr baseColWidth="10" defaultRowHeight="16" x14ac:dyDescent="0.2"/>
  <cols>
    <col min="1" max="1" width="18.1640625" customWidth="1"/>
    <col min="3" max="3" width="15" customWidth="1"/>
    <col min="5" max="5" width="15.6640625" customWidth="1"/>
    <col min="7" max="7" width="19.1640625" customWidth="1"/>
    <col min="10" max="10" width="25" customWidth="1"/>
    <col min="11" max="11" width="11.1640625" bestFit="1" customWidth="1"/>
  </cols>
  <sheetData>
    <row r="1" spans="1:13" x14ac:dyDescent="0.2">
      <c r="A1" t="s">
        <v>0</v>
      </c>
    </row>
    <row r="2" spans="1:13" ht="16" customHeight="1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3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3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3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3" x14ac:dyDescent="0.2">
      <c r="A7" t="s">
        <v>2</v>
      </c>
    </row>
    <row r="8" spans="1:13" x14ac:dyDescent="0.2">
      <c r="A8" t="s">
        <v>3</v>
      </c>
    </row>
    <row r="10" spans="1:13" x14ac:dyDescent="0.2">
      <c r="A10" t="s">
        <v>4</v>
      </c>
    </row>
    <row r="11" spans="1:13" x14ac:dyDescent="0.2"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</row>
    <row r="15" spans="1:13" x14ac:dyDescent="0.2">
      <c r="A15" s="2" t="s">
        <v>5</v>
      </c>
      <c r="B15" s="2"/>
      <c r="C15" s="2">
        <f>SUM(C16:C19)</f>
        <v>31737</v>
      </c>
      <c r="D15" s="2"/>
      <c r="E15" s="2" t="s">
        <v>6</v>
      </c>
      <c r="F15" s="2"/>
      <c r="G15" s="2">
        <f>SUM(G16:G18)</f>
        <v>26535</v>
      </c>
      <c r="I15" s="1"/>
      <c r="J15" s="1" t="s">
        <v>28</v>
      </c>
      <c r="K15" s="9">
        <v>35000</v>
      </c>
      <c r="L15" s="1"/>
      <c r="M15" s="1"/>
    </row>
    <row r="16" spans="1:13" x14ac:dyDescent="0.2">
      <c r="A16" s="1"/>
      <c r="B16" s="3" t="s">
        <v>7</v>
      </c>
      <c r="C16" s="3">
        <v>3426</v>
      </c>
      <c r="D16" s="1"/>
      <c r="E16" s="1"/>
      <c r="F16" s="3" t="s">
        <v>8</v>
      </c>
      <c r="G16" s="1">
        <v>20148</v>
      </c>
      <c r="I16" s="1"/>
      <c r="J16" s="1" t="s">
        <v>29</v>
      </c>
      <c r="K16" s="9">
        <v>25200</v>
      </c>
      <c r="L16" s="1"/>
      <c r="M16" s="1"/>
    </row>
    <row r="17" spans="1:13" x14ac:dyDescent="0.2">
      <c r="A17" s="1"/>
      <c r="B17" s="3" t="s">
        <v>9</v>
      </c>
      <c r="C17" s="3">
        <v>5367</v>
      </c>
      <c r="D17" s="1"/>
      <c r="E17" s="1"/>
      <c r="F17" s="3" t="s">
        <v>10</v>
      </c>
      <c r="G17" s="1">
        <v>4435</v>
      </c>
      <c r="I17" s="1"/>
      <c r="J17" s="1" t="s">
        <v>32</v>
      </c>
      <c r="K17" s="9">
        <f>K15-K16</f>
        <v>9800</v>
      </c>
      <c r="L17" s="1"/>
      <c r="M17" s="1"/>
    </row>
    <row r="18" spans="1:13" x14ac:dyDescent="0.2">
      <c r="A18" s="1"/>
      <c r="B18" s="3" t="s">
        <v>11</v>
      </c>
      <c r="C18" s="3">
        <v>22582</v>
      </c>
      <c r="D18" s="1"/>
      <c r="E18" s="1"/>
      <c r="F18" s="3" t="s">
        <v>12</v>
      </c>
      <c r="G18" s="1">
        <v>1952</v>
      </c>
      <c r="I18" s="1"/>
      <c r="J18" s="1" t="s">
        <v>30</v>
      </c>
      <c r="K18" s="9">
        <v>5088</v>
      </c>
      <c r="L18" s="1"/>
      <c r="M18" s="1"/>
    </row>
    <row r="19" spans="1:13" x14ac:dyDescent="0.2">
      <c r="A19" s="1"/>
      <c r="B19" s="3" t="s">
        <v>13</v>
      </c>
      <c r="C19" s="3">
        <v>362</v>
      </c>
      <c r="D19" s="1"/>
      <c r="E19" s="1"/>
      <c r="F19" s="3"/>
      <c r="G19" s="1"/>
      <c r="I19" s="1"/>
      <c r="J19" s="1" t="s">
        <v>33</v>
      </c>
      <c r="K19" s="9">
        <v>887</v>
      </c>
      <c r="L19" s="1"/>
      <c r="M19" s="1"/>
    </row>
    <row r="20" spans="1:13" x14ac:dyDescent="0.2">
      <c r="A20" s="1"/>
      <c r="B20" s="1"/>
      <c r="C20" s="1"/>
      <c r="D20" s="1"/>
      <c r="E20" s="1"/>
      <c r="F20" s="3"/>
      <c r="G20" s="1"/>
      <c r="I20" s="1"/>
      <c r="J20" s="1" t="s">
        <v>34</v>
      </c>
      <c r="K20" s="9">
        <f>K17-K18-K19</f>
        <v>3825</v>
      </c>
      <c r="L20" s="1"/>
      <c r="M20" s="1"/>
    </row>
    <row r="21" spans="1:13" x14ac:dyDescent="0.2">
      <c r="A21" s="2" t="s">
        <v>14</v>
      </c>
      <c r="B21" s="2"/>
      <c r="C21" s="2">
        <f>SUM(C22:C24)</f>
        <v>89886</v>
      </c>
      <c r="D21" s="2"/>
      <c r="E21" s="2" t="s">
        <v>15</v>
      </c>
      <c r="F21" s="4"/>
      <c r="G21" s="2">
        <f>SUM(G22:G23)</f>
        <v>44595</v>
      </c>
      <c r="I21" s="1"/>
      <c r="J21" s="1" t="s">
        <v>35</v>
      </c>
      <c r="K21" s="9">
        <v>386</v>
      </c>
      <c r="L21" s="1"/>
      <c r="M21" s="1"/>
    </row>
    <row r="22" spans="1:13" x14ac:dyDescent="0.2">
      <c r="A22" s="1"/>
      <c r="B22" s="3" t="s">
        <v>16</v>
      </c>
      <c r="C22" s="3">
        <v>69877</v>
      </c>
      <c r="D22" s="1"/>
      <c r="E22" s="1"/>
      <c r="F22" s="3" t="s">
        <v>17</v>
      </c>
      <c r="G22" s="1">
        <v>29999</v>
      </c>
      <c r="I22" s="1"/>
      <c r="J22" s="1" t="s">
        <v>36</v>
      </c>
      <c r="K22" s="9">
        <f>K20-K21</f>
        <v>3439</v>
      </c>
      <c r="L22" s="1"/>
      <c r="M22" s="1"/>
    </row>
    <row r="23" spans="1:13" x14ac:dyDescent="0.2">
      <c r="A23" s="1"/>
      <c r="B23" s="3" t="s">
        <v>18</v>
      </c>
      <c r="C23" s="3">
        <v>18790</v>
      </c>
      <c r="D23" s="1"/>
      <c r="E23" s="1"/>
      <c r="F23" s="3" t="s">
        <v>19</v>
      </c>
      <c r="G23" s="1">
        <v>14596</v>
      </c>
      <c r="I23" s="1"/>
      <c r="J23" s="1" t="s">
        <v>37</v>
      </c>
      <c r="K23" s="9">
        <v>445</v>
      </c>
      <c r="L23" s="1"/>
      <c r="M23" s="1"/>
    </row>
    <row r="24" spans="1:13" x14ac:dyDescent="0.2">
      <c r="A24" s="1"/>
      <c r="B24" s="3" t="s">
        <v>20</v>
      </c>
      <c r="C24" s="3">
        <v>1219</v>
      </c>
      <c r="D24" s="1"/>
      <c r="E24" s="1"/>
      <c r="F24" s="3"/>
      <c r="G24" s="1"/>
      <c r="I24" s="1"/>
      <c r="J24" s="1" t="s">
        <v>31</v>
      </c>
      <c r="K24" s="9">
        <f>K22-K23</f>
        <v>2994</v>
      </c>
      <c r="L24" s="1"/>
      <c r="M24" s="1"/>
    </row>
    <row r="25" spans="1:13" x14ac:dyDescent="0.2">
      <c r="A25" s="2"/>
      <c r="B25" s="5" t="s">
        <v>21</v>
      </c>
      <c r="C25" s="6">
        <f>SUM(C21+C15)</f>
        <v>121623</v>
      </c>
      <c r="D25" s="2"/>
      <c r="E25" s="2"/>
      <c r="F25" s="5" t="s">
        <v>22</v>
      </c>
      <c r="G25" s="7">
        <f>SUM(G21+G15)</f>
        <v>71130</v>
      </c>
    </row>
    <row r="26" spans="1:13" x14ac:dyDescent="0.2">
      <c r="A26" s="1"/>
      <c r="B26" s="1"/>
      <c r="C26" s="1"/>
      <c r="D26" s="2"/>
      <c r="E26" s="2"/>
      <c r="F26" s="5" t="s">
        <v>23</v>
      </c>
      <c r="G26" s="2">
        <f>SUM(G27:G29)</f>
        <v>50493</v>
      </c>
    </row>
    <row r="27" spans="1:13" x14ac:dyDescent="0.2">
      <c r="A27" s="1"/>
      <c r="B27" s="1"/>
      <c r="C27" s="1"/>
      <c r="D27" s="1"/>
      <c r="E27" s="1"/>
      <c r="F27" s="3" t="s">
        <v>24</v>
      </c>
      <c r="G27" s="1">
        <v>1254</v>
      </c>
    </row>
    <row r="28" spans="1:13" x14ac:dyDescent="0.2">
      <c r="A28" s="1"/>
      <c r="B28" s="1"/>
      <c r="C28" s="1"/>
      <c r="D28" s="1"/>
      <c r="E28" s="1"/>
      <c r="F28" s="3" t="s">
        <v>25</v>
      </c>
      <c r="G28" s="1">
        <v>47712</v>
      </c>
    </row>
    <row r="29" spans="1:13" x14ac:dyDescent="0.2">
      <c r="A29" s="1"/>
      <c r="B29" s="1"/>
      <c r="C29" s="1"/>
      <c r="D29" s="1"/>
      <c r="E29" s="1"/>
      <c r="F29" s="3" t="s">
        <v>26</v>
      </c>
      <c r="G29" s="1">
        <v>1527</v>
      </c>
    </row>
    <row r="30" spans="1:13" x14ac:dyDescent="0.2">
      <c r="A30" s="2"/>
      <c r="B30" s="2"/>
      <c r="C30" s="2"/>
      <c r="D30" s="2"/>
      <c r="E30" s="2"/>
      <c r="F30" s="5" t="s">
        <v>27</v>
      </c>
      <c r="G30" s="7">
        <f>G25+G26</f>
        <v>121623</v>
      </c>
    </row>
    <row r="32" spans="1:13" x14ac:dyDescent="0.2">
      <c r="A32" s="10" t="s">
        <v>38</v>
      </c>
    </row>
    <row r="35" spans="1:4" x14ac:dyDescent="0.2">
      <c r="A35" t="s">
        <v>39</v>
      </c>
      <c r="B35" s="8">
        <f>K18*1.2</f>
        <v>6105.5999999999995</v>
      </c>
    </row>
    <row r="36" spans="1:4" x14ac:dyDescent="0.2">
      <c r="A36" t="s">
        <v>28</v>
      </c>
      <c r="B36" s="8">
        <f>C18</f>
        <v>22582</v>
      </c>
    </row>
    <row r="38" spans="1:4" x14ac:dyDescent="0.2">
      <c r="A38" t="s">
        <v>11</v>
      </c>
      <c r="B38">
        <v>0</v>
      </c>
    </row>
    <row r="39" spans="1:4" x14ac:dyDescent="0.2">
      <c r="A39" t="s">
        <v>8</v>
      </c>
      <c r="B39">
        <v>0</v>
      </c>
    </row>
    <row r="40" spans="1:4" x14ac:dyDescent="0.2">
      <c r="A40" t="s">
        <v>40</v>
      </c>
      <c r="B40" s="8">
        <f>G16-(C18-G17)</f>
        <v>2001</v>
      </c>
    </row>
    <row r="42" spans="1:4" x14ac:dyDescent="0.2">
      <c r="A42" t="s">
        <v>41</v>
      </c>
      <c r="B42" s="8">
        <f>B36</f>
        <v>22582</v>
      </c>
      <c r="C42" s="11" t="s">
        <v>42</v>
      </c>
      <c r="D42">
        <f>K16/K15</f>
        <v>0.72</v>
      </c>
    </row>
    <row r="43" spans="1:4" x14ac:dyDescent="0.2">
      <c r="B43" s="8">
        <f>B42*D42</f>
        <v>16259.039999999999</v>
      </c>
    </row>
    <row r="45" spans="1:4" x14ac:dyDescent="0.2">
      <c r="A45" s="12" t="s">
        <v>45</v>
      </c>
    </row>
    <row r="46" spans="1:4" x14ac:dyDescent="0.2">
      <c r="A46" t="s">
        <v>43</v>
      </c>
      <c r="B46" s="8">
        <f>B42</f>
        <v>22582</v>
      </c>
    </row>
    <row r="47" spans="1:4" x14ac:dyDescent="0.2">
      <c r="A47" t="s">
        <v>44</v>
      </c>
      <c r="B47" s="8">
        <f>B43</f>
        <v>16259.039999999999</v>
      </c>
    </row>
    <row r="48" spans="1:4" x14ac:dyDescent="0.2">
      <c r="A48" t="s">
        <v>46</v>
      </c>
      <c r="B48" s="8">
        <f>B46-B47</f>
        <v>6322.9600000000009</v>
      </c>
    </row>
    <row r="49" spans="1:6" x14ac:dyDescent="0.2">
      <c r="A49" t="s">
        <v>30</v>
      </c>
      <c r="B49" s="8">
        <f>B35</f>
        <v>6105.5999999999995</v>
      </c>
    </row>
    <row r="50" spans="1:6" x14ac:dyDescent="0.2">
      <c r="A50" t="s">
        <v>47</v>
      </c>
      <c r="B50" s="9">
        <v>887</v>
      </c>
    </row>
    <row r="51" spans="1:6" x14ac:dyDescent="0.2">
      <c r="A51" t="s">
        <v>50</v>
      </c>
      <c r="B51" s="9">
        <f>B48-B49-B50</f>
        <v>-669.63999999999851</v>
      </c>
    </row>
    <row r="52" spans="1:6" x14ac:dyDescent="0.2">
      <c r="A52" t="s">
        <v>48</v>
      </c>
      <c r="B52" s="8">
        <f>B51</f>
        <v>-669.63999999999851</v>
      </c>
    </row>
    <row r="53" spans="1:6" x14ac:dyDescent="0.2">
      <c r="A53" t="s">
        <v>49</v>
      </c>
      <c r="B53" s="8">
        <f>K21</f>
        <v>386</v>
      </c>
    </row>
    <row r="54" spans="1:6" x14ac:dyDescent="0.2">
      <c r="A54" t="s">
        <v>51</v>
      </c>
      <c r="B54" s="8">
        <f>B52-B53</f>
        <v>-1055.6399999999985</v>
      </c>
    </row>
    <row r="55" spans="1:6" x14ac:dyDescent="0.2">
      <c r="A55" t="s">
        <v>37</v>
      </c>
      <c r="B55">
        <v>0</v>
      </c>
    </row>
    <row r="56" spans="1:6" x14ac:dyDescent="0.2">
      <c r="A56" t="s">
        <v>31</v>
      </c>
      <c r="B56" s="8">
        <f>B54</f>
        <v>-1055.6399999999985</v>
      </c>
    </row>
    <row r="58" spans="1:6" x14ac:dyDescent="0.2">
      <c r="A58" t="s">
        <v>52</v>
      </c>
      <c r="B58" s="12" t="s">
        <v>62</v>
      </c>
      <c r="E58" t="s">
        <v>52</v>
      </c>
      <c r="F58" s="12" t="s">
        <v>63</v>
      </c>
    </row>
    <row r="60" spans="1:6" x14ac:dyDescent="0.2">
      <c r="A60" s="2" t="s">
        <v>5</v>
      </c>
      <c r="B60" s="2"/>
      <c r="C60" s="2">
        <f>SUM(C61:C64)</f>
        <v>31737</v>
      </c>
      <c r="D60" s="2"/>
      <c r="E60" s="2">
        <f>SUM(E61:E64)</f>
        <v>9155</v>
      </c>
    </row>
    <row r="61" spans="1:6" x14ac:dyDescent="0.2">
      <c r="A61" s="1"/>
      <c r="B61" s="3" t="s">
        <v>7</v>
      </c>
      <c r="C61" s="3">
        <v>3426</v>
      </c>
      <c r="E61">
        <f>C61</f>
        <v>3426</v>
      </c>
    </row>
    <row r="62" spans="1:6" x14ac:dyDescent="0.2">
      <c r="A62" s="1"/>
      <c r="B62" s="3" t="s">
        <v>9</v>
      </c>
      <c r="C62" s="3">
        <v>5367</v>
      </c>
      <c r="E62">
        <f>C62</f>
        <v>5367</v>
      </c>
    </row>
    <row r="63" spans="1:6" x14ac:dyDescent="0.2">
      <c r="A63" s="1"/>
      <c r="B63" s="3" t="s">
        <v>11</v>
      </c>
      <c r="C63" s="3">
        <v>22582</v>
      </c>
      <c r="E63">
        <f>B38</f>
        <v>0</v>
      </c>
    </row>
    <row r="64" spans="1:6" x14ac:dyDescent="0.2">
      <c r="A64" s="1"/>
      <c r="B64" s="3" t="s">
        <v>13</v>
      </c>
      <c r="C64" s="3">
        <v>362</v>
      </c>
      <c r="E64">
        <v>362</v>
      </c>
    </row>
    <row r="65" spans="1:5" x14ac:dyDescent="0.2">
      <c r="A65" s="2" t="s">
        <v>14</v>
      </c>
      <c r="B65" s="2"/>
      <c r="C65" s="2">
        <f>SUM(C66:C68)</f>
        <v>89886</v>
      </c>
      <c r="D65" s="2"/>
      <c r="E65" s="2">
        <f>SUM(E66:E68)</f>
        <v>89886</v>
      </c>
    </row>
    <row r="66" spans="1:5" x14ac:dyDescent="0.2">
      <c r="A66" s="1"/>
      <c r="B66" s="3" t="s">
        <v>16</v>
      </c>
      <c r="C66" s="3">
        <v>69877</v>
      </c>
      <c r="E66">
        <f>C66</f>
        <v>69877</v>
      </c>
    </row>
    <row r="67" spans="1:5" x14ac:dyDescent="0.2">
      <c r="A67" s="1"/>
      <c r="B67" s="3" t="s">
        <v>18</v>
      </c>
      <c r="C67" s="3">
        <v>18790</v>
      </c>
      <c r="E67">
        <f>C67</f>
        <v>18790</v>
      </c>
    </row>
    <row r="68" spans="1:5" x14ac:dyDescent="0.2">
      <c r="A68" s="1"/>
      <c r="B68" s="3" t="s">
        <v>20</v>
      </c>
      <c r="C68" s="3">
        <v>1219</v>
      </c>
      <c r="E68">
        <f>C68</f>
        <v>1219</v>
      </c>
    </row>
    <row r="69" spans="1:5" x14ac:dyDescent="0.2">
      <c r="A69" s="2"/>
      <c r="B69" s="5" t="s">
        <v>21</v>
      </c>
      <c r="C69" s="6">
        <f>SUM(C65+C60)</f>
        <v>121623</v>
      </c>
      <c r="D69" s="6"/>
      <c r="E69" s="6">
        <f>SUM(E65+E60)</f>
        <v>99041</v>
      </c>
    </row>
    <row r="71" spans="1:5" x14ac:dyDescent="0.2">
      <c r="A71" s="2" t="s">
        <v>6</v>
      </c>
      <c r="B71" s="2"/>
      <c r="C71" s="2">
        <f>SUM(C72:C74)</f>
        <v>26535</v>
      </c>
      <c r="D71" s="2"/>
      <c r="E71" s="2">
        <f t="shared" ref="E71" si="0">SUM(E72:E74)</f>
        <v>3953</v>
      </c>
    </row>
    <row r="72" spans="1:5" x14ac:dyDescent="0.2">
      <c r="A72" s="1"/>
      <c r="B72" s="3" t="s">
        <v>8</v>
      </c>
      <c r="C72" s="1">
        <v>20148</v>
      </c>
      <c r="E72">
        <v>0</v>
      </c>
    </row>
    <row r="73" spans="1:5" x14ac:dyDescent="0.2">
      <c r="A73" s="1"/>
      <c r="B73" s="3" t="s">
        <v>10</v>
      </c>
      <c r="C73" s="1">
        <v>4435</v>
      </c>
      <c r="E73">
        <v>2001</v>
      </c>
    </row>
    <row r="74" spans="1:5" x14ac:dyDescent="0.2">
      <c r="A74" s="1"/>
      <c r="B74" s="3" t="s">
        <v>12</v>
      </c>
      <c r="C74" s="1">
        <v>1952</v>
      </c>
      <c r="E74">
        <f>C74</f>
        <v>1952</v>
      </c>
    </row>
    <row r="76" spans="1:5" x14ac:dyDescent="0.2">
      <c r="A76" s="2" t="s">
        <v>15</v>
      </c>
      <c r="B76" s="4"/>
      <c r="C76" s="2">
        <f>SUM(C77:C78)</f>
        <v>44595</v>
      </c>
      <c r="D76" s="2"/>
      <c r="E76" s="2">
        <f t="shared" ref="E76" si="1">SUM(E77:E78)</f>
        <v>44595</v>
      </c>
    </row>
    <row r="77" spans="1:5" x14ac:dyDescent="0.2">
      <c r="A77" s="1"/>
      <c r="B77" s="3" t="s">
        <v>17</v>
      </c>
      <c r="C77" s="1">
        <v>29999</v>
      </c>
      <c r="E77">
        <f>C77</f>
        <v>29999</v>
      </c>
    </row>
    <row r="78" spans="1:5" x14ac:dyDescent="0.2">
      <c r="A78" s="1"/>
      <c r="B78" s="3" t="s">
        <v>19</v>
      </c>
      <c r="C78" s="1">
        <v>14596</v>
      </c>
      <c r="E78">
        <f>C78</f>
        <v>14596</v>
      </c>
    </row>
    <row r="79" spans="1:5" x14ac:dyDescent="0.2">
      <c r="A79" s="1"/>
      <c r="B79" s="3"/>
      <c r="C79" s="1"/>
    </row>
    <row r="80" spans="1:5" x14ac:dyDescent="0.2">
      <c r="A80" s="2"/>
      <c r="B80" s="5" t="s">
        <v>22</v>
      </c>
      <c r="C80" s="7">
        <f>SUM(C76+C71)</f>
        <v>71130</v>
      </c>
      <c r="D80" s="7"/>
      <c r="E80" s="7">
        <f>SUM(E76+E71)</f>
        <v>48548</v>
      </c>
    </row>
    <row r="82" spans="1:5" x14ac:dyDescent="0.2">
      <c r="A82" s="2"/>
      <c r="B82" s="5" t="s">
        <v>23</v>
      </c>
      <c r="C82" s="2">
        <f>SUM(C83:C85)</f>
        <v>50493</v>
      </c>
      <c r="D82" s="2"/>
      <c r="E82" s="2">
        <f>SUM(E83:E85)</f>
        <v>50493</v>
      </c>
    </row>
    <row r="83" spans="1:5" x14ac:dyDescent="0.2">
      <c r="A83" s="1"/>
      <c r="B83" s="3" t="s">
        <v>24</v>
      </c>
      <c r="C83" s="1">
        <v>1254</v>
      </c>
      <c r="E83">
        <f>C83</f>
        <v>1254</v>
      </c>
    </row>
    <row r="84" spans="1:5" x14ac:dyDescent="0.2">
      <c r="A84" s="1"/>
      <c r="B84" s="3" t="s">
        <v>25</v>
      </c>
      <c r="C84" s="1">
        <v>47712</v>
      </c>
      <c r="E84">
        <f>C84</f>
        <v>47712</v>
      </c>
    </row>
    <row r="85" spans="1:5" x14ac:dyDescent="0.2">
      <c r="A85" s="1"/>
      <c r="B85" s="3" t="s">
        <v>26</v>
      </c>
      <c r="C85" s="1">
        <v>1527</v>
      </c>
      <c r="E85">
        <f>C85</f>
        <v>1527</v>
      </c>
    </row>
    <row r="86" spans="1:5" x14ac:dyDescent="0.2">
      <c r="A86" s="2"/>
      <c r="B86" s="5" t="s">
        <v>27</v>
      </c>
      <c r="C86" s="7">
        <f>C81+C82</f>
        <v>50493</v>
      </c>
      <c r="D86" s="7"/>
      <c r="E86" s="7">
        <f t="shared" ref="E86" si="2">E81+E82</f>
        <v>50493</v>
      </c>
    </row>
    <row r="88" spans="1:5" x14ac:dyDescent="0.2">
      <c r="A88" t="s">
        <v>53</v>
      </c>
    </row>
    <row r="89" spans="1:5" x14ac:dyDescent="0.2">
      <c r="A89" t="s">
        <v>31</v>
      </c>
    </row>
    <row r="90" spans="1:5" x14ac:dyDescent="0.2">
      <c r="A90" t="s">
        <v>54</v>
      </c>
    </row>
    <row r="91" spans="1:5" x14ac:dyDescent="0.2">
      <c r="A91" t="s">
        <v>55</v>
      </c>
    </row>
    <row r="92" spans="1:5" x14ac:dyDescent="0.2">
      <c r="A92" t="s">
        <v>56</v>
      </c>
      <c r="C92" s="13"/>
    </row>
    <row r="93" spans="1:5" x14ac:dyDescent="0.2">
      <c r="A93" t="s">
        <v>57</v>
      </c>
      <c r="C93" s="13"/>
    </row>
    <row r="94" spans="1:5" x14ac:dyDescent="0.2">
      <c r="A94" t="s">
        <v>58</v>
      </c>
      <c r="C94" s="13"/>
    </row>
    <row r="95" spans="1:5" x14ac:dyDescent="0.2">
      <c r="A95" t="s">
        <v>59</v>
      </c>
      <c r="C95" s="14"/>
    </row>
    <row r="96" spans="1:5" x14ac:dyDescent="0.2">
      <c r="A96" t="s">
        <v>60</v>
      </c>
      <c r="C96" s="13"/>
    </row>
    <row r="97" spans="1:3" x14ac:dyDescent="0.2">
      <c r="A97" s="15" t="s">
        <v>61</v>
      </c>
      <c r="B97" s="15"/>
      <c r="C97" s="16">
        <f>SUM(C89:C96)</f>
        <v>0</v>
      </c>
    </row>
  </sheetData>
  <mergeCells count="1">
    <mergeCell ref="A2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2024-02-01T03:01:44Z</dcterms:created>
  <dcterms:modified xsi:type="dcterms:W3CDTF">2025-03-04T21:14:05Z</dcterms:modified>
</cp:coreProperties>
</file>