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0" documentId="8_{3C6ACFF4-702B-4A1E-8B59-6044345A712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4" i="1" l="1"/>
  <c r="H21" i="1"/>
  <c r="H22" i="1"/>
  <c r="H23" i="1"/>
  <c r="H20" i="1"/>
  <c r="F32" i="1"/>
  <c r="F30" i="1"/>
  <c r="F31" i="1"/>
  <c r="F33" i="1"/>
  <c r="F29" i="1"/>
  <c r="E29" i="1"/>
  <c r="D29" i="1"/>
  <c r="C29" i="1"/>
  <c r="B29" i="1"/>
  <c r="F22" i="1"/>
  <c r="F25" i="1"/>
  <c r="F23" i="1"/>
  <c r="F24" i="1"/>
  <c r="F21" i="1"/>
  <c r="E21" i="1"/>
  <c r="D21" i="1"/>
  <c r="C21" i="1"/>
  <c r="B21" i="1"/>
  <c r="N56" i="1"/>
  <c r="N20" i="1"/>
  <c r="N21" i="1" s="1"/>
  <c r="O20" i="1"/>
  <c r="O19" i="1" s="1"/>
  <c r="P20" i="1"/>
  <c r="P17" i="1" s="1"/>
  <c r="Q20" i="1"/>
  <c r="Q21" i="1" s="1"/>
  <c r="R20" i="1"/>
  <c r="R21" i="1" s="1"/>
  <c r="S20" i="1"/>
  <c r="S21" i="1" s="1"/>
  <c r="T20" i="1"/>
  <c r="T21" i="1" s="1"/>
  <c r="U20" i="1"/>
  <c r="U21" i="1" s="1"/>
  <c r="M20" i="1"/>
  <c r="M18" i="1" s="1"/>
  <c r="AA12" i="1" a="1"/>
  <c r="AB12" i="1" s="1"/>
  <c r="I28" i="1" l="1"/>
  <c r="I31" i="1" s="1"/>
  <c r="N19" i="1"/>
  <c r="V20" i="1"/>
  <c r="N18" i="1"/>
  <c r="P21" i="1"/>
  <c r="O18" i="1"/>
  <c r="M17" i="1"/>
  <c r="M19" i="1"/>
  <c r="O21" i="1"/>
  <c r="U17" i="1"/>
  <c r="Q19" i="1"/>
  <c r="Q32" i="1" s="1"/>
  <c r="Q34" i="1" s="1"/>
  <c r="P18" i="1"/>
  <c r="O17" i="1"/>
  <c r="P19" i="1"/>
  <c r="N17" i="1"/>
  <c r="T17" i="1"/>
  <c r="S17" i="1"/>
  <c r="T18" i="1"/>
  <c r="U19" i="1"/>
  <c r="N24" i="1"/>
  <c r="U18" i="1"/>
  <c r="R17" i="1"/>
  <c r="S18" i="1"/>
  <c r="T19" i="1"/>
  <c r="Q17" i="1"/>
  <c r="R18" i="1"/>
  <c r="S19" i="1"/>
  <c r="S24" i="1"/>
  <c r="Q18" i="1"/>
  <c r="R19" i="1"/>
  <c r="AC15" i="1"/>
  <c r="AC13" i="1"/>
  <c r="AB13" i="1"/>
  <c r="AD12" i="1"/>
  <c r="AA14" i="1"/>
  <c r="AA12" i="1"/>
  <c r="AD15" i="1"/>
  <c r="AD13" i="1"/>
  <c r="AB15" i="1"/>
  <c r="AA15" i="1"/>
  <c r="AA13" i="1"/>
  <c r="AD14" i="1"/>
  <c r="AC14" i="1"/>
  <c r="AC12" i="1"/>
  <c r="AB14" i="1"/>
  <c r="I29" i="1" l="1"/>
  <c r="I32" i="1"/>
  <c r="I30" i="1"/>
  <c r="Q30" i="1"/>
  <c r="Q31" i="1"/>
  <c r="T32" i="1"/>
  <c r="P32" i="1"/>
  <c r="P30" i="1" s="1"/>
  <c r="S32" i="1"/>
  <c r="S33" i="1" s="1"/>
  <c r="R32" i="1"/>
  <c r="R34" i="1" s="1"/>
  <c r="M32" i="1"/>
  <c r="M30" i="1" s="1"/>
  <c r="N32" i="1"/>
  <c r="N30" i="1" s="1"/>
  <c r="R24" i="1"/>
  <c r="U32" i="1"/>
  <c r="U31" i="1" s="1"/>
  <c r="O32" i="1"/>
  <c r="O33" i="1" s="1"/>
  <c r="T24" i="1"/>
  <c r="V18" i="1"/>
  <c r="P31" i="1"/>
  <c r="P45" i="1" s="1"/>
  <c r="P46" i="1" s="1"/>
  <c r="S30" i="1"/>
  <c r="T30" i="1"/>
  <c r="Q33" i="1"/>
  <c r="V19" i="1"/>
  <c r="O30" i="1"/>
  <c r="V17" i="1"/>
  <c r="T31" i="1"/>
  <c r="AA18" i="1" a="1"/>
  <c r="AA18" i="1" s="1"/>
  <c r="U30" i="1" l="1"/>
  <c r="M31" i="1"/>
  <c r="M45" i="1" s="1"/>
  <c r="P51" i="1" s="1"/>
  <c r="O56" i="1" s="1"/>
  <c r="S31" i="1"/>
  <c r="S45" i="1" s="1"/>
  <c r="R37" i="1"/>
  <c r="V30" i="1"/>
  <c r="U34" i="1"/>
  <c r="U33" i="1"/>
  <c r="P33" i="1"/>
  <c r="P47" i="1" s="1"/>
  <c r="P34" i="1"/>
  <c r="P48" i="1" s="1"/>
  <c r="M21" i="1"/>
  <c r="R33" i="1"/>
  <c r="T34" i="1"/>
  <c r="T33" i="1"/>
  <c r="R30" i="1"/>
  <c r="R31" i="1"/>
  <c r="R45" i="1" s="1"/>
  <c r="S34" i="1"/>
  <c r="O34" i="1"/>
  <c r="N33" i="1"/>
  <c r="N34" i="1"/>
  <c r="N31" i="1"/>
  <c r="N45" i="1" s="1"/>
  <c r="O31" i="1"/>
  <c r="O45" i="1" s="1"/>
  <c r="O46" i="1" s="1"/>
  <c r="Q37" i="1"/>
  <c r="V32" i="1"/>
  <c r="M33" i="1"/>
  <c r="V33" i="1" s="1"/>
  <c r="T45" i="1"/>
  <c r="T46" i="1" s="1"/>
  <c r="S37" i="1"/>
  <c r="P44" i="1"/>
  <c r="Q45" i="1"/>
  <c r="U45" i="1"/>
  <c r="M46" i="1"/>
  <c r="Q51" i="1" s="1"/>
  <c r="P56" i="1" s="1"/>
  <c r="AC18" i="1"/>
  <c r="AB18" i="1"/>
  <c r="AD18" i="1"/>
  <c r="V6" i="1"/>
  <c r="V7" i="1"/>
  <c r="V8" i="1"/>
  <c r="V5" i="1"/>
  <c r="M9" i="1"/>
  <c r="V9" i="1" l="1"/>
  <c r="U44" i="1"/>
  <c r="M44" i="1"/>
  <c r="R51" i="1" s="1"/>
  <c r="AE18" i="1"/>
  <c r="V31" i="1"/>
  <c r="V34" i="1" s="1"/>
  <c r="O44" i="1"/>
  <c r="O47" i="1"/>
  <c r="O48" i="1"/>
  <c r="Q47" i="1"/>
  <c r="M47" i="1"/>
  <c r="N51" i="1" s="1"/>
  <c r="M56" i="1" s="1"/>
  <c r="Q56" i="1" s="1"/>
  <c r="S47" i="1"/>
  <c r="S46" i="1"/>
  <c r="S48" i="1"/>
  <c r="R47" i="1"/>
  <c r="R48" i="1"/>
  <c r="R46" i="1"/>
  <c r="Q46" i="1"/>
  <c r="Q48" i="1"/>
  <c r="N46" i="1"/>
  <c r="N47" i="1"/>
  <c r="N48" i="1"/>
  <c r="T44" i="1"/>
  <c r="T47" i="1"/>
  <c r="T48" i="1"/>
  <c r="Q44" i="1"/>
  <c r="N44" i="1"/>
  <c r="R44" i="1"/>
  <c r="U47" i="1"/>
  <c r="U46" i="1"/>
  <c r="U48" i="1"/>
  <c r="S44" i="1"/>
  <c r="C7" i="1"/>
  <c r="D7" i="1"/>
  <c r="E7" i="1"/>
  <c r="F7" i="1"/>
  <c r="B7" i="1"/>
  <c r="G3" i="1"/>
  <c r="G4" i="1"/>
  <c r="G5" i="1"/>
  <c r="G6" i="1"/>
  <c r="G2" i="1"/>
  <c r="M48" i="1" l="1"/>
  <c r="H4" i="1"/>
  <c r="D9" i="1"/>
  <c r="V21" i="1" l="1"/>
  <c r="N37" i="1" l="1"/>
  <c r="M34" i="1" s="1"/>
</calcChain>
</file>

<file path=xl/sharedStrings.xml><?xml version="1.0" encoding="utf-8"?>
<sst xmlns="http://schemas.openxmlformats.org/spreadsheetml/2006/main" count="134" uniqueCount="68">
  <si>
    <t>Max</t>
  </si>
  <si>
    <t>Min</t>
  </si>
  <si>
    <t>B1</t>
  </si>
  <si>
    <t>B2</t>
  </si>
  <si>
    <t>B4</t>
  </si>
  <si>
    <t>A1</t>
  </si>
  <si>
    <t>A3</t>
  </si>
  <si>
    <t>A4</t>
  </si>
  <si>
    <t>A5</t>
  </si>
  <si>
    <t>B3</t>
  </si>
  <si>
    <t>B5</t>
  </si>
  <si>
    <t>A2</t>
  </si>
  <si>
    <t>Спрощена платіжна матриця</t>
  </si>
  <si>
    <t>bi</t>
  </si>
  <si>
    <t>Q</t>
  </si>
  <si>
    <t>F</t>
  </si>
  <si>
    <t>C</t>
  </si>
  <si>
    <t>Симплекс таблиця №1</t>
  </si>
  <si>
    <t>x0</t>
  </si>
  <si>
    <t>x1</t>
  </si>
  <si>
    <t>x4</t>
  </si>
  <si>
    <t>x5</t>
  </si>
  <si>
    <t>x6</t>
  </si>
  <si>
    <t>x7</t>
  </si>
  <si>
    <t>x2</t>
  </si>
  <si>
    <t>x3</t>
  </si>
  <si>
    <t>min</t>
  </si>
  <si>
    <t>Симплекс таблиця №2</t>
  </si>
  <si>
    <t>X0</t>
  </si>
  <si>
    <t>X1</t>
  </si>
  <si>
    <t>Симплекс таблиця №3</t>
  </si>
  <si>
    <t>X2</t>
  </si>
  <si>
    <t>Симплекс таблиця №4</t>
  </si>
  <si>
    <t>X3</t>
  </si>
  <si>
    <t>X4</t>
  </si>
  <si>
    <t>Матриця A1</t>
  </si>
  <si>
    <t>С1</t>
  </si>
  <si>
    <t>Обернена матриця А1</t>
  </si>
  <si>
    <t>y1</t>
  </si>
  <si>
    <t>y2</t>
  </si>
  <si>
    <t>y3</t>
  </si>
  <si>
    <t>y4</t>
  </si>
  <si>
    <t>F(X)</t>
  </si>
  <si>
    <t>Y1</t>
  </si>
  <si>
    <t>Y2</t>
  </si>
  <si>
    <t>Y3</t>
  </si>
  <si>
    <t>Y4</t>
  </si>
  <si>
    <t>F(Y)</t>
  </si>
  <si>
    <t>V</t>
  </si>
  <si>
    <t>p1</t>
  </si>
  <si>
    <t>p2</t>
  </si>
  <si>
    <t>p3</t>
  </si>
  <si>
    <t>q1</t>
  </si>
  <si>
    <t>q2</t>
  </si>
  <si>
    <t>q3</t>
  </si>
  <si>
    <t>q4</t>
  </si>
  <si>
    <t>В4</t>
  </si>
  <si>
    <t>А2</t>
  </si>
  <si>
    <t>А3</t>
  </si>
  <si>
    <t>А4</t>
  </si>
  <si>
    <t>х4</t>
  </si>
  <si>
    <t>х5</t>
  </si>
  <si>
    <t>х6</t>
  </si>
  <si>
    <t>х7</t>
  </si>
  <si>
    <t>х8</t>
  </si>
  <si>
    <t>х1</t>
  </si>
  <si>
    <t>х3</t>
  </si>
  <si>
    <t>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</si>
</sst>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5" xfId="0" applyBorder="1"/>
    <xf numFmtId="0" fontId="0" fillId="0" borderId="6" xfId="0" applyBorder="1"/>
    <xf numFmtId="0" fontId="0" fillId="0" borderId="3" xfId="0" applyBorder="1"/>
    <xf numFmtId="0" fontId="0" fillId="0" borderId="5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/>
    <xf numFmtId="0" fontId="0" fillId="0" borderId="1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5" xfId="0" applyFill="1" applyBorder="1"/>
    <xf numFmtId="0" fontId="0" fillId="0" borderId="0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/>
    <xf numFmtId="0" fontId="0" fillId="0" borderId="0" xfId="0" applyAlignment="1">
      <alignment horizontal="center"/>
    </xf>
    <xf numFmtId="0" fontId="0" fillId="0" borderId="5" xfId="0" applyFill="1" applyBorder="1" applyAlignment="1">
      <alignment horizontal="center" vertical="center"/>
    </xf>
    <xf numFmtId="0" fontId="0" fillId="0" borderId="9" xfId="0" applyFill="1" applyBorder="1" applyAlignment="1">
      <alignment horizontal="center"/>
    </xf>
    <xf numFmtId="0" fontId="0" fillId="0" borderId="6" xfId="0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/>
    <xf numFmtId="0" fontId="0" fillId="0" borderId="13" xfId="0" applyBorder="1"/>
    <xf numFmtId="0" fontId="0" fillId="0" borderId="14" xfId="0" applyBorder="1"/>
    <xf numFmtId="0" fontId="0" fillId="0" borderId="9" xfId="0" applyBorder="1"/>
    <xf numFmtId="0" fontId="0" fillId="0" borderId="11" xfId="0" applyBorder="1"/>
    <xf numFmtId="0" fontId="0" fillId="0" borderId="10" xfId="0" applyBorder="1"/>
    <xf numFmtId="0" fontId="0" fillId="0" borderId="15" xfId="0" applyBorder="1"/>
    <xf numFmtId="0" fontId="0" fillId="0" borderId="12" xfId="0" applyBorder="1"/>
    <xf numFmtId="0" fontId="0" fillId="0" borderId="4" xfId="0" applyBorder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0" fillId="0" borderId="9" xfId="0" applyFill="1" applyBorder="1"/>
    <xf numFmtId="0" fontId="0" fillId="0" borderId="10" xfId="0" applyFill="1" applyBorder="1"/>
    <xf numFmtId="0" fontId="0" fillId="0" borderId="12" xfId="0" applyFill="1" applyBorder="1"/>
    <xf numFmtId="0" fontId="0" fillId="0" borderId="4" xfId="0" applyFill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/>
    <xf numFmtId="0" fontId="0" fillId="3" borderId="5" xfId="0" applyFill="1" applyBorder="1" applyAlignment="1">
      <alignment horizontal="center" vertical="center"/>
    </xf>
    <xf numFmtId="0" fontId="0" fillId="3" borderId="5" xfId="0" applyFill="1" applyBorder="1"/>
    <xf numFmtId="0" fontId="0" fillId="3" borderId="6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1" xfId="0" applyFill="1" applyBorder="1"/>
    <xf numFmtId="0" fontId="0" fillId="0" borderId="8" xfId="0" applyFill="1" applyBorder="1" applyAlignment="1">
      <alignment horizontal="center"/>
    </xf>
    <xf numFmtId="0" fontId="0" fillId="4" borderId="3" xfId="0" applyFill="1" applyBorder="1"/>
    <xf numFmtId="0" fontId="0" fillId="4" borderId="3" xfId="0" applyFill="1" applyBorder="1" applyAlignment="1">
      <alignment horizontal="center"/>
    </xf>
    <xf numFmtId="0" fontId="0" fillId="4" borderId="1" xfId="0" applyFill="1" applyBorder="1"/>
    <xf numFmtId="0" fontId="0" fillId="4" borderId="5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0" fillId="5" borderId="2" xfId="0" applyFill="1" applyBorder="1"/>
    <xf numFmtId="0" fontId="0" fillId="5" borderId="1" xfId="0" applyFill="1" applyBorder="1"/>
    <xf numFmtId="0" fontId="0" fillId="6" borderId="5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9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6"/>
  <sheetViews>
    <sheetView tabSelected="1" topLeftCell="A11" workbookViewId="0">
      <selection activeCell="G9" sqref="G9"/>
    </sheetView>
  </sheetViews>
  <sheetFormatPr defaultRowHeight="14.4" x14ac:dyDescent="0.3"/>
  <cols>
    <col min="2" max="2" width="12.6640625" bestFit="1" customWidth="1"/>
    <col min="3" max="3" width="9.33203125" bestFit="1" customWidth="1"/>
    <col min="4" max="4" width="12.6640625" bestFit="1" customWidth="1"/>
  </cols>
  <sheetData>
    <row r="1" spans="1:30" ht="18" thickBot="1" x14ac:dyDescent="0.35">
      <c r="B1" s="12" t="s">
        <v>2</v>
      </c>
      <c r="C1" s="13" t="s">
        <v>3</v>
      </c>
      <c r="D1" s="13" t="s">
        <v>9</v>
      </c>
      <c r="E1" s="13" t="s">
        <v>4</v>
      </c>
      <c r="F1" s="13" t="s">
        <v>10</v>
      </c>
      <c r="K1" s="25"/>
      <c r="L1" s="26"/>
      <c r="M1" s="25"/>
      <c r="N1" s="25"/>
      <c r="O1" s="25"/>
      <c r="P1" s="25"/>
      <c r="Q1" s="25"/>
      <c r="R1" s="25"/>
      <c r="S1" s="25"/>
      <c r="T1" s="25"/>
      <c r="U1" s="25"/>
      <c r="V1" s="25"/>
    </row>
    <row r="2" spans="1:30" ht="18" thickBot="1" x14ac:dyDescent="0.35">
      <c r="A2" s="12" t="s">
        <v>5</v>
      </c>
      <c r="B2" s="1">
        <v>5</v>
      </c>
      <c r="C2" s="2">
        <v>12</v>
      </c>
      <c r="D2" s="2">
        <v>11</v>
      </c>
      <c r="E2" s="2">
        <v>13</v>
      </c>
      <c r="F2" s="2">
        <v>12</v>
      </c>
      <c r="G2" s="5">
        <f>MIN(B2:F2)</f>
        <v>5</v>
      </c>
      <c r="K2" s="26"/>
      <c r="L2" s="68" t="s">
        <v>17</v>
      </c>
      <c r="M2" s="68"/>
      <c r="N2" s="68"/>
      <c r="O2" s="68"/>
      <c r="P2" s="68"/>
      <c r="Q2" s="68"/>
      <c r="R2" s="68"/>
      <c r="S2" s="68"/>
      <c r="T2" s="68"/>
      <c r="U2" s="68"/>
      <c r="V2" s="29"/>
      <c r="AA2" s="62" t="s">
        <v>35</v>
      </c>
      <c r="AB2" s="63"/>
      <c r="AC2" s="63"/>
      <c r="AD2" s="64"/>
    </row>
    <row r="3" spans="1:30" ht="18" thickBot="1" x14ac:dyDescent="0.35">
      <c r="A3" s="14" t="s">
        <v>11</v>
      </c>
      <c r="B3" s="3">
        <v>5</v>
      </c>
      <c r="C3" s="4">
        <v>8</v>
      </c>
      <c r="D3" s="4">
        <v>12</v>
      </c>
      <c r="E3" s="4">
        <v>13</v>
      </c>
      <c r="F3" s="4">
        <v>11</v>
      </c>
      <c r="G3" s="6">
        <f>MIN(B3:F3)</f>
        <v>5</v>
      </c>
      <c r="H3" s="8" t="s">
        <v>0</v>
      </c>
      <c r="K3" s="26"/>
      <c r="M3" s="21" t="s">
        <v>16</v>
      </c>
      <c r="N3" s="18">
        <v>1</v>
      </c>
      <c r="O3" s="18">
        <v>1</v>
      </c>
      <c r="P3" s="18">
        <v>1</v>
      </c>
      <c r="Q3" s="18">
        <v>1</v>
      </c>
      <c r="R3" s="18">
        <v>0</v>
      </c>
      <c r="S3" s="18">
        <v>0</v>
      </c>
      <c r="T3" s="18">
        <v>0</v>
      </c>
      <c r="U3" s="18">
        <v>0</v>
      </c>
      <c r="V3" s="19"/>
      <c r="Z3" s="34"/>
      <c r="AA3" s="51">
        <v>5</v>
      </c>
      <c r="AB3" s="52">
        <v>11</v>
      </c>
      <c r="AC3" s="52">
        <v>13</v>
      </c>
      <c r="AD3" s="52">
        <v>1</v>
      </c>
    </row>
    <row r="4" spans="1:30" ht="18" thickBot="1" x14ac:dyDescent="0.35">
      <c r="A4" s="14" t="s">
        <v>6</v>
      </c>
      <c r="B4" s="3">
        <v>8</v>
      </c>
      <c r="C4" s="4">
        <v>12</v>
      </c>
      <c r="D4" s="4">
        <v>5</v>
      </c>
      <c r="E4" s="4">
        <v>13</v>
      </c>
      <c r="F4" s="4">
        <v>8</v>
      </c>
      <c r="G4" s="6">
        <f>MIN(B4:F4)</f>
        <v>5</v>
      </c>
      <c r="H4" s="87">
        <f>MAX(G2:G6)</f>
        <v>8</v>
      </c>
      <c r="K4" s="26"/>
      <c r="L4" s="18" t="s">
        <v>13</v>
      </c>
      <c r="M4" s="16" t="s">
        <v>18</v>
      </c>
      <c r="N4" s="69" t="s">
        <v>19</v>
      </c>
      <c r="O4" s="18" t="s">
        <v>24</v>
      </c>
      <c r="P4" s="17" t="s">
        <v>25</v>
      </c>
      <c r="Q4" s="40" t="s">
        <v>60</v>
      </c>
      <c r="R4" s="18" t="s">
        <v>61</v>
      </c>
      <c r="S4" s="18" t="s">
        <v>62</v>
      </c>
      <c r="T4" s="18" t="s">
        <v>63</v>
      </c>
      <c r="U4" s="17" t="s">
        <v>64</v>
      </c>
      <c r="V4" s="20" t="s">
        <v>14</v>
      </c>
      <c r="AA4" s="53">
        <v>5</v>
      </c>
      <c r="AB4" s="54">
        <v>12</v>
      </c>
      <c r="AC4" s="54">
        <v>13</v>
      </c>
      <c r="AD4" s="54">
        <v>0</v>
      </c>
    </row>
    <row r="5" spans="1:30" ht="18" thickBot="1" x14ac:dyDescent="0.35">
      <c r="A5" s="14" t="s">
        <v>7</v>
      </c>
      <c r="B5" s="3">
        <v>12</v>
      </c>
      <c r="C5" s="4">
        <v>10</v>
      </c>
      <c r="D5" s="4">
        <v>13</v>
      </c>
      <c r="E5" s="4">
        <v>8</v>
      </c>
      <c r="F5" s="4">
        <v>12</v>
      </c>
      <c r="G5" s="6">
        <f>MIN(B5:F5)</f>
        <v>8</v>
      </c>
      <c r="K5" s="26"/>
      <c r="L5" s="30" t="s">
        <v>20</v>
      </c>
      <c r="M5" s="35">
        <v>1</v>
      </c>
      <c r="N5" s="70">
        <v>5</v>
      </c>
      <c r="O5" s="27">
        <v>12</v>
      </c>
      <c r="P5" s="36">
        <v>11</v>
      </c>
      <c r="Q5" s="31">
        <v>13</v>
      </c>
      <c r="R5" s="30">
        <v>1</v>
      </c>
      <c r="S5" s="30">
        <v>0</v>
      </c>
      <c r="T5" s="30">
        <v>0</v>
      </c>
      <c r="U5" s="31">
        <v>0</v>
      </c>
      <c r="V5" s="28">
        <f>M5/N5</f>
        <v>0.2</v>
      </c>
      <c r="AA5" s="53">
        <v>8</v>
      </c>
      <c r="AB5" s="54">
        <v>5</v>
      </c>
      <c r="AC5" s="54">
        <v>13</v>
      </c>
      <c r="AD5" s="54">
        <v>0</v>
      </c>
    </row>
    <row r="6" spans="1:30" ht="18" thickBot="1" x14ac:dyDescent="0.35">
      <c r="A6" s="14" t="s">
        <v>8</v>
      </c>
      <c r="B6" s="3">
        <v>5</v>
      </c>
      <c r="C6" s="4">
        <v>11</v>
      </c>
      <c r="D6" s="4">
        <v>6</v>
      </c>
      <c r="E6" s="4">
        <v>10</v>
      </c>
      <c r="F6" s="4">
        <v>7</v>
      </c>
      <c r="G6" s="7">
        <f>MIN(B6:F6)</f>
        <v>5</v>
      </c>
      <c r="K6" s="26"/>
      <c r="L6" s="30" t="s">
        <v>21</v>
      </c>
      <c r="M6" s="37">
        <v>1</v>
      </c>
      <c r="N6" s="71">
        <v>5</v>
      </c>
      <c r="O6" s="30">
        <v>8</v>
      </c>
      <c r="P6" s="31">
        <v>12</v>
      </c>
      <c r="Q6" s="31">
        <v>13</v>
      </c>
      <c r="R6" s="30">
        <v>0</v>
      </c>
      <c r="S6" s="30">
        <v>1</v>
      </c>
      <c r="T6" s="30">
        <v>0</v>
      </c>
      <c r="U6" s="31">
        <v>0</v>
      </c>
      <c r="V6" s="28">
        <f>M6/N6</f>
        <v>0.2</v>
      </c>
      <c r="AA6" s="53">
        <v>12</v>
      </c>
      <c r="AB6" s="54">
        <v>13</v>
      </c>
      <c r="AC6" s="54">
        <v>8</v>
      </c>
      <c r="AD6" s="54">
        <v>0</v>
      </c>
    </row>
    <row r="7" spans="1:30" ht="15" thickBot="1" x14ac:dyDescent="0.35">
      <c r="B7" s="9">
        <f>MAX(B2:B6)</f>
        <v>12</v>
      </c>
      <c r="C7" s="10">
        <f t="shared" ref="C7:F7" si="0">MAX(C2:C6)</f>
        <v>12</v>
      </c>
      <c r="D7" s="10">
        <f t="shared" si="0"/>
        <v>13</v>
      </c>
      <c r="E7" s="10">
        <f t="shared" si="0"/>
        <v>13</v>
      </c>
      <c r="F7" s="11">
        <f t="shared" si="0"/>
        <v>12</v>
      </c>
      <c r="K7" s="26"/>
      <c r="L7" s="30" t="s">
        <v>22</v>
      </c>
      <c r="M7" s="37">
        <v>1</v>
      </c>
      <c r="N7" s="71">
        <v>8</v>
      </c>
      <c r="O7" s="30">
        <v>12</v>
      </c>
      <c r="P7" s="31">
        <v>5</v>
      </c>
      <c r="Q7" s="31">
        <v>13</v>
      </c>
      <c r="R7" s="30">
        <v>0</v>
      </c>
      <c r="S7" s="30">
        <v>0</v>
      </c>
      <c r="T7" s="30">
        <v>1</v>
      </c>
      <c r="U7" s="31">
        <v>0</v>
      </c>
      <c r="V7" s="28">
        <f>M7/N7</f>
        <v>0.125</v>
      </c>
    </row>
    <row r="8" spans="1:30" ht="15" thickBot="1" x14ac:dyDescent="0.35">
      <c r="D8" s="8" t="s">
        <v>1</v>
      </c>
      <c r="K8" s="26"/>
      <c r="L8" s="24" t="s">
        <v>23</v>
      </c>
      <c r="M8" s="73">
        <v>1</v>
      </c>
      <c r="N8" s="72">
        <v>12</v>
      </c>
      <c r="O8" s="72">
        <v>10</v>
      </c>
      <c r="P8" s="74">
        <v>13</v>
      </c>
      <c r="Q8" s="74">
        <v>8</v>
      </c>
      <c r="R8" s="72">
        <v>0</v>
      </c>
      <c r="S8" s="72">
        <v>0</v>
      </c>
      <c r="T8" s="72">
        <v>0</v>
      </c>
      <c r="U8" s="74">
        <v>1</v>
      </c>
      <c r="V8" s="75">
        <f>M8/N8</f>
        <v>8.3333333333333329E-2</v>
      </c>
      <c r="AA8" s="62" t="s">
        <v>36</v>
      </c>
      <c r="AB8" s="63"/>
      <c r="AC8" s="63"/>
      <c r="AD8" s="64"/>
    </row>
    <row r="9" spans="1:30" ht="15" thickBot="1" x14ac:dyDescent="0.35">
      <c r="D9" s="86">
        <f>MIN(B7:F7)</f>
        <v>12</v>
      </c>
      <c r="J9" s="19"/>
      <c r="K9" s="19"/>
      <c r="L9" s="29"/>
      <c r="M9" s="20">
        <f>N3*N12+O3*O12+P3*P12+R3*R12+S3*S12+T3*T12+U3*U12</f>
        <v>0</v>
      </c>
      <c r="N9" s="69">
        <v>-1</v>
      </c>
      <c r="O9" s="20">
        <v>-1</v>
      </c>
      <c r="P9" s="20">
        <v>-1</v>
      </c>
      <c r="Q9" s="20">
        <v>-1</v>
      </c>
      <c r="R9" s="20">
        <v>0</v>
      </c>
      <c r="S9" s="20">
        <v>0</v>
      </c>
      <c r="T9" s="20">
        <v>0</v>
      </c>
      <c r="U9" s="38">
        <v>0</v>
      </c>
      <c r="V9" s="84">
        <f>MIN(V5:V8)</f>
        <v>8.3333333333333329E-2</v>
      </c>
      <c r="AA9" s="21">
        <v>1</v>
      </c>
      <c r="AB9" s="18">
        <v>1</v>
      </c>
      <c r="AC9" s="18">
        <v>1</v>
      </c>
      <c r="AD9" s="23">
        <v>0</v>
      </c>
    </row>
    <row r="10" spans="1:30" ht="15" thickBot="1" x14ac:dyDescent="0.35">
      <c r="J10" s="19"/>
      <c r="K10" s="33"/>
      <c r="L10" s="33"/>
      <c r="M10" s="20" t="s">
        <v>15</v>
      </c>
      <c r="N10" s="33"/>
      <c r="O10" s="33"/>
      <c r="P10" s="33"/>
      <c r="Q10" s="33"/>
      <c r="R10" s="33"/>
      <c r="S10" s="33"/>
      <c r="T10" s="33"/>
      <c r="U10" s="33"/>
      <c r="V10" s="20" t="s">
        <v>26</v>
      </c>
    </row>
    <row r="11" spans="1:30" ht="18.600000000000001" customHeight="1" thickBot="1" x14ac:dyDescent="0.4">
      <c r="B11" s="65" t="s">
        <v>12</v>
      </c>
      <c r="C11" s="66"/>
      <c r="D11" s="66"/>
      <c r="E11" s="66"/>
      <c r="F11" s="67"/>
      <c r="J11" s="19"/>
      <c r="K11" s="19"/>
      <c r="L11" s="29"/>
      <c r="M11" s="19"/>
      <c r="N11" s="19"/>
      <c r="O11" s="19"/>
      <c r="P11" s="19"/>
      <c r="Q11" s="19"/>
      <c r="R11" s="19"/>
      <c r="S11" s="19"/>
      <c r="T11" s="19"/>
      <c r="U11" s="19"/>
      <c r="V11" s="19"/>
      <c r="AA11" s="62" t="s">
        <v>37</v>
      </c>
      <c r="AB11" s="63"/>
      <c r="AC11" s="63"/>
      <c r="AD11" s="64"/>
    </row>
    <row r="12" spans="1:30" ht="15" customHeight="1" thickBot="1" x14ac:dyDescent="0.35">
      <c r="B12" s="12"/>
      <c r="C12" s="13" t="s">
        <v>2</v>
      </c>
      <c r="D12" s="13" t="s">
        <v>3</v>
      </c>
      <c r="E12" s="13" t="s">
        <v>9</v>
      </c>
      <c r="F12" s="15" t="s">
        <v>56</v>
      </c>
      <c r="J12" s="19"/>
      <c r="K12" s="29"/>
      <c r="L12" s="29"/>
      <c r="M12" s="39" t="s">
        <v>28</v>
      </c>
      <c r="N12" s="20">
        <v>0</v>
      </c>
      <c r="O12" s="20">
        <v>0</v>
      </c>
      <c r="P12" s="20">
        <v>0</v>
      </c>
      <c r="Q12" s="20">
        <v>0</v>
      </c>
      <c r="R12" s="20">
        <v>1</v>
      </c>
      <c r="S12" s="20">
        <v>1</v>
      </c>
      <c r="T12" s="20">
        <v>1</v>
      </c>
      <c r="U12" s="38">
        <v>1</v>
      </c>
      <c r="V12" s="29"/>
      <c r="AA12" s="42">
        <f t="array" ref="AA12:AD15">MINVERSE(AA3:AD6)</f>
        <v>0</v>
      </c>
      <c r="AB12" s="42">
        <v>-0.12512124151309409</v>
      </c>
      <c r="AC12" s="42">
        <v>7.0805043646944718E-2</v>
      </c>
      <c r="AD12" s="42">
        <v>8.8263821532492737E-2</v>
      </c>
    </row>
    <row r="13" spans="1:30" ht="15" customHeight="1" thickBot="1" x14ac:dyDescent="0.35">
      <c r="B13" s="14" t="s">
        <v>5</v>
      </c>
      <c r="C13" s="15">
        <v>5</v>
      </c>
      <c r="D13" s="15">
        <v>12</v>
      </c>
      <c r="E13" s="15">
        <v>11</v>
      </c>
      <c r="F13" s="15">
        <v>13</v>
      </c>
      <c r="J13" s="19"/>
      <c r="K13" s="29"/>
      <c r="L13" s="29"/>
      <c r="M13" s="32"/>
      <c r="N13" s="19"/>
      <c r="O13" s="19"/>
      <c r="P13" s="19"/>
      <c r="Q13" s="19"/>
      <c r="R13" s="19"/>
      <c r="S13" s="19"/>
      <c r="T13" s="19"/>
      <c r="U13" s="19"/>
      <c r="V13" s="19"/>
      <c r="AA13" s="42">
        <v>0</v>
      </c>
      <c r="AB13" s="10">
        <v>8.9233753637245394E-2</v>
      </c>
      <c r="AC13" s="42">
        <v>-0.11251212415130941</v>
      </c>
      <c r="AD13" s="11">
        <v>3.782735208535401E-2</v>
      </c>
    </row>
    <row r="14" spans="1:30" ht="15" customHeight="1" thickBot="1" x14ac:dyDescent="0.35">
      <c r="B14" s="14" t="s">
        <v>57</v>
      </c>
      <c r="C14" s="15">
        <v>5</v>
      </c>
      <c r="D14" s="15">
        <v>8</v>
      </c>
      <c r="E14" s="15">
        <v>12</v>
      </c>
      <c r="F14" s="15">
        <v>13</v>
      </c>
      <c r="J14" s="19"/>
      <c r="K14" s="29"/>
      <c r="L14" s="68" t="s">
        <v>27</v>
      </c>
      <c r="M14" s="68"/>
      <c r="N14" s="68"/>
      <c r="O14" s="68"/>
      <c r="P14" s="68"/>
      <c r="Q14" s="68"/>
      <c r="R14" s="68"/>
      <c r="S14" s="68"/>
      <c r="T14" s="68"/>
      <c r="U14" s="68"/>
      <c r="V14" s="29"/>
      <c r="AA14" s="42">
        <v>0</v>
      </c>
      <c r="AB14" s="10">
        <v>4.2677012609117361E-2</v>
      </c>
      <c r="AC14" s="42">
        <v>7.662463627546072E-2</v>
      </c>
      <c r="AD14" s="11">
        <v>-6.8865179437439375E-2</v>
      </c>
    </row>
    <row r="15" spans="1:30" ht="15" customHeight="1" thickBot="1" x14ac:dyDescent="0.35">
      <c r="B15" s="14" t="s">
        <v>58</v>
      </c>
      <c r="C15" s="15">
        <v>8</v>
      </c>
      <c r="D15" s="15">
        <v>12</v>
      </c>
      <c r="E15" s="15">
        <v>5</v>
      </c>
      <c r="F15" s="15">
        <v>13</v>
      </c>
      <c r="J15" s="19"/>
      <c r="K15" s="29"/>
      <c r="M15" s="21" t="s">
        <v>16</v>
      </c>
      <c r="N15" s="18">
        <v>1</v>
      </c>
      <c r="O15" s="18">
        <v>1</v>
      </c>
      <c r="P15" s="18">
        <v>1</v>
      </c>
      <c r="Q15" s="18">
        <v>1</v>
      </c>
      <c r="R15" s="18">
        <v>0</v>
      </c>
      <c r="S15" s="18">
        <v>0</v>
      </c>
      <c r="T15" s="18">
        <v>0</v>
      </c>
      <c r="U15" s="18">
        <v>0</v>
      </c>
      <c r="V15" s="19"/>
      <c r="AA15" s="7">
        <v>1</v>
      </c>
      <c r="AB15" s="49">
        <v>-0.91076624636275461</v>
      </c>
      <c r="AC15" s="7">
        <v>-0.11251212415130946</v>
      </c>
      <c r="AD15" s="50">
        <v>3.7827352085354052E-2</v>
      </c>
    </row>
    <row r="16" spans="1:30" ht="15" customHeight="1" thickBot="1" x14ac:dyDescent="0.35">
      <c r="B16" s="14" t="s">
        <v>59</v>
      </c>
      <c r="C16" s="15">
        <v>12</v>
      </c>
      <c r="D16" s="15">
        <v>10</v>
      </c>
      <c r="E16" s="15">
        <v>13</v>
      </c>
      <c r="F16" s="15">
        <v>8</v>
      </c>
      <c r="J16" s="19"/>
      <c r="K16" s="29"/>
      <c r="L16" s="18" t="s">
        <v>13</v>
      </c>
      <c r="M16" s="16" t="s">
        <v>18</v>
      </c>
      <c r="N16" s="18" t="s">
        <v>19</v>
      </c>
      <c r="O16" s="18" t="s">
        <v>24</v>
      </c>
      <c r="P16" s="40" t="s">
        <v>25</v>
      </c>
      <c r="Q16" s="81" t="s">
        <v>60</v>
      </c>
      <c r="R16" s="18" t="s">
        <v>61</v>
      </c>
      <c r="S16" s="18" t="s">
        <v>62</v>
      </c>
      <c r="T16" s="18" t="s">
        <v>63</v>
      </c>
      <c r="U16" s="40" t="s">
        <v>64</v>
      </c>
      <c r="V16" s="20" t="s">
        <v>14</v>
      </c>
    </row>
    <row r="17" spans="1:31" ht="15" thickBot="1" x14ac:dyDescent="0.35">
      <c r="J17" s="19"/>
      <c r="K17" s="19"/>
      <c r="L17" s="30" t="s">
        <v>61</v>
      </c>
      <c r="M17" s="76">
        <f>M5-M20*5</f>
        <v>0.58333333333333337</v>
      </c>
      <c r="N17" s="76">
        <f>N5-N20*5</f>
        <v>0</v>
      </c>
      <c r="O17" s="76">
        <f>O5-O20*5</f>
        <v>7.833333333333333</v>
      </c>
      <c r="P17" s="76">
        <f>P5-P20*5</f>
        <v>5.5833333333333339</v>
      </c>
      <c r="Q17" s="82">
        <f>Q5-Q20*5</f>
        <v>9.6666666666666679</v>
      </c>
      <c r="R17" s="76">
        <f>R5-R20*5</f>
        <v>1</v>
      </c>
      <c r="S17" s="76">
        <f>S5-S20*5</f>
        <v>0</v>
      </c>
      <c r="T17" s="76">
        <f>T5-T20*5</f>
        <v>0</v>
      </c>
      <c r="U17" s="76">
        <f>U5-U20*5</f>
        <v>-0.41666666666666663</v>
      </c>
      <c r="V17" s="77">
        <f>M17/Q17</f>
        <v>6.0344827586206892E-2</v>
      </c>
      <c r="AA17" s="99" t="s">
        <v>38</v>
      </c>
      <c r="AB17" s="99" t="s">
        <v>39</v>
      </c>
      <c r="AC17" s="99" t="s">
        <v>40</v>
      </c>
      <c r="AD17" s="99" t="s">
        <v>41</v>
      </c>
      <c r="AE17" s="100" t="s">
        <v>15</v>
      </c>
    </row>
    <row r="18" spans="1:31" ht="15" thickBot="1" x14ac:dyDescent="0.35">
      <c r="A18" s="43"/>
      <c r="B18" s="44"/>
      <c r="C18" s="44"/>
      <c r="D18" s="44"/>
      <c r="E18" s="44"/>
      <c r="F18" s="44"/>
      <c r="G18" s="44"/>
      <c r="H18" s="44"/>
      <c r="I18" s="44"/>
      <c r="J18" s="58"/>
      <c r="K18" s="19"/>
      <c r="L18" s="30" t="s">
        <v>62</v>
      </c>
      <c r="M18" s="78">
        <f>M6-M20*5</f>
        <v>0.58333333333333337</v>
      </c>
      <c r="N18" s="78">
        <f>N6-N20*5</f>
        <v>0</v>
      </c>
      <c r="O18" s="78">
        <f>O6-O20*5</f>
        <v>3.833333333333333</v>
      </c>
      <c r="P18" s="78">
        <f>P6-P20*5</f>
        <v>6.5833333333333339</v>
      </c>
      <c r="Q18" s="83">
        <f>Q6-Q20*5</f>
        <v>9.6666666666666679</v>
      </c>
      <c r="R18" s="78">
        <f>R6-R20*5</f>
        <v>0</v>
      </c>
      <c r="S18" s="78">
        <f>S6-S20*5</f>
        <v>1</v>
      </c>
      <c r="T18" s="78">
        <f>T6-T20*5</f>
        <v>0</v>
      </c>
      <c r="U18" s="78">
        <f>U6-U20*5</f>
        <v>-0.41666666666666663</v>
      </c>
      <c r="V18" s="77">
        <f t="shared" ref="V18:V20" si="1">M18/Q18</f>
        <v>6.0344827586206892E-2</v>
      </c>
      <c r="AA18" s="41">
        <f t="array" ref="AA18:AD18">MMULT(AA9:AD9,AA12:AD15)</f>
        <v>0</v>
      </c>
      <c r="AB18" s="41">
        <v>6.7895247332686662E-3</v>
      </c>
      <c r="AC18" s="41">
        <v>3.4917555771096023E-2</v>
      </c>
      <c r="AD18" s="41">
        <v>5.7225994180407372E-2</v>
      </c>
      <c r="AE18" s="50">
        <f>SUM(AA18:AD18)</f>
        <v>9.8933074684772054E-2</v>
      </c>
    </row>
    <row r="19" spans="1:31" ht="15" thickBot="1" x14ac:dyDescent="0.35">
      <c r="A19" s="46"/>
      <c r="B19" s="25"/>
      <c r="C19" s="25"/>
      <c r="D19" s="25"/>
      <c r="E19" s="25"/>
      <c r="F19" s="25"/>
      <c r="G19" s="25"/>
      <c r="H19" s="25"/>
      <c r="I19" s="25"/>
      <c r="J19" s="59"/>
      <c r="K19" s="19"/>
      <c r="L19" s="30" t="s">
        <v>63</v>
      </c>
      <c r="M19" s="83">
        <f>M7-M20*8</f>
        <v>0.33333333333333337</v>
      </c>
      <c r="N19" s="83">
        <f>N7-N20*8</f>
        <v>0</v>
      </c>
      <c r="O19" s="83">
        <f>O7-O20*8</f>
        <v>5.333333333333333</v>
      </c>
      <c r="P19" s="83">
        <f>P7-P20*8</f>
        <v>-3.6666666666666661</v>
      </c>
      <c r="Q19" s="83">
        <f>Q7-Q20*8</f>
        <v>7.666666666666667</v>
      </c>
      <c r="R19" s="83">
        <f>R7-R20*8</f>
        <v>0</v>
      </c>
      <c r="S19" s="83">
        <f>S7-S20*8</f>
        <v>0</v>
      </c>
      <c r="T19" s="83">
        <f>T7-T20*8</f>
        <v>1</v>
      </c>
      <c r="U19" s="83">
        <f>U7-U20*8</f>
        <v>-0.66666666666666663</v>
      </c>
      <c r="V19" s="75">
        <f t="shared" si="1"/>
        <v>4.3478260869565223E-2</v>
      </c>
    </row>
    <row r="20" spans="1:31" ht="18" thickBot="1" x14ac:dyDescent="0.35">
      <c r="A20" s="46"/>
      <c r="B20" s="91" t="s">
        <v>29</v>
      </c>
      <c r="C20" s="92" t="s">
        <v>31</v>
      </c>
      <c r="D20" s="93" t="s">
        <v>33</v>
      </c>
      <c r="E20" s="92" t="s">
        <v>34</v>
      </c>
      <c r="F20" s="92" t="s">
        <v>42</v>
      </c>
      <c r="G20" s="94" t="s">
        <v>48</v>
      </c>
      <c r="H20" s="45">
        <f>1/F21</f>
        <v>10.107843137254903</v>
      </c>
      <c r="I20" s="25"/>
      <c r="J20" s="47"/>
      <c r="L20" s="24" t="s">
        <v>65</v>
      </c>
      <c r="M20" s="79">
        <f>M8/12</f>
        <v>8.3333333333333329E-2</v>
      </c>
      <c r="N20" s="79">
        <f>N8/12</f>
        <v>1</v>
      </c>
      <c r="O20" s="79">
        <f>O8/12</f>
        <v>0.83333333333333337</v>
      </c>
      <c r="P20" s="79">
        <f>P8/12</f>
        <v>1.0833333333333333</v>
      </c>
      <c r="Q20" s="73">
        <f>Q8/12</f>
        <v>0.66666666666666663</v>
      </c>
      <c r="R20" s="79">
        <f>R8/12</f>
        <v>0</v>
      </c>
      <c r="S20" s="79">
        <f>S8/12</f>
        <v>0</v>
      </c>
      <c r="T20" s="79">
        <f>T8/12</f>
        <v>0</v>
      </c>
      <c r="U20" s="79">
        <f>U8/12</f>
        <v>8.3333333333333329E-2</v>
      </c>
      <c r="V20" s="77">
        <f t="shared" si="1"/>
        <v>0.125</v>
      </c>
    </row>
    <row r="21" spans="1:31" ht="16.2" thickBot="1" x14ac:dyDescent="0.35">
      <c r="A21" s="46"/>
      <c r="B21" s="53">
        <f>M56</f>
        <v>3.3947623666343352E-2</v>
      </c>
      <c r="C21" s="56">
        <f>N56</f>
        <v>0</v>
      </c>
      <c r="D21" s="56">
        <f>O56</f>
        <v>1.4548981571290006E-2</v>
      </c>
      <c r="E21" s="77">
        <f>P56</f>
        <v>5.0436469447138706E-2</v>
      </c>
      <c r="F21" s="88">
        <f>Q56</f>
        <v>9.8933074684772054E-2</v>
      </c>
      <c r="G21" s="80" t="s">
        <v>49</v>
      </c>
      <c r="H21" s="96">
        <f>H20*B21</f>
        <v>0.34313725490196079</v>
      </c>
      <c r="I21" s="25"/>
      <c r="J21" s="47"/>
      <c r="L21" s="29"/>
      <c r="M21" s="80">
        <f>SUMPRODUCT(N15:U15,N24:U24)</f>
        <v>8.3333333333333329E-2</v>
      </c>
      <c r="N21" s="80">
        <f>N9+N20*1</f>
        <v>0</v>
      </c>
      <c r="O21" s="80">
        <f>O9+O20*1</f>
        <v>-0.16666666666666663</v>
      </c>
      <c r="P21" s="80">
        <f>P9+P20*1</f>
        <v>8.3333333333333259E-2</v>
      </c>
      <c r="Q21" s="69">
        <f>Q9+Q20*1</f>
        <v>-0.33333333333333337</v>
      </c>
      <c r="R21" s="80">
        <f>R9+R20*1</f>
        <v>0</v>
      </c>
      <c r="S21" s="80">
        <f>S9+S20*1</f>
        <v>0</v>
      </c>
      <c r="T21" s="80">
        <f>T9+T20*1</f>
        <v>0</v>
      </c>
      <c r="U21" s="80">
        <f>U9+U20*1</f>
        <v>8.3333333333333329E-2</v>
      </c>
      <c r="V21" s="77">
        <f>MIN(V17:V20)</f>
        <v>4.3478260869565223E-2</v>
      </c>
    </row>
    <row r="22" spans="1:31" ht="16.2" thickBot="1" x14ac:dyDescent="0.35">
      <c r="A22" s="46"/>
      <c r="B22" s="53">
        <v>5</v>
      </c>
      <c r="C22" s="54">
        <v>12</v>
      </c>
      <c r="D22" s="54">
        <v>11</v>
      </c>
      <c r="E22" s="84">
        <v>13</v>
      </c>
      <c r="F22" s="88">
        <f>SUMPRODUCT(B21:E21,B22:E22)</f>
        <v>0.98545101842870997</v>
      </c>
      <c r="G22" s="80" t="s">
        <v>50</v>
      </c>
      <c r="H22" s="96">
        <f>H20*C21</f>
        <v>0</v>
      </c>
      <c r="I22" s="25"/>
      <c r="J22" s="47"/>
      <c r="L22" s="33"/>
      <c r="M22" s="20" t="s">
        <v>15</v>
      </c>
      <c r="N22" s="33"/>
      <c r="O22" s="33"/>
      <c r="P22" s="33"/>
      <c r="Q22" s="33"/>
      <c r="R22" s="33"/>
      <c r="S22" s="33"/>
      <c r="T22" s="33"/>
      <c r="U22" s="33"/>
      <c r="V22" s="20" t="s">
        <v>26</v>
      </c>
    </row>
    <row r="23" spans="1:31" ht="16.2" thickBot="1" x14ac:dyDescent="0.35">
      <c r="A23" s="46"/>
      <c r="B23" s="53">
        <v>5</v>
      </c>
      <c r="C23" s="54">
        <v>8</v>
      </c>
      <c r="D23" s="54">
        <v>12</v>
      </c>
      <c r="E23" s="84">
        <v>13</v>
      </c>
      <c r="F23" s="88">
        <f>SUMPRODUCT(B21:E21,B23:E23)</f>
        <v>1</v>
      </c>
      <c r="G23" s="80" t="s">
        <v>51</v>
      </c>
      <c r="H23" s="96">
        <f>H20*D21</f>
        <v>0.14705882352941174</v>
      </c>
      <c r="I23" s="25"/>
      <c r="J23" s="47"/>
    </row>
    <row r="24" spans="1:31" ht="16.2" thickBot="1" x14ac:dyDescent="0.35">
      <c r="A24" s="46"/>
      <c r="B24" s="53">
        <v>8</v>
      </c>
      <c r="C24" s="54">
        <v>12</v>
      </c>
      <c r="D24" s="54">
        <v>5</v>
      </c>
      <c r="E24" s="84">
        <v>13</v>
      </c>
      <c r="F24" s="88">
        <f>SUMPRODUCT(B21:E21,B24:E24)</f>
        <v>1</v>
      </c>
      <c r="G24" s="80" t="s">
        <v>67</v>
      </c>
      <c r="H24" s="96">
        <f>H20*E21</f>
        <v>0.50980392156862753</v>
      </c>
      <c r="I24" s="25"/>
      <c r="J24" s="47"/>
      <c r="M24" s="39" t="s">
        <v>29</v>
      </c>
      <c r="N24" s="20">
        <f>M20</f>
        <v>8.3333333333333329E-2</v>
      </c>
      <c r="O24" s="20">
        <v>0</v>
      </c>
      <c r="P24" s="20">
        <v>0</v>
      </c>
      <c r="Q24" s="20">
        <v>0</v>
      </c>
      <c r="R24" s="20">
        <f>M17</f>
        <v>0.58333333333333337</v>
      </c>
      <c r="S24" s="20">
        <f>M18</f>
        <v>0.58333333333333337</v>
      </c>
      <c r="T24" s="20">
        <f>M19</f>
        <v>0.33333333333333337</v>
      </c>
      <c r="U24" s="38">
        <v>0</v>
      </c>
    </row>
    <row r="25" spans="1:31" ht="16.2" thickBot="1" x14ac:dyDescent="0.35">
      <c r="A25" s="46"/>
      <c r="B25" s="53">
        <v>12</v>
      </c>
      <c r="C25" s="54">
        <v>10</v>
      </c>
      <c r="D25" s="54">
        <v>13</v>
      </c>
      <c r="E25" s="84">
        <v>8</v>
      </c>
      <c r="F25" s="88">
        <f>SUMPRODUCT(B21:E21,B25:E25)</f>
        <v>1</v>
      </c>
      <c r="G25" s="25"/>
      <c r="H25" s="25"/>
      <c r="I25" s="25"/>
      <c r="J25" s="47"/>
    </row>
    <row r="26" spans="1:31" x14ac:dyDescent="0.3">
      <c r="A26" s="46"/>
      <c r="B26" s="25"/>
      <c r="C26" s="25"/>
      <c r="D26" s="25"/>
      <c r="E26" s="25"/>
      <c r="F26" s="25"/>
      <c r="G26" s="25"/>
      <c r="H26" s="25"/>
      <c r="I26" s="25"/>
      <c r="J26" s="47"/>
    </row>
    <row r="27" spans="1:31" ht="15" thickBot="1" x14ac:dyDescent="0.35">
      <c r="A27" s="46"/>
      <c r="B27" s="25"/>
      <c r="C27" s="25"/>
      <c r="D27" s="25"/>
      <c r="E27" s="25"/>
      <c r="F27" s="25"/>
      <c r="G27" s="25"/>
      <c r="H27" s="25"/>
      <c r="I27" s="25"/>
      <c r="J27" s="47"/>
      <c r="L27" s="68" t="s">
        <v>30</v>
      </c>
      <c r="M27" s="68"/>
      <c r="N27" s="68"/>
      <c r="O27" s="68"/>
      <c r="P27" s="68"/>
      <c r="Q27" s="68"/>
      <c r="R27" s="68"/>
      <c r="S27" s="68"/>
      <c r="T27" s="68"/>
      <c r="U27" s="68"/>
      <c r="V27" s="29"/>
    </row>
    <row r="28" spans="1:31" ht="18" thickBot="1" x14ac:dyDescent="0.35">
      <c r="A28" s="46"/>
      <c r="B28" s="95" t="s">
        <v>43</v>
      </c>
      <c r="C28" s="95" t="s">
        <v>44</v>
      </c>
      <c r="D28" s="95" t="s">
        <v>45</v>
      </c>
      <c r="E28" s="95" t="s">
        <v>46</v>
      </c>
      <c r="F28" s="95" t="s">
        <v>47</v>
      </c>
      <c r="G28" s="25"/>
      <c r="H28" s="94" t="s">
        <v>48</v>
      </c>
      <c r="I28" s="5">
        <f>1/F29</f>
        <v>10.107843137254903</v>
      </c>
      <c r="J28" s="47"/>
      <c r="M28" s="21" t="s">
        <v>16</v>
      </c>
      <c r="N28" s="18">
        <v>1</v>
      </c>
      <c r="O28" s="18">
        <v>1</v>
      </c>
      <c r="P28" s="18">
        <v>1</v>
      </c>
      <c r="Q28" s="18">
        <v>1</v>
      </c>
      <c r="R28" s="18">
        <v>0</v>
      </c>
      <c r="S28" s="18">
        <v>0</v>
      </c>
      <c r="T28" s="18">
        <v>0</v>
      </c>
      <c r="U28" s="18">
        <v>0</v>
      </c>
      <c r="V28" s="19"/>
    </row>
    <row r="29" spans="1:31" ht="15" thickBot="1" x14ac:dyDescent="0.35">
      <c r="A29" s="46"/>
      <c r="B29" s="8">
        <f>AA18</f>
        <v>0</v>
      </c>
      <c r="C29" s="57">
        <f>AB18</f>
        <v>6.7895247332686662E-3</v>
      </c>
      <c r="D29" s="8">
        <f>AC18</f>
        <v>3.4917555771096023E-2</v>
      </c>
      <c r="E29" s="57">
        <f>AD18</f>
        <v>5.7225994180407372E-2</v>
      </c>
      <c r="F29" s="89">
        <f>AE18</f>
        <v>9.8933074684772054E-2</v>
      </c>
      <c r="G29" s="25"/>
      <c r="H29" s="80" t="s">
        <v>52</v>
      </c>
      <c r="I29" s="97">
        <f>I28*B29</f>
        <v>0</v>
      </c>
      <c r="J29" s="47"/>
      <c r="L29" s="18" t="s">
        <v>13</v>
      </c>
      <c r="M29" s="16" t="s">
        <v>18</v>
      </c>
      <c r="N29" s="18" t="s">
        <v>19</v>
      </c>
      <c r="O29" s="18" t="s">
        <v>24</v>
      </c>
      <c r="P29" s="81" t="s">
        <v>25</v>
      </c>
      <c r="Q29" s="40" t="s">
        <v>60</v>
      </c>
      <c r="R29" s="18" t="s">
        <v>61</v>
      </c>
      <c r="S29" s="18" t="s">
        <v>62</v>
      </c>
      <c r="T29" s="18" t="s">
        <v>63</v>
      </c>
      <c r="U29" s="17" t="s">
        <v>64</v>
      </c>
      <c r="V29" s="20" t="s">
        <v>14</v>
      </c>
    </row>
    <row r="30" spans="1:31" ht="15" thickBot="1" x14ac:dyDescent="0.35">
      <c r="A30" s="46"/>
      <c r="B30" s="8">
        <v>5</v>
      </c>
      <c r="C30" s="57">
        <v>5</v>
      </c>
      <c r="D30" s="8">
        <v>8</v>
      </c>
      <c r="E30" s="57">
        <v>12</v>
      </c>
      <c r="F30" s="89">
        <f>SUMPRODUCT(B29:E29,B30:E30)</f>
        <v>1</v>
      </c>
      <c r="G30" s="25"/>
      <c r="H30" s="80" t="s">
        <v>53</v>
      </c>
      <c r="I30" s="97">
        <f>I28*C29</f>
        <v>6.8627450980392121E-2</v>
      </c>
      <c r="J30" s="47"/>
      <c r="L30" s="30" t="s">
        <v>61</v>
      </c>
      <c r="M30" s="76">
        <f>M17-M32*Q17</f>
        <v>0.16304347826086951</v>
      </c>
      <c r="N30" s="76">
        <f>N17-N32*Q17</f>
        <v>0</v>
      </c>
      <c r="O30" s="76">
        <f>O17-O32*Q17</f>
        <v>1.1086956521739122</v>
      </c>
      <c r="P30" s="82">
        <f>P17-P32*Q17</f>
        <v>10.206521739130434</v>
      </c>
      <c r="Q30" s="76">
        <f>Q17-Q32*Q17</f>
        <v>0</v>
      </c>
      <c r="R30" s="76">
        <f>R17-R32*Q17</f>
        <v>1</v>
      </c>
      <c r="S30" s="76">
        <f>S17-S32*Q17</f>
        <v>0</v>
      </c>
      <c r="T30" s="76">
        <f>T17-T32*Q17</f>
        <v>-1.2608695652173914</v>
      </c>
      <c r="U30" s="76">
        <f>U17-U32*Q17</f>
        <v>0.42391304347826098</v>
      </c>
      <c r="V30" s="77">
        <f>M30/P30</f>
        <v>1.5974440894568686E-2</v>
      </c>
    </row>
    <row r="31" spans="1:31" ht="15" thickBot="1" x14ac:dyDescent="0.35">
      <c r="A31" s="46"/>
      <c r="B31" s="18">
        <v>12</v>
      </c>
      <c r="C31" s="22">
        <v>8</v>
      </c>
      <c r="D31" s="18">
        <v>12</v>
      </c>
      <c r="E31" s="22">
        <v>10</v>
      </c>
      <c r="F31" s="89">
        <f>SUMPRODUCT(B29:E29,B31:E31)</f>
        <v>1.0455868089233753</v>
      </c>
      <c r="G31" s="25"/>
      <c r="H31" s="80" t="s">
        <v>54</v>
      </c>
      <c r="I31" s="97">
        <f>I28*D29</f>
        <v>0.35294117647058826</v>
      </c>
      <c r="J31" s="47"/>
      <c r="L31" s="30" t="s">
        <v>62</v>
      </c>
      <c r="M31" s="83">
        <f>M18-M32*Q18</f>
        <v>0.16304347826086951</v>
      </c>
      <c r="N31" s="83">
        <f>N18-N32*Q18</f>
        <v>0</v>
      </c>
      <c r="O31" s="83">
        <f>O18-O32*Q18</f>
        <v>-2.8913043478260878</v>
      </c>
      <c r="P31" s="83">
        <f>P18-P32*Q18</f>
        <v>11.206521739130434</v>
      </c>
      <c r="Q31" s="83">
        <f>Q18-Q32*Q18</f>
        <v>0</v>
      </c>
      <c r="R31" s="83">
        <f>R18-R32*Q18</f>
        <v>0</v>
      </c>
      <c r="S31" s="83">
        <f>S18-S32*Q18</f>
        <v>1</v>
      </c>
      <c r="T31" s="83">
        <f>T18-T32*Q18</f>
        <v>-1.2608695652173914</v>
      </c>
      <c r="U31" s="83">
        <f>U18-U32*Q18</f>
        <v>0.42391304347826098</v>
      </c>
      <c r="V31" s="75">
        <f t="shared" ref="V31:V33" si="2">M31/P31</f>
        <v>1.4548981571290006E-2</v>
      </c>
    </row>
    <row r="32" spans="1:31" ht="15" thickBot="1" x14ac:dyDescent="0.35">
      <c r="A32" s="46"/>
      <c r="B32" s="18">
        <v>11</v>
      </c>
      <c r="C32" s="22">
        <v>12</v>
      </c>
      <c r="D32" s="18">
        <v>5</v>
      </c>
      <c r="E32" s="22">
        <v>13</v>
      </c>
      <c r="F32" s="89">
        <f>SUMPRODUCT(B29:E29,B32:E32)</f>
        <v>0.99999999999999989</v>
      </c>
      <c r="G32" s="25"/>
      <c r="H32" s="80" t="s">
        <v>55</v>
      </c>
      <c r="I32" s="97">
        <f>I28*E29</f>
        <v>0.57843137254901966</v>
      </c>
      <c r="J32" s="47"/>
      <c r="L32" s="30" t="s">
        <v>60</v>
      </c>
      <c r="M32" s="78">
        <f>M19/Q19</f>
        <v>4.3478260869565223E-2</v>
      </c>
      <c r="N32" s="78">
        <f>N19/Q19</f>
        <v>0</v>
      </c>
      <c r="O32" s="78">
        <f>O19/Q19</f>
        <v>0.69565217391304346</v>
      </c>
      <c r="P32" s="83">
        <f>P19/Q19</f>
        <v>-0.47826086956521729</v>
      </c>
      <c r="Q32" s="78">
        <f>Q19/Q19</f>
        <v>1</v>
      </c>
      <c r="R32" s="78">
        <f>R19/Q19</f>
        <v>0</v>
      </c>
      <c r="S32" s="78">
        <f>S19/Q19</f>
        <v>0</v>
      </c>
      <c r="T32" s="78">
        <f>T19/Q19</f>
        <v>0.13043478260869565</v>
      </c>
      <c r="U32" s="78">
        <f>U19/Q19</f>
        <v>-8.6956521739130432E-2</v>
      </c>
      <c r="V32" s="77">
        <f t="shared" si="2"/>
        <v>-9.0909090909090939E-2</v>
      </c>
    </row>
    <row r="33" spans="1:22" ht="15" thickBot="1" x14ac:dyDescent="0.35">
      <c r="A33" s="46"/>
      <c r="B33" s="20">
        <v>13</v>
      </c>
      <c r="C33" s="85">
        <v>13</v>
      </c>
      <c r="D33" s="20">
        <v>13</v>
      </c>
      <c r="E33" s="85">
        <v>8</v>
      </c>
      <c r="F33" s="90">
        <f>SUMPRODUCT(B29:E29,B33:E33)</f>
        <v>0.99999999999999989</v>
      </c>
      <c r="G33" s="25"/>
      <c r="H33" s="25"/>
      <c r="I33" s="25"/>
      <c r="J33" s="47"/>
      <c r="L33" s="24" t="s">
        <v>65</v>
      </c>
      <c r="M33" s="79">
        <f>M20-M32*Q20</f>
        <v>5.4347826086956513E-2</v>
      </c>
      <c r="N33" s="79">
        <f>N20-N32*Q20</f>
        <v>1</v>
      </c>
      <c r="O33" s="79">
        <f>O20-O32*Q20</f>
        <v>0.36956521739130443</v>
      </c>
      <c r="P33" s="73">
        <f>P20-P32*Q20</f>
        <v>1.402173913043478</v>
      </c>
      <c r="Q33" s="79">
        <f>Q20-Q32*Q20</f>
        <v>0</v>
      </c>
      <c r="R33" s="79">
        <f>R20-R32*Q20</f>
        <v>0</v>
      </c>
      <c r="S33" s="79">
        <f>S20-S32*Q20</f>
        <v>0</v>
      </c>
      <c r="T33" s="79">
        <f>T20-T32*Q20</f>
        <v>-8.6956521739130432E-2</v>
      </c>
      <c r="U33" s="79">
        <f>U20-U32*Q20</f>
        <v>0.14130434782608695</v>
      </c>
      <c r="V33" s="77">
        <f t="shared" si="2"/>
        <v>3.875968992248062E-2</v>
      </c>
    </row>
    <row r="34" spans="1:22" ht="18" thickBot="1" x14ac:dyDescent="0.35">
      <c r="A34" s="46"/>
      <c r="B34" s="25"/>
      <c r="C34" s="25"/>
      <c r="D34" s="25"/>
      <c r="E34" s="25"/>
      <c r="F34" s="25"/>
      <c r="G34" s="25"/>
      <c r="I34" s="55"/>
      <c r="J34" s="59"/>
      <c r="L34" s="29"/>
      <c r="M34" s="80">
        <f>SUMPRODUCT(N28:U28,N37:U37)</f>
        <v>0.20652173913043473</v>
      </c>
      <c r="N34" s="80">
        <f>N21-N32*Q21</f>
        <v>0</v>
      </c>
      <c r="O34" s="80">
        <f>O21-O32*Q21</f>
        <v>6.5217391304347894E-2</v>
      </c>
      <c r="P34" s="69">
        <f>P21-P32*Q21</f>
        <v>-7.6086956521739191E-2</v>
      </c>
      <c r="Q34" s="80">
        <f>Q21-Q32*Q21</f>
        <v>0</v>
      </c>
      <c r="R34" s="80">
        <f>R21-R32*Q21</f>
        <v>0</v>
      </c>
      <c r="S34" s="80">
        <f>S21-S32*Q21</f>
        <v>0</v>
      </c>
      <c r="T34" s="80">
        <f>T21-T32*Q21</f>
        <v>4.3478260869565223E-2</v>
      </c>
      <c r="U34" s="80">
        <f>U21-U32*Q21</f>
        <v>5.4347826086956513E-2</v>
      </c>
      <c r="V34" s="77">
        <f>MIN(V30:V33)</f>
        <v>-9.0909090909090939E-2</v>
      </c>
    </row>
    <row r="35" spans="1:22" ht="15" thickBot="1" x14ac:dyDescent="0.35">
      <c r="A35" s="46"/>
      <c r="B35" s="25"/>
      <c r="C35" s="25"/>
      <c r="D35" s="25"/>
      <c r="E35" s="25"/>
      <c r="F35" s="25"/>
      <c r="G35" s="25"/>
      <c r="H35" s="25"/>
      <c r="I35" s="19"/>
      <c r="J35" s="59"/>
      <c r="L35" s="33"/>
      <c r="M35" s="20" t="s">
        <v>15</v>
      </c>
      <c r="N35" s="33"/>
      <c r="O35" s="33"/>
      <c r="P35" s="33"/>
      <c r="Q35" s="33"/>
      <c r="R35" s="33"/>
      <c r="S35" s="33"/>
      <c r="T35" s="33"/>
      <c r="U35" s="33"/>
      <c r="V35" s="20" t="s">
        <v>26</v>
      </c>
    </row>
    <row r="36" spans="1:22" ht="15" thickBot="1" x14ac:dyDescent="0.35">
      <c r="A36" s="48"/>
      <c r="B36" s="49"/>
      <c r="C36" s="49"/>
      <c r="D36" s="49"/>
      <c r="E36" s="49"/>
      <c r="F36" s="49"/>
      <c r="G36" s="49"/>
      <c r="H36" s="49"/>
      <c r="I36" s="60"/>
      <c r="J36" s="61"/>
    </row>
    <row r="37" spans="1:22" ht="15" thickBot="1" x14ac:dyDescent="0.35">
      <c r="I37" s="19"/>
      <c r="J37" s="19"/>
      <c r="M37" s="39" t="s">
        <v>31</v>
      </c>
      <c r="N37" s="20">
        <f>M30</f>
        <v>0.16304347826086951</v>
      </c>
      <c r="O37" s="20">
        <v>0</v>
      </c>
      <c r="P37" s="20">
        <v>0</v>
      </c>
      <c r="Q37" s="20">
        <f>M32</f>
        <v>4.3478260869565223E-2</v>
      </c>
      <c r="R37" s="20">
        <f>M30</f>
        <v>0.16304347826086951</v>
      </c>
      <c r="S37" s="20">
        <f>M31</f>
        <v>0.16304347826086951</v>
      </c>
      <c r="T37" s="20">
        <v>0</v>
      </c>
      <c r="U37" s="38">
        <v>0</v>
      </c>
    </row>
    <row r="38" spans="1:22" x14ac:dyDescent="0.3">
      <c r="I38" s="19"/>
      <c r="J38" s="19"/>
    </row>
    <row r="39" spans="1:22" x14ac:dyDescent="0.3">
      <c r="I39" s="19"/>
      <c r="J39" s="19"/>
    </row>
    <row r="41" spans="1:22" ht="15" thickBot="1" x14ac:dyDescent="0.35">
      <c r="L41" s="68" t="s">
        <v>32</v>
      </c>
      <c r="M41" s="68"/>
      <c r="N41" s="68"/>
      <c r="O41" s="68"/>
      <c r="P41" s="68"/>
      <c r="Q41" s="68"/>
      <c r="R41" s="68"/>
      <c r="S41" s="68"/>
      <c r="T41" s="68"/>
      <c r="U41" s="68"/>
      <c r="V41" s="29"/>
    </row>
    <row r="42" spans="1:22" ht="15" thickBot="1" x14ac:dyDescent="0.35">
      <c r="M42" s="21" t="s">
        <v>16</v>
      </c>
      <c r="N42" s="18">
        <v>1</v>
      </c>
      <c r="O42" s="18">
        <v>1</v>
      </c>
      <c r="P42" s="18">
        <v>1</v>
      </c>
      <c r="Q42" s="18">
        <v>1</v>
      </c>
      <c r="R42" s="18">
        <v>0</v>
      </c>
      <c r="S42" s="18">
        <v>0</v>
      </c>
      <c r="T42" s="18">
        <v>0</v>
      </c>
      <c r="U42" s="18">
        <v>0</v>
      </c>
      <c r="V42" s="19"/>
    </row>
    <row r="43" spans="1:22" ht="15" thickBot="1" x14ac:dyDescent="0.35">
      <c r="L43" s="18" t="s">
        <v>13</v>
      </c>
      <c r="M43" s="16" t="s">
        <v>18</v>
      </c>
      <c r="N43" s="18" t="s">
        <v>19</v>
      </c>
      <c r="O43" s="18" t="s">
        <v>24</v>
      </c>
      <c r="P43" s="17" t="s">
        <v>25</v>
      </c>
      <c r="Q43" s="40" t="s">
        <v>60</v>
      </c>
      <c r="R43" s="18" t="s">
        <v>61</v>
      </c>
      <c r="S43" s="18" t="s">
        <v>62</v>
      </c>
      <c r="T43" s="18" t="s">
        <v>63</v>
      </c>
      <c r="U43" s="17" t="s">
        <v>64</v>
      </c>
      <c r="V43" s="20" t="s">
        <v>14</v>
      </c>
    </row>
    <row r="44" spans="1:22" ht="15" thickBot="1" x14ac:dyDescent="0.35">
      <c r="L44" s="30" t="s">
        <v>61</v>
      </c>
      <c r="M44" s="76">
        <f>M30-M45*P30</f>
        <v>1.4548981571290004E-2</v>
      </c>
      <c r="N44" s="76">
        <f>N30-N45*P30</f>
        <v>0</v>
      </c>
      <c r="O44" s="76">
        <f>O30-O45*P30</f>
        <v>3.7419980601357903</v>
      </c>
      <c r="P44" s="76">
        <f>P30-P45*P30</f>
        <v>0</v>
      </c>
      <c r="Q44" s="76">
        <f>Q30-Q45*P30</f>
        <v>0</v>
      </c>
      <c r="R44" s="76">
        <f>R30-R45*P30</f>
        <v>1</v>
      </c>
      <c r="S44" s="76">
        <f>S30-S45*P30</f>
        <v>-0.91076624636275472</v>
      </c>
      <c r="T44" s="76">
        <f>T30-T45*P30</f>
        <v>-0.1125121241513094</v>
      </c>
      <c r="U44" s="76">
        <f>U30-U45*P30</f>
        <v>3.7827352085354038E-2</v>
      </c>
      <c r="V44" s="77"/>
    </row>
    <row r="45" spans="1:22" ht="15" thickBot="1" x14ac:dyDescent="0.35">
      <c r="L45" s="30" t="s">
        <v>66</v>
      </c>
      <c r="M45" s="78">
        <f>M31/P31</f>
        <v>1.4548981571290006E-2</v>
      </c>
      <c r="N45" s="78">
        <f>N31/P31</f>
        <v>0</v>
      </c>
      <c r="O45" s="78">
        <f>O31/P31</f>
        <v>-0.25800193986420961</v>
      </c>
      <c r="P45" s="78">
        <f>P31/P31</f>
        <v>1</v>
      </c>
      <c r="Q45" s="78">
        <f>Q31/P31</f>
        <v>0</v>
      </c>
      <c r="R45" s="78">
        <f>R31/P31</f>
        <v>0</v>
      </c>
      <c r="S45" s="78">
        <f>S31/P31</f>
        <v>8.9233753637245408E-2</v>
      </c>
      <c r="T45" s="78">
        <f>T31/P31</f>
        <v>-0.11251212415130943</v>
      </c>
      <c r="U45" s="78">
        <f>U31/P31</f>
        <v>3.7827352085354038E-2</v>
      </c>
      <c r="V45" s="77"/>
    </row>
    <row r="46" spans="1:22" ht="15" thickBot="1" x14ac:dyDescent="0.35">
      <c r="L46" s="30" t="s">
        <v>60</v>
      </c>
      <c r="M46" s="78">
        <f>M32-M45*P32</f>
        <v>5.0436469447138706E-2</v>
      </c>
      <c r="N46" s="78">
        <f>N32-N45*P32</f>
        <v>0</v>
      </c>
      <c r="O46" s="78">
        <f>O32-O45*P32</f>
        <v>0.57225994180407369</v>
      </c>
      <c r="P46" s="78">
        <f>P32-P45*P32</f>
        <v>0</v>
      </c>
      <c r="Q46" s="78">
        <f>Q32-Q45*P32</f>
        <v>1</v>
      </c>
      <c r="R46" s="78">
        <f>R32-R45*P32</f>
        <v>0</v>
      </c>
      <c r="S46" s="78">
        <f>S32-S45*P32</f>
        <v>4.2677012609117361E-2</v>
      </c>
      <c r="T46" s="78">
        <f>T32-T45*P32</f>
        <v>7.6624636275460706E-2</v>
      </c>
      <c r="U46" s="78">
        <f>U32-U45*P32</f>
        <v>-6.8865179437439375E-2</v>
      </c>
      <c r="V46" s="77"/>
    </row>
    <row r="47" spans="1:22" ht="15" thickBot="1" x14ac:dyDescent="0.35">
      <c r="L47" s="24" t="s">
        <v>65</v>
      </c>
      <c r="M47" s="79">
        <f>M33-M45*P33</f>
        <v>3.3947623666343352E-2</v>
      </c>
      <c r="N47" s="79">
        <f>N33-N45*P33</f>
        <v>1</v>
      </c>
      <c r="O47" s="79">
        <f>O33-O45*P33</f>
        <v>0.73132880698351133</v>
      </c>
      <c r="P47" s="79">
        <f>P33-P45*P33</f>
        <v>0</v>
      </c>
      <c r="Q47" s="79">
        <f>Q33-Q45*P33</f>
        <v>0</v>
      </c>
      <c r="R47" s="79">
        <f>R33-R45*P33</f>
        <v>0</v>
      </c>
      <c r="S47" s="79">
        <f>S33-S45*P33</f>
        <v>-0.12512124151309409</v>
      </c>
      <c r="T47" s="79">
        <f>T33-T45*P33</f>
        <v>7.0805043646944732E-2</v>
      </c>
      <c r="U47" s="79">
        <f>U33-U45*P33</f>
        <v>8.8263821532492709E-2</v>
      </c>
      <c r="V47" s="77"/>
    </row>
    <row r="48" spans="1:22" ht="15" thickBot="1" x14ac:dyDescent="0.35">
      <c r="L48" s="29"/>
      <c r="M48" s="20">
        <f>SUMPRODUCT(N42:U42,N51:U51)</f>
        <v>9.8933074684772054E-2</v>
      </c>
      <c r="N48" s="20">
        <f>N34-N45*P34</f>
        <v>0</v>
      </c>
      <c r="O48" s="20">
        <f>O34-O45*P34</f>
        <v>4.558680892337541E-2</v>
      </c>
      <c r="P48" s="20">
        <f>P34-P45*P34</f>
        <v>0</v>
      </c>
      <c r="Q48" s="20">
        <f>Q34-Q45*P34</f>
        <v>0</v>
      </c>
      <c r="R48" s="20">
        <f>R34-R45*P34</f>
        <v>0</v>
      </c>
      <c r="S48" s="20">
        <f>S34-S45*P34</f>
        <v>6.7895247332686775E-3</v>
      </c>
      <c r="T48" s="20">
        <f>T34-T45*P34</f>
        <v>3.4917555771096023E-2</v>
      </c>
      <c r="U48" s="20">
        <f>U34-U45*P34</f>
        <v>5.7225994180407365E-2</v>
      </c>
      <c r="V48" s="28"/>
    </row>
    <row r="49" spans="12:22" ht="15" thickBot="1" x14ac:dyDescent="0.35">
      <c r="L49" s="33"/>
      <c r="M49" s="20" t="s">
        <v>15</v>
      </c>
      <c r="N49" s="33"/>
      <c r="O49" s="33"/>
      <c r="P49" s="33"/>
      <c r="Q49" s="33"/>
      <c r="R49" s="33"/>
      <c r="S49" s="33"/>
      <c r="T49" s="33"/>
      <c r="U49" s="33"/>
      <c r="V49" s="20" t="s">
        <v>26</v>
      </c>
    </row>
    <row r="50" spans="12:22" ht="15" thickBot="1" x14ac:dyDescent="0.35"/>
    <row r="51" spans="12:22" ht="15" thickBot="1" x14ac:dyDescent="0.35">
      <c r="M51" s="39" t="s">
        <v>33</v>
      </c>
      <c r="N51" s="20">
        <f>M47</f>
        <v>3.3947623666343352E-2</v>
      </c>
      <c r="O51" s="20">
        <v>0</v>
      </c>
      <c r="P51" s="20">
        <f>M45</f>
        <v>1.4548981571290006E-2</v>
      </c>
      <c r="Q51" s="20">
        <f>M46</f>
        <v>5.0436469447138706E-2</v>
      </c>
      <c r="R51" s="20">
        <f>M44</f>
        <v>1.4548981571290004E-2</v>
      </c>
      <c r="S51" s="20">
        <v>0</v>
      </c>
      <c r="T51" s="20">
        <v>0</v>
      </c>
      <c r="U51" s="38">
        <v>0</v>
      </c>
    </row>
    <row r="54" spans="12:22" ht="15" thickBot="1" x14ac:dyDescent="0.35"/>
    <row r="55" spans="12:22" x14ac:dyDescent="0.3">
      <c r="M55" s="98" t="s">
        <v>19</v>
      </c>
      <c r="N55" s="98" t="s">
        <v>24</v>
      </c>
      <c r="O55" s="98" t="s">
        <v>25</v>
      </c>
      <c r="P55" s="98" t="s">
        <v>60</v>
      </c>
      <c r="Q55" s="98" t="s">
        <v>15</v>
      </c>
    </row>
    <row r="56" spans="12:22" ht="15" thickBot="1" x14ac:dyDescent="0.35">
      <c r="M56" s="41">
        <f>N51</f>
        <v>3.3947623666343352E-2</v>
      </c>
      <c r="N56" s="41">
        <f t="shared" ref="N56:P56" si="3">O51</f>
        <v>0</v>
      </c>
      <c r="O56" s="41">
        <f t="shared" si="3"/>
        <v>1.4548981571290006E-2</v>
      </c>
      <c r="P56" s="41">
        <f t="shared" si="3"/>
        <v>5.0436469447138706E-2</v>
      </c>
      <c r="Q56" s="41">
        <f>SUM(M56:P56)</f>
        <v>9.8933074684772054E-2</v>
      </c>
    </row>
  </sheetData>
  <mergeCells count="8">
    <mergeCell ref="L2:U2"/>
    <mergeCell ref="L14:U14"/>
    <mergeCell ref="L27:U27"/>
    <mergeCell ref="B11:F11"/>
    <mergeCell ref="AA2:AD2"/>
    <mergeCell ref="AA8:AD8"/>
    <mergeCell ref="AA11:AD11"/>
    <mergeCell ref="L41:U41"/>
  </mergeCells>
  <phoneticPr fontId="5" type="noConversion"/>
  <pageMargins left="0.7" right="0.7" top="0.75" bottom="0.75" header="0.3" footer="0.3"/>
  <pageSetup paperSize="9" orientation="portrait" horizontalDpi="1200" verticalDpi="1200" r:id="rId1"/>
  <rowBreaks count="1" manualBreakCount="1">
    <brk id="19" max="16383" man="1"/>
  </rowBreaks>
  <colBreaks count="1" manualBreakCount="1">
    <brk id="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2021-12-06T01:20:05Z</dcterms:modified>
</cp:coreProperties>
</file>