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820" firstSheet="0" activeTab="0" autoFilterDateGrouping="1"/>
  </bookViews>
  <sheets>
    <sheet xmlns:r="http://schemas.openxmlformats.org/officeDocument/2006/relationships" name="Index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Charts" sheetId="3" state="visible" r:id="rId3"/>
    <sheet xmlns:r="http://schemas.openxmlformats.org/officeDocument/2006/relationships" name="Income Statement " sheetId="4" state="visible" r:id="rId4"/>
    <sheet xmlns:r="http://schemas.openxmlformats.org/officeDocument/2006/relationships" name="Balance Sheet" sheetId="5" state="visible" r:id="rId5"/>
    <sheet xmlns:r="http://schemas.openxmlformats.org/officeDocument/2006/relationships" name="Cash Flow Statement" sheetId="6" state="visible" r:id="rId6"/>
    <sheet xmlns:r="http://schemas.openxmlformats.org/officeDocument/2006/relationships" name="Expenses Projection" sheetId="7" state="visible" r:id="rId7"/>
    <sheet xmlns:r="http://schemas.openxmlformats.org/officeDocument/2006/relationships" name="Revenue Projections" sheetId="8" state="visible" r:id="rId8"/>
    <sheet xmlns:r="http://schemas.openxmlformats.org/officeDocument/2006/relationships" name="CAPEX Schedule " sheetId="9" state="visible" r:id="rId9"/>
    <sheet xmlns:r="http://schemas.openxmlformats.org/officeDocument/2006/relationships" name="Debt Schedule " sheetId="10" state="visible" r:id="rId10"/>
  </sheets>
  <externalReferences>
    <externalReference xmlns:r="http://schemas.openxmlformats.org/officeDocument/2006/relationships" r:id="rId11"/>
  </externalReferences>
  <definedNames>
    <definedName name="asd">#REF!</definedName>
    <definedName name="CIQWBGuid" hidden="1">"2cd8126d-26c3-430c-b7fa-a069e3a1fc62"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8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_ * #,##0.00_ ;_ * \-#,##0.00_ ;_ * &quot;-&quot;??_ ;_ @_ "/>
    <numFmt numFmtId="166" formatCode="_ * #,##0_ ;_ * \-#,##0_ ;_ * &quot;-&quot;_ ;_ @_ "/>
    <numFmt numFmtId="167" formatCode="_ &quot;₹&quot;\ * #,##0_ ;_ &quot;₹&quot;\ * \-#,##0_ ;_ &quot;₹&quot;\ * &quot;-&quot;??_ ;_ @_ "/>
  </numFmts>
  <fonts count="3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0"/>
      <sz val="10"/>
      <u val="single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b val="1"/>
      <i val="1"/>
      <color indexed="8"/>
      <sz val="11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i val="1"/>
      <color theme="9" tint="0.09997863704336681"/>
      <sz val="11"/>
      <scheme val="minor"/>
    </font>
    <font>
      <name val="Calibri"/>
      <family val="2"/>
      <i val="1"/>
      <color theme="9" tint="0.09997863704336681"/>
      <sz val="11"/>
      <scheme val="minor"/>
    </font>
    <font>
      <name val="Calibri"/>
      <family val="2"/>
      <b val="1"/>
      <color indexed="81"/>
      <sz val="9"/>
    </font>
    <font>
      <name val="Tahoma"/>
      <family val="2"/>
      <color indexed="81"/>
      <sz val="8"/>
    </font>
    <font>
      <name val="Calibri"/>
      <family val="2"/>
      <b val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i val="1"/>
      <color theme="1"/>
      <sz val="10"/>
      <scheme val="minor"/>
    </font>
    <font>
      <name val="Calibri"/>
      <family val="2"/>
      <b val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i val="1"/>
      <color theme="1"/>
      <sz val="12"/>
      <scheme val="minor"/>
    </font>
    <font>
      <name val="Calibri"/>
      <family val="2"/>
      <sz val="11"/>
      <scheme val="minor"/>
    </font>
    <font>
      <name val="ArialMT"/>
      <family val="2"/>
      <color theme="1"/>
      <sz val="12"/>
    </font>
    <font>
      <name val="ArialMT"/>
      <family val="2"/>
      <b val="1"/>
      <color theme="3" tint="-0.249977111117893"/>
      <sz val="12"/>
    </font>
    <font>
      <name val="ArialMT"/>
      <family val="2"/>
      <b val="1"/>
      <color theme="1"/>
      <sz val="12"/>
    </font>
    <font>
      <name val="Calibri Light"/>
      <family val="2"/>
      <color theme="1"/>
      <sz val="12"/>
      <scheme val="major"/>
    </font>
    <font>
      <name val="Calibri"/>
      <family val="2"/>
      <b val="1"/>
      <i val="1"/>
      <sz val="11"/>
      <scheme val="minor"/>
    </font>
    <font>
      <name val="Calibri"/>
      <family val="2"/>
      <i val="1"/>
      <sz val="11"/>
      <scheme val="minor"/>
    </font>
    <font>
      <name val="Calibri"/>
      <family val="2"/>
      <b val="1"/>
      <color theme="0"/>
      <sz val="14"/>
    </font>
    <font>
      <name val="Calibri"/>
      <family val="2"/>
      <color theme="1"/>
      <sz val="11"/>
      <u val="single"/>
      <scheme val="minor"/>
    </font>
    <font>
      <name val="Calibri"/>
      <family val="2"/>
      <sz val="8"/>
      <scheme val="minor"/>
    </font>
  </fonts>
  <fills count="13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0999786370433668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-0.09997863704336681"/>
        <bgColor indexed="64"/>
      </patternFill>
    </fill>
    <fill>
      <patternFill patternType="solid">
        <fgColor theme="7" tint="-0.0999786370433668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numFmtId="0" fontId="1" fillId="0" borderId="0"/>
    <xf numFmtId="43" fontId="1" fillId="0" borderId="0"/>
    <xf numFmtId="9" fontId="1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8" fillId="0" borderId="0" applyAlignment="1" applyProtection="1">
      <alignment vertical="top"/>
      <protection locked="0" hidden="0"/>
    </xf>
    <xf numFmtId="0" fontId="20" fillId="0" borderId="0"/>
    <xf numFmtId="43" fontId="20" fillId="0" borderId="0"/>
    <xf numFmtId="0" fontId="8" fillId="0" borderId="0"/>
    <xf numFmtId="43" fontId="1" fillId="0" borderId="0"/>
    <xf numFmtId="0" fontId="26" fillId="0" borderId="0"/>
  </cellStyleXfs>
  <cellXfs count="333">
    <xf numFmtId="0" fontId="0" fillId="0" borderId="0" pivotButton="0" quotePrefix="0" xfId="0"/>
    <xf numFmtId="0" fontId="0" fillId="0" borderId="0" pivotButton="0" quotePrefix="0" xfId="0"/>
    <xf numFmtId="0" fontId="0" fillId="0" borderId="1" pivotButton="0" quotePrefix="0" xfId="0"/>
    <xf numFmtId="0" fontId="6" fillId="0" borderId="0" applyAlignment="1" pivotButton="0" quotePrefix="0" xfId="0">
      <alignment vertical="center"/>
    </xf>
    <xf numFmtId="164" fontId="1" fillId="0" borderId="0" pivotButton="0" quotePrefix="0" xfId="1"/>
    <xf numFmtId="164" fontId="1" fillId="0" borderId="1" pivotButton="0" quotePrefix="0" xfId="1"/>
    <xf numFmtId="0" fontId="0" fillId="2" borderId="0" pivotButton="0" quotePrefix="0" xfId="0"/>
    <xf numFmtId="164" fontId="0" fillId="0" borderId="0" pivotButton="0" quotePrefix="0" xfId="0"/>
    <xf numFmtId="0" fontId="22" fillId="0" borderId="0" pivotButton="0" quotePrefix="0" xfId="0"/>
    <xf numFmtId="0" fontId="23" fillId="0" borderId="0" pivotButton="0" quotePrefix="0" xfId="0"/>
    <xf numFmtId="0" fontId="0" fillId="0" borderId="0" pivotButton="0" quotePrefix="0" xfId="0"/>
    <xf numFmtId="0" fontId="26" fillId="0" borderId="0" pivotButton="0" quotePrefix="0" xfId="13"/>
    <xf numFmtId="0" fontId="5" fillId="2" borderId="0" pivotButton="0" quotePrefix="0" xfId="0"/>
    <xf numFmtId="0" fontId="26" fillId="2" borderId="0" pivotButton="0" quotePrefix="0" xfId="13"/>
    <xf numFmtId="0" fontId="26" fillId="2" borderId="0" pivotButton="0" quotePrefix="0" xfId="13"/>
    <xf numFmtId="9" fontId="29" fillId="0" borderId="0" pivotButton="0" quotePrefix="0" xfId="13"/>
    <xf numFmtId="0" fontId="0" fillId="0" borderId="0" pivotButton="0" quotePrefix="0" xfId="0"/>
    <xf numFmtId="0" fontId="0" fillId="0" borderId="0" pivotButton="0" quotePrefix="0" xfId="0"/>
    <xf numFmtId="0" fontId="0" fillId="0" borderId="12" pivotButton="0" quotePrefix="0" xfId="0"/>
    <xf numFmtId="0" fontId="4" fillId="7" borderId="9" pivotButton="0" quotePrefix="0" xfId="0"/>
    <xf numFmtId="0" fontId="4" fillId="7" borderId="10" pivotButton="0" quotePrefix="0" xfId="0"/>
    <xf numFmtId="0" fontId="0" fillId="0" borderId="14" pivotButton="0" quotePrefix="0" xfId="0"/>
    <xf numFmtId="0" fontId="0" fillId="2" borderId="0" pivotButton="0" quotePrefix="0" xfId="0"/>
    <xf numFmtId="0" fontId="0" fillId="2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25" fillId="2" borderId="0" pivotButton="0" quotePrefix="0" xfId="0"/>
    <xf numFmtId="16" fontId="0" fillId="0" borderId="0" pivotButton="0" quotePrefix="0" xfId="0"/>
    <xf numFmtId="0" fontId="0" fillId="2" borderId="11" applyAlignment="1" pivotButton="0" quotePrefix="0" xfId="0">
      <alignment horizontal="left" indent="1"/>
    </xf>
    <xf numFmtId="0" fontId="0" fillId="0" borderId="11" applyAlignment="1" pivotButton="0" quotePrefix="0" xfId="0">
      <alignment horizontal="left" indent="1"/>
    </xf>
    <xf numFmtId="164" fontId="1" fillId="0" borderId="0" pivotButton="0" quotePrefix="0" xfId="1"/>
    <xf numFmtId="0" fontId="4" fillId="7" borderId="0" pivotButton="0" quotePrefix="0" xfId="0"/>
    <xf numFmtId="0" fontId="4" fillId="5" borderId="0" pivotButton="0" quotePrefix="0" xfId="0"/>
    <xf numFmtId="0" fontId="0" fillId="0" borderId="2" pivotButton="0" quotePrefix="0" xfId="0"/>
    <xf numFmtId="164" fontId="7" fillId="0" borderId="0" pivotButton="0" quotePrefix="0" xfId="1"/>
    <xf numFmtId="0" fontId="0" fillId="0" borderId="5" pivotButton="0" quotePrefix="0" xfId="0"/>
    <xf numFmtId="0" fontId="10" fillId="6" borderId="0" applyAlignment="1" pivotButton="0" quotePrefix="0" xfId="0">
      <alignment horizontal="center"/>
    </xf>
    <xf numFmtId="0" fontId="33" fillId="0" borderId="0" pivotButton="0" quotePrefix="0" xfId="5"/>
    <xf numFmtId="0" fontId="0" fillId="0" borderId="0" applyAlignment="1" pivotButton="0" quotePrefix="0" xfId="0">
      <alignment horizontal="center"/>
    </xf>
    <xf numFmtId="164" fontId="1" fillId="0" borderId="3" pivotButton="0" quotePrefix="0" xfId="1"/>
    <xf numFmtId="164" fontId="7" fillId="0" borderId="3" pivotButton="0" quotePrefix="0" xfId="1"/>
    <xf numFmtId="9" fontId="0" fillId="0" borderId="0" pivotButton="0" quotePrefix="0" xfId="2"/>
    <xf numFmtId="9" fontId="0" fillId="0" borderId="12" pivotButton="0" quotePrefix="0" xfId="2"/>
    <xf numFmtId="43" fontId="0" fillId="0" borderId="0" pivotButton="0" quotePrefix="0" xfId="0"/>
    <xf numFmtId="164" fontId="0" fillId="2" borderId="0" pivotButton="0" quotePrefix="0" xfId="0"/>
    <xf numFmtId="164" fontId="0" fillId="0" borderId="12" pivotButton="0" quotePrefix="0" xfId="0"/>
    <xf numFmtId="164" fontId="0" fillId="0" borderId="0" pivotButton="0" quotePrefix="0" xfId="0"/>
    <xf numFmtId="9" fontId="0" fillId="2" borderId="0" pivotButton="0" quotePrefix="0" xfId="2"/>
    <xf numFmtId="43" fontId="0" fillId="0" borderId="14" pivotButton="0" quotePrefix="0" xfId="0"/>
    <xf numFmtId="43" fontId="0" fillId="0" borderId="12" pivotButton="0" quotePrefix="0" xfId="0"/>
    <xf numFmtId="43" fontId="0" fillId="0" borderId="15" pivotButton="0" quotePrefix="0" xfId="0"/>
    <xf numFmtId="164" fontId="0" fillId="2" borderId="12" pivotButton="0" quotePrefix="0" xfId="0"/>
    <xf numFmtId="0" fontId="0" fillId="2" borderId="15" pivotButton="0" quotePrefix="0" xfId="0"/>
    <xf numFmtId="164" fontId="1" fillId="9" borderId="17" pivotButton="0" quotePrefix="0" xfId="1"/>
    <xf numFmtId="164" fontId="1" fillId="9" borderId="7" pivotButton="0" quotePrefix="0" xfId="1"/>
    <xf numFmtId="164" fontId="1" fillId="9" borderId="0" pivotButton="0" quotePrefix="0" xfId="1"/>
    <xf numFmtId="164" fontId="1" fillId="9" borderId="3" pivotButton="0" quotePrefix="0" xfId="1"/>
    <xf numFmtId="164" fontId="1" fillId="9" borderId="1" pivotButton="0" quotePrefix="0" xfId="1"/>
    <xf numFmtId="164" fontId="1" fillId="9" borderId="5" pivotButton="0" quotePrefix="0" xfId="1"/>
    <xf numFmtId="9" fontId="1" fillId="9" borderId="17" pivotButton="0" quotePrefix="0" xfId="2"/>
    <xf numFmtId="9" fontId="1" fillId="9" borderId="7" pivotButton="0" quotePrefix="0" xfId="2"/>
    <xf numFmtId="9" fontId="1" fillId="9" borderId="1" pivotButton="0" quotePrefix="0" xfId="2"/>
    <xf numFmtId="9" fontId="1" fillId="9" borderId="5" pivotButton="0" quotePrefix="0" xfId="2"/>
    <xf numFmtId="0" fontId="0" fillId="0" borderId="3" pivotButton="0" quotePrefix="0" xfId="0"/>
    <xf numFmtId="0" fontId="0" fillId="9" borderId="2" pivotButton="0" quotePrefix="0" xfId="0"/>
    <xf numFmtId="0" fontId="0" fillId="10" borderId="4" pivotButton="0" quotePrefix="0" xfId="0"/>
    <xf numFmtId="0" fontId="0" fillId="0" borderId="0" pivotButton="0" quotePrefix="0" xfId="0"/>
    <xf numFmtId="0" fontId="0" fillId="0" borderId="12" pivotButton="0" quotePrefix="0" xfId="0"/>
    <xf numFmtId="0" fontId="0" fillId="0" borderId="12" pivotButton="0" quotePrefix="0" xfId="0"/>
    <xf numFmtId="164" fontId="0" fillId="9" borderId="0" pivotButton="0" quotePrefix="0" xfId="0"/>
    <xf numFmtId="164" fontId="0" fillId="9" borderId="12" pivotButton="0" quotePrefix="0" xfId="0"/>
    <xf numFmtId="9" fontId="0" fillId="10" borderId="0" pivotButton="0" quotePrefix="0" xfId="2"/>
    <xf numFmtId="9" fontId="0" fillId="10" borderId="12" pivotButton="0" quotePrefix="0" xfId="2"/>
    <xf numFmtId="164" fontId="0" fillId="0" borderId="12" pivotButton="0" quotePrefix="0" xfId="0"/>
    <xf numFmtId="164" fontId="4" fillId="9" borderId="0" pivotButton="0" quotePrefix="0" xfId="0"/>
    <xf numFmtId="9" fontId="0" fillId="9" borderId="0" pivotButton="0" quotePrefix="0" xfId="2"/>
    <xf numFmtId="165" fontId="0" fillId="9" borderId="0" pivotButton="0" quotePrefix="0" xfId="0"/>
    <xf numFmtId="165" fontId="0" fillId="9" borderId="14" pivotButton="0" quotePrefix="0" xfId="0"/>
    <xf numFmtId="164" fontId="4" fillId="9" borderId="12" pivotButton="0" quotePrefix="0" xfId="0"/>
    <xf numFmtId="9" fontId="0" fillId="9" borderId="12" pivotButton="0" quotePrefix="0" xfId="2"/>
    <xf numFmtId="165" fontId="0" fillId="9" borderId="12" pivotButton="0" quotePrefix="0" xfId="0"/>
    <xf numFmtId="165" fontId="0" fillId="9" borderId="15" pivotButton="0" quotePrefix="0" xfId="0"/>
    <xf numFmtId="0" fontId="0" fillId="2" borderId="12" pivotButton="0" quotePrefix="0" xfId="0"/>
    <xf numFmtId="9" fontId="0" fillId="9" borderId="14" pivotButton="0" quotePrefix="0" xfId="2"/>
    <xf numFmtId="9" fontId="0" fillId="9" borderId="15" pivotButton="0" quotePrefix="0" xfId="2"/>
    <xf numFmtId="0" fontId="0" fillId="2" borderId="0" pivotButton="0" quotePrefix="0" xfId="0"/>
    <xf numFmtId="0" fontId="0" fillId="2" borderId="12" pivotButton="0" quotePrefix="0" xfId="0"/>
    <xf numFmtId="9" fontId="0" fillId="2" borderId="12" pivotButton="0" quotePrefix="0" xfId="2"/>
    <xf numFmtId="164" fontId="0" fillId="10" borderId="0" pivotButton="0" quotePrefix="0" xfId="0"/>
    <xf numFmtId="164" fontId="4" fillId="9" borderId="17" pivotButton="0" quotePrefix="0" xfId="0"/>
    <xf numFmtId="164" fontId="4" fillId="9" borderId="16" pivotButton="0" quotePrefix="0" xfId="0"/>
    <xf numFmtId="164" fontId="4" fillId="9" borderId="19" pivotButton="0" quotePrefix="0" xfId="0"/>
    <xf numFmtId="164" fontId="4" fillId="9" borderId="18" pivotButton="0" quotePrefix="0" xfId="0"/>
    <xf numFmtId="164" fontId="4" fillId="9" borderId="21" pivotButton="0" quotePrefix="0" xfId="0"/>
    <xf numFmtId="164" fontId="4" fillId="9" borderId="20" pivotButton="0" quotePrefix="0" xfId="0"/>
    <xf numFmtId="164" fontId="12" fillId="9" borderId="0" pivotButton="0" quotePrefix="0" xfId="0"/>
    <xf numFmtId="164" fontId="12" fillId="9" borderId="12" pivotButton="0" quotePrefix="0" xfId="0"/>
    <xf numFmtId="9" fontId="31" fillId="9" borderId="0" pivotButton="0" quotePrefix="0" xfId="2"/>
    <xf numFmtId="9" fontId="31" fillId="9" borderId="12" pivotButton="0" quotePrefix="0" xfId="2"/>
    <xf numFmtId="165" fontId="31" fillId="9" borderId="0" pivotButton="0" quotePrefix="0" xfId="0"/>
    <xf numFmtId="165" fontId="31" fillId="9" borderId="12" pivotButton="0" quotePrefix="0" xfId="0"/>
    <xf numFmtId="165" fontId="31" fillId="9" borderId="14" pivotButton="0" quotePrefix="0" xfId="0"/>
    <xf numFmtId="165" fontId="31" fillId="9" borderId="15" pivotButton="0" quotePrefix="0" xfId="0"/>
    <xf numFmtId="0" fontId="31" fillId="2" borderId="0" pivotButton="0" quotePrefix="0" xfId="0"/>
    <xf numFmtId="0" fontId="31" fillId="2" borderId="12" pivotButton="0" quotePrefix="0" xfId="0"/>
    <xf numFmtId="0" fontId="25" fillId="2" borderId="12" pivotButton="0" quotePrefix="0" xfId="0"/>
    <xf numFmtId="0" fontId="0" fillId="2" borderId="14" pivotButton="0" quotePrefix="0" xfId="0"/>
    <xf numFmtId="164" fontId="19" fillId="9" borderId="0" pivotButton="0" quotePrefix="0" xfId="0"/>
    <xf numFmtId="164" fontId="19" fillId="9" borderId="12" pivotButton="0" quotePrefix="0" xfId="0"/>
    <xf numFmtId="164" fontId="25" fillId="9" borderId="0" pivotButton="0" quotePrefix="0" xfId="0"/>
    <xf numFmtId="164" fontId="25" fillId="9" borderId="12" pivotButton="0" quotePrefix="0" xfId="0"/>
    <xf numFmtId="164" fontId="19" fillId="9" borderId="17" pivotButton="0" quotePrefix="0" xfId="0"/>
    <xf numFmtId="164" fontId="19" fillId="9" borderId="16" pivotButton="0" quotePrefix="0" xfId="0"/>
    <xf numFmtId="164" fontId="0" fillId="9" borderId="0" pivotButton="0" quotePrefix="0" xfId="0"/>
    <xf numFmtId="164" fontId="0" fillId="9" borderId="12" pivotButton="0" quotePrefix="0" xfId="0"/>
    <xf numFmtId="164" fontId="25" fillId="2" borderId="0" pivotButton="0" quotePrefix="0" xfId="0"/>
    <xf numFmtId="164" fontId="25" fillId="2" borderId="12" pivotButton="0" quotePrefix="0" xfId="0"/>
    <xf numFmtId="164" fontId="0" fillId="10" borderId="0" pivotButton="0" quotePrefix="0" xfId="0"/>
    <xf numFmtId="9" fontId="0" fillId="10" borderId="14" pivotButton="0" quotePrefix="0" xfId="2"/>
    <xf numFmtId="9" fontId="0" fillId="10" borderId="15" pivotButton="0" quotePrefix="0" xfId="2"/>
    <xf numFmtId="164" fontId="21" fillId="9" borderId="0" applyAlignment="1" pivotButton="0" quotePrefix="0" xfId="0">
      <alignment horizontal="right"/>
    </xf>
    <xf numFmtId="164" fontId="21" fillId="9" borderId="12" applyAlignment="1" pivotButton="0" quotePrefix="0" xfId="0">
      <alignment horizontal="right"/>
    </xf>
    <xf numFmtId="166" fontId="0" fillId="2" borderId="0" pivotButton="0" quotePrefix="0" xfId="0"/>
    <xf numFmtId="166" fontId="0" fillId="2" borderId="12" pivotButton="0" quotePrefix="0" xfId="0"/>
    <xf numFmtId="9" fontId="29" fillId="9" borderId="0" pivotButton="0" quotePrefix="0" xfId="13"/>
    <xf numFmtId="9" fontId="29" fillId="9" borderId="12" pivotButton="0" quotePrefix="0" xfId="13"/>
    <xf numFmtId="9" fontId="29" fillId="9" borderId="14" pivotButton="0" quotePrefix="0" xfId="13"/>
    <xf numFmtId="9" fontId="29" fillId="9" borderId="15" pivotButton="0" quotePrefix="0" xfId="13"/>
    <xf numFmtId="9" fontId="29" fillId="9" borderId="0" pivotButton="0" quotePrefix="0" xfId="2"/>
    <xf numFmtId="9" fontId="29" fillId="9" borderId="12" pivotButton="0" quotePrefix="0" xfId="2"/>
    <xf numFmtId="9" fontId="29" fillId="9" borderId="14" pivotButton="0" quotePrefix="0" xfId="2"/>
    <xf numFmtId="9" fontId="29" fillId="9" borderId="15" pivotButton="0" quotePrefix="0" xfId="2"/>
    <xf numFmtId="0" fontId="5" fillId="2" borderId="12" pivotButton="0" quotePrefix="0" xfId="0"/>
    <xf numFmtId="43" fontId="0" fillId="2" borderId="0" pivotButton="0" quotePrefix="0" xfId="0"/>
    <xf numFmtId="43" fontId="0" fillId="2" borderId="12" pivotButton="0" quotePrefix="0" xfId="0"/>
    <xf numFmtId="0" fontId="0" fillId="11" borderId="2" pivotButton="0" quotePrefix="0" xfId="0"/>
    <xf numFmtId="9" fontId="25" fillId="10" borderId="0" pivotButton="0" quotePrefix="0" xfId="2"/>
    <xf numFmtId="9" fontId="25" fillId="10" borderId="12" pivotButton="0" quotePrefix="0" xfId="2"/>
    <xf numFmtId="164" fontId="0" fillId="10" borderId="12" pivotButton="0" quotePrefix="0" xfId="0"/>
    <xf numFmtId="0" fontId="10" fillId="6" borderId="0" applyAlignment="1" pivotButton="0" quotePrefix="0" xfId="0">
      <alignment horizontal="left" indent="1"/>
    </xf>
    <xf numFmtId="0" fontId="0" fillId="0" borderId="0" applyAlignment="1" pivotButton="0" quotePrefix="0" xfId="0">
      <alignment horizontal="left" indent="1"/>
    </xf>
    <xf numFmtId="0" fontId="4" fillId="3" borderId="8" applyAlignment="1" pivotButton="0" quotePrefix="0" xfId="0">
      <alignment horizontal="left" indent="1"/>
    </xf>
    <xf numFmtId="0" fontId="4" fillId="0" borderId="11" applyAlignment="1" pivotButton="0" quotePrefix="0" xfId="0">
      <alignment horizontal="left" indent="1"/>
    </xf>
    <xf numFmtId="0" fontId="0" fillId="0" borderId="11" applyAlignment="1" pivotButton="0" quotePrefix="0" xfId="0">
      <alignment horizontal="left" indent="1"/>
    </xf>
    <xf numFmtId="0" fontId="9" fillId="0" borderId="11" applyAlignment="1" pivotButton="0" quotePrefix="0" xfId="0">
      <alignment horizontal="left" indent="1"/>
    </xf>
    <xf numFmtId="0" fontId="0" fillId="0" borderId="11" applyAlignment="1" pivotButton="0" quotePrefix="0" xfId="0">
      <alignment horizontal="left" indent="1"/>
    </xf>
    <xf numFmtId="0" fontId="25" fillId="0" borderId="11" applyAlignment="1" pivotButton="0" quotePrefix="0" xfId="0">
      <alignment horizontal="left" indent="1"/>
    </xf>
    <xf numFmtId="0" fontId="4" fillId="0" borderId="11" applyAlignment="1" pivotButton="0" quotePrefix="0" xfId="0">
      <alignment horizontal="left" indent="1"/>
    </xf>
    <xf numFmtId="0" fontId="19" fillId="5" borderId="11" applyAlignment="1" pivotButton="0" quotePrefix="0" xfId="0">
      <alignment horizontal="left" indent="1"/>
    </xf>
    <xf numFmtId="0" fontId="25" fillId="0" borderId="11" applyAlignment="1" pivotButton="0" quotePrefix="0" xfId="0">
      <alignment horizontal="left" indent="1"/>
    </xf>
    <xf numFmtId="0" fontId="4" fillId="5" borderId="13" applyAlignment="1" pivotButton="0" quotePrefix="0" xfId="0">
      <alignment horizontal="left" indent="1"/>
    </xf>
    <xf numFmtId="0" fontId="11" fillId="8" borderId="11" applyAlignment="1" pivotButton="0" quotePrefix="0" xfId="0">
      <alignment horizontal="left" indent="1"/>
    </xf>
    <xf numFmtId="0" fontId="19" fillId="0" borderId="11" applyAlignment="1" pivotButton="0" quotePrefix="0" xfId="0">
      <alignment horizontal="left" indent="1"/>
    </xf>
    <xf numFmtId="0" fontId="25" fillId="0" borderId="13" applyAlignment="1" pivotButton="0" quotePrefix="0" xfId="0">
      <alignment horizontal="left" indent="1"/>
    </xf>
    <xf numFmtId="0" fontId="4" fillId="5" borderId="0" applyAlignment="1" pivotButton="0" quotePrefix="0" xfId="0">
      <alignment horizontal="left" indent="1"/>
    </xf>
    <xf numFmtId="0" fontId="0" fillId="0" borderId="0" applyAlignment="1" pivotButton="0" quotePrefix="0" xfId="0">
      <alignment horizontal="left" indent="1"/>
    </xf>
    <xf numFmtId="164" fontId="0" fillId="2" borderId="0" pivotButton="0" quotePrefix="0" xfId="0"/>
    <xf numFmtId="164" fontId="0" fillId="2" borderId="12" pivotButton="0" quotePrefix="0" xfId="0"/>
    <xf numFmtId="164" fontId="4" fillId="2" borderId="0" pivotButton="0" quotePrefix="0" xfId="0"/>
    <xf numFmtId="164" fontId="4" fillId="2" borderId="12" pivotButton="0" quotePrefix="0" xfId="0"/>
    <xf numFmtId="164" fontId="0" fillId="9" borderId="19" pivotButton="0" quotePrefix="0" xfId="0"/>
    <xf numFmtId="164" fontId="0" fillId="9" borderId="18" pivotButton="0" quotePrefix="0" xfId="0"/>
    <xf numFmtId="164" fontId="0" fillId="9" borderId="17" pivotButton="0" quotePrefix="0" xfId="0"/>
    <xf numFmtId="164" fontId="0" fillId="9" borderId="16" pivotButton="0" quotePrefix="0" xfId="0"/>
    <xf numFmtId="164" fontId="29" fillId="9" borderId="0" pivotButton="0" quotePrefix="0" xfId="13"/>
    <xf numFmtId="164" fontId="29" fillId="9" borderId="12" pivotButton="0" quotePrefix="0" xfId="13"/>
    <xf numFmtId="164" fontId="29" fillId="9" borderId="14" pivotButton="0" quotePrefix="0" xfId="13"/>
    <xf numFmtId="164" fontId="29" fillId="9" borderId="15" pivotButton="0" quotePrefix="0" xfId="13"/>
    <xf numFmtId="164" fontId="0" fillId="10" borderId="0" pivotButton="0" quotePrefix="0" xfId="2"/>
    <xf numFmtId="164" fontId="0" fillId="10" borderId="12" pivotButton="0" quotePrefix="0" xfId="2"/>
    <xf numFmtId="164" fontId="0" fillId="2" borderId="0" pivotButton="0" quotePrefix="0" xfId="2"/>
    <xf numFmtId="164" fontId="0" fillId="2" borderId="12" pivotButton="0" quotePrefix="0" xfId="2"/>
    <xf numFmtId="0" fontId="0" fillId="10" borderId="14" pivotButton="0" quotePrefix="0" xfId="0"/>
    <xf numFmtId="0" fontId="0" fillId="10" borderId="15" pivotButton="0" quotePrefix="0" xfId="0"/>
    <xf numFmtId="9" fontId="0" fillId="2" borderId="14" pivotButton="0" quotePrefix="0" xfId="2"/>
    <xf numFmtId="9" fontId="0" fillId="2" borderId="15" pivotButton="0" quotePrefix="0" xfId="2"/>
    <xf numFmtId="164" fontId="4" fillId="3" borderId="8" pivotButton="0" quotePrefix="0" xfId="0"/>
    <xf numFmtId="164" fontId="0" fillId="0" borderId="11" pivotButton="0" quotePrefix="0" xfId="0"/>
    <xf numFmtId="164" fontId="0" fillId="0" borderId="13" pivotButton="0" quotePrefix="0" xfId="0"/>
    <xf numFmtId="164" fontId="0" fillId="10" borderId="0" pivotButton="0" quotePrefix="0" xfId="0"/>
    <xf numFmtId="164" fontId="4" fillId="10" borderId="0" pivotButton="0" quotePrefix="0" xfId="0"/>
    <xf numFmtId="0" fontId="0" fillId="10" borderId="0" pivotButton="0" quotePrefix="0" xfId="0"/>
    <xf numFmtId="0" fontId="0" fillId="10" borderId="12" pivotButton="0" quotePrefix="0" xfId="0"/>
    <xf numFmtId="164" fontId="0" fillId="9" borderId="0" pivotButton="0" quotePrefix="0" xfId="0"/>
    <xf numFmtId="0" fontId="0" fillId="0" borderId="15" pivotButton="0" quotePrefix="0" xfId="0"/>
    <xf numFmtId="0" fontId="26" fillId="0" borderId="0" applyAlignment="1" pivotButton="0" quotePrefix="0" xfId="13">
      <alignment horizontal="left" indent="1"/>
    </xf>
    <xf numFmtId="0" fontId="27" fillId="2" borderId="11" applyAlignment="1" pivotButton="0" quotePrefix="0" xfId="13">
      <alignment horizontal="left" indent="1"/>
    </xf>
    <xf numFmtId="0" fontId="29" fillId="0" borderId="11" applyAlignment="1" pivotButton="0" quotePrefix="0" xfId="13">
      <alignment horizontal="left" indent="1"/>
    </xf>
    <xf numFmtId="0" fontId="29" fillId="0" borderId="13" applyAlignment="1" pivotButton="0" quotePrefix="0" xfId="13">
      <alignment horizontal="left" indent="1"/>
    </xf>
    <xf numFmtId="0" fontId="28" fillId="2" borderId="11" applyAlignment="1" pivotButton="0" quotePrefix="0" xfId="13">
      <alignment horizontal="left" indent="1"/>
    </xf>
    <xf numFmtId="0" fontId="29" fillId="0" borderId="0" applyAlignment="1" pivotButton="0" quotePrefix="0" xfId="13">
      <alignment horizontal="left" indent="1"/>
    </xf>
    <xf numFmtId="0" fontId="6" fillId="3" borderId="0" applyAlignment="1" pivotButton="0" quotePrefix="0" xfId="0">
      <alignment horizontal="left" vertical="center" indent="1"/>
    </xf>
    <xf numFmtId="0" fontId="6" fillId="0" borderId="0" applyAlignment="1" pivotButton="0" quotePrefix="0" xfId="0">
      <alignment horizontal="left" vertical="center" indent="1"/>
    </xf>
    <xf numFmtId="0" fontId="6" fillId="3" borderId="0" applyAlignment="1" pivotButton="0" quotePrefix="0" xfId="0">
      <alignment horizontal="left" indent="1"/>
    </xf>
    <xf numFmtId="0" fontId="0" fillId="0" borderId="6" applyAlignment="1" pivotButton="0" quotePrefix="0" xfId="0">
      <alignment horizontal="left" indent="1"/>
    </xf>
    <xf numFmtId="0" fontId="0" fillId="0" borderId="2" applyAlignment="1" pivotButton="0" quotePrefix="0" xfId="0">
      <alignment horizontal="left" indent="1"/>
    </xf>
    <xf numFmtId="0" fontId="0" fillId="0" borderId="4" applyAlignment="1" pivotButton="0" quotePrefix="0" xfId="0">
      <alignment horizontal="left" indent="1"/>
    </xf>
    <xf numFmtId="0" fontId="6" fillId="3" borderId="1" applyAlignment="1" pivotButton="0" quotePrefix="0" xfId="0">
      <alignment horizontal="left" indent="1"/>
    </xf>
    <xf numFmtId="0" fontId="6" fillId="3" borderId="0" applyAlignment="1" pivotButton="0" quotePrefix="0" xfId="0">
      <alignment horizontal="left" indent="1"/>
    </xf>
    <xf numFmtId="0" fontId="0" fillId="11" borderId="11" applyAlignment="1" pivotButton="0" quotePrefix="0" xfId="0">
      <alignment horizontal="left" indent="1"/>
    </xf>
    <xf numFmtId="0" fontId="0" fillId="11" borderId="11" applyAlignment="1" pivotButton="0" quotePrefix="0" xfId="0">
      <alignment horizontal="left" indent="1"/>
    </xf>
    <xf numFmtId="0" fontId="5" fillId="0" borderId="11" applyAlignment="1" pivotButton="0" quotePrefix="0" xfId="0">
      <alignment horizontal="left" indent="1"/>
    </xf>
    <xf numFmtId="0" fontId="4" fillId="0" borderId="13" applyAlignment="1" pivotButton="0" quotePrefix="0" xfId="0">
      <alignment horizontal="left" indent="1"/>
    </xf>
    <xf numFmtId="0" fontId="0" fillId="0" borderId="13" applyAlignment="1" pivotButton="0" quotePrefix="0" xfId="0">
      <alignment horizontal="left" indent="1"/>
    </xf>
    <xf numFmtId="0" fontId="0" fillId="0" borderId="0" applyAlignment="1" pivotButton="0" quotePrefix="0" xfId="0">
      <alignment horizontal="left" indent="1"/>
    </xf>
    <xf numFmtId="0" fontId="0" fillId="0" borderId="13" applyAlignment="1" pivotButton="0" quotePrefix="0" xfId="0">
      <alignment horizontal="left" indent="1"/>
    </xf>
    <xf numFmtId="0" fontId="19" fillId="2" borderId="11" applyAlignment="1" pivotButton="0" quotePrefix="0" xfId="1">
      <alignment horizontal="left" indent="1"/>
    </xf>
    <xf numFmtId="164" fontId="19" fillId="2" borderId="11" applyAlignment="1" pivotButton="0" quotePrefix="0" xfId="1">
      <alignment horizontal="left" indent="1"/>
    </xf>
    <xf numFmtId="0" fontId="0" fillId="2" borderId="11" applyAlignment="1" pivotButton="0" quotePrefix="0" xfId="0">
      <alignment horizontal="left" indent="2"/>
    </xf>
    <xf numFmtId="164" fontId="4" fillId="2" borderId="11" applyAlignment="1" pivotButton="0" quotePrefix="0" xfId="1">
      <alignment horizontal="left" indent="1"/>
    </xf>
    <xf numFmtId="164" fontId="17" fillId="2" borderId="11" applyAlignment="1" pivotButton="0" quotePrefix="0" xfId="1">
      <alignment horizontal="left" indent="1"/>
    </xf>
    <xf numFmtId="164" fontId="16" fillId="2" borderId="11" applyAlignment="1" pivotButton="0" quotePrefix="0" xfId="1">
      <alignment horizontal="left" indent="1"/>
    </xf>
    <xf numFmtId="0" fontId="16" fillId="2" borderId="11" applyAlignment="1" pivotButton="0" quotePrefix="0" xfId="0">
      <alignment horizontal="left" indent="1"/>
    </xf>
    <xf numFmtId="164" fontId="18" fillId="2" borderId="11" applyAlignment="1" pivotButton="0" quotePrefix="0" xfId="1">
      <alignment horizontal="left" indent="1"/>
    </xf>
    <xf numFmtId="0" fontId="0" fillId="2" borderId="11" applyAlignment="1" pivotButton="0" quotePrefix="0" xfId="0">
      <alignment horizontal="left" wrapText="1" indent="1"/>
    </xf>
    <xf numFmtId="164" fontId="25" fillId="2" borderId="11" applyAlignment="1" pivotButton="0" quotePrefix="0" xfId="1">
      <alignment horizontal="left" indent="1"/>
    </xf>
    <xf numFmtId="164" fontId="19" fillId="3" borderId="11" applyAlignment="1" pivotButton="0" quotePrefix="0" xfId="1">
      <alignment horizontal="left" indent="1"/>
    </xf>
    <xf numFmtId="164" fontId="15" fillId="2" borderId="11" applyAlignment="1" pivotButton="0" quotePrefix="0" xfId="1">
      <alignment horizontal="left" indent="1"/>
    </xf>
    <xf numFmtId="0" fontId="19" fillId="2" borderId="11" applyAlignment="1" pivotButton="0" quotePrefix="0" xfId="0">
      <alignment horizontal="left" indent="1"/>
    </xf>
    <xf numFmtId="0" fontId="15" fillId="2" borderId="11" applyAlignment="1" pivotButton="0" quotePrefix="0" xfId="0">
      <alignment horizontal="left" indent="1"/>
    </xf>
    <xf numFmtId="0" fontId="0" fillId="2" borderId="11" applyAlignment="1" pivotButton="0" quotePrefix="0" xfId="0">
      <alignment horizontal="left" indent="1"/>
    </xf>
    <xf numFmtId="0" fontId="0" fillId="2" borderId="13" applyAlignment="1" pivotButton="0" quotePrefix="0" xfId="0">
      <alignment horizontal="left" indent="1"/>
    </xf>
    <xf numFmtId="0" fontId="30" fillId="11" borderId="11" applyAlignment="1" pivotButton="0" quotePrefix="0" xfId="0">
      <alignment horizontal="left" indent="1"/>
    </xf>
    <xf numFmtId="0" fontId="25" fillId="11" borderId="11" applyAlignment="1" pivotButton="0" quotePrefix="0" xfId="0">
      <alignment horizontal="left" indent="1"/>
    </xf>
    <xf numFmtId="0" fontId="30" fillId="0" borderId="11" applyAlignment="1" pivotButton="0" quotePrefix="0" xfId="0">
      <alignment horizontal="left" indent="1"/>
    </xf>
    <xf numFmtId="0" fontId="19" fillId="11" borderId="11" applyAlignment="1" pivotButton="0" quotePrefix="0" xfId="0">
      <alignment horizontal="left" indent="1"/>
    </xf>
    <xf numFmtId="0" fontId="19" fillId="12" borderId="11" applyAlignment="1" pivotButton="0" quotePrefix="0" xfId="0">
      <alignment horizontal="left" indent="1"/>
    </xf>
    <xf numFmtId="164" fontId="4" fillId="3" borderId="8" applyAlignment="1" pivotButton="0" quotePrefix="0" xfId="0">
      <alignment horizontal="left" indent="1"/>
    </xf>
    <xf numFmtId="164" fontId="0" fillId="0" borderId="11" applyAlignment="1" pivotButton="0" quotePrefix="0" xfId="0">
      <alignment horizontal="left" indent="1"/>
    </xf>
    <xf numFmtId="0" fontId="25" fillId="2" borderId="11" applyAlignment="1" pivotButton="0" quotePrefix="0" xfId="0">
      <alignment horizontal="left" indent="1"/>
    </xf>
    <xf numFmtId="164" fontId="0" fillId="0" borderId="13" applyAlignment="1" pivotButton="0" quotePrefix="0" xfId="0">
      <alignment horizontal="left" indent="1"/>
    </xf>
    <xf numFmtId="0" fontId="21" fillId="0" borderId="11" applyAlignment="1" pivotButton="0" quotePrefix="0" xfId="0">
      <alignment horizontal="left" indent="1"/>
    </xf>
    <xf numFmtId="0" fontId="21" fillId="0" borderId="13" applyAlignment="1" pivotButton="0" quotePrefix="0" xfId="0">
      <alignment horizontal="left" indent="1"/>
    </xf>
    <xf numFmtId="0" fontId="23" fillId="0" borderId="0" applyAlignment="1" pivotButton="0" quotePrefix="0" xfId="0">
      <alignment horizontal="left" indent="1"/>
    </xf>
    <xf numFmtId="0" fontId="22" fillId="0" borderId="0" applyAlignment="1" pivotButton="0" quotePrefix="0" xfId="0">
      <alignment horizontal="left" indent="1"/>
    </xf>
    <xf numFmtId="0" fontId="24" fillId="0" borderId="0" applyAlignment="1" pivotButton="0" quotePrefix="0" xfId="0">
      <alignment horizontal="left" indent="1"/>
    </xf>
    <xf numFmtId="0" fontId="0" fillId="0" borderId="11" applyAlignment="1" pivotButton="0" quotePrefix="0" xfId="0">
      <alignment horizontal="left" indent="2"/>
    </xf>
    <xf numFmtId="49" fontId="0" fillId="0" borderId="11" applyAlignment="1" pivotButton="0" quotePrefix="0" xfId="0">
      <alignment horizontal="left" indent="2"/>
    </xf>
    <xf numFmtId="0" fontId="25" fillId="0" borderId="11" applyAlignment="1" pivotButton="0" quotePrefix="0" xfId="0">
      <alignment horizontal="left" wrapText="1" indent="2"/>
    </xf>
    <xf numFmtId="0" fontId="4" fillId="2" borderId="11" applyAlignment="1" pivotButton="0" quotePrefix="0" xfId="0">
      <alignment horizontal="left" indent="1"/>
    </xf>
    <xf numFmtId="0" fontId="5" fillId="0" borderId="13" applyAlignment="1" pivotButton="0" quotePrefix="0" xfId="0">
      <alignment horizontal="left" indent="1"/>
    </xf>
    <xf numFmtId="167" fontId="0" fillId="10" borderId="0" pivotButton="0" quotePrefix="0" xfId="2"/>
    <xf numFmtId="167" fontId="0" fillId="0" borderId="0" pivotButton="0" quotePrefix="0" xfId="0"/>
    <xf numFmtId="0" fontId="10" fillId="6" borderId="0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17" applyAlignment="1" pivotButton="0" quotePrefix="0" xfId="0">
      <alignment horizontal="center"/>
    </xf>
    <xf numFmtId="0" fontId="4" fillId="0" borderId="7" applyAlignment="1" pivotButton="0" quotePrefix="0" xfId="0">
      <alignment horizontal="center"/>
    </xf>
    <xf numFmtId="0" fontId="4" fillId="4" borderId="0" applyAlignment="1" pivotButton="0" quotePrefix="0" xfId="0">
      <alignment horizontal="center"/>
    </xf>
    <xf numFmtId="0" fontId="32" fillId="6" borderId="0" applyAlignment="1" pivotButton="0" quotePrefix="0" xfId="0">
      <alignment horizontal="center"/>
    </xf>
    <xf numFmtId="0" fontId="4" fillId="4" borderId="14" applyAlignment="1" pivotButton="0" quotePrefix="0" xfId="0">
      <alignment horizontal="center"/>
    </xf>
    <xf numFmtId="164" fontId="4" fillId="4" borderId="14" applyAlignment="1" pivotButton="0" quotePrefix="0" xfId="0">
      <alignment horizontal="center"/>
    </xf>
    <xf numFmtId="164" fontId="1" fillId="9" borderId="17" pivotButton="0" quotePrefix="0" xfId="1"/>
    <xf numFmtId="164" fontId="1" fillId="9" borderId="7" pivotButton="0" quotePrefix="0" xfId="1"/>
    <xf numFmtId="0" fontId="4" fillId="0" borderId="22" applyAlignment="1" pivotButton="0" quotePrefix="0" xfId="0">
      <alignment horizontal="center"/>
    </xf>
    <xf numFmtId="0" fontId="0" fillId="0" borderId="17" pivotButton="0" quotePrefix="0" xfId="0"/>
    <xf numFmtId="0" fontId="0" fillId="0" borderId="7" pivotButton="0" quotePrefix="0" xfId="0"/>
    <xf numFmtId="164" fontId="1" fillId="9" borderId="0" pivotButton="0" quotePrefix="0" xfId="1"/>
    <xf numFmtId="164" fontId="1" fillId="9" borderId="3" pivotButton="0" quotePrefix="0" xfId="1"/>
    <xf numFmtId="164" fontId="1" fillId="9" borderId="1" pivotButton="0" quotePrefix="0" xfId="1"/>
    <xf numFmtId="164" fontId="1" fillId="9" borderId="5" pivotButton="0" quotePrefix="0" xfId="1"/>
    <xf numFmtId="164" fontId="1" fillId="0" borderId="0" pivotButton="0" quotePrefix="0" xfId="1"/>
    <xf numFmtId="164" fontId="1" fillId="0" borderId="1" pivotButton="0" quotePrefix="0" xfId="1"/>
    <xf numFmtId="164" fontId="1" fillId="0" borderId="3" pivotButton="0" quotePrefix="0" xfId="1"/>
    <xf numFmtId="164" fontId="7" fillId="0" borderId="0" pivotButton="0" quotePrefix="0" xfId="1"/>
    <xf numFmtId="164" fontId="7" fillId="0" borderId="3" pivotButton="0" quotePrefix="0" xfId="1"/>
    <xf numFmtId="164" fontId="29" fillId="9" borderId="0" pivotButton="0" quotePrefix="0" xfId="13"/>
    <xf numFmtId="164" fontId="29" fillId="9" borderId="12" pivotButton="0" quotePrefix="0" xfId="13"/>
    <xf numFmtId="164" fontId="29" fillId="9" borderId="14" pivotButton="0" quotePrefix="0" xfId="13"/>
    <xf numFmtId="164" fontId="29" fillId="9" borderId="15" pivotButton="0" quotePrefix="0" xfId="13"/>
    <xf numFmtId="164" fontId="0" fillId="9" borderId="0" pivotButton="0" quotePrefix="0" xfId="0"/>
    <xf numFmtId="164" fontId="0" fillId="9" borderId="12" pivotButton="0" quotePrefix="0" xfId="0"/>
    <xf numFmtId="164" fontId="0" fillId="0" borderId="0" pivotButton="0" quotePrefix="0" xfId="0"/>
    <xf numFmtId="164" fontId="0" fillId="0" borderId="12" pivotButton="0" quotePrefix="0" xfId="0"/>
    <xf numFmtId="164" fontId="0" fillId="2" borderId="0" pivotButton="0" quotePrefix="0" xfId="0"/>
    <xf numFmtId="164" fontId="0" fillId="2" borderId="12" pivotButton="0" quotePrefix="0" xfId="0"/>
    <xf numFmtId="164" fontId="4" fillId="9" borderId="0" pivotButton="0" quotePrefix="0" xfId="0"/>
    <xf numFmtId="164" fontId="4" fillId="9" borderId="12" pivotButton="0" quotePrefix="0" xfId="0"/>
    <xf numFmtId="164" fontId="0" fillId="10" borderId="0" pivotButton="0" quotePrefix="0" xfId="2"/>
    <xf numFmtId="164" fontId="0" fillId="10" borderId="12" pivotButton="0" quotePrefix="0" xfId="2"/>
    <xf numFmtId="164" fontId="0" fillId="2" borderId="0" pivotButton="0" quotePrefix="0" xfId="2"/>
    <xf numFmtId="164" fontId="0" fillId="2" borderId="12" pivotButton="0" quotePrefix="0" xfId="2"/>
    <xf numFmtId="164" fontId="4" fillId="9" borderId="17" pivotButton="0" quotePrefix="0" xfId="0"/>
    <xf numFmtId="164" fontId="4" fillId="9" borderId="16" pivotButton="0" quotePrefix="0" xfId="0"/>
    <xf numFmtId="164" fontId="0" fillId="10" borderId="0" pivotButton="0" quotePrefix="0" xfId="0"/>
    <xf numFmtId="164" fontId="0" fillId="10" borderId="12" pivotButton="0" quotePrefix="0" xfId="0"/>
    <xf numFmtId="164" fontId="4" fillId="9" borderId="19" pivotButton="0" quotePrefix="0" xfId="0"/>
    <xf numFmtId="164" fontId="4" fillId="9" borderId="18" pivotButton="0" quotePrefix="0" xfId="0"/>
    <xf numFmtId="164" fontId="4" fillId="9" borderId="21" pivotButton="0" quotePrefix="0" xfId="0"/>
    <xf numFmtId="164" fontId="4" fillId="9" borderId="20" pivotButton="0" quotePrefix="0" xfId="0"/>
    <xf numFmtId="164" fontId="12" fillId="9" borderId="0" pivotButton="0" quotePrefix="0" xfId="0"/>
    <xf numFmtId="164" fontId="12" fillId="9" borderId="12" pivotButton="0" quotePrefix="0" xfId="0"/>
    <xf numFmtId="164" fontId="25" fillId="2" borderId="0" pivotButton="0" quotePrefix="0" xfId="0"/>
    <xf numFmtId="164" fontId="25" fillId="2" borderId="12" pivotButton="0" quotePrefix="0" xfId="0"/>
    <xf numFmtId="164" fontId="19" fillId="2" borderId="11" applyAlignment="1" pivotButton="0" quotePrefix="0" xfId="1">
      <alignment horizontal="left" indent="1"/>
    </xf>
    <xf numFmtId="164" fontId="19" fillId="9" borderId="0" pivotButton="0" quotePrefix="0" xfId="0"/>
    <xf numFmtId="164" fontId="19" fillId="9" borderId="12" pivotButton="0" quotePrefix="0" xfId="0"/>
    <xf numFmtId="164" fontId="25" fillId="9" borderId="0" pivotButton="0" quotePrefix="0" xfId="0"/>
    <xf numFmtId="164" fontId="25" fillId="9" borderId="12" pivotButton="0" quotePrefix="0" xfId="0"/>
    <xf numFmtId="164" fontId="4" fillId="2" borderId="11" applyAlignment="1" pivotButton="0" quotePrefix="0" xfId="1">
      <alignment horizontal="left" indent="1"/>
    </xf>
    <xf numFmtId="164" fontId="17" fillId="2" borderId="11" applyAlignment="1" pivotButton="0" quotePrefix="0" xfId="1">
      <alignment horizontal="left" indent="1"/>
    </xf>
    <xf numFmtId="164" fontId="16" fillId="2" borderId="11" applyAlignment="1" pivotButton="0" quotePrefix="0" xfId="1">
      <alignment horizontal="left" indent="1"/>
    </xf>
    <xf numFmtId="164" fontId="19" fillId="9" borderId="17" pivotButton="0" quotePrefix="0" xfId="0"/>
    <xf numFmtId="164" fontId="19" fillId="9" borderId="16" pivotButton="0" quotePrefix="0" xfId="0"/>
    <xf numFmtId="164" fontId="18" fillId="2" borderId="11" applyAlignment="1" pivotButton="0" quotePrefix="0" xfId="1">
      <alignment horizontal="left" indent="1"/>
    </xf>
    <xf numFmtId="164" fontId="25" fillId="2" borderId="11" applyAlignment="1" pivotButton="0" quotePrefix="0" xfId="1">
      <alignment horizontal="left" indent="1"/>
    </xf>
    <xf numFmtId="164" fontId="19" fillId="3" borderId="11" applyAlignment="1" pivotButton="0" quotePrefix="0" xfId="1">
      <alignment horizontal="left" indent="1"/>
    </xf>
    <xf numFmtId="164" fontId="15" fillId="2" borderId="11" applyAlignment="1" pivotButton="0" quotePrefix="0" xfId="1">
      <alignment horizontal="left" indent="1"/>
    </xf>
    <xf numFmtId="164" fontId="4" fillId="3" borderId="8" applyAlignment="1" pivotButton="0" quotePrefix="0" xfId="0">
      <alignment horizontal="left" indent="1"/>
    </xf>
    <xf numFmtId="164" fontId="0" fillId="0" borderId="11" applyAlignment="1" pivotButton="0" quotePrefix="0" xfId="0">
      <alignment horizontal="left" indent="1"/>
    </xf>
    <xf numFmtId="43" fontId="0" fillId="2" borderId="0" pivotButton="0" quotePrefix="0" xfId="0"/>
    <xf numFmtId="43" fontId="0" fillId="2" borderId="12" pivotButton="0" quotePrefix="0" xfId="0"/>
    <xf numFmtId="164" fontId="4" fillId="2" borderId="0" pivotButton="0" quotePrefix="0" xfId="0"/>
    <xf numFmtId="164" fontId="4" fillId="2" borderId="12" pivotButton="0" quotePrefix="0" xfId="0"/>
    <xf numFmtId="164" fontId="4" fillId="10" borderId="0" pivotButton="0" quotePrefix="0" xfId="0"/>
    <xf numFmtId="164" fontId="0" fillId="9" borderId="19" pivotButton="0" quotePrefix="0" xfId="0"/>
    <xf numFmtId="164" fontId="0" fillId="9" borderId="18" pivotButton="0" quotePrefix="0" xfId="0"/>
    <xf numFmtId="164" fontId="0" fillId="0" borderId="13" applyAlignment="1" pivotButton="0" quotePrefix="0" xfId="0">
      <alignment horizontal="left" indent="1"/>
    </xf>
    <xf numFmtId="164" fontId="4" fillId="4" borderId="14" applyAlignment="1" pivotButton="0" quotePrefix="0" xfId="0">
      <alignment horizontal="center"/>
    </xf>
    <xf numFmtId="164" fontId="4" fillId="3" borderId="8" pivotButton="0" quotePrefix="0" xfId="0"/>
    <xf numFmtId="164" fontId="0" fillId="0" borderId="11" pivotButton="0" quotePrefix="0" xfId="0"/>
    <xf numFmtId="43" fontId="0" fillId="0" borderId="0" pivotButton="0" quotePrefix="0" xfId="0"/>
    <xf numFmtId="43" fontId="0" fillId="0" borderId="12" pivotButton="0" quotePrefix="0" xfId="0"/>
    <xf numFmtId="43" fontId="0" fillId="0" borderId="14" pivotButton="0" quotePrefix="0" xfId="0"/>
    <xf numFmtId="43" fontId="0" fillId="0" borderId="15" pivotButton="0" quotePrefix="0" xfId="0"/>
    <xf numFmtId="164" fontId="21" fillId="9" borderId="0" applyAlignment="1" pivotButton="0" quotePrefix="0" xfId="0">
      <alignment horizontal="right"/>
    </xf>
    <xf numFmtId="164" fontId="21" fillId="9" borderId="12" applyAlignment="1" pivotButton="0" quotePrefix="0" xfId="0">
      <alignment horizontal="right"/>
    </xf>
    <xf numFmtId="164" fontId="0" fillId="0" borderId="13" pivotButton="0" quotePrefix="0" xfId="0"/>
    <xf numFmtId="166" fontId="0" fillId="2" borderId="0" pivotButton="0" quotePrefix="0" xfId="0"/>
    <xf numFmtId="166" fontId="0" fillId="2" borderId="12" pivotButton="0" quotePrefix="0" xfId="0"/>
    <xf numFmtId="167" fontId="0" fillId="10" borderId="0" pivotButton="0" quotePrefix="0" xfId="2"/>
    <xf numFmtId="164" fontId="0" fillId="9" borderId="17" pivotButton="0" quotePrefix="0" xfId="0"/>
    <xf numFmtId="164" fontId="0" fillId="9" borderId="16" pivotButton="0" quotePrefix="0" xfId="0"/>
    <xf numFmtId="167" fontId="0" fillId="0" borderId="0" pivotButton="0" quotePrefix="0" xfId="0"/>
  </cellXfs>
  <cellStyles count="14">
    <cellStyle name="Normal" xfId="0" builtinId="0"/>
    <cellStyle name="Comma" xfId="1" builtinId="3"/>
    <cellStyle name="Percent" xfId="2" builtinId="5"/>
    <cellStyle name="Normal 2" xfId="3"/>
    <cellStyle name="Hyperlink 2" xfId="4"/>
    <cellStyle name="Hyperlink" xfId="5" builtinId="8"/>
    <cellStyle name="Normal 2 2" xfId="6"/>
    <cellStyle name="Hyperlink 2 2" xfId="7"/>
    <cellStyle name="Hyperlink 3" xfId="8"/>
    <cellStyle name="Normal 3" xfId="9"/>
    <cellStyle name="Comma 2" xfId="10"/>
    <cellStyle name="Hyperlink 4" xfId="11"/>
    <cellStyle name="Comma 3" xfId="12"/>
    <cellStyle name="Normal 4" xfId="1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externalLink" Target="/xl/externalLinks/externalLink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1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accent5">
                    <a:lumMod val="75000"/>
                  </a:schemeClr>
                </a:solidFill>
              </a:rPr>
              <a:t>Revenues &amp; Profitability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1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Charts!$A$4</f>
              <strCache>
                <ptCount val="1"/>
                <pt idx="0">
                  <v xml:space="preserve">Revenues 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Charts!$B$2:$F$2</f>
              <strCache>
                <ptCount val="5"/>
                <pt idx="0">
                  <v>Year 1</v>
                </pt>
                <pt idx="1">
                  <v>Year 2</v>
                </pt>
                <pt idx="2">
                  <v>Year 3</v>
                </pt>
                <pt idx="3">
                  <v>Year 4</v>
                </pt>
                <pt idx="4">
                  <v>Year 5</v>
                </pt>
              </strCache>
            </strRef>
          </cat>
          <val>
            <numRef>
              <f>Charts!$B$4:$F$4</f>
              <numCache>
                <formatCode>_(* #,##0_);_(* \(#,##0\);_(* "-"??_);_(@_)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784192"/>
        <axId val="136785968"/>
      </barChart>
      <lineChart>
        <grouping val="standard"/>
        <varyColors val="0"/>
        <ser>
          <idx val="1"/>
          <order val="1"/>
          <tx>
            <strRef>
              <f>Charts!$A$5</f>
              <strCache>
                <ptCount val="1"/>
                <pt idx="0">
                  <v>EBITDA Margin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Charts!$B$2:$F$2</f>
              <strCache>
                <ptCount val="5"/>
                <pt idx="0">
                  <v>Year 1</v>
                </pt>
                <pt idx="1">
                  <v>Year 2</v>
                </pt>
                <pt idx="2">
                  <v>Year 3</v>
                </pt>
                <pt idx="3">
                  <v>Year 4</v>
                </pt>
                <pt idx="4">
                  <v>Year 5</v>
                </pt>
              </strCache>
            </strRef>
          </cat>
          <val>
            <numRef>
              <f>Charts!$B$5:$F$5</f>
              <numCache>
                <formatCode>0%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  <smooth val="0"/>
        </ser>
        <ser>
          <idx val="2"/>
          <order val="2"/>
          <tx>
            <strRef>
              <f>Charts!$A$6</f>
              <strCache>
                <ptCount val="1"/>
                <pt idx="0">
                  <v>PAT Margin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Charts!$B$2:$F$2</f>
              <strCache>
                <ptCount val="5"/>
                <pt idx="0">
                  <v>Year 1</v>
                </pt>
                <pt idx="1">
                  <v>Year 2</v>
                </pt>
                <pt idx="2">
                  <v>Year 3</v>
                </pt>
                <pt idx="3">
                  <v>Year 4</v>
                </pt>
                <pt idx="4">
                  <v>Year 5</v>
                </pt>
              </strCache>
            </strRef>
          </cat>
          <val>
            <numRef>
              <f>Charts!$B$6:$F$6</f>
              <numCache>
                <formatCode>0%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38857840"/>
        <axId val="138466176"/>
      </lineChart>
      <catAx>
        <axId val="1367841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785968"/>
        <crosses val="autoZero"/>
        <auto val="1"/>
        <lblAlgn val="ctr"/>
        <lblOffset val="100"/>
        <noMultiLvlLbl val="0"/>
      </catAx>
      <valAx>
        <axId val="136785968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Rs.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_(* #,##0_);_(* \(#,##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784192"/>
        <crosses val="autoZero"/>
        <crossBetween val="between"/>
      </valAx>
      <catAx>
        <axId val="13885784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138466176"/>
        <crosses val="autoZero"/>
        <auto val="1"/>
        <lblAlgn val="ctr"/>
        <lblOffset val="100"/>
        <noMultiLvlLbl val="0"/>
      </catAx>
      <valAx>
        <axId val="138466176"/>
        <scaling>
          <orientation val="minMax"/>
        </scaling>
        <delete val="0"/>
        <axPos val="r"/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8857840"/>
        <crosses val="max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1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accent5">
                    <a:lumMod val="75000"/>
                  </a:schemeClr>
                </a:solidFill>
              </a:rPr>
              <a:t>Working Capital Cycle</a:t>
            </a:r>
          </a:p>
        </rich>
      </tx>
      <overlay val="0"/>
      <spPr>
        <a:solidFill xmlns:a="http://schemas.openxmlformats.org/drawingml/2006/main">
          <a:schemeClr val="bg1"/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1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Charts!$A$10</f>
              <strCache>
                <ptCount val="1"/>
                <pt idx="0">
                  <v>Debtor days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Charts!$B$8:$F$8</f>
              <strCache>
                <ptCount val="5"/>
                <pt idx="0">
                  <v>Year 1</v>
                </pt>
                <pt idx="1">
                  <v>Year 2</v>
                </pt>
                <pt idx="2">
                  <v>Year 3</v>
                </pt>
                <pt idx="3">
                  <v>Year 4</v>
                </pt>
                <pt idx="4">
                  <v>Year 5</v>
                </pt>
              </strCache>
            </strRef>
          </cat>
          <val>
            <numRef>
              <f>Charts!$B$10:$F$10</f>
              <numCache>
                <formatCode>_(* #,##0_);_(* \(#,##0\);_(* "-"??_);_(@_)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Charts!$A$11</f>
              <strCache>
                <ptCount val="1"/>
                <pt idx="0">
                  <v>Creditor days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Charts!$B$8:$F$8</f>
              <strCache>
                <ptCount val="5"/>
                <pt idx="0">
                  <v>Year 1</v>
                </pt>
                <pt idx="1">
                  <v>Year 2</v>
                </pt>
                <pt idx="2">
                  <v>Year 3</v>
                </pt>
                <pt idx="3">
                  <v>Year 4</v>
                </pt>
                <pt idx="4">
                  <v>Year 5</v>
                </pt>
              </strCache>
            </strRef>
          </cat>
          <val>
            <numRef>
              <f>Charts!$B$11:$F$11</f>
              <numCache>
                <formatCode>_(* #,##0_);_(* \(#,##0\);_(* "-"??_);_(@_)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Charts!$A$12</f>
              <strCache>
                <ptCount val="1"/>
                <pt idx="0">
                  <v>Inventory days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Charts!$B$8:$F$8</f>
              <strCache>
                <ptCount val="5"/>
                <pt idx="0">
                  <v>Year 1</v>
                </pt>
                <pt idx="1">
                  <v>Year 2</v>
                </pt>
                <pt idx="2">
                  <v>Year 3</v>
                </pt>
                <pt idx="3">
                  <v>Year 4</v>
                </pt>
                <pt idx="4">
                  <v>Year 5</v>
                </pt>
              </strCache>
            </strRef>
          </cat>
          <val>
            <numRef>
              <f>Charts!$B$12:$F$12</f>
              <numCache>
                <formatCode>_(* #,##0_);_(* \(#,##0\);_(* "-"??_);_(@_)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9972416"/>
        <axId val="125702944"/>
      </barChart>
      <catAx>
        <axId val="899724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5702944"/>
        <crosses val="autoZero"/>
        <auto val="1"/>
        <lblAlgn val="ctr"/>
        <lblOffset val="100"/>
        <noMultiLvlLbl val="0"/>
      </catAx>
      <valAx>
        <axId val="125702944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(Days)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_(* #,##0_);_(* \(#,##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997241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1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accent5">
                    <a:lumMod val="75000"/>
                  </a:schemeClr>
                </a:solidFill>
              </a:rPr>
              <a:t>Debt</a:t>
            </a:r>
            <a:r>
              <a:rPr lang="en-US" b="1" i="1" baseline="0">
                <a:solidFill>
                  <a:schemeClr val="accent5">
                    <a:lumMod val="75000"/>
                  </a:schemeClr>
                </a:solidFill>
              </a:rPr>
              <a:t xml:space="preserve"> Ratios</a:t>
            </a:r>
            <a:endParaRPr lang="en-US" b="1" i="1">
              <a:solidFill>
                <a:schemeClr val="accent5">
                  <a:lumMod val="75000"/>
                </a:schemeClr>
              </a:solidFill>
            </a:endParaRP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1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Charts!$A$16</f>
              <strCache>
                <ptCount val="1"/>
                <pt idx="0">
                  <v>Total Debt to Equity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Charts!$B$14:$F$14</f>
              <strCache>
                <ptCount val="5"/>
                <pt idx="0">
                  <v>Year 1</v>
                </pt>
                <pt idx="1">
                  <v>Year 2</v>
                </pt>
                <pt idx="2">
                  <v>Year 3</v>
                </pt>
                <pt idx="3">
                  <v>Year 4</v>
                </pt>
                <pt idx="4">
                  <v>Year 5</v>
                </pt>
              </strCache>
            </strRef>
          </cat>
          <val>
            <numRef>
              <f>Charts!$B$16:$F$16</f>
              <numCache>
                <formatCode>_(* #,##0_);_(* \(#,##0\);_(* "-"??_);_(@_)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0266960"/>
        <axId val="138798832"/>
      </barChart>
      <lineChart>
        <grouping val="standard"/>
        <varyColors val="0"/>
        <ser>
          <idx val="1"/>
          <order val="1"/>
          <tx>
            <strRef>
              <f>Charts!$A$17</f>
              <strCache>
                <ptCount val="1"/>
                <pt idx="0">
                  <v>Interest cover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Charts!$B$14:$F$14</f>
              <strCache>
                <ptCount val="5"/>
                <pt idx="0">
                  <v>Year 1</v>
                </pt>
                <pt idx="1">
                  <v>Year 2</v>
                </pt>
                <pt idx="2">
                  <v>Year 3</v>
                </pt>
                <pt idx="3">
                  <v>Year 4</v>
                </pt>
                <pt idx="4">
                  <v>Year 5</v>
                </pt>
              </strCache>
            </strRef>
          </cat>
          <val>
            <numRef>
              <f>Charts!$B$17:$F$17</f>
              <numCache>
                <formatCode>_(* #,##0_);_(* \(#,##0\);_(* "-"??_);_(@_)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714112"/>
        <axId val="124690864"/>
      </lineChart>
      <catAx>
        <axId val="1402669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8798832"/>
        <crosses val="autoZero"/>
        <auto val="1"/>
        <lblAlgn val="ctr"/>
        <lblOffset val="100"/>
        <noMultiLvlLbl val="0"/>
      </catAx>
      <valAx>
        <axId val="138798832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(x)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_(* #,##0_);_(* \(#,##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0266960"/>
        <crosses val="autoZero"/>
        <crossBetween val="between"/>
      </valAx>
      <catAx>
        <axId val="8571411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124690864"/>
        <crosses val="autoZero"/>
        <auto val="1"/>
        <lblAlgn val="ctr"/>
        <lblOffset val="100"/>
        <noMultiLvlLbl val="0"/>
      </catAx>
      <valAx>
        <axId val="124690864"/>
        <scaling>
          <orientation val="minMax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(x)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_(* #,##0_);_(* \(#,##0\);_(* &quot;-&quot;??_);_(@_)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714112"/>
        <crosses val="max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1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accent5">
                    <a:lumMod val="75000"/>
                  </a:schemeClr>
                </a:solidFill>
              </a:rPr>
              <a:t>Return</a:t>
            </a:r>
            <a:r>
              <a:rPr lang="en-US" b="1" i="1" baseline="0">
                <a:solidFill>
                  <a:schemeClr val="accent5">
                    <a:lumMod val="75000"/>
                  </a:schemeClr>
                </a:solidFill>
              </a:rPr>
              <a:t xml:space="preserve"> Ratios</a:t>
            </a:r>
            <a:endParaRPr lang="en-US" b="1" i="1">
              <a:solidFill>
                <a:schemeClr val="accent5">
                  <a:lumMod val="75000"/>
                </a:schemeClr>
              </a:solidFill>
            </a:endParaRP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1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Charts!$A$21</f>
              <strCache>
                <ptCount val="1"/>
                <pt idx="0">
                  <v>RoA (%)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Charts!$B$19:$F$19</f>
              <strCache>
                <ptCount val="5"/>
                <pt idx="0">
                  <v>Year 1</v>
                </pt>
                <pt idx="1">
                  <v>Year 2</v>
                </pt>
                <pt idx="2">
                  <v>Year 3</v>
                </pt>
                <pt idx="3">
                  <v>Year 4</v>
                </pt>
                <pt idx="4">
                  <v>Year 5</v>
                </pt>
              </strCache>
            </strRef>
          </cat>
          <val>
            <numRef>
              <f>Charts!$B$21:$F$21</f>
              <numCache>
                <formatCode>0%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  <smooth val="0"/>
        </ser>
        <ser>
          <idx val="1"/>
          <order val="1"/>
          <tx>
            <strRef>
              <f>Charts!$A$22</f>
              <strCache>
                <ptCount val="1"/>
                <pt idx="0">
                  <v>RoE (%)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Charts!$B$19:$F$19</f>
              <strCache>
                <ptCount val="5"/>
                <pt idx="0">
                  <v>Year 1</v>
                </pt>
                <pt idx="1">
                  <v>Year 2</v>
                </pt>
                <pt idx="2">
                  <v>Year 3</v>
                </pt>
                <pt idx="3">
                  <v>Year 4</v>
                </pt>
                <pt idx="4">
                  <v>Year 5</v>
                </pt>
              </strCache>
            </strRef>
          </cat>
          <val>
            <numRef>
              <f>Charts!$B$22:$F$22</f>
              <numCache>
                <formatCode>0%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  <smooth val="0"/>
        </ser>
        <ser>
          <idx val="2"/>
          <order val="2"/>
          <tx>
            <strRef>
              <f>Charts!$A$23</f>
              <strCache>
                <ptCount val="1"/>
                <pt idx="0">
                  <v>RoCE (%)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Charts!$B$19:$F$19</f>
              <strCache>
                <ptCount val="5"/>
                <pt idx="0">
                  <v>Year 1</v>
                </pt>
                <pt idx="1">
                  <v>Year 2</v>
                </pt>
                <pt idx="2">
                  <v>Year 3</v>
                </pt>
                <pt idx="3">
                  <v>Year 4</v>
                </pt>
                <pt idx="4">
                  <v>Year 5</v>
                </pt>
              </strCache>
            </strRef>
          </cat>
          <val>
            <numRef>
              <f>Charts!$B$23:$F$23</f>
              <numCache>
                <formatCode>0%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879344"/>
        <axId val="123027936"/>
      </lineChart>
      <catAx>
        <axId val="13487934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3027936"/>
        <crosses val="autoZero"/>
        <auto val="1"/>
        <lblAlgn val="ctr"/>
        <lblOffset val="100"/>
        <noMultiLvlLbl val="0"/>
      </catAx>
      <valAx>
        <axId val="123027936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(%)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87934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admin</author>
  </authors>
  <commentList>
    <comment ref="B48" authorId="0" shapeId="0">
      <text>
        <t xml:space="preserve">It measures how much investors get for every Rs. Of Sales, Higher the better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0</col>
      <colOff>444500</colOff>
      <row>25</row>
      <rowOff>114300</rowOff>
    </from>
    <to>
      <col>1</col>
      <colOff>355600</colOff>
      <row>46</row>
      <rowOff>63500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850900</colOff>
      <row>25</row>
      <rowOff>114300</rowOff>
    </from>
    <to>
      <col>8</col>
      <colOff>546100</colOff>
      <row>46</row>
      <rowOff>50800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438150</colOff>
      <row>48</row>
      <rowOff>38100</rowOff>
    </from>
    <to>
      <col>1</col>
      <colOff>381000</colOff>
      <row>67</row>
      <rowOff>177800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908050</colOff>
      <row>48</row>
      <rowOff>12700</rowOff>
    </from>
    <to>
      <col>8</col>
      <colOff>584200</colOff>
      <row>67</row>
      <rowOff>127000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nancial%20Model%20-%20Client%20Input%20Version%20V1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ummary"/>
      <sheetName val="Charts"/>
      <sheetName val="Definitions"/>
      <sheetName val="Historicals"/>
      <sheetName val="Cash Flow Statement"/>
    </sheetNames>
    <sheetDataSet>
      <sheetData sheetId="0"/>
      <sheetData sheetId="1"/>
      <sheetData sheetId="2"/>
      <sheetData sheetId="3"/>
      <sheetData sheetId="4">
        <row r="4">
          <cell r="C4"/>
        </row>
        <row r="40">
          <cell r="B40" t="str">
            <v>Stream 1</v>
          </cell>
        </row>
        <row r="41">
          <cell r="B41" t="str">
            <v>Stream 2</v>
          </cell>
        </row>
        <row r="42">
          <cell r="B42" t="str">
            <v>Stream 3</v>
          </cell>
        </row>
        <row r="43">
          <cell r="B43" t="str">
            <v>Stream 4</v>
          </cell>
        </row>
        <row r="52">
          <cell r="B52" t="str">
            <v>Other Expenses 1</v>
          </cell>
        </row>
        <row r="53">
          <cell r="B53" t="str">
            <v>Other Expenses 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E24"/>
  <sheetViews>
    <sheetView showGridLines="0" tabSelected="1" workbookViewId="0">
      <selection activeCell="C2" sqref="C2:E2"/>
    </sheetView>
  </sheetViews>
  <sheetFormatPr baseColWidth="8" defaultRowHeight="15"/>
  <cols>
    <col width="22.46484375" bestFit="1" customWidth="1" style="66" min="4" max="4"/>
    <col width="76.9453125" bestFit="1" customWidth="1" style="66" min="5" max="5"/>
  </cols>
  <sheetData>
    <row r="2">
      <c r="C2" s="243" t="inlineStr">
        <is>
          <t>(NAME OF THE COMPANY)</t>
        </is>
      </c>
    </row>
    <row r="4">
      <c r="C4" s="243" t="inlineStr">
        <is>
          <t>S.No.</t>
        </is>
      </c>
      <c r="D4" s="243" t="inlineStr">
        <is>
          <t>Particulars</t>
        </is>
      </c>
      <c r="E4" s="243" t="inlineStr">
        <is>
          <t>Description</t>
        </is>
      </c>
    </row>
    <row r="5">
      <c r="C5" s="38" t="n">
        <v>1</v>
      </c>
      <c r="D5" s="37" t="inlineStr">
        <is>
          <t>Summary</t>
        </is>
      </c>
      <c r="E5" t="inlineStr">
        <is>
          <t>Financial snapshot of the company</t>
        </is>
      </c>
    </row>
    <row r="6">
      <c r="C6" s="38" t="n"/>
    </row>
    <row r="7">
      <c r="C7" s="38" t="n">
        <v>2</v>
      </c>
      <c r="D7" s="37" t="inlineStr">
        <is>
          <t xml:space="preserve">Charts </t>
        </is>
      </c>
      <c r="E7" t="inlineStr">
        <is>
          <t xml:space="preserve">Graphs of Revenue , Expenses , Working Capital </t>
        </is>
      </c>
    </row>
    <row r="8">
      <c r="C8" s="38" t="n"/>
    </row>
    <row r="9">
      <c r="C9" s="38" t="n">
        <v>3</v>
      </c>
      <c r="D9" s="37" t="inlineStr">
        <is>
          <t>Profit &amp; Loss A/c</t>
        </is>
      </c>
      <c r="E9" t="inlineStr">
        <is>
          <t>Historical and forecasted income statement</t>
        </is>
      </c>
    </row>
    <row r="10">
      <c r="C10" s="38" t="n"/>
    </row>
    <row r="11">
      <c r="C11" s="38" t="n">
        <v>4</v>
      </c>
      <c r="D11" s="37" t="inlineStr">
        <is>
          <t>Balance Sheet</t>
        </is>
      </c>
      <c r="E11" t="inlineStr">
        <is>
          <t>Historical and forecasted balance sheet</t>
        </is>
      </c>
    </row>
    <row r="12">
      <c r="C12" s="38" t="n"/>
    </row>
    <row r="13">
      <c r="C13" s="38" t="n">
        <v>5</v>
      </c>
      <c r="D13" s="37" t="inlineStr">
        <is>
          <t>Cash Flow Statement</t>
        </is>
      </c>
      <c r="E13" t="inlineStr">
        <is>
          <t>Forecasted cash flow statement</t>
        </is>
      </c>
    </row>
    <row r="14">
      <c r="C14" s="38" t="n"/>
    </row>
    <row r="15">
      <c r="C15" s="38" t="n">
        <v>6</v>
      </c>
      <c r="D15" s="37" t="inlineStr">
        <is>
          <t>Expenses Projection</t>
        </is>
      </c>
      <c r="E15" t="inlineStr">
        <is>
          <t>Detailed Cost breakup for projections</t>
        </is>
      </c>
    </row>
    <row r="16">
      <c r="C16" s="38" t="n"/>
    </row>
    <row r="17">
      <c r="C17" s="38" t="n">
        <v>7</v>
      </c>
      <c r="D17" s="37" t="inlineStr">
        <is>
          <t>Revenue Projections</t>
        </is>
      </c>
      <c r="E17" t="inlineStr">
        <is>
          <t xml:space="preserve">Analysis of Revenue projections </t>
        </is>
      </c>
    </row>
    <row r="18">
      <c r="C18" s="38" t="n"/>
    </row>
    <row r="19">
      <c r="C19" s="38" t="n">
        <v>8</v>
      </c>
      <c r="D19" s="37" t="inlineStr">
        <is>
          <t>CAPEX  Schedule</t>
        </is>
      </c>
      <c r="E19" t="inlineStr">
        <is>
          <t>Fixed Asset &amp; Depreciation Schedule</t>
        </is>
      </c>
    </row>
    <row r="20">
      <c r="C20" s="38" t="n"/>
    </row>
    <row r="21">
      <c r="C21" s="38" t="n">
        <v>9</v>
      </c>
      <c r="D21" s="37" t="inlineStr">
        <is>
          <t>Debt Schedule</t>
        </is>
      </c>
      <c r="E21" t="inlineStr">
        <is>
          <t xml:space="preserve">Debt &amp; Interest cost schedule </t>
        </is>
      </c>
    </row>
    <row r="22">
      <c r="C22" s="38" t="n"/>
    </row>
    <row r="24" customFormat="1" s="32">
      <c r="A24" s="32" t="inlineStr">
        <is>
          <t>End of Sheet</t>
        </is>
      </c>
    </row>
  </sheetData>
  <mergeCells count="1">
    <mergeCell ref="C2:E2"/>
  </mergeCells>
  <hyperlinks>
    <hyperlink ref="D5" location="Summary!A1" display="Summary"/>
    <hyperlink ref="D7" location="Graph!A1" display="Graphical Presentation "/>
    <hyperlink ref="D9" location="'Income statement '!A1" display="Profit &amp; Loss A/c"/>
    <hyperlink ref="D11" location="'Balance Sheet'!A1" display="Balance Sheet"/>
    <hyperlink ref="D13" location="'Cash Flow Statement '!A1" display="Cash Flow Statement"/>
    <hyperlink ref="D15" location="'Cost Analysis'!A1" display="Cost Analysis"/>
    <hyperlink ref="D17" location="'Revenue Analysis'!A1" display="Revenue Model "/>
    <hyperlink ref="D19" location="'CAPEX Schedule '!A1" display="CAPEX  Schedule"/>
    <hyperlink ref="D21" location="'Debt Schedule '!A1" display="Debt Schedule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N19"/>
  <sheetViews>
    <sheetView showGridLines="0" topLeftCell="B1" workbookViewId="0">
      <selection activeCell="B2" sqref="B2"/>
    </sheetView>
  </sheetViews>
  <sheetFormatPr baseColWidth="8" defaultRowHeight="15"/>
  <cols>
    <col hidden="1" style="66" min="1" max="1"/>
    <col width="42.5078125" bestFit="1" customWidth="1" style="204" min="2" max="2"/>
    <col width="25.55859375" bestFit="1" customWidth="1" style="66" min="9" max="9"/>
  </cols>
  <sheetData>
    <row r="1">
      <c r="B1" s="139" t="inlineStr">
        <is>
          <t>Debt Schedule</t>
        </is>
      </c>
    </row>
    <row r="2" ht="15.75" customHeight="1" s="66" thickBot="1">
      <c r="C2" s="247" t="inlineStr">
        <is>
          <t xml:space="preserve">FORECAST PERIOD </t>
        </is>
      </c>
    </row>
    <row r="3">
      <c r="B3" s="141" t="inlineStr">
        <is>
          <t>PARTICULARS</t>
        </is>
      </c>
      <c r="C3" s="19" t="inlineStr">
        <is>
          <t>Year 1</t>
        </is>
      </c>
      <c r="D3" s="19" t="inlineStr">
        <is>
          <t>Year 2</t>
        </is>
      </c>
      <c r="E3" s="19" t="inlineStr">
        <is>
          <t>Year 3</t>
        </is>
      </c>
      <c r="F3" s="19" t="inlineStr">
        <is>
          <t>Year 4</t>
        </is>
      </c>
      <c r="G3" s="20" t="inlineStr">
        <is>
          <t>Year 5</t>
        </is>
      </c>
      <c r="I3" s="318" t="inlineStr">
        <is>
          <t>Growth Projections %</t>
        </is>
      </c>
      <c r="J3" s="19" t="inlineStr">
        <is>
          <t>Year 1</t>
        </is>
      </c>
      <c r="K3" s="19" t="inlineStr">
        <is>
          <t>Year 2</t>
        </is>
      </c>
      <c r="L3" s="19" t="inlineStr">
        <is>
          <t>Year 3</t>
        </is>
      </c>
      <c r="M3" s="19" t="inlineStr">
        <is>
          <t>Year 4</t>
        </is>
      </c>
      <c r="N3" s="20" t="inlineStr">
        <is>
          <t>Year 5</t>
        </is>
      </c>
    </row>
    <row r="4">
      <c r="B4" s="145" t="n"/>
      <c r="C4" s="85" t="n"/>
      <c r="D4" s="85" t="n"/>
      <c r="E4" s="85" t="n"/>
      <c r="F4" s="85" t="n"/>
      <c r="G4" s="86" t="n"/>
      <c r="I4" s="319" t="n"/>
      <c r="J4" s="271" t="n"/>
      <c r="K4" s="271" t="n"/>
      <c r="L4" s="271" t="n"/>
      <c r="M4" s="271" t="n"/>
      <c r="N4" s="272" t="n"/>
    </row>
    <row r="5">
      <c r="B5" s="201" t="inlineStr">
        <is>
          <t>Secured Loans</t>
        </is>
      </c>
      <c r="C5" s="327" t="n"/>
      <c r="D5" s="327" t="n"/>
      <c r="E5" s="327" t="n"/>
      <c r="F5" s="327" t="n"/>
      <c r="G5" s="328" t="n"/>
      <c r="I5" s="319" t="n"/>
      <c r="J5" s="271" t="n"/>
      <c r="K5" s="271" t="n"/>
      <c r="L5" s="271" t="n"/>
      <c r="M5" s="271" t="n"/>
      <c r="N5" s="272" t="n"/>
    </row>
    <row r="6">
      <c r="B6" s="236" t="inlineStr">
        <is>
          <t>From Banks</t>
        </is>
      </c>
      <c r="C6" s="283" t="n"/>
      <c r="D6" s="269">
        <f>C6*(1+K6)</f>
        <v/>
      </c>
      <c r="E6" s="269">
        <f>D6*(1+L6)</f>
        <v/>
      </c>
      <c r="F6" s="269">
        <f>E6*(1+M6)</f>
        <v/>
      </c>
      <c r="G6" s="270">
        <f>F6*(1+N6)</f>
        <v/>
      </c>
      <c r="I6" s="319">
        <f>B6</f>
        <v/>
      </c>
      <c r="J6" s="329" t="n"/>
      <c r="K6" s="71" t="n"/>
      <c r="L6" s="71" t="n"/>
      <c r="M6" s="71" t="n"/>
      <c r="N6" s="72" t="n"/>
    </row>
    <row r="7">
      <c r="B7" s="237" t="inlineStr">
        <is>
          <t>Term Loans</t>
        </is>
      </c>
      <c r="C7" s="283" t="n"/>
      <c r="D7" s="269">
        <f>C7*(1+K7)</f>
        <v/>
      </c>
      <c r="E7" s="269">
        <f>D7*(1+L7)</f>
        <v/>
      </c>
      <c r="F7" s="269">
        <f>E7*(1+M7)</f>
        <v/>
      </c>
      <c r="G7" s="270">
        <f>F7*(1+N7)</f>
        <v/>
      </c>
      <c r="I7" s="319">
        <f>B7</f>
        <v/>
      </c>
      <c r="J7" s="329" t="n"/>
      <c r="K7" s="71" t="n"/>
      <c r="L7" s="71" t="n"/>
      <c r="M7" s="71" t="n"/>
      <c r="N7" s="72" t="n"/>
    </row>
    <row r="8">
      <c r="B8" s="237" t="inlineStr">
        <is>
          <t>Other Loans</t>
        </is>
      </c>
      <c r="C8" s="283" t="n"/>
      <c r="D8" s="269">
        <f>C8*(1+K8)</f>
        <v/>
      </c>
      <c r="E8" s="269">
        <f>D8*(1+L8)</f>
        <v/>
      </c>
      <c r="F8" s="269">
        <f>E8*(1+M8)</f>
        <v/>
      </c>
      <c r="G8" s="270">
        <f>F8*(1+N8)</f>
        <v/>
      </c>
      <c r="I8" s="319">
        <f>B8</f>
        <v/>
      </c>
      <c r="J8" s="329" t="n"/>
      <c r="K8" s="71" t="n"/>
      <c r="L8" s="71" t="n"/>
      <c r="M8" s="71" t="n"/>
      <c r="N8" s="72" t="n"/>
    </row>
    <row r="9">
      <c r="B9" s="237" t="inlineStr">
        <is>
          <t>Finance lease obligation</t>
        </is>
      </c>
      <c r="C9" s="283" t="n"/>
      <c r="D9" s="269">
        <f>C9*(1+K9)</f>
        <v/>
      </c>
      <c r="E9" s="269">
        <f>D9*(1+L9)</f>
        <v/>
      </c>
      <c r="F9" s="269">
        <f>E9*(1+M9)</f>
        <v/>
      </c>
      <c r="G9" s="270">
        <f>F9*(1+N9)</f>
        <v/>
      </c>
      <c r="I9" s="319">
        <f>B9</f>
        <v/>
      </c>
      <c r="J9" s="329" t="n"/>
      <c r="K9" s="71" t="n"/>
      <c r="L9" s="71" t="n"/>
      <c r="M9" s="71" t="n"/>
      <c r="N9" s="72" t="n"/>
    </row>
    <row r="10">
      <c r="B10" s="147" t="inlineStr">
        <is>
          <t>Total Secured Loans</t>
        </is>
      </c>
      <c r="C10" s="330">
        <f>SUM(C6:C9)</f>
        <v/>
      </c>
      <c r="D10" s="330">
        <f>SUM(D6:D9)</f>
        <v/>
      </c>
      <c r="E10" s="330">
        <f>SUM(E6:E9)</f>
        <v/>
      </c>
      <c r="F10" s="330">
        <f>SUM(F6:F9)</f>
        <v/>
      </c>
      <c r="G10" s="331">
        <f>SUM(G6:G9)</f>
        <v/>
      </c>
      <c r="I10" s="319" t="n"/>
      <c r="J10" s="332" t="n"/>
      <c r="K10" s="271" t="n"/>
      <c r="L10" s="271" t="n"/>
      <c r="M10" s="271" t="n"/>
      <c r="N10" s="272" t="n"/>
    </row>
    <row r="11">
      <c r="B11" s="145" t="n"/>
      <c r="C11" s="273" t="n"/>
      <c r="D11" s="273" t="n"/>
      <c r="E11" s="273" t="n"/>
      <c r="F11" s="273" t="n"/>
      <c r="G11" s="274" t="n"/>
      <c r="I11" s="319" t="n"/>
      <c r="J11" s="332" t="n"/>
      <c r="K11" s="271" t="n"/>
      <c r="L11" s="271" t="n"/>
      <c r="M11" s="271" t="n"/>
      <c r="N11" s="272" t="n"/>
    </row>
    <row r="12">
      <c r="B12" s="201" t="inlineStr">
        <is>
          <t>Unsecured Loans</t>
        </is>
      </c>
      <c r="C12" s="283" t="n"/>
      <c r="D12" s="269">
        <f>C12*(1+K12)</f>
        <v/>
      </c>
      <c r="E12" s="269">
        <f>D12*(1+L12)</f>
        <v/>
      </c>
      <c r="F12" s="269">
        <f>E12*(1+M12)</f>
        <v/>
      </c>
      <c r="G12" s="270">
        <f>F12*(1+N12)</f>
        <v/>
      </c>
      <c r="I12" s="319">
        <f>B12</f>
        <v/>
      </c>
      <c r="J12" s="329" t="n"/>
      <c r="K12" s="71" t="n"/>
      <c r="L12" s="71" t="n"/>
      <c r="M12" s="71" t="n"/>
      <c r="N12" s="72" t="n"/>
    </row>
    <row r="13">
      <c r="B13" s="238" t="n"/>
      <c r="C13" s="273" t="n"/>
      <c r="D13" s="273" t="n"/>
      <c r="E13" s="273" t="n"/>
      <c r="F13" s="273" t="n"/>
      <c r="G13" s="274" t="n"/>
      <c r="I13" s="319" t="n"/>
      <c r="J13" s="271" t="n"/>
      <c r="K13" s="271" t="n"/>
      <c r="L13" s="271" t="n"/>
      <c r="M13" s="271" t="n"/>
      <c r="N13" s="272" t="n"/>
    </row>
    <row r="14">
      <c r="B14" s="147" t="inlineStr">
        <is>
          <t>Total Unsecured Loan</t>
        </is>
      </c>
      <c r="C14" s="330">
        <f>C12</f>
        <v/>
      </c>
      <c r="D14" s="330">
        <f>D12</f>
        <v/>
      </c>
      <c r="E14" s="330">
        <f>E12</f>
        <v/>
      </c>
      <c r="F14" s="330">
        <f>F12</f>
        <v/>
      </c>
      <c r="G14" s="331">
        <f>G12</f>
        <v/>
      </c>
      <c r="I14" s="319" t="n"/>
      <c r="J14" s="271" t="n"/>
      <c r="K14" s="271" t="n"/>
      <c r="L14" s="271" t="n"/>
      <c r="M14" s="271" t="n"/>
      <c r="N14" s="272" t="n"/>
    </row>
    <row r="15">
      <c r="B15" s="145" t="n"/>
      <c r="C15" s="273" t="n"/>
      <c r="D15" s="273" t="n"/>
      <c r="E15" s="273" t="n"/>
      <c r="F15" s="273" t="n"/>
      <c r="G15" s="274" t="n"/>
      <c r="I15" s="319" t="n"/>
      <c r="J15" s="271" t="n"/>
      <c r="K15" s="271" t="n"/>
      <c r="L15" s="271" t="n"/>
      <c r="M15" s="271" t="n"/>
      <c r="N15" s="272" t="n"/>
    </row>
    <row r="16">
      <c r="B16" s="239" t="inlineStr">
        <is>
          <t xml:space="preserve">Total Debt </t>
        </is>
      </c>
      <c r="C16" s="285">
        <f>SUM(C10,C14)</f>
        <v/>
      </c>
      <c r="D16" s="285">
        <f>SUM(D10,D14)</f>
        <v/>
      </c>
      <c r="E16" s="285">
        <f>SUM(E10,E14)</f>
        <v/>
      </c>
      <c r="F16" s="285">
        <f>SUM(F10,F14)</f>
        <v/>
      </c>
      <c r="G16" s="286">
        <f>SUM(G10,G14)</f>
        <v/>
      </c>
      <c r="I16" s="319" t="n"/>
      <c r="J16" s="271" t="n"/>
      <c r="K16" s="271" t="n"/>
      <c r="L16" s="271" t="n"/>
      <c r="M16" s="271" t="n"/>
      <c r="N16" s="272" t="n"/>
    </row>
    <row r="17">
      <c r="B17" s="145" t="n"/>
      <c r="C17" s="273" t="n"/>
      <c r="D17" s="273" t="n"/>
      <c r="E17" s="273" t="n"/>
      <c r="F17" s="273" t="n"/>
      <c r="G17" s="274" t="n"/>
      <c r="I17" s="319" t="n"/>
      <c r="J17" s="271" t="n"/>
      <c r="K17" s="271" t="n"/>
      <c r="L17" s="271" t="n"/>
      <c r="M17" s="271" t="n"/>
      <c r="N17" s="272" t="n"/>
    </row>
    <row r="18">
      <c r="B18" s="201" t="inlineStr">
        <is>
          <t xml:space="preserve">Interest Expense </t>
        </is>
      </c>
      <c r="C18" s="269">
        <f>C16*C19</f>
        <v/>
      </c>
      <c r="D18" s="269">
        <f>D16*D19</f>
        <v/>
      </c>
      <c r="E18" s="269">
        <f>E16*E19</f>
        <v/>
      </c>
      <c r="F18" s="269">
        <f>F16*F19</f>
        <v/>
      </c>
      <c r="G18" s="270">
        <f>G16*G19</f>
        <v/>
      </c>
      <c r="I18" s="319" t="n"/>
      <c r="J18" s="271" t="n"/>
      <c r="K18" s="271" t="n"/>
      <c r="L18" s="271" t="n"/>
      <c r="M18" s="271" t="n"/>
      <c r="N18" s="272" t="n"/>
    </row>
    <row r="19" ht="15.75" customHeight="1" s="66" thickBot="1">
      <c r="B19" s="240" t="inlineStr">
        <is>
          <t>Average Interest Rate (%)</t>
        </is>
      </c>
      <c r="C19" s="83">
        <f>J19</f>
        <v/>
      </c>
      <c r="D19" s="83">
        <f>K19</f>
        <v/>
      </c>
      <c r="E19" s="83">
        <f>L19</f>
        <v/>
      </c>
      <c r="F19" s="83">
        <f>M19</f>
        <v/>
      </c>
      <c r="G19" s="84">
        <f>N19</f>
        <v/>
      </c>
      <c r="I19" s="326">
        <f>B19</f>
        <v/>
      </c>
      <c r="J19" s="118" t="n"/>
      <c r="K19" s="118" t="n"/>
      <c r="L19" s="118" t="n"/>
      <c r="M19" s="118" t="n"/>
      <c r="N19" s="119" t="n"/>
    </row>
  </sheetData>
  <mergeCells count="1">
    <mergeCell ref="C2:G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M37"/>
  <sheetViews>
    <sheetView showGridLines="0" workbookViewId="0">
      <selection activeCell="C3" sqref="C3"/>
    </sheetView>
  </sheetViews>
  <sheetFormatPr baseColWidth="8" defaultRowHeight="15"/>
  <cols>
    <col width="26.76953125" bestFit="1" customWidth="1" style="204" min="3" max="3"/>
    <col width="7.6640625" bestFit="1" customWidth="1" style="66" min="4" max="8"/>
  </cols>
  <sheetData>
    <row r="2" ht="18.75" customHeight="1" s="66">
      <c r="C2" s="248" t="inlineStr">
        <is>
          <t xml:space="preserve">Financial Summary </t>
        </is>
      </c>
    </row>
    <row r="3">
      <c r="D3" s="247" t="inlineStr">
        <is>
          <t xml:space="preserve">FORECAST PERIOD </t>
        </is>
      </c>
    </row>
    <row r="4">
      <c r="C4" s="191" t="inlineStr">
        <is>
          <t>PARTICULARS</t>
        </is>
      </c>
      <c r="D4" s="31" t="inlineStr">
        <is>
          <t>Year 1</t>
        </is>
      </c>
      <c r="E4" s="31" t="inlineStr">
        <is>
          <t>Year 2</t>
        </is>
      </c>
      <c r="F4" s="31" t="inlineStr">
        <is>
          <t>Year 3</t>
        </is>
      </c>
      <c r="G4" s="31" t="inlineStr">
        <is>
          <t>Year 4</t>
        </is>
      </c>
      <c r="H4" s="31" t="inlineStr">
        <is>
          <t>Year 5</t>
        </is>
      </c>
    </row>
    <row r="5">
      <c r="C5" s="192" t="n"/>
      <c r="D5" s="3" t="n"/>
      <c r="E5" s="3" t="n"/>
    </row>
    <row r="6">
      <c r="C6" s="198" t="inlineStr">
        <is>
          <t xml:space="preserve">P&amp;L </t>
        </is>
      </c>
      <c r="E6" s="2" t="n"/>
      <c r="F6" s="2" t="n"/>
      <c r="G6" s="2" t="n"/>
      <c r="H6" s="2" t="n"/>
    </row>
    <row r="7">
      <c r="C7" s="194" t="inlineStr">
        <is>
          <t>Revenue</t>
        </is>
      </c>
      <c r="D7" s="251">
        <f>'Income Statement '!C12</f>
        <v/>
      </c>
      <c r="E7" s="251">
        <f>'Income Statement '!D12</f>
        <v/>
      </c>
      <c r="F7" s="251">
        <f>'Income Statement '!E12</f>
        <v/>
      </c>
      <c r="G7" s="251">
        <f>'Income Statement '!F12</f>
        <v/>
      </c>
      <c r="H7" s="252">
        <f>'Income Statement '!G12</f>
        <v/>
      </c>
      <c r="J7" s="253" t="inlineStr">
        <is>
          <t>Note For Developers</t>
        </is>
      </c>
      <c r="K7" s="254" t="n"/>
      <c r="L7" s="254" t="n"/>
      <c r="M7" s="255" t="n"/>
    </row>
    <row r="8">
      <c r="C8" s="195" t="inlineStr">
        <is>
          <t>EBITDA</t>
        </is>
      </c>
      <c r="D8" s="256">
        <f>'Income Statement '!C24</f>
        <v/>
      </c>
      <c r="E8" s="256">
        <f>'Income Statement '!D24</f>
        <v/>
      </c>
      <c r="F8" s="256">
        <f>'Income Statement '!E24</f>
        <v/>
      </c>
      <c r="G8" s="256">
        <f>'Income Statement '!F24</f>
        <v/>
      </c>
      <c r="H8" s="257">
        <f>'Income Statement '!G24</f>
        <v/>
      </c>
      <c r="J8" s="33" t="n"/>
      <c r="M8" s="63" t="n"/>
    </row>
    <row r="9">
      <c r="C9" s="195" t="inlineStr">
        <is>
          <t>PBT</t>
        </is>
      </c>
      <c r="D9" s="256">
        <f>'Income Statement '!C30</f>
        <v/>
      </c>
      <c r="E9" s="256">
        <f>'Income Statement '!D30</f>
        <v/>
      </c>
      <c r="F9" s="256">
        <f>'Income Statement '!E30</f>
        <v/>
      </c>
      <c r="G9" s="256">
        <f>'Income Statement '!F30</f>
        <v/>
      </c>
      <c r="H9" s="257">
        <f>'Income Statement '!G30</f>
        <v/>
      </c>
      <c r="J9" s="64" t="n"/>
      <c r="K9" t="inlineStr">
        <is>
          <t>This colour represent Output</t>
        </is>
      </c>
      <c r="M9" s="63" t="n"/>
    </row>
    <row r="10">
      <c r="C10" s="196" t="inlineStr">
        <is>
          <t>PAT</t>
        </is>
      </c>
      <c r="D10" s="258">
        <f>'Income Statement '!C32</f>
        <v/>
      </c>
      <c r="E10" s="258">
        <f>'Income Statement '!D32</f>
        <v/>
      </c>
      <c r="F10" s="258">
        <f>'Income Statement '!E32</f>
        <v/>
      </c>
      <c r="G10" s="258">
        <f>'Income Statement '!F32</f>
        <v/>
      </c>
      <c r="H10" s="259">
        <f>'Income Statement '!G32</f>
        <v/>
      </c>
      <c r="J10" s="65" t="n"/>
      <c r="K10" s="2" t="inlineStr">
        <is>
          <t>This colour represent Input</t>
        </is>
      </c>
      <c r="L10" s="2" t="n"/>
      <c r="M10" s="35" t="n"/>
    </row>
    <row r="11">
      <c r="D11" s="260" t="n"/>
      <c r="E11" s="260" t="n"/>
      <c r="F11" s="260" t="n"/>
      <c r="G11" s="260" t="n"/>
      <c r="H11" s="260" t="n"/>
    </row>
    <row r="12">
      <c r="C12" s="197" t="inlineStr">
        <is>
          <t xml:space="preserve">Cash Flow </t>
        </is>
      </c>
      <c r="D12" s="261" t="n"/>
      <c r="E12" s="261" t="n"/>
      <c r="F12" s="261" t="n"/>
      <c r="G12" s="261" t="n"/>
      <c r="H12" s="261" t="n"/>
    </row>
    <row r="13">
      <c r="C13" s="194" t="inlineStr">
        <is>
          <t>Cash Flow from Operations</t>
        </is>
      </c>
      <c r="D13" s="251">
        <f>'Cash Flow Statement'!C19</f>
        <v/>
      </c>
      <c r="E13" s="251">
        <f>'Cash Flow Statement'!D19</f>
        <v/>
      </c>
      <c r="F13" s="251">
        <f>'Cash Flow Statement'!E19</f>
        <v/>
      </c>
      <c r="G13" s="251">
        <f>'Cash Flow Statement'!F19</f>
        <v/>
      </c>
      <c r="H13" s="252">
        <f>'Cash Flow Statement'!G19</f>
        <v/>
      </c>
    </row>
    <row r="14">
      <c r="C14" s="195" t="inlineStr">
        <is>
          <t>Cash Flow from Investing</t>
        </is>
      </c>
      <c r="D14" s="256">
        <f>'Cash Flow Statement'!C24</f>
        <v/>
      </c>
      <c r="E14" s="256">
        <f>'Cash Flow Statement'!D24</f>
        <v/>
      </c>
      <c r="F14" s="256">
        <f>'Cash Flow Statement'!E24</f>
        <v/>
      </c>
      <c r="G14" s="256">
        <f>'Cash Flow Statement'!F24</f>
        <v/>
      </c>
      <c r="H14" s="257">
        <f>'Cash Flow Statement'!G24</f>
        <v/>
      </c>
    </row>
    <row r="15">
      <c r="C15" s="195" t="inlineStr">
        <is>
          <t>Cash Flow from Financing</t>
        </is>
      </c>
      <c r="D15" s="256">
        <f>'Cash Flow Statement'!C32</f>
        <v/>
      </c>
      <c r="E15" s="256">
        <f>'Cash Flow Statement'!D32</f>
        <v/>
      </c>
      <c r="F15" s="256">
        <f>'Cash Flow Statement'!E32</f>
        <v/>
      </c>
      <c r="G15" s="256">
        <f>'Cash Flow Statement'!F32</f>
        <v/>
      </c>
      <c r="H15" s="257">
        <f>'Cash Flow Statement'!G32</f>
        <v/>
      </c>
    </row>
    <row r="16">
      <c r="C16" s="195" t="n"/>
      <c r="D16" s="260" t="n"/>
      <c r="E16" s="260" t="n"/>
      <c r="F16" s="260" t="n"/>
      <c r="G16" s="260" t="n"/>
      <c r="H16" s="262" t="n"/>
    </row>
    <row r="17">
      <c r="C17" s="195" t="inlineStr">
        <is>
          <t>Net Cash Flow</t>
        </is>
      </c>
      <c r="D17" s="256">
        <f>'Cash Flow Statement'!C38</f>
        <v/>
      </c>
      <c r="E17" s="256">
        <f>'Cash Flow Statement'!D38</f>
        <v/>
      </c>
      <c r="F17" s="256">
        <f>'Cash Flow Statement'!E38</f>
        <v/>
      </c>
      <c r="G17" s="256">
        <f>'Cash Flow Statement'!F38</f>
        <v/>
      </c>
      <c r="H17" s="257">
        <f>'Cash Flow Statement'!G38</f>
        <v/>
      </c>
    </row>
    <row r="18">
      <c r="C18" s="195" t="inlineStr">
        <is>
          <t>Capex</t>
        </is>
      </c>
      <c r="D18" s="256">
        <f>'Cash Flow Statement'!C44</f>
        <v/>
      </c>
      <c r="E18" s="256">
        <f>'Cash Flow Statement'!D44</f>
        <v/>
      </c>
      <c r="F18" s="256">
        <f>'Cash Flow Statement'!E44</f>
        <v/>
      </c>
      <c r="G18" s="256">
        <f>'Cash Flow Statement'!F44</f>
        <v/>
      </c>
      <c r="H18" s="257">
        <f>'Cash Flow Statement'!G44</f>
        <v/>
      </c>
    </row>
    <row r="19">
      <c r="C19" s="196" t="inlineStr">
        <is>
          <t>Free Cash Flow to Firm</t>
        </is>
      </c>
      <c r="D19" s="258">
        <f>'Cash Flow Statement'!C45</f>
        <v/>
      </c>
      <c r="E19" s="258">
        <f>'Cash Flow Statement'!D45</f>
        <v/>
      </c>
      <c r="F19" s="258">
        <f>'Cash Flow Statement'!E45</f>
        <v/>
      </c>
      <c r="G19" s="258">
        <f>'Cash Flow Statement'!F45</f>
        <v/>
      </c>
      <c r="H19" s="259">
        <f>'Cash Flow Statement'!G45</f>
        <v/>
      </c>
    </row>
    <row r="20">
      <c r="D20" s="260" t="n"/>
      <c r="E20" s="260" t="n"/>
      <c r="F20" s="260" t="n"/>
      <c r="G20" s="260" t="n"/>
      <c r="H20" s="260" t="n"/>
    </row>
    <row r="21">
      <c r="C21" s="198" t="inlineStr">
        <is>
          <t xml:space="preserve">Balance Sheet </t>
        </is>
      </c>
      <c r="D21" s="260" t="n"/>
      <c r="E21" s="260" t="n"/>
      <c r="F21" s="260" t="n"/>
      <c r="G21" s="260" t="n"/>
      <c r="H21" s="260" t="n"/>
    </row>
    <row r="22">
      <c r="C22" s="194" t="inlineStr">
        <is>
          <t>Share Capital</t>
        </is>
      </c>
      <c r="D22" s="251">
        <f>'Balance Sheet'!C6</f>
        <v/>
      </c>
      <c r="E22" s="251">
        <f>'Balance Sheet'!D6</f>
        <v/>
      </c>
      <c r="F22" s="251">
        <f>'Balance Sheet'!E6</f>
        <v/>
      </c>
      <c r="G22" s="251">
        <f>'Balance Sheet'!F6</f>
        <v/>
      </c>
      <c r="H22" s="252">
        <f>'Balance Sheet'!G6</f>
        <v/>
      </c>
    </row>
    <row r="23">
      <c r="C23" s="195" t="inlineStr">
        <is>
          <t>Reserves &amp; Surplus</t>
        </is>
      </c>
      <c r="D23" s="256">
        <f>'Balance Sheet'!C7</f>
        <v/>
      </c>
      <c r="E23" s="256">
        <f>'Balance Sheet'!D7</f>
        <v/>
      </c>
      <c r="F23" s="256">
        <f>'Balance Sheet'!E7</f>
        <v/>
      </c>
      <c r="G23" s="256">
        <f>'Balance Sheet'!F7</f>
        <v/>
      </c>
      <c r="H23" s="257">
        <f>'Balance Sheet'!G7</f>
        <v/>
      </c>
    </row>
    <row r="24">
      <c r="C24" s="195" t="inlineStr">
        <is>
          <t>Equity Funds Raised</t>
        </is>
      </c>
      <c r="D24" s="256">
        <f>'Balance Sheet'!C8</f>
        <v/>
      </c>
      <c r="E24" s="256">
        <f>'Balance Sheet'!D8</f>
        <v/>
      </c>
      <c r="F24" s="256">
        <f>'Balance Sheet'!E8</f>
        <v/>
      </c>
      <c r="G24" s="256">
        <f>'Balance Sheet'!F8</f>
        <v/>
      </c>
      <c r="H24" s="257">
        <f>'Balance Sheet'!G8</f>
        <v/>
      </c>
    </row>
    <row r="25">
      <c r="C25" s="195" t="inlineStr">
        <is>
          <t>Total Debt</t>
        </is>
      </c>
      <c r="D25" s="256">
        <f>SUM('Balance Sheet'!C12:C13,'Balance Sheet'!C20)</f>
        <v/>
      </c>
      <c r="E25" s="256">
        <f>SUM('Balance Sheet'!D12:D13,'Balance Sheet'!D20)</f>
        <v/>
      </c>
      <c r="F25" s="256">
        <f>SUM('Balance Sheet'!E12:E13,'Balance Sheet'!E20)</f>
        <v/>
      </c>
      <c r="G25" s="256">
        <f>SUM('Balance Sheet'!F12:F13,'Balance Sheet'!F20)</f>
        <v/>
      </c>
      <c r="H25" s="257">
        <f>SUM('Balance Sheet'!G12:G13,'Balance Sheet'!G20)</f>
        <v/>
      </c>
    </row>
    <row r="26">
      <c r="C26" s="195" t="n"/>
      <c r="D26" s="263" t="n"/>
      <c r="E26" s="263" t="n"/>
      <c r="F26" s="263" t="n"/>
      <c r="G26" s="263" t="n"/>
      <c r="H26" s="264" t="n"/>
    </row>
    <row r="27">
      <c r="C27" s="195" t="inlineStr">
        <is>
          <t>Net Fixed Assets</t>
        </is>
      </c>
      <c r="D27" s="256">
        <f>'Balance Sheet'!C31</f>
        <v/>
      </c>
      <c r="E27" s="256">
        <f>'Balance Sheet'!D31</f>
        <v/>
      </c>
      <c r="F27" s="256">
        <f>'Balance Sheet'!E31</f>
        <v/>
      </c>
      <c r="G27" s="256">
        <f>'Balance Sheet'!F31</f>
        <v/>
      </c>
      <c r="H27" s="257">
        <f>'Balance Sheet'!G31</f>
        <v/>
      </c>
    </row>
    <row r="28">
      <c r="C28" s="195" t="inlineStr">
        <is>
          <t>Deferred tax assets, net</t>
        </is>
      </c>
      <c r="D28" s="256">
        <f>'Balance Sheet'!C36</f>
        <v/>
      </c>
      <c r="E28" s="256">
        <f>'Balance Sheet'!D36</f>
        <v/>
      </c>
      <c r="F28" s="256">
        <f>'Balance Sheet'!E36</f>
        <v/>
      </c>
      <c r="G28" s="256">
        <f>'Balance Sheet'!F36</f>
        <v/>
      </c>
      <c r="H28" s="257">
        <f>'Balance Sheet'!G36</f>
        <v/>
      </c>
    </row>
    <row r="29">
      <c r="C29" s="196" t="inlineStr">
        <is>
          <t>Net Current Assets</t>
        </is>
      </c>
      <c r="D29" s="258">
        <f>'Balance Sheet'!C49</f>
        <v/>
      </c>
      <c r="E29" s="258">
        <f>'Balance Sheet'!D49</f>
        <v/>
      </c>
      <c r="F29" s="258">
        <f>'Balance Sheet'!E49</f>
        <v/>
      </c>
      <c r="G29" s="258">
        <f>'Balance Sheet'!F49</f>
        <v/>
      </c>
      <c r="H29" s="259">
        <f>'Balance Sheet'!G49</f>
        <v/>
      </c>
    </row>
    <row r="31">
      <c r="C31" s="197" t="inlineStr">
        <is>
          <t>Margins</t>
        </is>
      </c>
      <c r="D31" s="2" t="n"/>
      <c r="E31" s="2" t="n"/>
      <c r="F31" s="2" t="n"/>
      <c r="G31" s="2" t="n"/>
      <c r="H31" s="2" t="n"/>
    </row>
    <row r="32">
      <c r="C32" s="194" t="inlineStr">
        <is>
          <t xml:space="preserve">EBITDA </t>
        </is>
      </c>
      <c r="D32" s="59">
        <f>'Income Statement '!C34</f>
        <v/>
      </c>
      <c r="E32" s="59">
        <f>'Income Statement '!D34</f>
        <v/>
      </c>
      <c r="F32" s="59">
        <f>'Income Statement '!E34</f>
        <v/>
      </c>
      <c r="G32" s="59">
        <f>'Income Statement '!F34</f>
        <v/>
      </c>
      <c r="H32" s="60">
        <f>'Income Statement '!G34</f>
        <v/>
      </c>
    </row>
    <row r="33">
      <c r="C33" s="196" t="inlineStr">
        <is>
          <t>PAT</t>
        </is>
      </c>
      <c r="D33" s="61">
        <f>'Income Statement '!C35</f>
        <v/>
      </c>
      <c r="E33" s="61">
        <f>'Income Statement '!D35</f>
        <v/>
      </c>
      <c r="F33" s="61">
        <f>'Income Statement '!E35</f>
        <v/>
      </c>
      <c r="G33" s="61">
        <f>'Income Statement '!F35</f>
        <v/>
      </c>
      <c r="H33" s="62">
        <f>'Income Statement '!G35</f>
        <v/>
      </c>
    </row>
    <row r="37" customFormat="1" s="32">
      <c r="A37" s="32" t="inlineStr">
        <is>
          <t>End of Sheet</t>
        </is>
      </c>
      <c r="C37" s="154" t="n"/>
    </row>
  </sheetData>
  <mergeCells count="3">
    <mergeCell ref="J7:M7"/>
    <mergeCell ref="D3:H3"/>
    <mergeCell ref="C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1"/>
  <sheetViews>
    <sheetView showGridLines="0" workbookViewId="0">
      <selection activeCell="A1" sqref="A1"/>
    </sheetView>
  </sheetViews>
  <sheetFormatPr baseColWidth="8" defaultColWidth="14.796875" defaultRowHeight="14.25"/>
  <cols>
    <col width="27.57421875" customWidth="1" style="185" min="1" max="1"/>
    <col width="14.796875" customWidth="1" style="11" min="2" max="7"/>
    <col width="11.703125" customWidth="1" style="11" min="8" max="9"/>
    <col width="15.73828125" customWidth="1" style="11" min="10" max="10"/>
    <col width="14.796875" customWidth="1" style="11" min="11" max="16384"/>
  </cols>
  <sheetData>
    <row r="1" ht="15.75" customHeight="1" s="66" thickBot="1">
      <c r="B1" s="247" t="inlineStr">
        <is>
          <t xml:space="preserve">FORECAST PERIOD </t>
        </is>
      </c>
    </row>
    <row r="2" ht="15" customHeight="1" s="66">
      <c r="A2" s="141" t="inlineStr">
        <is>
          <t>PARTICULARS</t>
        </is>
      </c>
      <c r="B2" s="19" t="inlineStr">
        <is>
          <t>Year 1</t>
        </is>
      </c>
      <c r="C2" s="19" t="inlineStr">
        <is>
          <t>Year 2</t>
        </is>
      </c>
      <c r="D2" s="19" t="inlineStr">
        <is>
          <t>Year 3</t>
        </is>
      </c>
      <c r="E2" s="19" t="inlineStr">
        <is>
          <t>Year 4</t>
        </is>
      </c>
      <c r="F2" s="20" t="inlineStr">
        <is>
          <t>Year 5</t>
        </is>
      </c>
    </row>
    <row r="3" ht="15" customFormat="1" customHeight="1" s="14">
      <c r="A3" s="186" t="n"/>
      <c r="B3" s="12" t="n"/>
      <c r="C3" s="12" t="n"/>
      <c r="D3" s="12" t="n"/>
      <c r="E3" s="12" t="n"/>
      <c r="F3" s="132" t="n"/>
    </row>
    <row r="4" ht="15" customHeight="1" s="66">
      <c r="A4" s="187" t="inlineStr">
        <is>
          <t xml:space="preserve">Revenues </t>
        </is>
      </c>
      <c r="B4" s="265">
        <f>'Income Statement '!C12</f>
        <v/>
      </c>
      <c r="C4" s="265">
        <f>'Income Statement '!D12</f>
        <v/>
      </c>
      <c r="D4" s="265">
        <f>'Income Statement '!E12</f>
        <v/>
      </c>
      <c r="E4" s="265">
        <f>'Income Statement '!F12</f>
        <v/>
      </c>
      <c r="F4" s="266">
        <f>'Income Statement '!G12</f>
        <v/>
      </c>
      <c r="H4" s="253" t="inlineStr">
        <is>
          <t>Note For Developers</t>
        </is>
      </c>
      <c r="I4" s="254" t="n"/>
      <c r="J4" s="255" t="n"/>
    </row>
    <row r="5" ht="15" customHeight="1" s="66">
      <c r="A5" s="187" t="inlineStr">
        <is>
          <t>EBITDA Margin</t>
        </is>
      </c>
      <c r="B5" s="124">
        <f>'Income Statement '!C34</f>
        <v/>
      </c>
      <c r="C5" s="124">
        <f>'Income Statement '!D34</f>
        <v/>
      </c>
      <c r="D5" s="124">
        <f>'Income Statement '!E34</f>
        <v/>
      </c>
      <c r="E5" s="124">
        <f>'Income Statement '!F34</f>
        <v/>
      </c>
      <c r="F5" s="125">
        <f>'Income Statement '!G34</f>
        <v/>
      </c>
      <c r="H5" s="33" t="n"/>
      <c r="J5" s="63" t="n"/>
    </row>
    <row r="6" ht="15.75" customHeight="1" s="66" thickBot="1">
      <c r="A6" s="188" t="inlineStr">
        <is>
          <t>PAT Margin</t>
        </is>
      </c>
      <c r="B6" s="126">
        <f>'Income Statement '!C35</f>
        <v/>
      </c>
      <c r="C6" s="126">
        <f>'Income Statement '!D35</f>
        <v/>
      </c>
      <c r="D6" s="126">
        <f>'Income Statement '!E35</f>
        <v/>
      </c>
      <c r="E6" s="126">
        <f>'Income Statement '!F35</f>
        <v/>
      </c>
      <c r="F6" s="127">
        <f>'Income Statement '!G35</f>
        <v/>
      </c>
      <c r="H6" s="64" t="n"/>
      <c r="I6" t="inlineStr">
        <is>
          <t>This colour represent Output</t>
        </is>
      </c>
      <c r="J6" s="63" t="n"/>
    </row>
    <row r="7" ht="15.75" customHeight="1" s="66" thickBot="1">
      <c r="H7" s="65" t="n"/>
      <c r="I7" s="2" t="inlineStr">
        <is>
          <t>This colour represent Input</t>
        </is>
      </c>
      <c r="J7" s="35" t="n"/>
    </row>
    <row r="8" ht="15" customHeight="1" s="66">
      <c r="A8" s="141" t="inlineStr">
        <is>
          <t>PARTICULARS</t>
        </is>
      </c>
      <c r="B8" s="19" t="inlineStr">
        <is>
          <t>Year 1</t>
        </is>
      </c>
      <c r="C8" s="19" t="inlineStr">
        <is>
          <t>Year 2</t>
        </is>
      </c>
      <c r="D8" s="19" t="inlineStr">
        <is>
          <t>Year 3</t>
        </is>
      </c>
      <c r="E8" s="19" t="inlineStr">
        <is>
          <t>Year 4</t>
        </is>
      </c>
      <c r="F8" s="20" t="inlineStr">
        <is>
          <t>Year 5</t>
        </is>
      </c>
    </row>
    <row r="9" ht="15" customFormat="1" customHeight="1" s="14">
      <c r="A9" s="189" t="n"/>
      <c r="B9" s="12" t="n"/>
      <c r="C9" s="12" t="n"/>
      <c r="D9" s="12" t="n"/>
      <c r="E9" s="12" t="n"/>
      <c r="F9" s="132" t="n"/>
    </row>
    <row r="10" ht="15" customHeight="1" s="66">
      <c r="A10" s="187" t="inlineStr">
        <is>
          <t>Debtor days</t>
        </is>
      </c>
      <c r="B10" s="265">
        <f>'Balance Sheet'!J43</f>
        <v/>
      </c>
      <c r="C10" s="265">
        <f>'Balance Sheet'!K43</f>
        <v/>
      </c>
      <c r="D10" s="265">
        <f>'Balance Sheet'!L43</f>
        <v/>
      </c>
      <c r="E10" s="265">
        <f>'Balance Sheet'!M43</f>
        <v/>
      </c>
      <c r="F10" s="266">
        <f>'Balance Sheet'!N43</f>
        <v/>
      </c>
    </row>
    <row r="11" ht="15" customHeight="1" s="66">
      <c r="A11" s="187" t="inlineStr">
        <is>
          <t>Creditor days</t>
        </is>
      </c>
      <c r="B11" s="265">
        <f>'Balance Sheet'!J22</f>
        <v/>
      </c>
      <c r="C11" s="265">
        <f>'Balance Sheet'!K22</f>
        <v/>
      </c>
      <c r="D11" s="265">
        <f>'Balance Sheet'!L22</f>
        <v/>
      </c>
      <c r="E11" s="265">
        <f>'Balance Sheet'!M22</f>
        <v/>
      </c>
      <c r="F11" s="266">
        <f>'Balance Sheet'!N22</f>
        <v/>
      </c>
    </row>
    <row r="12" ht="15.75" customHeight="1" s="66" thickBot="1">
      <c r="A12" s="188" t="inlineStr">
        <is>
          <t>Inventory days</t>
        </is>
      </c>
      <c r="B12" s="267">
        <f>'Balance Sheet'!J44</f>
        <v/>
      </c>
      <c r="C12" s="267">
        <f>'Balance Sheet'!K44</f>
        <v/>
      </c>
      <c r="D12" s="267">
        <f>'Balance Sheet'!L44</f>
        <v/>
      </c>
      <c r="E12" s="267">
        <f>'Balance Sheet'!M44</f>
        <v/>
      </c>
      <c r="F12" s="268">
        <f>'Balance Sheet'!N44</f>
        <v/>
      </c>
    </row>
    <row r="13" ht="15" customHeight="1" s="66" thickBot="1"/>
    <row r="14" ht="15" customHeight="1" s="66">
      <c r="A14" s="141" t="inlineStr">
        <is>
          <t>PARTICULARS</t>
        </is>
      </c>
      <c r="B14" s="19" t="inlineStr">
        <is>
          <t>Year 1</t>
        </is>
      </c>
      <c r="C14" s="19" t="inlineStr">
        <is>
          <t>Year 2</t>
        </is>
      </c>
      <c r="D14" s="19" t="inlineStr">
        <is>
          <t>Year 3</t>
        </is>
      </c>
      <c r="E14" s="19" t="inlineStr">
        <is>
          <t>Year 4</t>
        </is>
      </c>
      <c r="F14" s="20" t="inlineStr">
        <is>
          <t>Year 5</t>
        </is>
      </c>
    </row>
    <row r="15" ht="15" customFormat="1" customHeight="1" s="14">
      <c r="A15" s="189" t="n"/>
      <c r="B15" s="12" t="n"/>
      <c r="C15" s="12" t="n"/>
      <c r="D15" s="12" t="n"/>
      <c r="E15" s="12" t="n"/>
      <c r="F15" s="132" t="n"/>
    </row>
    <row r="16" ht="15" customHeight="1" s="66">
      <c r="A16" s="187" t="inlineStr">
        <is>
          <t>Total Debt to Equity</t>
        </is>
      </c>
      <c r="B16" s="265">
        <f>'Balance Sheet'!C64</f>
        <v/>
      </c>
      <c r="C16" s="265">
        <f>'Balance Sheet'!D64</f>
        <v/>
      </c>
      <c r="D16" s="265">
        <f>'Balance Sheet'!E64</f>
        <v/>
      </c>
      <c r="E16" s="265">
        <f>'Balance Sheet'!F64</f>
        <v/>
      </c>
      <c r="F16" s="266">
        <f>'Balance Sheet'!G64</f>
        <v/>
      </c>
    </row>
    <row r="17" ht="15.75" customHeight="1" s="66" thickBot="1">
      <c r="A17" s="188" t="inlineStr">
        <is>
          <t>Interest cover</t>
        </is>
      </c>
      <c r="B17" s="267">
        <f>IFERROR('Income Statement '!C28/'Income Statement '!C29,0)</f>
        <v/>
      </c>
      <c r="C17" s="267">
        <f>IFERROR('Income Statement '!D28/'Income Statement '!D29,0)</f>
        <v/>
      </c>
      <c r="D17" s="267">
        <f>IFERROR('Income Statement '!E28/'Income Statement '!E29,0)</f>
        <v/>
      </c>
      <c r="E17" s="267">
        <f>IFERROR('Income Statement '!F28/'Income Statement '!F29,0)</f>
        <v/>
      </c>
      <c r="F17" s="268">
        <f>IFERROR('Income Statement '!G28/'Income Statement '!G29,0)</f>
        <v/>
      </c>
    </row>
    <row r="18" ht="15.75" customHeight="1" s="66" thickBot="1">
      <c r="A18" s="190" t="n"/>
      <c r="B18" s="15" t="n"/>
      <c r="C18" s="15" t="n"/>
      <c r="D18" s="15" t="n"/>
      <c r="E18" s="15" t="n"/>
      <c r="F18" s="15" t="n"/>
    </row>
    <row r="19" ht="15" customHeight="1" s="66">
      <c r="A19" s="141" t="inlineStr">
        <is>
          <t>PARTICULARS</t>
        </is>
      </c>
      <c r="B19" s="19" t="inlineStr">
        <is>
          <t>Year 1</t>
        </is>
      </c>
      <c r="C19" s="19" t="inlineStr">
        <is>
          <t>Year 2</t>
        </is>
      </c>
      <c r="D19" s="19" t="inlineStr">
        <is>
          <t>Year 3</t>
        </is>
      </c>
      <c r="E19" s="19" t="inlineStr">
        <is>
          <t>Year 4</t>
        </is>
      </c>
      <c r="F19" s="20" t="inlineStr">
        <is>
          <t>Year 5</t>
        </is>
      </c>
    </row>
    <row r="20" ht="15" customFormat="1" customHeight="1" s="14">
      <c r="A20" s="189" t="n"/>
      <c r="B20" s="12" t="n"/>
      <c r="C20" s="12" t="n"/>
      <c r="D20" s="12" t="n"/>
      <c r="E20" s="12" t="n"/>
      <c r="F20" s="132" t="n"/>
    </row>
    <row r="21" ht="15" customHeight="1" s="66">
      <c r="A21" s="187" t="inlineStr">
        <is>
          <t>RoA (%)</t>
        </is>
      </c>
      <c r="B21" s="128">
        <f>IFERROR('Income Statement '!C32/'Balance Sheet'!C51,0)</f>
        <v/>
      </c>
      <c r="C21" s="128">
        <f>IFERROR('Income Statement '!D32/'Balance Sheet'!D51,0)</f>
        <v/>
      </c>
      <c r="D21" s="128">
        <f>IFERROR('Income Statement '!E32/'Balance Sheet'!E51,0)</f>
        <v/>
      </c>
      <c r="E21" s="128">
        <f>IFERROR('Income Statement '!F32/'Balance Sheet'!F51,0)</f>
        <v/>
      </c>
      <c r="F21" s="129">
        <f>IFERROR('Income Statement '!G32/'Balance Sheet'!G51,0)</f>
        <v/>
      </c>
    </row>
    <row r="22" ht="15" customHeight="1" s="66">
      <c r="A22" s="187" t="inlineStr">
        <is>
          <t>RoE (%)</t>
        </is>
      </c>
      <c r="B22" s="128">
        <f>IFERROR('Income Statement '!C32/'Balance Sheet'!C9,0)</f>
        <v/>
      </c>
      <c r="C22" s="128">
        <f>IFERROR('Income Statement '!D32/'Balance Sheet'!D9,0)</f>
        <v/>
      </c>
      <c r="D22" s="128">
        <f>IFERROR('Income Statement '!E32/'Balance Sheet'!E9,0)</f>
        <v/>
      </c>
      <c r="E22" s="128">
        <f>IFERROR('Income Statement '!F32/'Balance Sheet'!F9,0)</f>
        <v/>
      </c>
      <c r="F22" s="129">
        <f>IFERROR('Income Statement '!G32/'Balance Sheet'!G9,0)</f>
        <v/>
      </c>
    </row>
    <row r="23" ht="15.75" customHeight="1" s="66" thickBot="1">
      <c r="A23" s="188" t="inlineStr">
        <is>
          <t>RoCE (%)</t>
        </is>
      </c>
      <c r="B23" s="130">
        <f>IFERROR('Income Statement '!C28/('Balance Sheet'!C51-'Balance Sheet'!C24),0)</f>
        <v/>
      </c>
      <c r="C23" s="130">
        <f>IFERROR('Income Statement '!D28/('Balance Sheet'!D51-'Balance Sheet'!D24),0)</f>
        <v/>
      </c>
      <c r="D23" s="130">
        <f>IFERROR('Income Statement '!E28/('Balance Sheet'!E51-'Balance Sheet'!E24),0)</f>
        <v/>
      </c>
      <c r="E23" s="130">
        <f>IFERROR('Income Statement '!F28/('Balance Sheet'!F51-'Balance Sheet'!F24),0)</f>
        <v/>
      </c>
      <c r="F23" s="131">
        <f>IFERROR('Income Statement '!G28/('Balance Sheet'!G51-'Balance Sheet'!G24),0)</f>
        <v/>
      </c>
    </row>
    <row r="71" ht="15" customFormat="1" customHeight="1" s="32">
      <c r="A71" s="154" t="inlineStr">
        <is>
          <t>End of Sheet</t>
        </is>
      </c>
    </row>
  </sheetData>
  <mergeCells count="2">
    <mergeCell ref="B1:F1"/>
    <mergeCell ref="H4:J4"/>
  </mergeCells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Q74"/>
  <sheetViews>
    <sheetView showGridLines="0" topLeftCell="B1" zoomScale="90" zoomScaleNormal="90" workbookViewId="0">
      <pane xSplit="1" ySplit="3" topLeftCell="C4" activePane="bottomRight" state="frozen"/>
      <selection activeCell="A2" sqref="A2:B2"/>
      <selection pane="bottomLeft" activeCell="A2" sqref="A2:B2"/>
      <selection pane="topRight" activeCell="A2" sqref="A2:B2"/>
      <selection pane="bottomRight" activeCell="B2" sqref="B2"/>
    </sheetView>
  </sheetViews>
  <sheetFormatPr baseColWidth="8" defaultRowHeight="15"/>
  <cols>
    <col width="62.1484375" bestFit="1" customWidth="1" style="204" min="2" max="2"/>
    <col width="7.6640625" bestFit="1" customWidth="1" style="66" min="3" max="6"/>
    <col width="58.3828125" customWidth="1" style="204" min="9" max="9"/>
    <col width="9.81640625" customWidth="1" style="66" min="16" max="16"/>
    <col width="45.33203125" bestFit="1" customWidth="1" style="66" min="17" max="17"/>
  </cols>
  <sheetData>
    <row r="1">
      <c r="B1" s="139" t="inlineStr">
        <is>
          <t xml:space="preserve">INCOME STATEMENT </t>
        </is>
      </c>
    </row>
    <row r="2" ht="15.75" customHeight="1" s="66" thickBot="1">
      <c r="C2" s="249" t="inlineStr">
        <is>
          <t xml:space="preserve">FORECAST PERIOD </t>
        </is>
      </c>
      <c r="D2" s="21" t="n"/>
      <c r="E2" s="21" t="n"/>
      <c r="F2" s="21" t="n"/>
      <c r="G2" s="21" t="n"/>
      <c r="J2" s="249" t="inlineStr">
        <is>
          <t xml:space="preserve">FORECAST PERIOD </t>
        </is>
      </c>
      <c r="K2" s="21" t="n"/>
      <c r="L2" s="21" t="n"/>
      <c r="M2" s="21" t="n"/>
      <c r="N2" s="21" t="n"/>
    </row>
    <row r="3">
      <c r="B3" s="141" t="inlineStr">
        <is>
          <t>PARTICULARS</t>
        </is>
      </c>
      <c r="C3" s="19" t="inlineStr">
        <is>
          <t>Year 1</t>
        </is>
      </c>
      <c r="D3" s="19" t="inlineStr">
        <is>
          <t>Year 2</t>
        </is>
      </c>
      <c r="E3" s="19" t="inlineStr">
        <is>
          <t>Year 3</t>
        </is>
      </c>
      <c r="F3" s="19" t="inlineStr">
        <is>
          <t>Year 4</t>
        </is>
      </c>
      <c r="G3" s="20" t="inlineStr">
        <is>
          <t>Year 5</t>
        </is>
      </c>
      <c r="I3" s="141" t="inlineStr">
        <is>
          <t xml:space="preserve">Analysis as % of Revenue </t>
        </is>
      </c>
      <c r="J3" s="19" t="inlineStr">
        <is>
          <t>Year 1</t>
        </is>
      </c>
      <c r="K3" s="19" t="inlineStr">
        <is>
          <t>Year 2</t>
        </is>
      </c>
      <c r="L3" s="19" t="inlineStr">
        <is>
          <t>Year 3</t>
        </is>
      </c>
      <c r="M3" s="19" t="inlineStr">
        <is>
          <t>Year 4</t>
        </is>
      </c>
      <c r="N3" s="20" t="inlineStr">
        <is>
          <t>Year 5</t>
        </is>
      </c>
    </row>
    <row r="4">
      <c r="B4" s="145" t="n"/>
      <c r="G4" s="68" t="n"/>
      <c r="I4" s="145" t="n"/>
      <c r="N4" s="68" t="n"/>
    </row>
    <row r="5">
      <c r="B5" s="147" t="inlineStr">
        <is>
          <t>REVENUE</t>
        </is>
      </c>
      <c r="G5" s="68" t="n"/>
      <c r="I5" s="145" t="n"/>
      <c r="N5" s="68" t="n"/>
    </row>
    <row r="6">
      <c r="B6" s="147" t="n"/>
      <c r="G6" s="68" t="n"/>
      <c r="I6" s="145" t="n"/>
      <c r="N6" s="68" t="n"/>
    </row>
    <row r="7">
      <c r="B7" s="200">
        <f>'Revenue Projections'!B7</f>
        <v/>
      </c>
      <c r="C7" s="269">
        <f>'Revenue Projections'!C7</f>
        <v/>
      </c>
      <c r="D7" s="269">
        <f>'Revenue Projections'!D7</f>
        <v/>
      </c>
      <c r="E7" s="269">
        <f>'Revenue Projections'!E7</f>
        <v/>
      </c>
      <c r="F7" s="269">
        <f>'Revenue Projections'!F7</f>
        <v/>
      </c>
      <c r="G7" s="270">
        <f>'Revenue Projections'!G7</f>
        <v/>
      </c>
      <c r="I7" s="145">
        <f>B7</f>
        <v/>
      </c>
      <c r="J7" s="75">
        <f>IFERROR(C7/C$12,0)</f>
        <v/>
      </c>
      <c r="K7" s="75">
        <f>IFERROR(D7/D$12,0)</f>
        <v/>
      </c>
      <c r="L7" s="75">
        <f>IFERROR(E7/E$12,0)</f>
        <v/>
      </c>
      <c r="M7" s="75">
        <f>IFERROR(F7/F$12,0)</f>
        <v/>
      </c>
      <c r="N7" s="79">
        <f>IFERROR(G7/G$12,0)</f>
        <v/>
      </c>
      <c r="P7" s="253" t="inlineStr">
        <is>
          <t>Note For Developers</t>
        </is>
      </c>
      <c r="Q7" s="255" t="n"/>
    </row>
    <row r="8">
      <c r="B8" s="200">
        <f>'Revenue Projections'!B8</f>
        <v/>
      </c>
      <c r="C8" s="269">
        <f>'Revenue Projections'!C8</f>
        <v/>
      </c>
      <c r="D8" s="269">
        <f>'Revenue Projections'!D8</f>
        <v/>
      </c>
      <c r="E8" s="269">
        <f>'Revenue Projections'!E8</f>
        <v/>
      </c>
      <c r="F8" s="269">
        <f>'Revenue Projections'!F8</f>
        <v/>
      </c>
      <c r="G8" s="270">
        <f>'Revenue Projections'!G8</f>
        <v/>
      </c>
      <c r="I8" s="145">
        <f>B8</f>
        <v/>
      </c>
      <c r="J8" s="75">
        <f>IFERROR(C8/C$12,0)</f>
        <v/>
      </c>
      <c r="K8" s="75">
        <f>IFERROR(D8/D$12,0)</f>
        <v/>
      </c>
      <c r="L8" s="75">
        <f>IFERROR(E8/E$12,0)</f>
        <v/>
      </c>
      <c r="M8" s="75">
        <f>IFERROR(F8/F$12,0)</f>
        <v/>
      </c>
      <c r="N8" s="79">
        <f>IFERROR(G8/G$12,0)</f>
        <v/>
      </c>
      <c r="P8" s="135" t="n"/>
      <c r="Q8" s="63" t="inlineStr">
        <is>
          <t>This colour represent - Cell name can be changed</t>
        </is>
      </c>
    </row>
    <row r="9">
      <c r="B9" s="200">
        <f>'Revenue Projections'!B9</f>
        <v/>
      </c>
      <c r="C9" s="269">
        <f>'Revenue Projections'!C9</f>
        <v/>
      </c>
      <c r="D9" s="269">
        <f>'Revenue Projections'!D9</f>
        <v/>
      </c>
      <c r="E9" s="269">
        <f>'Revenue Projections'!E9</f>
        <v/>
      </c>
      <c r="F9" s="269">
        <f>'Revenue Projections'!F9</f>
        <v/>
      </c>
      <c r="G9" s="270">
        <f>'Revenue Projections'!G9</f>
        <v/>
      </c>
      <c r="I9" s="145">
        <f>B9</f>
        <v/>
      </c>
      <c r="J9" s="75">
        <f>IFERROR(C9/C$12,0)</f>
        <v/>
      </c>
      <c r="K9" s="75">
        <f>IFERROR(D9/D$12,0)</f>
        <v/>
      </c>
      <c r="L9" s="75">
        <f>IFERROR(E9/E$12,0)</f>
        <v/>
      </c>
      <c r="M9" s="75">
        <f>IFERROR(F9/F$12,0)</f>
        <v/>
      </c>
      <c r="N9" s="79">
        <f>IFERROR(G9/G$12,0)</f>
        <v/>
      </c>
      <c r="P9" s="64" t="n"/>
      <c r="Q9" s="63" t="inlineStr">
        <is>
          <t>This colour represent Output</t>
        </is>
      </c>
    </row>
    <row r="10">
      <c r="B10" s="200">
        <f>'Revenue Projections'!B10</f>
        <v/>
      </c>
      <c r="C10" s="269">
        <f>'Revenue Projections'!C10</f>
        <v/>
      </c>
      <c r="D10" s="269">
        <f>'Revenue Projections'!D10</f>
        <v/>
      </c>
      <c r="E10" s="269">
        <f>'Revenue Projections'!E10</f>
        <v/>
      </c>
      <c r="F10" s="269">
        <f>'Revenue Projections'!F10</f>
        <v/>
      </c>
      <c r="G10" s="270">
        <f>'Revenue Projections'!G10</f>
        <v/>
      </c>
      <c r="I10" s="145">
        <f>B10</f>
        <v/>
      </c>
      <c r="J10" s="75">
        <f>IFERROR(C10/C$12,0)</f>
        <v/>
      </c>
      <c r="K10" s="75">
        <f>IFERROR(D10/D$12,0)</f>
        <v/>
      </c>
      <c r="L10" s="75">
        <f>IFERROR(E10/E$12,0)</f>
        <v/>
      </c>
      <c r="M10" s="75">
        <f>IFERROR(F10/F$12,0)</f>
        <v/>
      </c>
      <c r="N10" s="79">
        <f>IFERROR(G10/G$12,0)</f>
        <v/>
      </c>
      <c r="P10" s="65" t="n"/>
      <c r="Q10" s="35" t="inlineStr">
        <is>
          <t>This colour represent Input</t>
        </is>
      </c>
    </row>
    <row r="11">
      <c r="B11" s="145" t="n"/>
      <c r="C11" s="271" t="n"/>
      <c r="D11" s="271" t="n"/>
      <c r="E11" s="271" t="n"/>
      <c r="F11" s="271" t="n"/>
      <c r="G11" s="272" t="n"/>
      <c r="I11" s="145" t="n"/>
      <c r="J11" s="41" t="n"/>
      <c r="K11" s="41" t="n"/>
      <c r="L11" s="41" t="n"/>
      <c r="M11" s="41" t="n"/>
      <c r="N11" s="42" t="n"/>
    </row>
    <row r="12">
      <c r="B12" s="147" t="inlineStr">
        <is>
          <t>TOTAL REVENUE FROM OPERATIONS/SERVICES</t>
        </is>
      </c>
      <c r="C12" s="269">
        <f>SUM(C7:C10)</f>
        <v/>
      </c>
      <c r="D12" s="269">
        <f>SUM(D7:D10)</f>
        <v/>
      </c>
      <c r="E12" s="269">
        <f>SUM(E7:E10)</f>
        <v/>
      </c>
      <c r="F12" s="269">
        <f>SUM(F7:F10)</f>
        <v/>
      </c>
      <c r="G12" s="270">
        <f>SUM(G7:G10)</f>
        <v/>
      </c>
      <c r="I12" s="145" t="n"/>
      <c r="J12" s="41" t="n"/>
      <c r="K12" s="41" t="n"/>
      <c r="L12" s="41" t="n"/>
      <c r="M12" s="41" t="n"/>
      <c r="N12" s="42" t="n"/>
    </row>
    <row r="13">
      <c r="B13" s="145" t="n"/>
      <c r="C13" s="273" t="n"/>
      <c r="D13" s="273" t="n"/>
      <c r="E13" s="273" t="n"/>
      <c r="F13" s="273" t="n"/>
      <c r="G13" s="274" t="n"/>
      <c r="I13" s="145" t="n"/>
      <c r="J13" s="41" t="n"/>
      <c r="K13" s="41" t="n"/>
      <c r="L13" s="41" t="n"/>
      <c r="M13" s="41" t="n"/>
      <c r="N13" s="42" t="n"/>
    </row>
    <row r="14">
      <c r="B14" s="147" t="inlineStr">
        <is>
          <t xml:space="preserve">EXPENSES </t>
        </is>
      </c>
      <c r="C14" s="273" t="n"/>
      <c r="D14" s="273" t="n"/>
      <c r="E14" s="273" t="n"/>
      <c r="F14" s="273" t="n"/>
      <c r="G14" s="274" t="n"/>
      <c r="I14" s="145" t="n"/>
      <c r="J14" s="41" t="n"/>
      <c r="K14" s="41" t="n"/>
      <c r="L14" s="41" t="n"/>
      <c r="M14" s="41" t="n"/>
      <c r="N14" s="42" t="n"/>
    </row>
    <row r="15">
      <c r="B15" s="145" t="inlineStr">
        <is>
          <t>Product Development Expenses/ Operating Expenses/Raw Material</t>
        </is>
      </c>
      <c r="C15" s="269">
        <f>'Expenses Projection'!C22</f>
        <v/>
      </c>
      <c r="D15" s="269">
        <f>'Expenses Projection'!D22</f>
        <v/>
      </c>
      <c r="E15" s="269">
        <f>'Expenses Projection'!E22</f>
        <v/>
      </c>
      <c r="F15" s="269">
        <f>'Expenses Projection'!F22</f>
        <v/>
      </c>
      <c r="G15" s="270">
        <f>'Expenses Projection'!G22</f>
        <v/>
      </c>
      <c r="I15" s="145">
        <f>B15</f>
        <v/>
      </c>
      <c r="J15" s="75">
        <f>IFERROR(C15/C$12,0)</f>
        <v/>
      </c>
      <c r="K15" s="75">
        <f>IFERROR(D15/D$12,0)</f>
        <v/>
      </c>
      <c r="L15" s="75">
        <f>IFERROR(E15/E$12,0)</f>
        <v/>
      </c>
      <c r="M15" s="75">
        <f>IFERROR(F15/F$12,0)</f>
        <v/>
      </c>
      <c r="N15" s="79">
        <f>IFERROR(G15/G$12,0)</f>
        <v/>
      </c>
    </row>
    <row r="16">
      <c r="B16" s="145" t="inlineStr">
        <is>
          <t xml:space="preserve">Employee Cost </t>
        </is>
      </c>
      <c r="C16" s="269">
        <f>'Expenses Projection'!C61</f>
        <v/>
      </c>
      <c r="D16" s="269">
        <f>'Expenses Projection'!D61</f>
        <v/>
      </c>
      <c r="E16" s="269">
        <f>'Expenses Projection'!E61</f>
        <v/>
      </c>
      <c r="F16" s="269">
        <f>'Expenses Projection'!F61</f>
        <v/>
      </c>
      <c r="G16" s="270">
        <f>'Expenses Projection'!G61</f>
        <v/>
      </c>
      <c r="I16" s="145">
        <f>B16</f>
        <v/>
      </c>
      <c r="J16" s="75">
        <f>IFERROR(C16/C$12,0)</f>
        <v/>
      </c>
      <c r="K16" s="75">
        <f>IFERROR(D16/D$12,0)</f>
        <v/>
      </c>
      <c r="L16" s="75">
        <f>IFERROR(E16/E$12,0)</f>
        <v/>
      </c>
      <c r="M16" s="75">
        <f>IFERROR(F16/F$12,0)</f>
        <v/>
      </c>
      <c r="N16" s="79">
        <f>IFERROR(G16/G$12,0)</f>
        <v/>
      </c>
    </row>
    <row r="17">
      <c r="B17" s="145" t="inlineStr">
        <is>
          <t xml:space="preserve">General &amp; Administrative Expenses </t>
        </is>
      </c>
      <c r="C17" s="269">
        <f>'Expenses Projection'!C74</f>
        <v/>
      </c>
      <c r="D17" s="269">
        <f>'Expenses Projection'!D74</f>
        <v/>
      </c>
      <c r="E17" s="269">
        <f>'Expenses Projection'!E74</f>
        <v/>
      </c>
      <c r="F17" s="269">
        <f>'Expenses Projection'!F74</f>
        <v/>
      </c>
      <c r="G17" s="270">
        <f>'Expenses Projection'!G74</f>
        <v/>
      </c>
      <c r="I17" s="145">
        <f>B17</f>
        <v/>
      </c>
      <c r="J17" s="75">
        <f>IFERROR(C17/C$12,0)</f>
        <v/>
      </c>
      <c r="K17" s="75">
        <f>IFERROR(D17/D$12,0)</f>
        <v/>
      </c>
      <c r="L17" s="75">
        <f>IFERROR(E17/E$12,0)</f>
        <v/>
      </c>
      <c r="M17" s="75">
        <f>IFERROR(F17/F$12,0)</f>
        <v/>
      </c>
      <c r="N17" s="79">
        <f>IFERROR(G17/G$12,0)</f>
        <v/>
      </c>
    </row>
    <row r="18">
      <c r="B18" s="145" t="inlineStr">
        <is>
          <t xml:space="preserve">Selling &amp; Marketing Expenses </t>
        </is>
      </c>
      <c r="C18" s="269">
        <f>'Expenses Projection'!C87</f>
        <v/>
      </c>
      <c r="D18" s="269">
        <f>'Expenses Projection'!D87</f>
        <v/>
      </c>
      <c r="E18" s="269">
        <f>'Expenses Projection'!E87</f>
        <v/>
      </c>
      <c r="F18" s="269">
        <f>'Expenses Projection'!F87</f>
        <v/>
      </c>
      <c r="G18" s="270">
        <f>'Expenses Projection'!G87</f>
        <v/>
      </c>
      <c r="I18" s="145">
        <f>B18</f>
        <v/>
      </c>
      <c r="J18" s="75">
        <f>IFERROR(C18/C$12,0)</f>
        <v/>
      </c>
      <c r="K18" s="75">
        <f>IFERROR(D18/D$12,0)</f>
        <v/>
      </c>
      <c r="L18" s="75">
        <f>IFERROR(E18/E$12,0)</f>
        <v/>
      </c>
      <c r="M18" s="75">
        <f>IFERROR(F18/F$12,0)</f>
        <v/>
      </c>
      <c r="N18" s="79">
        <f>IFERROR(G18/G$12,0)</f>
        <v/>
      </c>
    </row>
    <row r="19">
      <c r="B19" s="200">
        <f>'Expenses Projection'!B89</f>
        <v/>
      </c>
      <c r="C19" s="269">
        <f>'Expenses Projection'!C91</f>
        <v/>
      </c>
      <c r="D19" s="269">
        <f>'Expenses Projection'!D91</f>
        <v/>
      </c>
      <c r="E19" s="269">
        <f>'Expenses Projection'!E91</f>
        <v/>
      </c>
      <c r="F19" s="269">
        <f>'Expenses Projection'!F91</f>
        <v/>
      </c>
      <c r="G19" s="270">
        <f>'Expenses Projection'!G91</f>
        <v/>
      </c>
      <c r="I19" s="145">
        <f>B19</f>
        <v/>
      </c>
      <c r="J19" s="75">
        <f>IFERROR(C19/C$12,0)</f>
        <v/>
      </c>
      <c r="K19" s="75">
        <f>IFERROR(D19/D$12,0)</f>
        <v/>
      </c>
      <c r="L19" s="75">
        <f>IFERROR(E19/E$12,0)</f>
        <v/>
      </c>
      <c r="M19" s="75">
        <f>IFERROR(F19/F$12,0)</f>
        <v/>
      </c>
      <c r="N19" s="79">
        <f>IFERROR(G19/G$12,0)</f>
        <v/>
      </c>
    </row>
    <row r="20">
      <c r="B20" s="200">
        <f>'Expenses Projection'!B93</f>
        <v/>
      </c>
      <c r="C20" s="269">
        <f>'Expenses Projection'!C95</f>
        <v/>
      </c>
      <c r="D20" s="269">
        <f>'Expenses Projection'!D95</f>
        <v/>
      </c>
      <c r="E20" s="269">
        <f>'Expenses Projection'!E95</f>
        <v/>
      </c>
      <c r="F20" s="269">
        <f>'Expenses Projection'!F95</f>
        <v/>
      </c>
      <c r="G20" s="270">
        <f>'Expenses Projection'!G95</f>
        <v/>
      </c>
      <c r="I20" s="145">
        <f>B20</f>
        <v/>
      </c>
      <c r="J20" s="75">
        <f>IFERROR(C20/C$12,0)</f>
        <v/>
      </c>
      <c r="K20" s="75">
        <f>IFERROR(D20/D$12,0)</f>
        <v/>
      </c>
      <c r="L20" s="75">
        <f>IFERROR(E20/E$12,0)</f>
        <v/>
      </c>
      <c r="M20" s="75">
        <f>IFERROR(F20/F$12,0)</f>
        <v/>
      </c>
      <c r="N20" s="79">
        <f>IFERROR(G20/G$12,0)</f>
        <v/>
      </c>
    </row>
    <row r="21">
      <c r="B21" s="145" t="n"/>
      <c r="C21" s="273" t="n"/>
      <c r="D21" s="273" t="n"/>
      <c r="E21" s="273" t="n"/>
      <c r="F21" s="273" t="n"/>
      <c r="G21" s="274" t="n"/>
      <c r="I21" s="145" t="n"/>
      <c r="J21" s="47" t="n"/>
      <c r="K21" s="47" t="n"/>
      <c r="L21" s="47" t="n"/>
      <c r="M21" s="47" t="n"/>
      <c r="N21" s="87" t="n"/>
    </row>
    <row r="22">
      <c r="B22" s="147" t="inlineStr">
        <is>
          <t xml:space="preserve">TOTAL OPERATING EXPENSES </t>
        </is>
      </c>
      <c r="C22" s="269">
        <f>SUM(C15:C20)</f>
        <v/>
      </c>
      <c r="D22" s="269">
        <f>SUM(D15:D20)</f>
        <v/>
      </c>
      <c r="E22" s="269">
        <f>SUM(E15:E20)</f>
        <v/>
      </c>
      <c r="F22" s="269">
        <f>SUM(F15:F20)</f>
        <v/>
      </c>
      <c r="G22" s="270">
        <f>SUM(G15:G20)</f>
        <v/>
      </c>
      <c r="I22" s="145">
        <f>B22</f>
        <v/>
      </c>
      <c r="J22" s="75">
        <f>IFERROR(C22/C$12,0)</f>
        <v/>
      </c>
      <c r="K22" s="75">
        <f>IFERROR(D22/D$12,0)</f>
        <v/>
      </c>
      <c r="L22" s="75">
        <f>IFERROR(E22/E$12,0)</f>
        <v/>
      </c>
      <c r="M22" s="75">
        <f>IFERROR(F22/F$12,0)</f>
        <v/>
      </c>
      <c r="N22" s="79">
        <f>IFERROR(G22/G$12,0)</f>
        <v/>
      </c>
    </row>
    <row r="23">
      <c r="B23" s="145" t="n"/>
      <c r="C23" s="273" t="n"/>
      <c r="D23" s="273" t="n"/>
      <c r="E23" s="273" t="n"/>
      <c r="F23" s="273" t="n"/>
      <c r="G23" s="274" t="n"/>
      <c r="I23" s="145" t="n"/>
      <c r="J23" s="47" t="n"/>
      <c r="K23" s="47" t="n"/>
      <c r="L23" s="47" t="n"/>
      <c r="M23" s="47" t="n"/>
      <c r="N23" s="87" t="n"/>
    </row>
    <row r="24">
      <c r="B24" s="201" t="inlineStr">
        <is>
          <t xml:space="preserve">EBITDA / Operating Profit </t>
        </is>
      </c>
      <c r="C24" s="275">
        <f>C12-C22</f>
        <v/>
      </c>
      <c r="D24" s="275">
        <f>D12-D22</f>
        <v/>
      </c>
      <c r="E24" s="275">
        <f>E12-E22</f>
        <v/>
      </c>
      <c r="F24" s="275">
        <f>F12-F22</f>
        <v/>
      </c>
      <c r="G24" s="276">
        <f>G12-G22</f>
        <v/>
      </c>
      <c r="I24" s="145">
        <f>B24</f>
        <v/>
      </c>
      <c r="J24" s="75">
        <f>IFERROR(C24/C$12,0)</f>
        <v/>
      </c>
      <c r="K24" s="75">
        <f>IFERROR(D24/D$12,0)</f>
        <v/>
      </c>
      <c r="L24" s="75">
        <f>IFERROR(E24/E$12,0)</f>
        <v/>
      </c>
      <c r="M24" s="75">
        <f>IFERROR(F24/F$12,0)</f>
        <v/>
      </c>
      <c r="N24" s="79">
        <f>IFERROR(G24/G$12,0)</f>
        <v/>
      </c>
    </row>
    <row r="25">
      <c r="B25" s="145" t="inlineStr">
        <is>
          <t xml:space="preserve">Depreciation </t>
        </is>
      </c>
      <c r="C25" s="269">
        <f>'CAPEX Schedule '!C11</f>
        <v/>
      </c>
      <c r="D25" s="269">
        <f>'CAPEX Schedule '!D11</f>
        <v/>
      </c>
      <c r="E25" s="269">
        <f>'CAPEX Schedule '!E11</f>
        <v/>
      </c>
      <c r="F25" s="269">
        <f>'CAPEX Schedule '!F11</f>
        <v/>
      </c>
      <c r="G25" s="270">
        <f>'CAPEX Schedule '!G11</f>
        <v/>
      </c>
      <c r="I25" s="145">
        <f>B25</f>
        <v/>
      </c>
      <c r="J25" s="75">
        <f>IFERROR(C25/C$12,0)</f>
        <v/>
      </c>
      <c r="K25" s="75">
        <f>IFERROR(D25/D$12,0)</f>
        <v/>
      </c>
      <c r="L25" s="75">
        <f>IFERROR(E25/E$12,0)</f>
        <v/>
      </c>
      <c r="M25" s="75">
        <f>IFERROR(F25/F$12,0)</f>
        <v/>
      </c>
      <c r="N25" s="79">
        <f>IFERROR(G25/G$12,0)</f>
        <v/>
      </c>
    </row>
    <row r="26">
      <c r="B26" s="145" t="inlineStr">
        <is>
          <t xml:space="preserve">Other Income </t>
        </is>
      </c>
      <c r="C26" s="269">
        <f>'Revenue Projections'!C14</f>
        <v/>
      </c>
      <c r="D26" s="269">
        <f>'Revenue Projections'!D14</f>
        <v/>
      </c>
      <c r="E26" s="269">
        <f>'Revenue Projections'!E14</f>
        <v/>
      </c>
      <c r="F26" s="269">
        <f>'Revenue Projections'!F14</f>
        <v/>
      </c>
      <c r="G26" s="270">
        <f>'Revenue Projections'!G14</f>
        <v/>
      </c>
      <c r="I26" s="145">
        <f>B26</f>
        <v/>
      </c>
      <c r="J26" s="75">
        <f>IFERROR(C26/C$12,0)</f>
        <v/>
      </c>
      <c r="K26" s="75">
        <f>IFERROR(D26/D$12,0)</f>
        <v/>
      </c>
      <c r="L26" s="75">
        <f>IFERROR(E26/E$12,0)</f>
        <v/>
      </c>
      <c r="M26" s="75">
        <f>IFERROR(F26/F$12,0)</f>
        <v/>
      </c>
      <c r="N26" s="79">
        <f>IFERROR(G26/G$12,0)</f>
        <v/>
      </c>
    </row>
    <row r="27">
      <c r="B27" s="145" t="inlineStr">
        <is>
          <t xml:space="preserve">Realised Foreign Exchange Gain/(Loss) </t>
        </is>
      </c>
      <c r="C27" s="269">
        <f>'Revenue Projections'!C15</f>
        <v/>
      </c>
      <c r="D27" s="269">
        <f>'Revenue Projections'!D15</f>
        <v/>
      </c>
      <c r="E27" s="269">
        <f>'Revenue Projections'!E15</f>
        <v/>
      </c>
      <c r="F27" s="269">
        <f>'Revenue Projections'!F15</f>
        <v/>
      </c>
      <c r="G27" s="270">
        <f>'Revenue Projections'!G15</f>
        <v/>
      </c>
      <c r="I27" s="145">
        <f>B27</f>
        <v/>
      </c>
      <c r="J27" s="75">
        <f>IFERROR(C27/C$12,0)</f>
        <v/>
      </c>
      <c r="K27" s="75">
        <f>IFERROR(D27/D$12,0)</f>
        <v/>
      </c>
      <c r="L27" s="75">
        <f>IFERROR(E27/E$12,0)</f>
        <v/>
      </c>
      <c r="M27" s="75">
        <f>IFERROR(F27/F$12,0)</f>
        <v/>
      </c>
      <c r="N27" s="79">
        <f>IFERROR(G27/G$12,0)</f>
        <v/>
      </c>
    </row>
    <row r="28">
      <c r="B28" s="201" t="inlineStr">
        <is>
          <t>EBIT</t>
        </is>
      </c>
      <c r="C28" s="269">
        <f>C24-C25+C26+C27</f>
        <v/>
      </c>
      <c r="D28" s="269">
        <f>D24-D25+D26+D27</f>
        <v/>
      </c>
      <c r="E28" s="269">
        <f>E24-E25+E26+E27</f>
        <v/>
      </c>
      <c r="F28" s="269">
        <f>F24-F25+F26+F27</f>
        <v/>
      </c>
      <c r="G28" s="270">
        <f>G24-G25+G26+G27</f>
        <v/>
      </c>
      <c r="I28" s="145">
        <f>B28</f>
        <v/>
      </c>
      <c r="J28" s="75">
        <f>IFERROR(C28/C$12,0)</f>
        <v/>
      </c>
      <c r="K28" s="75">
        <f>IFERROR(D28/D$12,0)</f>
        <v/>
      </c>
      <c r="L28" s="75">
        <f>IFERROR(E28/E$12,0)</f>
        <v/>
      </c>
      <c r="M28" s="75">
        <f>IFERROR(F28/F$12,0)</f>
        <v/>
      </c>
      <c r="N28" s="79">
        <f>IFERROR(G28/G$12,0)</f>
        <v/>
      </c>
    </row>
    <row r="29">
      <c r="B29" s="145" t="inlineStr">
        <is>
          <t xml:space="preserve">Interest including finance charges </t>
        </is>
      </c>
      <c r="C29" s="269">
        <f>'Debt Schedule '!C18</f>
        <v/>
      </c>
      <c r="D29" s="269">
        <f>'Debt Schedule '!D18</f>
        <v/>
      </c>
      <c r="E29" s="269">
        <f>'Debt Schedule '!E18</f>
        <v/>
      </c>
      <c r="F29" s="269">
        <f>'Debt Schedule '!F18</f>
        <v/>
      </c>
      <c r="G29" s="270">
        <f>'Debt Schedule '!G18</f>
        <v/>
      </c>
      <c r="I29" s="145">
        <f>B29</f>
        <v/>
      </c>
      <c r="J29" s="75">
        <f>IFERROR(C29/C$12,0)</f>
        <v/>
      </c>
      <c r="K29" s="75">
        <f>IFERROR(D29/D$12,0)</f>
        <v/>
      </c>
      <c r="L29" s="75">
        <f>IFERROR(E29/E$12,0)</f>
        <v/>
      </c>
      <c r="M29" s="75">
        <f>IFERROR(F29/F$12,0)</f>
        <v/>
      </c>
      <c r="N29" s="79">
        <f>IFERROR(G29/G$12,0)</f>
        <v/>
      </c>
    </row>
    <row r="30">
      <c r="B30" s="201" t="inlineStr">
        <is>
          <t>Earnings Before Tax (EBT )</t>
        </is>
      </c>
      <c r="C30" s="275">
        <f>C28-C29</f>
        <v/>
      </c>
      <c r="D30" s="275">
        <f>D28-D29</f>
        <v/>
      </c>
      <c r="E30" s="275">
        <f>E28-E29</f>
        <v/>
      </c>
      <c r="F30" s="275">
        <f>F28-F29</f>
        <v/>
      </c>
      <c r="G30" s="276">
        <f>G28-G29</f>
        <v/>
      </c>
      <c r="I30" s="145">
        <f>B30</f>
        <v/>
      </c>
      <c r="J30" s="75">
        <f>IFERROR(C30/C$12,0)</f>
        <v/>
      </c>
      <c r="K30" s="75">
        <f>IFERROR(D30/D$12,0)</f>
        <v/>
      </c>
      <c r="L30" s="75">
        <f>IFERROR(E30/E$12,0)</f>
        <v/>
      </c>
      <c r="M30" s="75">
        <f>IFERROR(F30/F$12,0)</f>
        <v/>
      </c>
      <c r="N30" s="79">
        <f>IFERROR(G30/G$12,0)</f>
        <v/>
      </c>
    </row>
    <row r="31">
      <c r="B31" s="145" t="inlineStr">
        <is>
          <t xml:space="preserve">Provision for Income Tax </t>
        </is>
      </c>
      <c r="C31" s="269">
        <f>C30*'Expenses Projection'!C97</f>
        <v/>
      </c>
      <c r="D31" s="269">
        <f>D30*'Expenses Projection'!D97</f>
        <v/>
      </c>
      <c r="E31" s="269">
        <f>E30*'Expenses Projection'!E97</f>
        <v/>
      </c>
      <c r="F31" s="269">
        <f>F30*'Expenses Projection'!F97</f>
        <v/>
      </c>
      <c r="G31" s="270">
        <f>G30*'Expenses Projection'!G97</f>
        <v/>
      </c>
      <c r="I31" s="145">
        <f>B31</f>
        <v/>
      </c>
      <c r="J31" s="75">
        <f>IFERROR(C31/C$12,0)</f>
        <v/>
      </c>
      <c r="K31" s="75">
        <f>IFERROR(D31/D$12,0)</f>
        <v/>
      </c>
      <c r="L31" s="75">
        <f>IFERROR(E31/E$12,0)</f>
        <v/>
      </c>
      <c r="M31" s="75">
        <f>IFERROR(F31/F$12,0)</f>
        <v/>
      </c>
      <c r="N31" s="79">
        <f>IFERROR(G31/G$12,0)</f>
        <v/>
      </c>
    </row>
    <row r="32">
      <c r="B32" s="147" t="inlineStr">
        <is>
          <t xml:space="preserve">Profit after Tax </t>
        </is>
      </c>
      <c r="C32" s="275">
        <f>C30-C31</f>
        <v/>
      </c>
      <c r="D32" s="275">
        <f>D30-D31</f>
        <v/>
      </c>
      <c r="E32" s="275">
        <f>E30-E31</f>
        <v/>
      </c>
      <c r="F32" s="275">
        <f>F30-F31</f>
        <v/>
      </c>
      <c r="G32" s="276">
        <f>G30-G31</f>
        <v/>
      </c>
      <c r="I32" s="145">
        <f>B32</f>
        <v/>
      </c>
      <c r="J32" s="75">
        <f>IFERROR(C32/C$12,0)</f>
        <v/>
      </c>
      <c r="K32" s="75">
        <f>IFERROR(D32/D$12,0)</f>
        <v/>
      </c>
      <c r="L32" s="75">
        <f>IFERROR(E32/E$12,0)</f>
        <v/>
      </c>
      <c r="M32" s="75">
        <f>IFERROR(F32/F$12,0)</f>
        <v/>
      </c>
      <c r="N32" s="79">
        <f>IFERROR(G32/G$12,0)</f>
        <v/>
      </c>
    </row>
    <row r="33" ht="15.75" customHeight="1" s="66" thickBot="1">
      <c r="B33" s="145" t="n"/>
      <c r="C33" s="85" t="n"/>
      <c r="D33" s="85" t="n"/>
      <c r="E33" s="85" t="n"/>
      <c r="F33" s="85" t="n"/>
      <c r="G33" s="86" t="n"/>
      <c r="I33" s="205" t="n"/>
      <c r="J33" s="174" t="n"/>
      <c r="K33" s="174" t="n"/>
      <c r="L33" s="174" t="n"/>
      <c r="M33" s="174" t="n"/>
      <c r="N33" s="175" t="n"/>
    </row>
    <row r="34">
      <c r="B34" s="147" t="inlineStr">
        <is>
          <t>EBITDA%</t>
        </is>
      </c>
      <c r="C34" s="75">
        <f>IFERROR(C24/C12,0)</f>
        <v/>
      </c>
      <c r="D34" s="75">
        <f>IFERROR(D24/D12,0)</f>
        <v/>
      </c>
      <c r="E34" s="75">
        <f>IFERROR(E24/E12,0)</f>
        <v/>
      </c>
      <c r="F34" s="75">
        <f>IFERROR(F24/F12,0)</f>
        <v/>
      </c>
      <c r="G34" s="79">
        <f>IFERROR(G24/G12,0)</f>
        <v/>
      </c>
      <c r="I34" s="204" t="n"/>
      <c r="J34" s="47" t="n"/>
      <c r="K34" s="47" t="n"/>
      <c r="L34" s="47" t="n"/>
      <c r="M34" s="47" t="n"/>
      <c r="N34" s="47" t="n"/>
    </row>
    <row r="35">
      <c r="B35" s="147" t="inlineStr">
        <is>
          <t>PAT%</t>
        </is>
      </c>
      <c r="C35" s="75">
        <f>IFERROR(C32/C12,0)</f>
        <v/>
      </c>
      <c r="D35" s="75">
        <f>IFERROR(D32/D12,0)</f>
        <v/>
      </c>
      <c r="E35" s="75">
        <f>IFERROR(E32/E12,0)</f>
        <v/>
      </c>
      <c r="F35" s="75">
        <f>IFERROR(F32/F12,0)</f>
        <v/>
      </c>
      <c r="G35" s="79">
        <f>IFERROR(G32/G12,0)</f>
        <v/>
      </c>
      <c r="I35" s="204" t="n"/>
      <c r="J35" s="47" t="n"/>
      <c r="K35" s="47" t="n"/>
      <c r="L35" s="47" t="n"/>
      <c r="M35" s="47" t="n"/>
      <c r="N35" s="47" t="n"/>
    </row>
    <row r="36">
      <c r="B36" s="147" t="inlineStr">
        <is>
          <t xml:space="preserve">Interest Cover </t>
        </is>
      </c>
      <c r="C36" s="76">
        <f>IFERROR(C28/C29,0)</f>
        <v/>
      </c>
      <c r="D36" s="76">
        <f>IFERROR(D28/D29,0)</f>
        <v/>
      </c>
      <c r="E36" s="76">
        <f>IFERROR(E28/E29,0)</f>
        <v/>
      </c>
      <c r="F36" s="76">
        <f>IFERROR(F28/F29,0)</f>
        <v/>
      </c>
      <c r="G36" s="80">
        <f>IFERROR(G28/G29,0)</f>
        <v/>
      </c>
      <c r="I36" s="204" t="n"/>
      <c r="J36" s="47" t="n"/>
      <c r="K36" s="47" t="n"/>
      <c r="L36" s="47" t="n"/>
      <c r="M36" s="47" t="n"/>
      <c r="N36" s="47" t="n"/>
    </row>
    <row r="37" ht="15.75" customHeight="1" s="66" thickBot="1">
      <c r="B37" s="202" t="inlineStr">
        <is>
          <t xml:space="preserve">Financial leverage </t>
        </is>
      </c>
      <c r="C37" s="77">
        <f>IFERROR(C28/C30,0)</f>
        <v/>
      </c>
      <c r="D37" s="77">
        <f>IFERROR(D28/D30,0)</f>
        <v/>
      </c>
      <c r="E37" s="77">
        <f>IFERROR(E28/E30,0)</f>
        <v/>
      </c>
      <c r="F37" s="77">
        <f>IFERROR(F28/F30,0)</f>
        <v/>
      </c>
      <c r="G37" s="81">
        <f>IFERROR(G28/G30,0)</f>
        <v/>
      </c>
      <c r="I37" s="204" t="n"/>
    </row>
    <row r="41" ht="15.75" customHeight="1" s="66" thickBot="1"/>
    <row r="42">
      <c r="B42" s="141" t="inlineStr">
        <is>
          <t xml:space="preserve">Growth Analysis YOY </t>
        </is>
      </c>
      <c r="C42" s="19" t="inlineStr">
        <is>
          <t>Year 2</t>
        </is>
      </c>
      <c r="D42" s="19" t="inlineStr">
        <is>
          <t>Year 3</t>
        </is>
      </c>
      <c r="E42" s="19" t="inlineStr">
        <is>
          <t>Year 4</t>
        </is>
      </c>
      <c r="F42" s="20" t="inlineStr">
        <is>
          <t>Year 5</t>
        </is>
      </c>
    </row>
    <row r="43">
      <c r="B43" s="145" t="n"/>
      <c r="C43" s="85" t="n"/>
      <c r="D43" s="85" t="n"/>
      <c r="E43" s="85" t="n"/>
      <c r="F43" s="86" t="n"/>
    </row>
    <row r="44">
      <c r="B44" s="147" t="inlineStr">
        <is>
          <t>REVENUE</t>
        </is>
      </c>
      <c r="C44" s="85" t="n"/>
      <c r="D44" s="85" t="n"/>
      <c r="E44" s="85" t="n"/>
      <c r="F44" s="86" t="n"/>
    </row>
    <row r="45">
      <c r="B45" s="145">
        <f>B7</f>
        <v/>
      </c>
      <c r="C45" s="75">
        <f>IFERROR((D7-C7)/C7,0)</f>
        <v/>
      </c>
      <c r="D45" s="75">
        <f>IFERROR((E7-D7)/D7,0)</f>
        <v/>
      </c>
      <c r="E45" s="75">
        <f>IFERROR((F7-E7)/E7,0)</f>
        <v/>
      </c>
      <c r="F45" s="79">
        <f>IFERROR((G7-F7)/F7,0)</f>
        <v/>
      </c>
    </row>
    <row r="46">
      <c r="B46" s="145">
        <f>B8</f>
        <v/>
      </c>
      <c r="C46" s="75">
        <f>IFERROR((D8-C8)/C8,0)</f>
        <v/>
      </c>
      <c r="D46" s="75">
        <f>IFERROR((E8-D8)/D8,0)</f>
        <v/>
      </c>
      <c r="E46" s="75">
        <f>IFERROR((F8-E8)/E8,0)</f>
        <v/>
      </c>
      <c r="F46" s="79">
        <f>IFERROR((G8-F8)/F8,0)</f>
        <v/>
      </c>
    </row>
    <row r="47">
      <c r="B47" s="145">
        <f>B9</f>
        <v/>
      </c>
      <c r="C47" s="75">
        <f>IFERROR((D9-C9)/C9,0)</f>
        <v/>
      </c>
      <c r="D47" s="75">
        <f>IFERROR((E9-D9)/D9,0)</f>
        <v/>
      </c>
      <c r="E47" s="75">
        <f>IFERROR((F9-E9)/E9,0)</f>
        <v/>
      </c>
      <c r="F47" s="79">
        <f>IFERROR((G9-F9)/F9,0)</f>
        <v/>
      </c>
    </row>
    <row r="48">
      <c r="B48" s="145">
        <f>B10</f>
        <v/>
      </c>
      <c r="C48" s="75">
        <f>IFERROR((D10-C10)/C10,0)</f>
        <v/>
      </c>
      <c r="D48" s="75">
        <f>IFERROR((E10-D10)/D10,0)</f>
        <v/>
      </c>
      <c r="E48" s="75">
        <f>IFERROR((F10-E10)/E10,0)</f>
        <v/>
      </c>
      <c r="F48" s="79">
        <f>IFERROR((G10-F10)/F10,0)</f>
        <v/>
      </c>
    </row>
    <row r="49">
      <c r="B49" s="145" t="n"/>
      <c r="C49" s="47" t="n"/>
      <c r="D49" s="47" t="n"/>
      <c r="E49" s="47" t="n"/>
      <c r="F49" s="87" t="n"/>
    </row>
    <row r="50">
      <c r="B50" s="147" t="inlineStr">
        <is>
          <t>TOTAL REVENUE FROM OPERATIONS/SERVICES</t>
        </is>
      </c>
      <c r="C50" s="75">
        <f>IFERROR((D12-C12)/C12,0)</f>
        <v/>
      </c>
      <c r="D50" s="75">
        <f>IFERROR((E12-D12)/D12,0)</f>
        <v/>
      </c>
      <c r="E50" s="75">
        <f>IFERROR((F12-E12)/E12,0)</f>
        <v/>
      </c>
      <c r="F50" s="79">
        <f>IFERROR((G12-F12)/F12,0)</f>
        <v/>
      </c>
    </row>
    <row r="51">
      <c r="B51" s="145" t="n"/>
      <c r="C51" s="47" t="n"/>
      <c r="D51" s="47" t="n"/>
      <c r="E51" s="47" t="n"/>
      <c r="F51" s="87" t="n"/>
    </row>
    <row r="52">
      <c r="B52" s="147" t="inlineStr">
        <is>
          <t xml:space="preserve">EXPENSES </t>
        </is>
      </c>
      <c r="C52" s="47" t="n"/>
      <c r="D52" s="47" t="n"/>
      <c r="E52" s="47" t="n"/>
      <c r="F52" s="87" t="n"/>
    </row>
    <row r="53">
      <c r="B53" s="145" t="inlineStr">
        <is>
          <t>Product Development Expenses/ Operating Expenses/Raw Material</t>
        </is>
      </c>
      <c r="C53" s="75">
        <f>IFERROR((D15-C15)/C15,0)</f>
        <v/>
      </c>
      <c r="D53" s="75">
        <f>IFERROR((E15-D15)/D15,0)</f>
        <v/>
      </c>
      <c r="E53" s="75">
        <f>IFERROR((F15-E15)/E15,0)</f>
        <v/>
      </c>
      <c r="F53" s="79">
        <f>IFERROR((G15-F15)/F15,0)</f>
        <v/>
      </c>
    </row>
    <row r="54">
      <c r="B54" s="145" t="inlineStr">
        <is>
          <t xml:space="preserve">Employee Cost </t>
        </is>
      </c>
      <c r="C54" s="75">
        <f>IFERROR((D16-C16)/C16,0)</f>
        <v/>
      </c>
      <c r="D54" s="75">
        <f>IFERROR((E16-D16)/D16,0)</f>
        <v/>
      </c>
      <c r="E54" s="75">
        <f>IFERROR((F16-E16)/E16,0)</f>
        <v/>
      </c>
      <c r="F54" s="79">
        <f>IFERROR((G16-F16)/F16,0)</f>
        <v/>
      </c>
    </row>
    <row r="55">
      <c r="B55" s="145" t="inlineStr">
        <is>
          <t xml:space="preserve">General &amp; Administrative Expenses </t>
        </is>
      </c>
      <c r="C55" s="75">
        <f>IFERROR((D17-C17)/C17,0)</f>
        <v/>
      </c>
      <c r="D55" s="75">
        <f>IFERROR((E17-D17)/D17,0)</f>
        <v/>
      </c>
      <c r="E55" s="75">
        <f>IFERROR((F17-E17)/E17,0)</f>
        <v/>
      </c>
      <c r="F55" s="79">
        <f>IFERROR((G17-F17)/F17,0)</f>
        <v/>
      </c>
    </row>
    <row r="56">
      <c r="B56" s="145" t="inlineStr">
        <is>
          <t xml:space="preserve">Selling &amp; Marketing Expenses </t>
        </is>
      </c>
      <c r="C56" s="75">
        <f>IFERROR((D18-C18)/C18,0)</f>
        <v/>
      </c>
      <c r="D56" s="75">
        <f>IFERROR((E18-D18)/D18,0)</f>
        <v/>
      </c>
      <c r="E56" s="75">
        <f>IFERROR((F18-E18)/E18,0)</f>
        <v/>
      </c>
      <c r="F56" s="79">
        <f>IFERROR((G18-F18)/F18,0)</f>
        <v/>
      </c>
    </row>
    <row r="57">
      <c r="B57" s="145">
        <f>B19</f>
        <v/>
      </c>
      <c r="C57" s="75">
        <f>IFERROR((D19-C19)/C19,0)</f>
        <v/>
      </c>
      <c r="D57" s="75">
        <f>IFERROR((E19-D19)/D19,0)</f>
        <v/>
      </c>
      <c r="E57" s="75">
        <f>IFERROR((F19-E19)/E19,0)</f>
        <v/>
      </c>
      <c r="F57" s="79">
        <f>IFERROR((G19-F19)/F19,0)</f>
        <v/>
      </c>
    </row>
    <row r="58">
      <c r="B58" s="145">
        <f>B20</f>
        <v/>
      </c>
      <c r="C58" s="75">
        <f>IFERROR((D20-C20)/C20,0)</f>
        <v/>
      </c>
      <c r="D58" s="75">
        <f>IFERROR((E20-D20)/D20,0)</f>
        <v/>
      </c>
      <c r="E58" s="75">
        <f>IFERROR((F20-E20)/E20,0)</f>
        <v/>
      </c>
      <c r="F58" s="79">
        <f>IFERROR((G20-F20)/F20,0)</f>
        <v/>
      </c>
    </row>
    <row r="59">
      <c r="B59" s="145" t="n"/>
      <c r="C59" s="47" t="n"/>
      <c r="D59" s="47" t="n"/>
      <c r="E59" s="47" t="n"/>
      <c r="F59" s="87" t="n"/>
    </row>
    <row r="60">
      <c r="B60" s="147" t="inlineStr">
        <is>
          <t xml:space="preserve">TOTAL OPERATING EXPENSES </t>
        </is>
      </c>
      <c r="C60" s="75">
        <f>IFERROR((D22-C22)/C22,0)</f>
        <v/>
      </c>
      <c r="D60" s="75">
        <f>IFERROR((E22-D22)/D22,0)</f>
        <v/>
      </c>
      <c r="E60" s="75">
        <f>IFERROR((F22-E22)/E22,0)</f>
        <v/>
      </c>
      <c r="F60" s="79">
        <f>IFERROR((G22-F22)/F22,0)</f>
        <v/>
      </c>
    </row>
    <row r="61">
      <c r="B61" s="145" t="n"/>
      <c r="C61" s="47" t="n"/>
      <c r="D61" s="47" t="n"/>
      <c r="E61" s="47" t="n"/>
      <c r="F61" s="87" t="n"/>
    </row>
    <row r="62">
      <c r="B62" s="201" t="inlineStr">
        <is>
          <t xml:space="preserve">EBITDA / Operating Profit </t>
        </is>
      </c>
      <c r="C62" s="75">
        <f>IFERROR((D24-C24)/C24,0)</f>
        <v/>
      </c>
      <c r="D62" s="75">
        <f>IFERROR((E24-D24)/D24,0)</f>
        <v/>
      </c>
      <c r="E62" s="75">
        <f>IFERROR((F24-E24)/E24,0)</f>
        <v/>
      </c>
      <c r="F62" s="79">
        <f>IFERROR((G24-F24)/F24,0)</f>
        <v/>
      </c>
    </row>
    <row r="63">
      <c r="B63" s="145" t="inlineStr">
        <is>
          <t xml:space="preserve">Depreciation </t>
        </is>
      </c>
      <c r="C63" s="75">
        <f>IFERROR((D25-C25)/C25,0)</f>
        <v/>
      </c>
      <c r="D63" s="75">
        <f>IFERROR((E25-D25)/D25,0)</f>
        <v/>
      </c>
      <c r="E63" s="75">
        <f>IFERROR((F25-E25)/E25,0)</f>
        <v/>
      </c>
      <c r="F63" s="79">
        <f>IFERROR((G25-F25)/F25,0)</f>
        <v/>
      </c>
    </row>
    <row r="64">
      <c r="B64" s="145" t="inlineStr">
        <is>
          <t xml:space="preserve">Other Income </t>
        </is>
      </c>
      <c r="C64" s="75">
        <f>IFERROR((D26-C26)/C26,0)</f>
        <v/>
      </c>
      <c r="D64" s="75">
        <f>IFERROR((E26-D26)/D26,0)</f>
        <v/>
      </c>
      <c r="E64" s="75">
        <f>IFERROR((F26-E26)/E26,0)</f>
        <v/>
      </c>
      <c r="F64" s="79">
        <f>IFERROR((G26-F26)/F26,0)</f>
        <v/>
      </c>
    </row>
    <row r="65">
      <c r="B65" s="145" t="inlineStr">
        <is>
          <t xml:space="preserve">Foreign exchange gain/(loss) </t>
        </is>
      </c>
      <c r="C65" s="75">
        <f>IFERROR((D27-C27)/C27,0)</f>
        <v/>
      </c>
      <c r="D65" s="75">
        <f>IFERROR((E27-D27)/D27,0)</f>
        <v/>
      </c>
      <c r="E65" s="75">
        <f>IFERROR((F27-E27)/E27,0)</f>
        <v/>
      </c>
      <c r="F65" s="79">
        <f>IFERROR((G27-F27)/F27,0)</f>
        <v/>
      </c>
    </row>
    <row r="66">
      <c r="B66" s="201" t="inlineStr">
        <is>
          <t>EBIT</t>
        </is>
      </c>
      <c r="C66" s="75">
        <f>IFERROR((D28-C28)/C28,0)</f>
        <v/>
      </c>
      <c r="D66" s="75">
        <f>IFERROR((E28-D28)/D28,0)</f>
        <v/>
      </c>
      <c r="E66" s="75">
        <f>IFERROR((F28-E28)/E28,0)</f>
        <v/>
      </c>
      <c r="F66" s="79">
        <f>IFERROR((G28-F28)/F28,0)</f>
        <v/>
      </c>
    </row>
    <row r="67">
      <c r="B67" s="145" t="inlineStr">
        <is>
          <t xml:space="preserve">Interest including finance charges </t>
        </is>
      </c>
      <c r="C67" s="75">
        <f>IFERROR((D29-C29)/C29,0)</f>
        <v/>
      </c>
      <c r="D67" s="75">
        <f>IFERROR((E29-D29)/D29,0)</f>
        <v/>
      </c>
      <c r="E67" s="75">
        <f>IFERROR((F29-E29)/E29,0)</f>
        <v/>
      </c>
      <c r="F67" s="79">
        <f>IFERROR((G29-F29)/F29,0)</f>
        <v/>
      </c>
    </row>
    <row r="68">
      <c r="B68" s="201" t="inlineStr">
        <is>
          <t>Earnings Before Tax (EBT )</t>
        </is>
      </c>
      <c r="C68" s="75">
        <f>IFERROR((D30-C30)/C30,0)</f>
        <v/>
      </c>
      <c r="D68" s="75">
        <f>IFERROR((E30-D30)/D30,0)</f>
        <v/>
      </c>
      <c r="E68" s="75">
        <f>IFERROR((F30-E30)/E30,0)</f>
        <v/>
      </c>
      <c r="F68" s="79">
        <f>IFERROR((G30-F30)/F30,0)</f>
        <v/>
      </c>
    </row>
    <row r="69">
      <c r="B69" s="145" t="inlineStr">
        <is>
          <t xml:space="preserve">Provision for Income Tax </t>
        </is>
      </c>
      <c r="C69" s="75">
        <f>IFERROR((D31-C31)/C31,0)</f>
        <v/>
      </c>
      <c r="D69" s="75">
        <f>IFERROR((E31-D31)/D31,0)</f>
        <v/>
      </c>
      <c r="E69" s="75">
        <f>IFERROR((F31-E31)/E31,0)</f>
        <v/>
      </c>
      <c r="F69" s="79">
        <f>IFERROR((G31-F31)/F31,0)</f>
        <v/>
      </c>
    </row>
    <row r="70" ht="15.75" customHeight="1" s="66" thickBot="1">
      <c r="B70" s="202" t="inlineStr">
        <is>
          <t xml:space="preserve">Profit after Tax </t>
        </is>
      </c>
      <c r="C70" s="83">
        <f>IFERROR((D32-C32)/C32,0)</f>
        <v/>
      </c>
      <c r="D70" s="83">
        <f>IFERROR((E32-D32)/D32,0)</f>
        <v/>
      </c>
      <c r="E70" s="83">
        <f>IFERROR((F32-E32)/E32,0)</f>
        <v/>
      </c>
      <c r="F70" s="84">
        <f>IFERROR((G32-F32)/F32,0)</f>
        <v/>
      </c>
    </row>
    <row r="74" customFormat="1" s="32">
      <c r="B74" s="154" t="inlineStr">
        <is>
          <t>End of Sheet</t>
        </is>
      </c>
      <c r="I74" s="154" t="n"/>
    </row>
  </sheetData>
  <mergeCells count="3">
    <mergeCell ref="C2:G2"/>
    <mergeCell ref="P7:Q7"/>
    <mergeCell ref="J2:N2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71"/>
  <sheetViews>
    <sheetView showGridLines="0" topLeftCell="B1" workbookViewId="0">
      <pane xSplit="1" ySplit="3" topLeftCell="C4" activePane="bottomRight" state="frozen"/>
      <selection activeCell="B1" sqref="B1"/>
      <selection pane="bottomLeft" activeCell="B4" sqref="B4"/>
      <selection pane="topRight" activeCell="C1" sqref="C1"/>
      <selection pane="bottomRight" activeCell="B2" sqref="B2"/>
    </sheetView>
  </sheetViews>
  <sheetFormatPr baseColWidth="8" defaultRowHeight="15"/>
  <cols>
    <col width="29.86328125" bestFit="1" customWidth="1" style="204" min="2" max="2"/>
    <col width="8.33984375" bestFit="1" customWidth="1" style="66" min="3" max="7"/>
    <col width="29.45703125" bestFit="1" customWidth="1" style="204" min="9" max="9"/>
    <col width="7.6640625" bestFit="1" customWidth="1" style="66" min="10" max="14"/>
  </cols>
  <sheetData>
    <row r="1">
      <c r="B1" s="139" t="inlineStr">
        <is>
          <t xml:space="preserve">BALANCE SHEET </t>
        </is>
      </c>
    </row>
    <row r="2" ht="15.75" customHeight="1" s="66" thickBot="1">
      <c r="B2" s="204" t="n"/>
      <c r="C2" s="247" t="inlineStr">
        <is>
          <t xml:space="preserve">PROJECTION RESULTS </t>
        </is>
      </c>
      <c r="J2" s="247" t="inlineStr">
        <is>
          <t xml:space="preserve">PROJECTION RESULTS </t>
        </is>
      </c>
    </row>
    <row r="3">
      <c r="B3" s="141" t="inlineStr">
        <is>
          <t>PARTICULARS</t>
        </is>
      </c>
      <c r="C3" s="19" t="inlineStr">
        <is>
          <t>Year 1</t>
        </is>
      </c>
      <c r="D3" s="19" t="inlineStr">
        <is>
          <t>Year 2</t>
        </is>
      </c>
      <c r="E3" s="19" t="inlineStr">
        <is>
          <t>Year 3</t>
        </is>
      </c>
      <c r="F3" s="19" t="inlineStr">
        <is>
          <t>Year 4</t>
        </is>
      </c>
      <c r="G3" s="20" t="inlineStr">
        <is>
          <t>Year 5</t>
        </is>
      </c>
      <c r="I3" s="141" t="inlineStr">
        <is>
          <t xml:space="preserve">Growth Projections </t>
        </is>
      </c>
      <c r="J3" s="19" t="inlineStr">
        <is>
          <t>Year 1</t>
        </is>
      </c>
      <c r="K3" s="19" t="inlineStr">
        <is>
          <t>Year 2</t>
        </is>
      </c>
      <c r="L3" s="19" t="inlineStr">
        <is>
          <t>Year 3</t>
        </is>
      </c>
      <c r="M3" s="19" t="inlineStr">
        <is>
          <t>Year 4</t>
        </is>
      </c>
      <c r="N3" s="20" t="inlineStr">
        <is>
          <t>Year 5</t>
        </is>
      </c>
    </row>
    <row r="4">
      <c r="B4" s="145" t="n"/>
      <c r="C4" s="85" t="n"/>
      <c r="D4" s="85" t="n"/>
      <c r="E4" s="85" t="n"/>
      <c r="F4" s="85" t="n"/>
      <c r="G4" s="86" t="n"/>
      <c r="I4" s="145" t="n"/>
      <c r="J4" s="85" t="n"/>
      <c r="K4" s="85" t="n"/>
      <c r="L4" s="85" t="n"/>
      <c r="M4" s="85" t="n"/>
      <c r="N4" s="86" t="n"/>
    </row>
    <row r="5">
      <c r="B5" s="147" t="inlineStr">
        <is>
          <t>Shareholders Funds</t>
        </is>
      </c>
      <c r="C5" s="85" t="n"/>
      <c r="D5" s="85" t="n"/>
      <c r="E5" s="85" t="n"/>
      <c r="F5" s="85" t="n"/>
      <c r="G5" s="86" t="n"/>
      <c r="I5" s="145" t="n"/>
      <c r="J5" s="85" t="n"/>
      <c r="K5" s="85" t="n"/>
      <c r="L5" s="85" t="n"/>
      <c r="M5" s="85" t="n"/>
      <c r="N5" s="86" t="n"/>
    </row>
    <row r="6">
      <c r="B6" s="145" t="inlineStr">
        <is>
          <t xml:space="preserve">Share Capital </t>
        </is>
      </c>
      <c r="C6" s="269">
        <f>J6</f>
        <v/>
      </c>
      <c r="D6" s="269">
        <f>C6+K6</f>
        <v/>
      </c>
      <c r="E6" s="269">
        <f>D6+L6</f>
        <v/>
      </c>
      <c r="F6" s="269">
        <f>E6+M6</f>
        <v/>
      </c>
      <c r="G6" s="270">
        <f>F6+N6</f>
        <v/>
      </c>
      <c r="I6" s="145">
        <f>B6</f>
        <v/>
      </c>
      <c r="J6" s="277" t="n"/>
      <c r="K6" s="277" t="n"/>
      <c r="L6" s="277" t="n"/>
      <c r="M6" s="277" t="n"/>
      <c r="N6" s="278" t="n"/>
    </row>
    <row r="7">
      <c r="B7" s="145" t="inlineStr">
        <is>
          <t>Reserve &amp; Surplus</t>
        </is>
      </c>
      <c r="C7" s="269">
        <f>'Income Statement '!C32</f>
        <v/>
      </c>
      <c r="D7" s="269">
        <f>C7+'Income Statement '!D32</f>
        <v/>
      </c>
      <c r="E7" s="269">
        <f>D7+'Income Statement '!E32</f>
        <v/>
      </c>
      <c r="F7" s="269">
        <f>E7+'Income Statement '!F32</f>
        <v/>
      </c>
      <c r="G7" s="270">
        <f>F7+'Income Statement '!G32</f>
        <v/>
      </c>
      <c r="I7" s="145">
        <f>B7</f>
        <v/>
      </c>
      <c r="J7" s="279" t="n"/>
      <c r="K7" s="279" t="n"/>
      <c r="L7" s="279" t="n"/>
      <c r="M7" s="279" t="n"/>
      <c r="N7" s="280" t="n"/>
    </row>
    <row r="8">
      <c r="B8" s="145" t="inlineStr">
        <is>
          <t xml:space="preserve">Equity Funds Raised </t>
        </is>
      </c>
      <c r="C8" s="269">
        <f>J8</f>
        <v/>
      </c>
      <c r="D8" s="269">
        <f>C8+K8</f>
        <v/>
      </c>
      <c r="E8" s="269">
        <f>D8+L8</f>
        <v/>
      </c>
      <c r="F8" s="269">
        <f>E8+M8</f>
        <v/>
      </c>
      <c r="G8" s="270">
        <f>F8+N8</f>
        <v/>
      </c>
      <c r="I8" s="145">
        <f>B8</f>
        <v/>
      </c>
      <c r="J8" s="277" t="n"/>
      <c r="K8" s="277" t="n"/>
      <c r="L8" s="277" t="n"/>
      <c r="M8" s="277" t="n"/>
      <c r="N8" s="278" t="n"/>
    </row>
    <row r="9">
      <c r="B9" s="147" t="inlineStr">
        <is>
          <t>Total Shareholder funds(A)</t>
        </is>
      </c>
      <c r="C9" s="281">
        <f>SUM(C6:C8)</f>
        <v/>
      </c>
      <c r="D9" s="281">
        <f>SUM(D6:D8)</f>
        <v/>
      </c>
      <c r="E9" s="281">
        <f>SUM(E6:E8)</f>
        <v/>
      </c>
      <c r="F9" s="281">
        <f>SUM(F6:F8)</f>
        <v/>
      </c>
      <c r="G9" s="282">
        <f>SUM(G6:G8)</f>
        <v/>
      </c>
      <c r="I9" s="145" t="n"/>
      <c r="J9" s="85" t="n"/>
      <c r="K9" s="85" t="n"/>
      <c r="L9" s="85" t="n"/>
      <c r="M9" s="85" t="n"/>
      <c r="N9" s="86" t="n"/>
    </row>
    <row r="10">
      <c r="B10" s="147" t="n"/>
      <c r="C10" s="273" t="n"/>
      <c r="D10" s="273" t="n"/>
      <c r="E10" s="273" t="n"/>
      <c r="F10" s="273" t="n"/>
      <c r="G10" s="274" t="n"/>
      <c r="I10" s="145" t="n"/>
      <c r="J10" s="85" t="n"/>
      <c r="K10" s="85" t="n"/>
      <c r="L10" s="85" t="n"/>
      <c r="M10" s="85" t="n"/>
      <c r="N10" s="86" t="n"/>
    </row>
    <row r="11">
      <c r="B11" s="147" t="inlineStr">
        <is>
          <t xml:space="preserve">Non- Current Liabilities </t>
        </is>
      </c>
      <c r="C11" s="273" t="n"/>
      <c r="D11" s="273" t="n"/>
      <c r="E11" s="273" t="n"/>
      <c r="F11" s="273" t="n"/>
      <c r="G11" s="274" t="n"/>
      <c r="I11" s="145" t="n"/>
      <c r="J11" s="85" t="n"/>
      <c r="K11" s="85" t="n"/>
      <c r="L11" s="85" t="n"/>
      <c r="M11" s="85" t="n"/>
      <c r="N11" s="86" t="n"/>
    </row>
    <row r="12">
      <c r="B12" s="145" t="inlineStr">
        <is>
          <t>Secured Loans</t>
        </is>
      </c>
      <c r="C12" s="269">
        <f>'Debt Schedule '!C10</f>
        <v/>
      </c>
      <c r="D12" s="269">
        <f>'Debt Schedule '!D10</f>
        <v/>
      </c>
      <c r="E12" s="269">
        <f>'Debt Schedule '!E10</f>
        <v/>
      </c>
      <c r="F12" s="269">
        <f>'Debt Schedule '!F10</f>
        <v/>
      </c>
      <c r="G12" s="270">
        <f>'Debt Schedule '!G10</f>
        <v/>
      </c>
      <c r="I12" s="145" t="n"/>
      <c r="J12" s="47" t="n"/>
      <c r="K12" s="47" t="n"/>
      <c r="L12" s="47" t="n"/>
      <c r="M12" s="47" t="n"/>
      <c r="N12" s="87" t="n"/>
    </row>
    <row r="13">
      <c r="B13" s="145" t="inlineStr">
        <is>
          <t>Unsecured Loans</t>
        </is>
      </c>
      <c r="C13" s="269">
        <f>'Debt Schedule '!C14</f>
        <v/>
      </c>
      <c r="D13" s="269">
        <f>'Debt Schedule '!D14</f>
        <v/>
      </c>
      <c r="E13" s="269">
        <f>'Debt Schedule '!E14</f>
        <v/>
      </c>
      <c r="F13" s="269">
        <f>'Debt Schedule '!F14</f>
        <v/>
      </c>
      <c r="G13" s="270">
        <f>'Debt Schedule '!G14</f>
        <v/>
      </c>
      <c r="I13" s="145" t="n"/>
      <c r="J13" s="47" t="n"/>
      <c r="K13" s="47" t="n"/>
      <c r="L13" s="47" t="n"/>
      <c r="M13" s="47" t="n"/>
      <c r="N13" s="87" t="n"/>
    </row>
    <row r="14">
      <c r="B14" s="145" t="inlineStr">
        <is>
          <t xml:space="preserve">Deferred Tax liabilities </t>
        </is>
      </c>
      <c r="C14" s="269">
        <f>J14</f>
        <v/>
      </c>
      <c r="D14" s="269">
        <f>C14+(C14*K14)</f>
        <v/>
      </c>
      <c r="E14" s="269">
        <f>D14+(D14*L14)</f>
        <v/>
      </c>
      <c r="F14" s="269">
        <f>E14+(E14*M14)</f>
        <v/>
      </c>
      <c r="G14" s="270">
        <f>F14+(F14*N14)</f>
        <v/>
      </c>
      <c r="I14" s="145">
        <f>B14</f>
        <v/>
      </c>
      <c r="J14" s="277" t="n">
        <v>12</v>
      </c>
      <c r="K14" s="71" t="n">
        <v>0.12</v>
      </c>
      <c r="L14" s="71" t="n">
        <v>0.12</v>
      </c>
      <c r="M14" s="71" t="n">
        <v>0.12</v>
      </c>
      <c r="N14" s="72" t="n">
        <v>0.12</v>
      </c>
    </row>
    <row r="15">
      <c r="B15" s="145" t="inlineStr">
        <is>
          <t xml:space="preserve">Long Term provisions </t>
        </is>
      </c>
      <c r="C15" s="269">
        <f>J15</f>
        <v/>
      </c>
      <c r="D15" s="269">
        <f>C15+(C15*K15)</f>
        <v/>
      </c>
      <c r="E15" s="269">
        <f>D15+(D15*L15)</f>
        <v/>
      </c>
      <c r="F15" s="269">
        <f>E15+(E15*M15)</f>
        <v/>
      </c>
      <c r="G15" s="270">
        <f>F15+(F15*N15)</f>
        <v/>
      </c>
      <c r="I15" s="145">
        <f>B15</f>
        <v/>
      </c>
      <c r="J15" s="277" t="n">
        <v>12</v>
      </c>
      <c r="K15" s="71" t="n">
        <v>0.122</v>
      </c>
      <c r="L15" s="71" t="n">
        <v>0.12</v>
      </c>
      <c r="M15" s="71" t="n">
        <v>0.12</v>
      </c>
      <c r="N15" s="72" t="n">
        <v>0.12</v>
      </c>
    </row>
    <row r="16">
      <c r="B16" s="145" t="inlineStr">
        <is>
          <t xml:space="preserve">Other Non- Current Liabilities </t>
        </is>
      </c>
      <c r="C16" s="269">
        <f>J16</f>
        <v/>
      </c>
      <c r="D16" s="269">
        <f>C16+(C16*K16)</f>
        <v/>
      </c>
      <c r="E16" s="269">
        <f>D16+(D16*L16)</f>
        <v/>
      </c>
      <c r="F16" s="269">
        <f>E16+(E16*M16)</f>
        <v/>
      </c>
      <c r="G16" s="270">
        <f>F16+(F16*N16)</f>
        <v/>
      </c>
      <c r="I16" s="145">
        <f>B16</f>
        <v/>
      </c>
      <c r="J16" s="277" t="n">
        <v>12</v>
      </c>
      <c r="K16" s="71" t="n">
        <v>0.12</v>
      </c>
      <c r="L16" s="71" t="n">
        <v>0.12</v>
      </c>
      <c r="M16" s="71" t="n">
        <v>0.12</v>
      </c>
      <c r="N16" s="72" t="n">
        <v>0.12</v>
      </c>
    </row>
    <row r="17">
      <c r="B17" s="147" t="inlineStr">
        <is>
          <t>Total Non Current Liabilities (B)</t>
        </is>
      </c>
      <c r="C17" s="281">
        <f>SUM(C12:C16)</f>
        <v/>
      </c>
      <c r="D17" s="281">
        <f>SUM(D12:D16)</f>
        <v/>
      </c>
      <c r="E17" s="281">
        <f>SUM(E12:E16)</f>
        <v/>
      </c>
      <c r="F17" s="281">
        <f>SUM(F12:F16)</f>
        <v/>
      </c>
      <c r="G17" s="282">
        <f>SUM(G12:G16)</f>
        <v/>
      </c>
      <c r="I17" s="145" t="n"/>
      <c r="J17" s="85" t="n"/>
      <c r="K17" s="85" t="n"/>
      <c r="L17" s="85" t="n"/>
      <c r="M17" s="85" t="n"/>
      <c r="N17" s="86" t="n"/>
    </row>
    <row r="18">
      <c r="B18" s="145" t="n"/>
      <c r="C18" s="273" t="n"/>
      <c r="D18" s="273" t="n"/>
      <c r="E18" s="273" t="n"/>
      <c r="F18" s="273" t="n"/>
      <c r="G18" s="274" t="n"/>
      <c r="I18" s="145" t="n"/>
      <c r="J18" s="85" t="n"/>
      <c r="K18" s="85" t="n"/>
      <c r="L18" s="85" t="n"/>
      <c r="M18" s="85" t="n"/>
      <c r="N18" s="86" t="n"/>
    </row>
    <row r="19">
      <c r="B19" s="144" t="inlineStr">
        <is>
          <t xml:space="preserve">Current Liabilities </t>
        </is>
      </c>
      <c r="C19" s="273" t="n"/>
      <c r="D19" s="273" t="n"/>
      <c r="E19" s="273" t="n"/>
      <c r="F19" s="273" t="n"/>
      <c r="G19" s="274" t="n"/>
      <c r="I19" s="145" t="n"/>
      <c r="J19" s="47" t="n"/>
      <c r="K19" s="47" t="n"/>
      <c r="L19" s="47" t="n"/>
      <c r="M19" s="47" t="n"/>
      <c r="N19" s="87" t="n"/>
    </row>
    <row r="20">
      <c r="B20" s="145" t="inlineStr">
        <is>
          <t xml:space="preserve">Short Term borrowings </t>
        </is>
      </c>
      <c r="C20" s="269">
        <f>J20</f>
        <v/>
      </c>
      <c r="D20" s="269">
        <f>C20+(C20*K20)</f>
        <v/>
      </c>
      <c r="E20" s="269">
        <f>D20+(D20*L20)</f>
        <v/>
      </c>
      <c r="F20" s="269">
        <f>E20+(E20*M20)</f>
        <v/>
      </c>
      <c r="G20" s="270">
        <f>F20+(F20*N20)</f>
        <v/>
      </c>
      <c r="I20" s="145">
        <f>B20</f>
        <v/>
      </c>
      <c r="J20" s="277" t="n"/>
      <c r="K20" s="71" t="n"/>
      <c r="L20" s="71" t="n"/>
      <c r="M20" s="71" t="n"/>
      <c r="N20" s="72" t="n"/>
    </row>
    <row r="21">
      <c r="B21" s="145" t="inlineStr">
        <is>
          <t xml:space="preserve">Short term provisions </t>
        </is>
      </c>
      <c r="C21" s="269">
        <f>J21</f>
        <v/>
      </c>
      <c r="D21" s="269">
        <f>C21+(C21*K21)</f>
        <v/>
      </c>
      <c r="E21" s="269">
        <f>D21+(D21*L21)</f>
        <v/>
      </c>
      <c r="F21" s="269">
        <f>E21+(E21*M21)</f>
        <v/>
      </c>
      <c r="G21" s="270">
        <f>F21+(F21*N21)</f>
        <v/>
      </c>
      <c r="I21" s="145">
        <f>B21</f>
        <v/>
      </c>
      <c r="J21" s="277" t="n"/>
      <c r="K21" s="71" t="n"/>
      <c r="L21" s="71" t="n"/>
      <c r="M21" s="71" t="n"/>
      <c r="N21" s="72" t="n"/>
    </row>
    <row r="22">
      <c r="B22" s="149" t="inlineStr">
        <is>
          <t xml:space="preserve">Sundry Creditors </t>
        </is>
      </c>
      <c r="C22" s="269">
        <f>(J22*'Income Statement '!C15)/365</f>
        <v/>
      </c>
      <c r="D22" s="269">
        <f>(K22*'Income Statement '!D15)/365</f>
        <v/>
      </c>
      <c r="E22" s="269">
        <f>(L22*'Income Statement '!E15)/365</f>
        <v/>
      </c>
      <c r="F22" s="269">
        <f>(M22*'Income Statement '!F15)/365</f>
        <v/>
      </c>
      <c r="G22" s="270">
        <f>(N22*'Income Statement '!G15)/365</f>
        <v/>
      </c>
      <c r="I22" s="147" t="inlineStr">
        <is>
          <t>Creditor Period Days</t>
        </is>
      </c>
      <c r="J22" s="283" t="n">
        <v>0</v>
      </c>
      <c r="K22" s="283" t="n">
        <v>0</v>
      </c>
      <c r="L22" s="283" t="n">
        <v>0</v>
      </c>
      <c r="M22" s="283" t="n">
        <v>0</v>
      </c>
      <c r="N22" s="284" t="n">
        <v>0</v>
      </c>
    </row>
    <row r="23">
      <c r="B23" s="145" t="inlineStr">
        <is>
          <t xml:space="preserve">Other Current Liabilities </t>
        </is>
      </c>
      <c r="C23" s="269">
        <f>J23</f>
        <v/>
      </c>
      <c r="D23" s="269">
        <f>C23+(C23*K23)</f>
        <v/>
      </c>
      <c r="E23" s="269">
        <f>D23+(D23*L23)</f>
        <v/>
      </c>
      <c r="F23" s="269">
        <f>E23+(E23*M23)</f>
        <v/>
      </c>
      <c r="G23" s="270">
        <f>F23+(F23*N23)</f>
        <v/>
      </c>
      <c r="I23" s="145">
        <f>B23</f>
        <v/>
      </c>
      <c r="J23" s="277" t="n"/>
      <c r="K23" s="136" t="n"/>
      <c r="L23" s="136" t="n"/>
      <c r="M23" s="136" t="n"/>
      <c r="N23" s="137" t="n"/>
    </row>
    <row r="24">
      <c r="B24" s="147" t="inlineStr">
        <is>
          <t>Total Current Liabilities (C)</t>
        </is>
      </c>
      <c r="C24" s="281">
        <f>SUM(C20:C23)</f>
        <v/>
      </c>
      <c r="D24" s="281">
        <f>SUM(D20:D23)</f>
        <v/>
      </c>
      <c r="E24" s="281">
        <f>SUM(E20:E23)</f>
        <v/>
      </c>
      <c r="F24" s="281">
        <f>SUM(F20:F23)</f>
        <v/>
      </c>
      <c r="G24" s="282">
        <f>SUM(G20:G23)</f>
        <v/>
      </c>
      <c r="I24" s="145" t="n"/>
      <c r="J24" s="26" t="n"/>
      <c r="K24" s="26" t="n"/>
      <c r="L24" s="26" t="n"/>
      <c r="M24" s="26" t="n"/>
      <c r="N24" s="105" t="n"/>
    </row>
    <row r="25">
      <c r="B25" s="147" t="n"/>
      <c r="C25" s="273" t="n"/>
      <c r="D25" s="273" t="n"/>
      <c r="E25" s="273" t="n"/>
      <c r="F25" s="273" t="n"/>
      <c r="G25" s="274" t="n"/>
      <c r="I25" s="145" t="n"/>
      <c r="J25" s="26" t="n"/>
      <c r="K25" s="26" t="n"/>
      <c r="L25" s="26" t="n"/>
      <c r="M25" s="26" t="n"/>
      <c r="N25" s="105" t="n"/>
    </row>
    <row r="26">
      <c r="B26" s="148" t="inlineStr">
        <is>
          <t>TOTAL LIABILITIES (A+B+C)</t>
        </is>
      </c>
      <c r="C26" s="285">
        <f>SUM(C9,C17,C24)</f>
        <v/>
      </c>
      <c r="D26" s="285">
        <f>SUM(D9,D17,D24)</f>
        <v/>
      </c>
      <c r="E26" s="285">
        <f>SUM(E9,E17,E24)</f>
        <v/>
      </c>
      <c r="F26" s="285">
        <f>SUM(F9,F17,F24)</f>
        <v/>
      </c>
      <c r="G26" s="286">
        <f>SUM(G9,G17,G24)</f>
        <v/>
      </c>
      <c r="I26" s="145" t="n"/>
      <c r="J26" s="26" t="n"/>
      <c r="K26" s="26" t="n"/>
      <c r="L26" s="26" t="n"/>
      <c r="M26" s="26" t="n"/>
      <c r="N26" s="105" t="n"/>
    </row>
    <row r="27">
      <c r="B27" s="145" t="n"/>
      <c r="C27" s="273" t="n"/>
      <c r="D27" s="273" t="n"/>
      <c r="E27" s="273" t="n"/>
      <c r="F27" s="273" t="n"/>
      <c r="G27" s="274" t="n"/>
      <c r="I27" s="145" t="n"/>
      <c r="J27" s="26" t="n"/>
      <c r="K27" s="26" t="n"/>
      <c r="L27" s="26" t="n"/>
      <c r="M27" s="26" t="n"/>
      <c r="N27" s="105" t="n"/>
    </row>
    <row r="28">
      <c r="B28" s="144" t="inlineStr">
        <is>
          <t>Non - Current Assets</t>
        </is>
      </c>
      <c r="C28" s="273" t="n"/>
      <c r="D28" s="273" t="n"/>
      <c r="E28" s="273" t="n"/>
      <c r="F28" s="273" t="n"/>
      <c r="G28" s="274" t="n"/>
      <c r="I28" s="145" t="n"/>
      <c r="J28" s="26" t="n"/>
      <c r="K28" s="26" t="n"/>
      <c r="L28" s="26" t="n"/>
      <c r="M28" s="26" t="n"/>
      <c r="N28" s="105" t="n"/>
    </row>
    <row r="29">
      <c r="B29" s="145" t="inlineStr">
        <is>
          <t xml:space="preserve">Gross Fixed Assets </t>
        </is>
      </c>
      <c r="C29" s="269">
        <f>'CAPEX Schedule '!C8</f>
        <v/>
      </c>
      <c r="D29" s="269">
        <f>'CAPEX Schedule '!D8</f>
        <v/>
      </c>
      <c r="E29" s="269">
        <f>'CAPEX Schedule '!E8</f>
        <v/>
      </c>
      <c r="F29" s="269">
        <f>'CAPEX Schedule '!F8</f>
        <v/>
      </c>
      <c r="G29" s="270">
        <f>'CAPEX Schedule '!G8</f>
        <v/>
      </c>
      <c r="I29" s="145" t="n"/>
      <c r="J29" s="26" t="n"/>
      <c r="K29" s="26" t="n"/>
      <c r="L29" s="26" t="n"/>
      <c r="M29" s="26" t="n"/>
      <c r="N29" s="105" t="n"/>
    </row>
    <row r="30">
      <c r="B30" s="145" t="inlineStr">
        <is>
          <t xml:space="preserve">less: Accumulated depreciation </t>
        </is>
      </c>
      <c r="C30" s="269">
        <f>'CAPEX Schedule '!C9</f>
        <v/>
      </c>
      <c r="D30" s="269">
        <f>'CAPEX Schedule '!D9</f>
        <v/>
      </c>
      <c r="E30" s="269">
        <f>'CAPEX Schedule '!E9</f>
        <v/>
      </c>
      <c r="F30" s="269">
        <f>'CAPEX Schedule '!F9</f>
        <v/>
      </c>
      <c r="G30" s="270">
        <f>'CAPEX Schedule '!G9</f>
        <v/>
      </c>
      <c r="I30" s="145" t="n"/>
      <c r="J30" s="26" t="n"/>
      <c r="K30" s="26" t="n"/>
      <c r="L30" s="26" t="n"/>
      <c r="M30" s="26" t="n"/>
      <c r="N30" s="105" t="n"/>
    </row>
    <row r="31">
      <c r="B31" s="145" t="inlineStr">
        <is>
          <t xml:space="preserve">Net Fixed Assets </t>
        </is>
      </c>
      <c r="C31" s="269">
        <f>C29-C30</f>
        <v/>
      </c>
      <c r="D31" s="269">
        <f>D29-D30</f>
        <v/>
      </c>
      <c r="E31" s="269">
        <f>E29-E30</f>
        <v/>
      </c>
      <c r="F31" s="269">
        <f>F29-F30</f>
        <v/>
      </c>
      <c r="G31" s="270">
        <f>G29-G30</f>
        <v/>
      </c>
      <c r="I31" s="145" t="n"/>
      <c r="J31" s="26" t="n"/>
      <c r="K31" s="26" t="n"/>
      <c r="L31" s="26" t="n"/>
      <c r="M31" s="26" t="n"/>
      <c r="N31" s="105" t="n"/>
    </row>
    <row r="32" customFormat="1" s="85">
      <c r="A32" s="85" t="n"/>
      <c r="B32" s="145" t="n"/>
      <c r="C32" s="273" t="n"/>
      <c r="D32" s="273" t="n"/>
      <c r="E32" s="273" t="n"/>
      <c r="F32" s="273" t="n"/>
      <c r="G32" s="274" t="n"/>
      <c r="I32" s="220" t="n"/>
      <c r="J32" s="26" t="n"/>
      <c r="K32" s="26" t="n"/>
      <c r="L32" s="26" t="n"/>
      <c r="M32" s="26" t="n"/>
      <c r="N32" s="105" t="n"/>
    </row>
    <row r="33">
      <c r="B33" s="145" t="inlineStr">
        <is>
          <t xml:space="preserve">Intangible assets </t>
        </is>
      </c>
      <c r="C33" s="269">
        <f>J33</f>
        <v/>
      </c>
      <c r="D33" s="269">
        <f>C33+(C33*K33)</f>
        <v/>
      </c>
      <c r="E33" s="269">
        <f>D33+(D33*L33)</f>
        <v/>
      </c>
      <c r="F33" s="269">
        <f>E33+(E33*M33)</f>
        <v/>
      </c>
      <c r="G33" s="270">
        <f>F33+(F33*N33)</f>
        <v/>
      </c>
      <c r="I33" s="145">
        <f>B33</f>
        <v/>
      </c>
      <c r="J33" s="277" t="n"/>
      <c r="K33" s="136" t="n"/>
      <c r="L33" s="136" t="n"/>
      <c r="M33" s="136" t="n"/>
      <c r="N33" s="137" t="n"/>
    </row>
    <row r="34">
      <c r="B34" s="145" t="inlineStr">
        <is>
          <t xml:space="preserve">Long Term loans &amp; advances </t>
        </is>
      </c>
      <c r="C34" s="269">
        <f>J34</f>
        <v/>
      </c>
      <c r="D34" s="269">
        <f>C34+(C34*K34)</f>
        <v/>
      </c>
      <c r="E34" s="269">
        <f>D34+(D34*L34)</f>
        <v/>
      </c>
      <c r="F34" s="269">
        <f>E34+(E34*M34)</f>
        <v/>
      </c>
      <c r="G34" s="270">
        <f>F34+(F34*N34)</f>
        <v/>
      </c>
      <c r="I34" s="145">
        <f>B34</f>
        <v/>
      </c>
      <c r="J34" s="277" t="n"/>
      <c r="K34" s="136" t="n"/>
      <c r="L34" s="136" t="n"/>
      <c r="M34" s="136" t="n"/>
      <c r="N34" s="137" t="n"/>
    </row>
    <row r="35">
      <c r="B35" s="145" t="inlineStr">
        <is>
          <t xml:space="preserve">Long term Investments </t>
        </is>
      </c>
      <c r="C35" s="269">
        <f>J35</f>
        <v/>
      </c>
      <c r="D35" s="269">
        <f>C35+(C35*K35)</f>
        <v/>
      </c>
      <c r="E35" s="269">
        <f>D35+(D35*L35)</f>
        <v/>
      </c>
      <c r="F35" s="269">
        <f>E35+(E35*M35)</f>
        <v/>
      </c>
      <c r="G35" s="270">
        <f>F35+(F35*N35)</f>
        <v/>
      </c>
      <c r="I35" s="145">
        <f>B35</f>
        <v/>
      </c>
      <c r="J35" s="277" t="n"/>
      <c r="K35" s="136" t="n"/>
      <c r="L35" s="136" t="n"/>
      <c r="M35" s="136" t="n"/>
      <c r="N35" s="137" t="n"/>
    </row>
    <row r="36">
      <c r="B36" s="145" t="inlineStr">
        <is>
          <t xml:space="preserve">Deferred tax assets </t>
        </is>
      </c>
      <c r="C36" s="269">
        <f>J36</f>
        <v/>
      </c>
      <c r="D36" s="269">
        <f>C36+(C36*K36)</f>
        <v/>
      </c>
      <c r="E36" s="269">
        <f>D36+(D36*L36)</f>
        <v/>
      </c>
      <c r="F36" s="269">
        <f>E36+(E36*M36)</f>
        <v/>
      </c>
      <c r="G36" s="270">
        <f>F36+(F36*N36)</f>
        <v/>
      </c>
      <c r="I36" s="145">
        <f>B36</f>
        <v/>
      </c>
      <c r="J36" s="277" t="n"/>
      <c r="K36" s="136" t="n"/>
      <c r="L36" s="136" t="n"/>
      <c r="M36" s="136" t="n"/>
      <c r="N36" s="137" t="n"/>
    </row>
    <row r="37">
      <c r="B37" s="145" t="inlineStr">
        <is>
          <t xml:space="preserve">Other Non-current assets </t>
        </is>
      </c>
      <c r="C37" s="269">
        <f>J37</f>
        <v/>
      </c>
      <c r="D37" s="269">
        <f>C37+(C37*K37)</f>
        <v/>
      </c>
      <c r="E37" s="269">
        <f>D37+(D37*L37)</f>
        <v/>
      </c>
      <c r="F37" s="269">
        <f>E37+(E37*M37)</f>
        <v/>
      </c>
      <c r="G37" s="270">
        <f>F37+(F37*N37)</f>
        <v/>
      </c>
      <c r="I37" s="145">
        <f>B37</f>
        <v/>
      </c>
      <c r="J37" s="277" t="n"/>
      <c r="K37" s="136" t="n"/>
      <c r="L37" s="136" t="n"/>
      <c r="M37" s="136" t="n"/>
      <c r="N37" s="137" t="n"/>
    </row>
    <row r="38">
      <c r="B38" s="145" t="n"/>
      <c r="C38" s="273" t="n"/>
      <c r="D38" s="273" t="n"/>
      <c r="E38" s="273" t="n"/>
      <c r="F38" s="273" t="n"/>
      <c r="G38" s="274" t="n"/>
      <c r="I38" s="145" t="n"/>
      <c r="J38" s="26" t="n"/>
      <c r="K38" s="26" t="n"/>
      <c r="L38" s="26" t="n"/>
      <c r="M38" s="26" t="n"/>
      <c r="N38" s="105" t="n"/>
    </row>
    <row r="39">
      <c r="B39" s="147" t="inlineStr">
        <is>
          <t>Total Non-Current Asset (A)</t>
        </is>
      </c>
      <c r="C39" s="281">
        <f>SUM(C31:C37)</f>
        <v/>
      </c>
      <c r="D39" s="281">
        <f>SUM(D31:D37)</f>
        <v/>
      </c>
      <c r="E39" s="281">
        <f>SUM(E31:E37)</f>
        <v/>
      </c>
      <c r="F39" s="281">
        <f>SUM(F31:F37)</f>
        <v/>
      </c>
      <c r="G39" s="282">
        <f>SUM(G31:G37)</f>
        <v/>
      </c>
      <c r="I39" s="145" t="n"/>
      <c r="J39" s="26" t="n"/>
      <c r="K39" s="26" t="n"/>
      <c r="L39" s="26" t="n"/>
      <c r="M39" s="26" t="n"/>
      <c r="N39" s="105" t="n"/>
    </row>
    <row r="40">
      <c r="B40" s="145" t="n"/>
      <c r="C40" s="273" t="n"/>
      <c r="D40" s="273" t="n"/>
      <c r="E40" s="273" t="n"/>
      <c r="F40" s="273" t="n"/>
      <c r="G40" s="274" t="n"/>
      <c r="I40" s="145" t="n"/>
      <c r="J40" s="26" t="n"/>
      <c r="K40" s="26" t="n"/>
      <c r="L40" s="26" t="n"/>
      <c r="M40" s="26" t="n"/>
      <c r="N40" s="105" t="n"/>
    </row>
    <row r="41">
      <c r="B41" s="144" t="inlineStr">
        <is>
          <t xml:space="preserve">Current Asset </t>
        </is>
      </c>
      <c r="C41" s="273" t="n"/>
      <c r="D41" s="273" t="n"/>
      <c r="E41" s="273" t="n"/>
      <c r="F41" s="273" t="n"/>
      <c r="G41" s="274" t="n"/>
      <c r="I41" s="145" t="n"/>
      <c r="J41" s="26" t="n"/>
      <c r="K41" s="26" t="n"/>
      <c r="L41" s="26" t="n"/>
      <c r="M41" s="26" t="n"/>
      <c r="N41" s="105" t="n"/>
    </row>
    <row r="42">
      <c r="B42" s="145" t="inlineStr">
        <is>
          <t xml:space="preserve">Cash </t>
        </is>
      </c>
      <c r="C42" s="269">
        <f>C26-C31-C33-C34-C35-C36-C37-C43-C44-C45-C46-C47</f>
        <v/>
      </c>
      <c r="D42" s="269">
        <f>D26-D31-D33-D34-D35-D36-D37-D43-D44-D45-D46-D47</f>
        <v/>
      </c>
      <c r="E42" s="269">
        <f>E26-E31-E33-E34-E35-E36-E37-E43-E44-E45-E46-E47</f>
        <v/>
      </c>
      <c r="F42" s="269">
        <f>F26-F31-F33-F34-F35-F36-F37-F43-F44-F45-F46-F47</f>
        <v/>
      </c>
      <c r="G42" s="270">
        <f>G26-G31-G33-G34-G35-G36-G37-G43-G44-G45-G46-G47</f>
        <v/>
      </c>
      <c r="I42" s="145" t="n"/>
      <c r="J42" s="26" t="n"/>
      <c r="K42" s="26" t="n"/>
      <c r="L42" s="26" t="n"/>
      <c r="M42" s="26" t="n"/>
      <c r="N42" s="105" t="n"/>
    </row>
    <row r="43">
      <c r="B43" s="149" t="inlineStr">
        <is>
          <t xml:space="preserve">Sundry Debtors </t>
        </is>
      </c>
      <c r="C43" s="269">
        <f>(J43*'Income Statement '!C12)/365</f>
        <v/>
      </c>
      <c r="D43" s="269">
        <f>(K43*'Income Statement '!D12)/365</f>
        <v/>
      </c>
      <c r="E43" s="269">
        <f>(L43*'Income Statement '!E12)/365</f>
        <v/>
      </c>
      <c r="F43" s="269">
        <f>(M43*'Income Statement '!F12)/365</f>
        <v/>
      </c>
      <c r="G43" s="270">
        <f>(N43*'Income Statement '!G12)/365</f>
        <v/>
      </c>
      <c r="I43" s="147" t="inlineStr">
        <is>
          <t>Debtor period  Days</t>
        </is>
      </c>
      <c r="J43" s="283" t="n">
        <v>0</v>
      </c>
      <c r="K43" s="283" t="n">
        <v>0</v>
      </c>
      <c r="L43" s="283" t="n">
        <v>0</v>
      </c>
      <c r="M43" s="283" t="n">
        <v>0</v>
      </c>
      <c r="N43" s="284" t="n">
        <v>0</v>
      </c>
    </row>
    <row r="44">
      <c r="B44" s="145" t="inlineStr">
        <is>
          <t xml:space="preserve">Inventory </t>
        </is>
      </c>
      <c r="C44" s="269">
        <f>(J44*'Income Statement '!C15)/365</f>
        <v/>
      </c>
      <c r="D44" s="269">
        <f>(K44*'Income Statement '!D15)/365</f>
        <v/>
      </c>
      <c r="E44" s="269">
        <f>(L44*'Income Statement '!E15)/365</f>
        <v/>
      </c>
      <c r="F44" s="269">
        <f>(M44*'Income Statement '!F15)/365</f>
        <v/>
      </c>
      <c r="G44" s="270">
        <f>(N44*'Income Statement '!G15)/365</f>
        <v/>
      </c>
      <c r="I44" s="147" t="inlineStr">
        <is>
          <t>Inventory Period Days</t>
        </is>
      </c>
      <c r="J44" s="283" t="n">
        <v>0</v>
      </c>
      <c r="K44" s="283" t="n">
        <v>0</v>
      </c>
      <c r="L44" s="283" t="n">
        <v>0</v>
      </c>
      <c r="M44" s="283" t="n">
        <v>0</v>
      </c>
      <c r="N44" s="284" t="n">
        <v>0</v>
      </c>
    </row>
    <row r="45">
      <c r="B45" s="145" t="inlineStr">
        <is>
          <t>Short term Investments</t>
        </is>
      </c>
      <c r="C45" s="269">
        <f>J45</f>
        <v/>
      </c>
      <c r="D45" s="269">
        <f>C45+(C45*K45)</f>
        <v/>
      </c>
      <c r="E45" s="269">
        <f>D45+(D45*L45)</f>
        <v/>
      </c>
      <c r="F45" s="269">
        <f>E45+(E45*M45)</f>
        <v/>
      </c>
      <c r="G45" s="270">
        <f>F45+(F45*N45)</f>
        <v/>
      </c>
      <c r="I45" s="145">
        <f>B45</f>
        <v/>
      </c>
      <c r="J45" s="277" t="n"/>
      <c r="K45" s="136" t="n"/>
      <c r="L45" s="136" t="n"/>
      <c r="M45" s="136" t="n"/>
      <c r="N45" s="137" t="n"/>
    </row>
    <row r="46">
      <c r="B46" s="145" t="inlineStr">
        <is>
          <t xml:space="preserve">Short term loans &amp; advances </t>
        </is>
      </c>
      <c r="C46" s="269">
        <f>J46</f>
        <v/>
      </c>
      <c r="D46" s="269">
        <f>C46+(C46*K46)</f>
        <v/>
      </c>
      <c r="E46" s="269">
        <f>D46+(D46*L46)</f>
        <v/>
      </c>
      <c r="F46" s="269">
        <f>E46+(E46*M46)</f>
        <v/>
      </c>
      <c r="G46" s="270">
        <f>F46+(F46*N46)</f>
        <v/>
      </c>
      <c r="I46" s="145">
        <f>B46</f>
        <v/>
      </c>
      <c r="J46" s="277" t="n"/>
      <c r="K46" s="71" t="n"/>
      <c r="L46" s="71" t="n"/>
      <c r="M46" s="71" t="n"/>
      <c r="N46" s="72" t="n"/>
    </row>
    <row r="47">
      <c r="B47" s="145" t="inlineStr">
        <is>
          <t xml:space="preserve">Other current assets </t>
        </is>
      </c>
      <c r="C47" s="269">
        <f>J47</f>
        <v/>
      </c>
      <c r="D47" s="269">
        <f>C47+(C47*K47)</f>
        <v/>
      </c>
      <c r="E47" s="269">
        <f>D47+(D47*L47)</f>
        <v/>
      </c>
      <c r="F47" s="269">
        <f>E47+(E47*M47)</f>
        <v/>
      </c>
      <c r="G47" s="270">
        <f>F47+(F47*N47)</f>
        <v/>
      </c>
      <c r="I47" s="145">
        <f>B47</f>
        <v/>
      </c>
      <c r="J47" s="277" t="n"/>
      <c r="K47" s="71" t="n"/>
      <c r="L47" s="71" t="n"/>
      <c r="M47" s="71" t="n"/>
      <c r="N47" s="72" t="n"/>
    </row>
    <row r="48">
      <c r="B48" s="145" t="n"/>
      <c r="C48" s="273" t="n"/>
      <c r="D48" s="273" t="n"/>
      <c r="E48" s="273" t="n"/>
      <c r="F48" s="273" t="n"/>
      <c r="G48" s="274" t="n"/>
      <c r="I48" s="147" t="inlineStr">
        <is>
          <t xml:space="preserve">Working Capital </t>
        </is>
      </c>
      <c r="J48" s="269">
        <f>(J44+J43)-J22</f>
        <v/>
      </c>
      <c r="K48" s="269">
        <f>(K44+K43)-K22</f>
        <v/>
      </c>
      <c r="L48" s="269">
        <f>(L44+L43)-L22</f>
        <v/>
      </c>
      <c r="M48" s="269">
        <f>(M44+M43)-M22</f>
        <v/>
      </c>
      <c r="N48" s="270">
        <f>(N44+N43)-N22</f>
        <v/>
      </c>
    </row>
    <row r="49">
      <c r="B49" s="147" t="inlineStr">
        <is>
          <t>Total Current Assets (B)</t>
        </is>
      </c>
      <c r="C49" s="281">
        <f>SUM(C42:C47)</f>
        <v/>
      </c>
      <c r="D49" s="281">
        <f>SUM(D42:D47)</f>
        <v/>
      </c>
      <c r="E49" s="281">
        <f>SUM(E42:E47)</f>
        <v/>
      </c>
      <c r="F49" s="281">
        <f>SUM(F42:F47)</f>
        <v/>
      </c>
      <c r="G49" s="282">
        <f>SUM(G42:G47)</f>
        <v/>
      </c>
      <c r="I49" s="145" t="n"/>
      <c r="J49" s="85" t="n"/>
      <c r="K49" s="85" t="n"/>
      <c r="L49" s="85" t="n"/>
      <c r="M49" s="85" t="n"/>
      <c r="N49" s="86" t="n"/>
    </row>
    <row r="50">
      <c r="B50" s="145" t="n"/>
      <c r="C50" s="273" t="n"/>
      <c r="D50" s="273" t="n"/>
      <c r="E50" s="273" t="n"/>
      <c r="F50" s="273" t="n"/>
      <c r="G50" s="274" t="n"/>
      <c r="I50" s="145" t="n"/>
      <c r="J50" s="85" t="n"/>
      <c r="K50" s="85" t="n"/>
      <c r="L50" s="85" t="n"/>
      <c r="M50" s="85" t="n"/>
      <c r="N50" s="86" t="n"/>
    </row>
    <row r="51" ht="15.75" customHeight="1" s="66" thickBot="1">
      <c r="B51" s="150" t="inlineStr">
        <is>
          <t>Total Assets (A+B)</t>
        </is>
      </c>
      <c r="C51" s="287">
        <f>SUM(C39,C49)</f>
        <v/>
      </c>
      <c r="D51" s="287">
        <f>SUM(D39,D49)</f>
        <v/>
      </c>
      <c r="E51" s="287">
        <f>SUM(E39,E49)</f>
        <v/>
      </c>
      <c r="F51" s="287">
        <f>SUM(F39,F49)</f>
        <v/>
      </c>
      <c r="G51" s="288">
        <f>SUM(G39,G49)</f>
        <v/>
      </c>
      <c r="I51" s="205" t="n"/>
      <c r="J51" s="106" t="n"/>
      <c r="K51" s="106" t="n"/>
      <c r="L51" s="106" t="n"/>
      <c r="M51" s="106" t="n"/>
      <c r="N51" s="52" t="n"/>
    </row>
    <row r="52">
      <c r="B52" s="145" t="n"/>
      <c r="C52" s="271" t="n"/>
      <c r="D52" s="271" t="n"/>
      <c r="E52" s="271" t="n"/>
      <c r="F52" s="271" t="n"/>
      <c r="G52" s="272" t="n"/>
    </row>
    <row r="53">
      <c r="B53" s="151" t="inlineStr">
        <is>
          <t xml:space="preserve">Check </t>
        </is>
      </c>
      <c r="C53" s="289">
        <f>C26-C51</f>
        <v/>
      </c>
      <c r="D53" s="289">
        <f>D26-D51</f>
        <v/>
      </c>
      <c r="E53" s="289">
        <f>E26-E51</f>
        <v/>
      </c>
      <c r="F53" s="289">
        <f>F26-F51</f>
        <v/>
      </c>
      <c r="G53" s="290">
        <f>G26-G51</f>
        <v/>
      </c>
    </row>
    <row r="54" ht="15.75" customHeight="1" s="66" thickBot="1">
      <c r="B54" s="145" t="n"/>
      <c r="G54" s="68" t="n"/>
    </row>
    <row r="55">
      <c r="B55" s="141" t="inlineStr">
        <is>
          <t>RATIOS</t>
        </is>
      </c>
      <c r="C55" s="19" t="inlineStr">
        <is>
          <t>Year 1</t>
        </is>
      </c>
      <c r="D55" s="19" t="inlineStr">
        <is>
          <t>Year 2</t>
        </is>
      </c>
      <c r="E55" s="19" t="inlineStr">
        <is>
          <t>Year 3</t>
        </is>
      </c>
      <c r="F55" s="19" t="inlineStr">
        <is>
          <t>Year 4</t>
        </is>
      </c>
      <c r="G55" s="20" t="inlineStr">
        <is>
          <t>Year 5</t>
        </is>
      </c>
    </row>
    <row r="56">
      <c r="B56" s="145" t="n"/>
      <c r="C56" s="85" t="n"/>
      <c r="D56" s="85" t="n"/>
      <c r="E56" s="85" t="n"/>
      <c r="F56" s="85" t="n"/>
      <c r="G56" s="86" t="n"/>
    </row>
    <row r="57">
      <c r="B57" s="152" t="inlineStr">
        <is>
          <t>Return On Equity (%)</t>
        </is>
      </c>
      <c r="C57" s="97">
        <f>IFERROR('Income Statement '!C32/'Balance Sheet'!C9,0)</f>
        <v/>
      </c>
      <c r="D57" s="97">
        <f>IFERROR('Income Statement '!D32/'Balance Sheet'!D9,0)</f>
        <v/>
      </c>
      <c r="E57" s="97">
        <f>IFERROR('Income Statement '!E32/'Balance Sheet'!E9,0)</f>
        <v/>
      </c>
      <c r="F57" s="97">
        <f>IFERROR('Income Statement '!F32/'Balance Sheet'!F9,0)</f>
        <v/>
      </c>
      <c r="G57" s="98">
        <f>IFERROR('Income Statement '!G32/'Balance Sheet'!G9,0)</f>
        <v/>
      </c>
    </row>
    <row r="58">
      <c r="B58" s="152" t="n"/>
      <c r="C58" s="103" t="n"/>
      <c r="D58" s="103" t="n"/>
      <c r="E58" s="103" t="n"/>
      <c r="F58" s="103" t="n"/>
      <c r="G58" s="104" t="n"/>
    </row>
    <row r="59">
      <c r="B59" s="152" t="inlineStr">
        <is>
          <t xml:space="preserve">Liquidity Ratio </t>
        </is>
      </c>
      <c r="C59" s="103" t="n"/>
      <c r="D59" s="103" t="n"/>
      <c r="E59" s="103" t="n"/>
      <c r="F59" s="103" t="n"/>
      <c r="G59" s="104" t="n"/>
    </row>
    <row r="60">
      <c r="B60" s="149" t="inlineStr">
        <is>
          <t xml:space="preserve">Current Ratio </t>
        </is>
      </c>
      <c r="C60" s="99">
        <f>IFERROR(C49/C24,0)</f>
        <v/>
      </c>
      <c r="D60" s="99">
        <f>IFERROR(D49/D24,0)</f>
        <v/>
      </c>
      <c r="E60" s="99">
        <f>IFERROR(E49/E24,0)</f>
        <v/>
      </c>
      <c r="F60" s="99">
        <f>IFERROR(F49/F24,0)</f>
        <v/>
      </c>
      <c r="G60" s="100">
        <f>IFERROR(G49/G24,0)</f>
        <v/>
      </c>
    </row>
    <row r="61">
      <c r="B61" s="149" t="inlineStr">
        <is>
          <t xml:space="preserve">Quick Ratio </t>
        </is>
      </c>
      <c r="C61" s="99">
        <f>IFERROR((C49-C44)/C24,0)</f>
        <v/>
      </c>
      <c r="D61" s="99">
        <f>IFERROR((D49-D44)/D24,0)</f>
        <v/>
      </c>
      <c r="E61" s="99">
        <f>IFERROR((E49-E44)/E24,0)</f>
        <v/>
      </c>
      <c r="F61" s="99">
        <f>IFERROR((F49-F44)/F24,0)</f>
        <v/>
      </c>
      <c r="G61" s="100">
        <f>IFERROR((G49-G44)/G24,0)</f>
        <v/>
      </c>
    </row>
    <row r="62">
      <c r="B62" s="149" t="n"/>
      <c r="C62" s="103" t="n"/>
      <c r="D62" s="103" t="n"/>
      <c r="E62" s="103" t="n"/>
      <c r="F62" s="103" t="n"/>
      <c r="G62" s="104" t="n"/>
    </row>
    <row r="63">
      <c r="B63" s="152" t="inlineStr">
        <is>
          <t xml:space="preserve">Capital Structure ratio </t>
        </is>
      </c>
      <c r="C63" s="103" t="n"/>
      <c r="D63" s="103" t="n"/>
      <c r="E63" s="103" t="n"/>
      <c r="F63" s="103" t="n"/>
      <c r="G63" s="104" t="n"/>
    </row>
    <row r="64">
      <c r="B64" s="149" t="inlineStr">
        <is>
          <t>Debt Equity Ratio(Times)</t>
        </is>
      </c>
      <c r="C64" s="99">
        <f>IFERROR(SUM(C12:C13,C20)/C9,0)</f>
        <v/>
      </c>
      <c r="D64" s="99">
        <f>IFERROR(SUM(D12:D13,D20)/D9,0)</f>
        <v/>
      </c>
      <c r="E64" s="99">
        <f>IFERROR(SUM(E12:E13,E20)/E9,0)</f>
        <v/>
      </c>
      <c r="F64" s="99">
        <f>IFERROR(SUM(F12:F13,F20)/F9,0)</f>
        <v/>
      </c>
      <c r="G64" s="100">
        <f>IFERROR(SUM(G12:G13,G20)/G9,0)</f>
        <v/>
      </c>
    </row>
    <row r="65">
      <c r="B65" s="149" t="inlineStr">
        <is>
          <t>Debt to Total Funds(%)</t>
        </is>
      </c>
      <c r="C65" s="97">
        <f>IFERROR(SUM(C12:C13,C20)/SUM(C9,C12:C13),0)</f>
        <v/>
      </c>
      <c r="D65" s="97">
        <f>IFERROR(SUM(D12:D13,D20)/SUM(D9,D12:D13),0)</f>
        <v/>
      </c>
      <c r="E65" s="97">
        <f>IFERROR(SUM(E12:E13,E20)/SUM(E9,E12:E13),0)</f>
        <v/>
      </c>
      <c r="F65" s="97">
        <f>IFERROR(SUM(F12:F13,F20)/SUM(F9,F12:F13),0)</f>
        <v/>
      </c>
      <c r="G65" s="98">
        <f>IFERROR(SUM(G12:G13,G20)/SUM(G9,G12:G13),0)</f>
        <v/>
      </c>
    </row>
    <row r="66">
      <c r="B66" s="149" t="n"/>
      <c r="C66" s="103" t="n"/>
      <c r="D66" s="103" t="n"/>
      <c r="E66" s="103" t="n"/>
      <c r="F66" s="103" t="n"/>
      <c r="G66" s="104" t="n"/>
    </row>
    <row r="67">
      <c r="B67" s="152" t="inlineStr">
        <is>
          <t xml:space="preserve">Turnover Ratio </t>
        </is>
      </c>
      <c r="C67" s="103" t="n"/>
      <c r="D67" s="103" t="n"/>
      <c r="E67" s="103" t="n"/>
      <c r="F67" s="103" t="n"/>
      <c r="G67" s="104" t="n"/>
    </row>
    <row r="68" ht="15.75" customHeight="1" s="66" thickBot="1">
      <c r="B68" s="153" t="inlineStr">
        <is>
          <t xml:space="preserve">Asset Turnover </t>
        </is>
      </c>
      <c r="C68" s="101">
        <f>IFERROR('Income Statement '!C12/'Balance Sheet'!C51,0)</f>
        <v/>
      </c>
      <c r="D68" s="101">
        <f>IFERROR('Income Statement '!D12/'Balance Sheet'!D51,0)</f>
        <v/>
      </c>
      <c r="E68" s="101">
        <f>IFERROR('Income Statement '!E12/'Balance Sheet'!E51,0)</f>
        <v/>
      </c>
      <c r="F68" s="101">
        <f>IFERROR('Income Statement '!F12/'Balance Sheet'!F51,0)</f>
        <v/>
      </c>
      <c r="G68" s="102">
        <f>IFERROR('Income Statement '!G12/'Balance Sheet'!G51,0)</f>
        <v/>
      </c>
    </row>
    <row r="71" customFormat="1" s="32">
      <c r="B71" s="154" t="inlineStr">
        <is>
          <t>End of Sheet</t>
        </is>
      </c>
      <c r="I71" s="154" t="n"/>
    </row>
  </sheetData>
  <mergeCells count="2">
    <mergeCell ref="C2:G2"/>
    <mergeCell ref="J2:N2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H53"/>
  <sheetViews>
    <sheetView showGridLines="0" topLeftCell="B1" zoomScaleNormal="100" workbookViewId="0">
      <selection activeCell="B2" sqref="B2"/>
    </sheetView>
  </sheetViews>
  <sheetFormatPr baseColWidth="8" defaultRowHeight="15"/>
  <cols>
    <col hidden="1" style="66" min="1" max="1"/>
    <col width="52.59765625" bestFit="1" customWidth="1" style="204" min="2" max="2"/>
  </cols>
  <sheetData>
    <row r="1">
      <c r="B1" s="139" t="inlineStr">
        <is>
          <t xml:space="preserve">CASH FLOW STATEMENT </t>
        </is>
      </c>
    </row>
    <row r="2" ht="15.75" customHeight="1" s="66" thickBot="1">
      <c r="C2" s="247" t="inlineStr">
        <is>
          <t xml:space="preserve">PROJECTION RESULTS </t>
        </is>
      </c>
    </row>
    <row r="3">
      <c r="B3" s="141" t="inlineStr">
        <is>
          <t>PARTICULARS</t>
        </is>
      </c>
      <c r="C3" s="19" t="inlineStr">
        <is>
          <t>Year 1</t>
        </is>
      </c>
      <c r="D3" s="19" t="inlineStr">
        <is>
          <t>Year 2</t>
        </is>
      </c>
      <c r="E3" s="19" t="inlineStr">
        <is>
          <t>Year 3</t>
        </is>
      </c>
      <c r="F3" s="19" t="inlineStr">
        <is>
          <t>Year 4</t>
        </is>
      </c>
      <c r="G3" s="20" t="inlineStr">
        <is>
          <t>Year 5</t>
        </is>
      </c>
    </row>
    <row r="4">
      <c r="B4" s="220" t="n"/>
      <c r="C4" s="26" t="n"/>
      <c r="D4" s="26" t="n"/>
      <c r="E4" s="26" t="n"/>
      <c r="F4" s="26" t="n"/>
      <c r="G4" s="105" t="n"/>
    </row>
    <row r="5">
      <c r="B5" s="206" t="inlineStr">
        <is>
          <t>Cash flows from operating activities:</t>
        </is>
      </c>
      <c r="C5" s="291" t="n"/>
      <c r="D5" s="291" t="n"/>
      <c r="E5" s="291" t="n"/>
      <c r="F5" s="291" t="n"/>
      <c r="G5" s="292" t="n"/>
    </row>
    <row r="6">
      <c r="B6" s="293" t="inlineStr">
        <is>
          <t>EBITDA</t>
        </is>
      </c>
      <c r="C6" s="294">
        <f>'Income Statement '!C24</f>
        <v/>
      </c>
      <c r="D6" s="294">
        <f>'Income Statement '!D24</f>
        <v/>
      </c>
      <c r="E6" s="294">
        <f>'Income Statement '!E24</f>
        <v/>
      </c>
      <c r="F6" s="294">
        <f>'Income Statement '!F24</f>
        <v/>
      </c>
      <c r="G6" s="295">
        <f>'Income Statement '!G24</f>
        <v/>
      </c>
    </row>
    <row r="7">
      <c r="B7" s="293" t="inlineStr">
        <is>
          <t>Adjustments:</t>
        </is>
      </c>
      <c r="C7" s="291" t="n"/>
      <c r="D7" s="291" t="n"/>
      <c r="E7" s="291" t="n"/>
      <c r="F7" s="291" t="n"/>
      <c r="G7" s="292" t="n"/>
    </row>
    <row r="8">
      <c r="B8" s="208" t="inlineStr">
        <is>
          <t>Loss /(profit) on sale of fixed assets</t>
        </is>
      </c>
      <c r="C8" s="296" t="n"/>
      <c r="D8" s="296" t="n"/>
      <c r="E8" s="296" t="n"/>
      <c r="F8" s="296" t="n"/>
      <c r="G8" s="297" t="n"/>
    </row>
    <row r="9">
      <c r="B9" s="298" t="inlineStr">
        <is>
          <t>Operating profit before working capital changes</t>
        </is>
      </c>
      <c r="C9" s="294">
        <f>SUM(C6,C8)</f>
        <v/>
      </c>
      <c r="D9" s="294">
        <f>SUM(D6,D8)</f>
        <v/>
      </c>
      <c r="E9" s="294">
        <f>SUM(E6,E8)</f>
        <v/>
      </c>
      <c r="F9" s="294">
        <f>SUM(F6,F8)</f>
        <v/>
      </c>
      <c r="G9" s="295">
        <f>SUM(G6,G8)</f>
        <v/>
      </c>
    </row>
    <row r="10">
      <c r="B10" s="299" t="n"/>
      <c r="C10" s="291" t="n"/>
      <c r="D10" s="291" t="n"/>
      <c r="E10" s="291" t="n"/>
      <c r="F10" s="291" t="n"/>
      <c r="G10" s="292" t="n"/>
    </row>
    <row r="11">
      <c r="B11" s="208" t="inlineStr">
        <is>
          <t>Decrease/(Increase) in sundry debtors</t>
        </is>
      </c>
      <c r="C11" s="296">
        <f>-'Balance Sheet'!C43</f>
        <v/>
      </c>
      <c r="D11" s="296">
        <f>'Balance Sheet'!C43-'Balance Sheet'!D43</f>
        <v/>
      </c>
      <c r="E11" s="296">
        <f>'Balance Sheet'!D43-'Balance Sheet'!E43</f>
        <v/>
      </c>
      <c r="F11" s="296">
        <f>'Balance Sheet'!E43-'Balance Sheet'!F43</f>
        <v/>
      </c>
      <c r="G11" s="297">
        <f>'Balance Sheet'!F43-'Balance Sheet'!G43</f>
        <v/>
      </c>
    </row>
    <row r="12">
      <c r="B12" s="208" t="inlineStr">
        <is>
          <t xml:space="preserve">Decrease/(Increase) in Inventories </t>
        </is>
      </c>
      <c r="C12" s="296">
        <f>-'Balance Sheet'!C44</f>
        <v/>
      </c>
      <c r="D12" s="296">
        <f>'Balance Sheet'!C44-'Balance Sheet'!D44</f>
        <v/>
      </c>
      <c r="E12" s="296">
        <f>'Balance Sheet'!D44-'Balance Sheet'!E44</f>
        <v/>
      </c>
      <c r="F12" s="296">
        <f>'Balance Sheet'!E44-'Balance Sheet'!F44</f>
        <v/>
      </c>
      <c r="G12" s="297">
        <f>'Balance Sheet'!F44-'Balance Sheet'!G44</f>
        <v/>
      </c>
    </row>
    <row r="13">
      <c r="B13" s="208" t="inlineStr">
        <is>
          <t>(Decrease)/Increase in current liabilities and provisions</t>
        </is>
      </c>
      <c r="C13" s="296">
        <f>'Balance Sheet'!C24</f>
        <v/>
      </c>
      <c r="D13" s="296">
        <f>'Balance Sheet'!D24-'Balance Sheet'!C24</f>
        <v/>
      </c>
      <c r="E13" s="296">
        <f>'Balance Sheet'!E24-'Balance Sheet'!D24</f>
        <v/>
      </c>
      <c r="F13" s="296">
        <f>'Balance Sheet'!F24-'Balance Sheet'!E24</f>
        <v/>
      </c>
      <c r="G13" s="297">
        <f>'Balance Sheet'!G24-'Balance Sheet'!F24</f>
        <v/>
      </c>
    </row>
    <row r="14">
      <c r="B14" s="208" t="inlineStr">
        <is>
          <t xml:space="preserve">Decrease/(Increase) in Other Current assets </t>
        </is>
      </c>
      <c r="C14" s="296">
        <f>-SUM('Balance Sheet'!C45:C47)</f>
        <v/>
      </c>
      <c r="D14" s="296">
        <f>SUM('Balance Sheet'!C45:C47)-SUM('Balance Sheet'!D45:D47)</f>
        <v/>
      </c>
      <c r="E14" s="296">
        <f>SUM('Balance Sheet'!D45:D47)-SUM('Balance Sheet'!E45:E47)</f>
        <v/>
      </c>
      <c r="F14" s="296">
        <f>SUM('Balance Sheet'!E45:E47)-SUM('Balance Sheet'!F45:F47)</f>
        <v/>
      </c>
      <c r="G14" s="297">
        <f>SUM('Balance Sheet'!F45:F47)-SUM('Balance Sheet'!G45:G47)</f>
        <v/>
      </c>
      <c r="H14" s="27" t="n"/>
    </row>
    <row r="15">
      <c r="B15" s="220" t="inlineStr">
        <is>
          <t>Other Income</t>
        </is>
      </c>
      <c r="C15" s="296">
        <f>'Income Statement '!C26</f>
        <v/>
      </c>
      <c r="D15" s="296">
        <f>'Income Statement '!D26</f>
        <v/>
      </c>
      <c r="E15" s="296">
        <f>'Income Statement '!E26</f>
        <v/>
      </c>
      <c r="F15" s="296">
        <f>'Income Statement '!F26</f>
        <v/>
      </c>
      <c r="G15" s="297">
        <f>'Income Statement '!G26</f>
        <v/>
      </c>
    </row>
    <row r="16">
      <c r="B16" s="145" t="inlineStr">
        <is>
          <t xml:space="preserve">Realised Foreign Exchange Gain/(Loss) </t>
        </is>
      </c>
      <c r="C16" s="296">
        <f>'Income Statement '!C27</f>
        <v/>
      </c>
      <c r="D16" s="296">
        <f>'Income Statement '!D27</f>
        <v/>
      </c>
      <c r="E16" s="296">
        <f>'Income Statement '!E27</f>
        <v/>
      </c>
      <c r="F16" s="296">
        <f>'Income Statement '!F27</f>
        <v/>
      </c>
      <c r="G16" s="297">
        <f>'Income Statement '!G27</f>
        <v/>
      </c>
    </row>
    <row r="17">
      <c r="B17" s="220" t="inlineStr">
        <is>
          <t>Income taxes paid</t>
        </is>
      </c>
      <c r="C17" s="296">
        <f>-'Income Statement '!C31</f>
        <v/>
      </c>
      <c r="D17" s="296">
        <f>-'Income Statement '!D31</f>
        <v/>
      </c>
      <c r="E17" s="296">
        <f>-'Income Statement '!E31</f>
        <v/>
      </c>
      <c r="F17" s="296">
        <f>-'Income Statement '!F31</f>
        <v/>
      </c>
      <c r="G17" s="297">
        <f>-'Income Statement '!G31</f>
        <v/>
      </c>
    </row>
    <row r="18">
      <c r="B18" s="300" t="n"/>
      <c r="C18" s="291" t="n"/>
      <c r="D18" s="291" t="n"/>
      <c r="E18" s="291" t="n"/>
      <c r="F18" s="291" t="n"/>
      <c r="G18" s="292" t="n"/>
    </row>
    <row r="19">
      <c r="B19" s="298" t="inlineStr">
        <is>
          <t>Net cash provided by / (used in) operating activities</t>
        </is>
      </c>
      <c r="C19" s="301">
        <f>SUM(C9:C17)</f>
        <v/>
      </c>
      <c r="D19" s="301">
        <f>SUM(D9:D17)</f>
        <v/>
      </c>
      <c r="E19" s="301">
        <f>SUM(E9:E17)</f>
        <v/>
      </c>
      <c r="F19" s="301">
        <f>SUM(F9:F17)</f>
        <v/>
      </c>
      <c r="G19" s="302">
        <f>SUM(G9:G17)</f>
        <v/>
      </c>
    </row>
    <row r="20">
      <c r="B20" s="300" t="n"/>
      <c r="C20" s="291" t="n"/>
      <c r="D20" s="291" t="n"/>
      <c r="E20" s="291" t="n"/>
      <c r="F20" s="291" t="n"/>
      <c r="G20" s="292" t="n"/>
    </row>
    <row r="21">
      <c r="B21" s="293" t="inlineStr">
        <is>
          <t>Cash flows from investing activities</t>
        </is>
      </c>
      <c r="C21" s="291" t="n"/>
      <c r="D21" s="291" t="n"/>
      <c r="E21" s="291" t="n"/>
      <c r="F21" s="291" t="n"/>
      <c r="G21" s="292" t="n"/>
    </row>
    <row r="22">
      <c r="B22" s="220" t="inlineStr">
        <is>
          <t>Purchase of fixed assets</t>
        </is>
      </c>
      <c r="C22" s="296">
        <f>-'CAPEX Schedule '!C5</f>
        <v/>
      </c>
      <c r="D22" s="296">
        <f>-'CAPEX Schedule '!D5</f>
        <v/>
      </c>
      <c r="E22" s="296">
        <f>-'CAPEX Schedule '!E5</f>
        <v/>
      </c>
      <c r="F22" s="296">
        <f>-'CAPEX Schedule '!F5</f>
        <v/>
      </c>
      <c r="G22" s="297">
        <f>-'CAPEX Schedule '!G5</f>
        <v/>
      </c>
    </row>
    <row r="23">
      <c r="B23" s="220" t="inlineStr">
        <is>
          <t>Intangible assets</t>
        </is>
      </c>
      <c r="C23" s="296">
        <f>-'CAPEX Schedule '!C6</f>
        <v/>
      </c>
      <c r="D23" s="296">
        <f>-'CAPEX Schedule '!D6</f>
        <v/>
      </c>
      <c r="E23" s="296">
        <f>-'CAPEX Schedule '!E6</f>
        <v/>
      </c>
      <c r="F23" s="296">
        <f>-'CAPEX Schedule '!F6</f>
        <v/>
      </c>
      <c r="G23" s="297">
        <f>-'CAPEX Schedule '!G6</f>
        <v/>
      </c>
    </row>
    <row r="24">
      <c r="B24" s="298" t="inlineStr">
        <is>
          <t>Net cash Provided/ (used) in investing activities</t>
        </is>
      </c>
      <c r="C24" s="301">
        <f>SUM(C22:C23)</f>
        <v/>
      </c>
      <c r="D24" s="301">
        <f>SUM(D22:D23)</f>
        <v/>
      </c>
      <c r="E24" s="301">
        <f>SUM(E22:E23)</f>
        <v/>
      </c>
      <c r="F24" s="301">
        <f>SUM(F22:F23)</f>
        <v/>
      </c>
      <c r="G24" s="302">
        <f>SUM(G22:G23)</f>
        <v/>
      </c>
    </row>
    <row r="25">
      <c r="B25" s="299" t="n"/>
      <c r="C25" s="291" t="n"/>
      <c r="D25" s="291" t="n"/>
      <c r="E25" s="291" t="n"/>
      <c r="F25" s="291" t="n"/>
      <c r="G25" s="292" t="n"/>
    </row>
    <row r="26">
      <c r="B26" s="298" t="inlineStr">
        <is>
          <t>Cash flow from financing activities</t>
        </is>
      </c>
      <c r="C26" s="291" t="n"/>
      <c r="D26" s="291" t="n"/>
      <c r="E26" s="291" t="n"/>
      <c r="F26" s="291" t="n"/>
      <c r="G26" s="292" t="n"/>
    </row>
    <row r="27">
      <c r="B27" s="220" t="inlineStr">
        <is>
          <t>Issue of share capital (net of issue expenses paid)</t>
        </is>
      </c>
      <c r="C27" s="296">
        <f>'Balance Sheet'!C6</f>
        <v/>
      </c>
      <c r="D27" s="296">
        <f>'Balance Sheet'!D6-'Balance Sheet'!C6</f>
        <v/>
      </c>
      <c r="E27" s="296">
        <f>'Balance Sheet'!E6-'Balance Sheet'!D6</f>
        <v/>
      </c>
      <c r="F27" s="296">
        <f>'Balance Sheet'!F6-'Balance Sheet'!E6</f>
        <v/>
      </c>
      <c r="G27" s="297">
        <f>'Balance Sheet'!G6-'Balance Sheet'!F6</f>
        <v/>
      </c>
    </row>
    <row r="28">
      <c r="B28" s="220" t="inlineStr">
        <is>
          <t>Equity funds raised</t>
        </is>
      </c>
      <c r="C28" s="296">
        <f>'Balance Sheet'!C8</f>
        <v/>
      </c>
      <c r="D28" s="296">
        <f>'Balance Sheet'!D8-'Balance Sheet'!C8</f>
        <v/>
      </c>
      <c r="E28" s="296">
        <f>'Balance Sheet'!E8-'Balance Sheet'!D8</f>
        <v/>
      </c>
      <c r="F28" s="296">
        <f>'Balance Sheet'!F8-'Balance Sheet'!E8</f>
        <v/>
      </c>
      <c r="G28" s="297">
        <f>'Balance Sheet'!G8-'Balance Sheet'!F8</f>
        <v/>
      </c>
    </row>
    <row r="29">
      <c r="B29" s="220" t="inlineStr">
        <is>
          <t>Proceeds/Repayment of loans</t>
        </is>
      </c>
      <c r="C29" s="296">
        <f>SUM('Balance Sheet'!C12:C13,'Balance Sheet'!C20)</f>
        <v/>
      </c>
      <c r="D29" s="296">
        <f>SUM('Balance Sheet'!D12:D13,'Balance Sheet'!D20)-SUM('Balance Sheet'!C12:C13,'Balance Sheet'!C20)</f>
        <v/>
      </c>
      <c r="E29" s="296">
        <f>SUM('Balance Sheet'!E12:E13,'Balance Sheet'!E20)-SUM('Balance Sheet'!D12:D13,'Balance Sheet'!D20)</f>
        <v/>
      </c>
      <c r="F29" s="296">
        <f>SUM('Balance Sheet'!F12:F13,'Balance Sheet'!F20)-SUM('Balance Sheet'!E12:E13,'Balance Sheet'!E20)</f>
        <v/>
      </c>
      <c r="G29" s="297">
        <f>SUM('Balance Sheet'!G12:G13,'Balance Sheet'!G20)-SUM('Balance Sheet'!F12:F13,'Balance Sheet'!F20)</f>
        <v/>
      </c>
    </row>
    <row r="30">
      <c r="B30" s="220" t="inlineStr">
        <is>
          <t>Interest paid on loans</t>
        </is>
      </c>
      <c r="C30" s="296">
        <f>-'Income Statement '!C29</f>
        <v/>
      </c>
      <c r="D30" s="296">
        <f>-'Income Statement '!D29</f>
        <v/>
      </c>
      <c r="E30" s="296">
        <f>-'Income Statement '!E29</f>
        <v/>
      </c>
      <c r="F30" s="296">
        <f>-'Income Statement '!F29</f>
        <v/>
      </c>
      <c r="G30" s="297">
        <f>-'Income Statement '!G29</f>
        <v/>
      </c>
    </row>
    <row r="31">
      <c r="B31" s="212" t="n"/>
      <c r="C31" s="291" t="n"/>
      <c r="D31" s="291" t="n"/>
      <c r="E31" s="291" t="n"/>
      <c r="F31" s="291" t="n"/>
      <c r="G31" s="292" t="n"/>
    </row>
    <row r="32">
      <c r="B32" s="298" t="inlineStr">
        <is>
          <t>Net cash Provided/(used) by financing activities</t>
        </is>
      </c>
      <c r="C32" s="301">
        <f>SUM(C27:C30)</f>
        <v/>
      </c>
      <c r="D32" s="301">
        <f>SUM(D27:D30)</f>
        <v/>
      </c>
      <c r="E32" s="301">
        <f>SUM(E27:E30)</f>
        <v/>
      </c>
      <c r="F32" s="301">
        <f>SUM(F27:F30)</f>
        <v/>
      </c>
      <c r="G32" s="302">
        <f>SUM(G27:G30)</f>
        <v/>
      </c>
    </row>
    <row r="33">
      <c r="B33" s="303" t="n"/>
      <c r="C33" s="291" t="n"/>
      <c r="D33" s="291" t="n"/>
      <c r="E33" s="291" t="n"/>
      <c r="F33" s="291" t="n"/>
      <c r="G33" s="292" t="n"/>
    </row>
    <row r="34" ht="27.75" customHeight="1" s="66">
      <c r="B34" s="214" t="inlineStr">
        <is>
          <t>Effect of exchange differences on translation of foreign currency cash and cash equivalents</t>
        </is>
      </c>
      <c r="C34" s="296" t="n"/>
      <c r="D34" s="296" t="n"/>
      <c r="E34" s="296" t="n"/>
      <c r="F34" s="296" t="n"/>
      <c r="G34" s="297" t="n"/>
    </row>
    <row r="35">
      <c r="B35" s="214" t="n"/>
      <c r="C35" s="291" t="n"/>
      <c r="D35" s="291" t="n"/>
      <c r="E35" s="291" t="n"/>
      <c r="F35" s="291" t="n"/>
      <c r="G35" s="292" t="n"/>
    </row>
    <row r="36">
      <c r="B36" s="304" t="inlineStr">
        <is>
          <t>Net increase/(decrease) in cash and cash equivalents</t>
        </is>
      </c>
      <c r="C36" s="296">
        <f>SUM(C19,C24,C32)</f>
        <v/>
      </c>
      <c r="D36" s="296">
        <f>SUM(D19,D24,D32)</f>
        <v/>
      </c>
      <c r="E36" s="296">
        <f>SUM(E19,E24,E32)</f>
        <v/>
      </c>
      <c r="F36" s="296">
        <f>SUM(F19,F24,F32)</f>
        <v/>
      </c>
      <c r="G36" s="297">
        <f>SUM(G19,G24,G32)</f>
        <v/>
      </c>
    </row>
    <row r="37">
      <c r="B37" s="304" t="inlineStr">
        <is>
          <t>Cash and cash equivalents at the beginning of the year</t>
        </is>
      </c>
      <c r="C37" s="296" t="n"/>
      <c r="D37" s="296">
        <f>'Balance Sheet'!C42</f>
        <v/>
      </c>
      <c r="E37" s="296">
        <f>'Balance Sheet'!D42</f>
        <v/>
      </c>
      <c r="F37" s="296">
        <f>'Balance Sheet'!E42</f>
        <v/>
      </c>
      <c r="G37" s="297">
        <f>'Balance Sheet'!F42</f>
        <v/>
      </c>
    </row>
    <row r="38">
      <c r="B38" s="305" t="inlineStr">
        <is>
          <t>Cash and cash equivalents at the end of the year</t>
        </is>
      </c>
      <c r="C38" s="294">
        <f>SUM(C36:C37)</f>
        <v/>
      </c>
      <c r="D38" s="294">
        <f>SUM(D36:D37)</f>
        <v/>
      </c>
      <c r="E38" s="294">
        <f>SUM(E36:E37)</f>
        <v/>
      </c>
      <c r="F38" s="294">
        <f>SUM(F36:F37)</f>
        <v/>
      </c>
      <c r="G38" s="295">
        <f>SUM(G36:G37)</f>
        <v/>
      </c>
    </row>
    <row r="39">
      <c r="B39" s="145" t="inlineStr">
        <is>
          <t>Balancing Figure</t>
        </is>
      </c>
      <c r="C39" s="269">
        <f>'Cash Flow Statement'!C38-'Balance Sheet'!C42</f>
        <v/>
      </c>
      <c r="D39" s="269">
        <f>'Cash Flow Statement'!D38-'Balance Sheet'!D42</f>
        <v/>
      </c>
      <c r="E39" s="269">
        <f>'Cash Flow Statement'!E38-'Balance Sheet'!E42</f>
        <v/>
      </c>
      <c r="F39" s="269">
        <f>'Cash Flow Statement'!F38-'Balance Sheet'!F42</f>
        <v/>
      </c>
      <c r="G39" s="270">
        <f>'Cash Flow Statement'!G38-'Balance Sheet'!G42</f>
        <v/>
      </c>
    </row>
    <row r="40">
      <c r="B40" s="306" t="n"/>
      <c r="C40" s="291" t="n"/>
      <c r="D40" s="291" t="n"/>
      <c r="E40" s="291" t="n"/>
      <c r="F40" s="291" t="n"/>
      <c r="G40" s="292" t="n"/>
    </row>
    <row r="41">
      <c r="B41" s="218" t="inlineStr">
        <is>
          <t>Calculation of Free Cash Flow</t>
        </is>
      </c>
      <c r="C41" s="291" t="n"/>
      <c r="D41" s="291" t="n"/>
      <c r="E41" s="291" t="n"/>
      <c r="F41" s="291" t="n"/>
      <c r="G41" s="292" t="n"/>
    </row>
    <row r="42">
      <c r="B42" s="219" t="n"/>
      <c r="C42" s="291" t="n"/>
      <c r="D42" s="291" t="n"/>
      <c r="E42" s="291" t="n"/>
      <c r="F42" s="291" t="n"/>
      <c r="G42" s="292" t="n"/>
    </row>
    <row r="43">
      <c r="B43" s="220" t="inlineStr">
        <is>
          <t>Operating Cash Flow</t>
        </is>
      </c>
      <c r="C43" s="296">
        <f>C19</f>
        <v/>
      </c>
      <c r="D43" s="296">
        <f>D19</f>
        <v/>
      </c>
      <c r="E43" s="296">
        <f>E19</f>
        <v/>
      </c>
      <c r="F43" s="296">
        <f>F19</f>
        <v/>
      </c>
      <c r="G43" s="297">
        <f>G19</f>
        <v/>
      </c>
    </row>
    <row r="44">
      <c r="B44" s="220" t="inlineStr">
        <is>
          <t>Capital expenditure</t>
        </is>
      </c>
      <c r="C44" s="296">
        <f>C22+C23</f>
        <v/>
      </c>
      <c r="D44" s="296">
        <f>D22+D23</f>
        <v/>
      </c>
      <c r="E44" s="296">
        <f>E22+E23</f>
        <v/>
      </c>
      <c r="F44" s="296">
        <f>F22+F23</f>
        <v/>
      </c>
      <c r="G44" s="297">
        <f>G22+G23</f>
        <v/>
      </c>
    </row>
    <row r="45">
      <c r="B45" s="305" t="inlineStr">
        <is>
          <t>Free Cash Flow</t>
        </is>
      </c>
      <c r="C45" s="294">
        <f>SUM(C43:C44)</f>
        <v/>
      </c>
      <c r="D45" s="294">
        <f>SUM(D43:D44)</f>
        <v/>
      </c>
      <c r="E45" s="294">
        <f>SUM(E43:E44)</f>
        <v/>
      </c>
      <c r="F45" s="294">
        <f>SUM(F43:F44)</f>
        <v/>
      </c>
      <c r="G45" s="295">
        <f>SUM(G43:G44)</f>
        <v/>
      </c>
    </row>
    <row r="46">
      <c r="B46" s="219" t="n"/>
      <c r="C46" s="26" t="n"/>
      <c r="D46" s="26" t="n"/>
      <c r="E46" s="26" t="n"/>
      <c r="F46" s="26" t="n"/>
      <c r="G46" s="105" t="n"/>
    </row>
    <row r="47">
      <c r="B47" s="298" t="inlineStr">
        <is>
          <t>Cash Flow Ratios</t>
        </is>
      </c>
      <c r="C47" s="26" t="n"/>
      <c r="D47" s="26" t="n"/>
      <c r="E47" s="26" t="n"/>
      <c r="F47" s="26" t="n"/>
      <c r="G47" s="105" t="n"/>
    </row>
    <row r="48">
      <c r="B48" s="220" t="inlineStr">
        <is>
          <t xml:space="preserve">Operating Cash Flow / Sales </t>
        </is>
      </c>
      <c r="C48" s="99">
        <f>IFERROR(C19/'Income Statement '!C12,0)</f>
        <v/>
      </c>
      <c r="D48" s="99">
        <f>IFERROR(D19/'Income Statement '!D12,0)</f>
        <v/>
      </c>
      <c r="E48" s="99">
        <f>IFERROR(E19/'Income Statement '!E12,0)</f>
        <v/>
      </c>
      <c r="F48" s="99">
        <f>IFERROR(F19/'Income Statement '!F12,0)</f>
        <v/>
      </c>
      <c r="G48" s="100">
        <f>IFERROR(G19/'Income Statement '!G12,0)</f>
        <v/>
      </c>
    </row>
    <row r="49" ht="15.75" customHeight="1" s="66" thickBot="1">
      <c r="B49" s="221" t="inlineStr">
        <is>
          <t>Free Cash Flow / Operating Cash Flow</t>
        </is>
      </c>
      <c r="C49" s="101">
        <f>IFERROR(C45/C19,0)</f>
        <v/>
      </c>
      <c r="D49" s="101">
        <f>IFERROR(D45/D19,0)</f>
        <v/>
      </c>
      <c r="E49" s="101">
        <f>IFERROR(E45/E19,0)</f>
        <v/>
      </c>
      <c r="F49" s="101">
        <f>IFERROR(F45/F19,0)</f>
        <v/>
      </c>
      <c r="G49" s="102">
        <f>IFERROR(G45/G19,0)</f>
        <v/>
      </c>
    </row>
    <row r="53" customFormat="1" s="32">
      <c r="B53" s="154" t="inlineStr">
        <is>
          <t>End of Sheet</t>
        </is>
      </c>
    </row>
  </sheetData>
  <mergeCells count="1">
    <mergeCell ref="C2:G2"/>
  </mergeCell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Q101"/>
  <sheetViews>
    <sheetView showGridLines="0" topLeftCell="B1" zoomScale="96" zoomScaleNormal="96" workbookViewId="0">
      <selection activeCell="B2" sqref="B2"/>
    </sheetView>
  </sheetViews>
  <sheetFormatPr baseColWidth="8" defaultRowHeight="15"/>
  <cols>
    <col hidden="1" style="66" min="1" max="1"/>
    <col width="54.8828125" bestFit="1" customWidth="1" style="204" min="2" max="2"/>
    <col width="32.015625" bestFit="1" customWidth="1" style="204" min="9" max="9"/>
    <col width="45.33203125" bestFit="1" customWidth="1" style="66" min="17" max="17"/>
  </cols>
  <sheetData>
    <row r="1">
      <c r="B1" s="139" t="inlineStr">
        <is>
          <t>EXPENSES PROJECTIONS</t>
        </is>
      </c>
    </row>
    <row r="2" ht="15.75" customHeight="1" s="66" thickBot="1">
      <c r="C2" s="247" t="inlineStr">
        <is>
          <t xml:space="preserve">PROJECTION RESULTS </t>
        </is>
      </c>
      <c r="I2" s="249" t="inlineStr">
        <is>
          <t>CALCULATIONS</t>
        </is>
      </c>
      <c r="J2" s="21" t="n"/>
      <c r="K2" s="21" t="n"/>
      <c r="L2" s="21" t="n"/>
      <c r="M2" s="21" t="n"/>
      <c r="N2" s="21" t="n"/>
    </row>
    <row r="3">
      <c r="B3" s="141" t="inlineStr">
        <is>
          <t>PARTICULARS</t>
        </is>
      </c>
      <c r="C3" s="19" t="inlineStr">
        <is>
          <t>Year 1</t>
        </is>
      </c>
      <c r="D3" s="19" t="inlineStr">
        <is>
          <t>Year 2</t>
        </is>
      </c>
      <c r="E3" s="19" t="inlineStr">
        <is>
          <t>Year 3</t>
        </is>
      </c>
      <c r="F3" s="19" t="inlineStr">
        <is>
          <t>Year 4</t>
        </is>
      </c>
      <c r="G3" s="20" t="inlineStr">
        <is>
          <t>Year 5</t>
        </is>
      </c>
      <c r="I3" s="307" t="inlineStr">
        <is>
          <t>Growth Projections %</t>
        </is>
      </c>
      <c r="J3" s="19" t="inlineStr">
        <is>
          <t>Year 1</t>
        </is>
      </c>
      <c r="K3" s="19" t="inlineStr">
        <is>
          <t>Year 2</t>
        </is>
      </c>
      <c r="L3" s="19" t="inlineStr">
        <is>
          <t>Year 3</t>
        </is>
      </c>
      <c r="M3" s="19" t="inlineStr">
        <is>
          <t>Year 4</t>
        </is>
      </c>
      <c r="N3" s="20" t="inlineStr">
        <is>
          <t>Year 5</t>
        </is>
      </c>
    </row>
    <row r="4">
      <c r="B4" s="145" t="n"/>
      <c r="C4" s="85" t="n"/>
      <c r="D4" s="85" t="n"/>
      <c r="E4" s="85" t="n"/>
      <c r="F4" s="85" t="n"/>
      <c r="G4" s="86" t="n"/>
      <c r="I4" s="308" t="n"/>
      <c r="J4" s="271" t="n"/>
      <c r="K4" s="271" t="n"/>
      <c r="L4" s="271" t="n"/>
      <c r="M4" s="271" t="n"/>
      <c r="N4" s="272" t="n"/>
    </row>
    <row r="5">
      <c r="B5" s="152" t="inlineStr">
        <is>
          <t xml:space="preserve">Product Development Expenses/ Operating Expenses </t>
        </is>
      </c>
      <c r="C5" s="85" t="n"/>
      <c r="D5" s="85" t="n"/>
      <c r="E5" s="85" t="n"/>
      <c r="F5" s="85" t="n"/>
      <c r="G5" s="86" t="n"/>
      <c r="I5" s="308" t="n"/>
      <c r="J5" s="271" t="n"/>
      <c r="K5" s="271" t="n"/>
      <c r="L5" s="271" t="n"/>
      <c r="M5" s="271" t="n"/>
      <c r="N5" s="272" t="n"/>
    </row>
    <row r="6">
      <c r="B6" s="149" t="n"/>
      <c r="C6" s="85" t="n"/>
      <c r="D6" s="85" t="n"/>
      <c r="E6" s="85" t="n"/>
      <c r="F6" s="85" t="n"/>
      <c r="G6" s="86" t="n"/>
      <c r="I6" s="308" t="n"/>
      <c r="J6" s="271" t="n"/>
      <c r="K6" s="271" t="n"/>
      <c r="L6" s="271" t="n"/>
      <c r="M6" s="271" t="n"/>
      <c r="N6" s="272" t="n"/>
      <c r="P6" s="253" t="inlineStr">
        <is>
          <t>Note For Developers</t>
        </is>
      </c>
      <c r="Q6" s="255" t="n"/>
    </row>
    <row r="7">
      <c r="B7" s="222" t="inlineStr">
        <is>
          <t xml:space="preserve">Direct Material </t>
        </is>
      </c>
      <c r="C7" s="309" t="n"/>
      <c r="D7" s="309" t="n"/>
      <c r="E7" s="309" t="n"/>
      <c r="F7" s="309" t="n"/>
      <c r="G7" s="310" t="n"/>
      <c r="I7" s="229">
        <f>B7</f>
        <v/>
      </c>
      <c r="J7" s="271" t="n"/>
      <c r="K7" s="271" t="n"/>
      <c r="L7" s="271" t="n"/>
      <c r="M7" s="271" t="n"/>
      <c r="N7" s="272" t="n"/>
      <c r="P7" s="135" t="n"/>
      <c r="Q7" s="63" t="inlineStr">
        <is>
          <t>This colour represent - Cell name can be changed</t>
        </is>
      </c>
    </row>
    <row r="8">
      <c r="B8" s="149" t="inlineStr">
        <is>
          <t xml:space="preserve">Units </t>
        </is>
      </c>
      <c r="C8" s="283" t="n"/>
      <c r="D8" s="269">
        <f>C8*(1+K8)</f>
        <v/>
      </c>
      <c r="E8" s="269">
        <f>D8*(1+L8)</f>
        <v/>
      </c>
      <c r="F8" s="269">
        <f>E8*(1+M8)</f>
        <v/>
      </c>
      <c r="G8" s="270">
        <f>F8*(1+N8)</f>
        <v/>
      </c>
      <c r="I8" s="229">
        <f>B8</f>
        <v/>
      </c>
      <c r="J8" s="283" t="n"/>
      <c r="K8" s="71" t="n"/>
      <c r="L8" s="71" t="n"/>
      <c r="M8" s="71" t="n"/>
      <c r="N8" s="72" t="n"/>
      <c r="P8" s="64" t="n"/>
      <c r="Q8" s="63" t="inlineStr">
        <is>
          <t>This colour represent Output</t>
        </is>
      </c>
    </row>
    <row r="9">
      <c r="B9" s="149" t="inlineStr">
        <is>
          <t xml:space="preserve">Average Cost Per unit </t>
        </is>
      </c>
      <c r="C9" s="283" t="n"/>
      <c r="D9" s="269">
        <f>C9*(1+K9)</f>
        <v/>
      </c>
      <c r="E9" s="269">
        <f>D9*(1+L9)</f>
        <v/>
      </c>
      <c r="F9" s="269">
        <f>E9*(1+M9)</f>
        <v/>
      </c>
      <c r="G9" s="270">
        <f>F9*(1+N9)</f>
        <v/>
      </c>
      <c r="I9" s="229">
        <f>B9</f>
        <v/>
      </c>
      <c r="J9" s="283" t="n"/>
      <c r="K9" s="71" t="n"/>
      <c r="L9" s="71" t="n"/>
      <c r="M9" s="71" t="n"/>
      <c r="N9" s="72" t="n"/>
      <c r="P9" s="65" t="n"/>
      <c r="Q9" s="35" t="inlineStr">
        <is>
          <t>This colour represent Input</t>
        </is>
      </c>
    </row>
    <row r="10">
      <c r="B10" s="149" t="inlineStr">
        <is>
          <t xml:space="preserve">Total Direct Material Cost </t>
        </is>
      </c>
      <c r="C10" s="275">
        <f>C8*C9</f>
        <v/>
      </c>
      <c r="D10" s="275">
        <f>D8*D9</f>
        <v/>
      </c>
      <c r="E10" s="275">
        <f>E8*E9</f>
        <v/>
      </c>
      <c r="F10" s="275">
        <f>F8*F9</f>
        <v/>
      </c>
      <c r="G10" s="276">
        <f>G8*G9</f>
        <v/>
      </c>
      <c r="I10" s="229" t="n"/>
      <c r="J10" s="41" t="n"/>
      <c r="K10" s="41" t="n"/>
      <c r="L10" s="41" t="n"/>
      <c r="M10" s="41" t="n"/>
      <c r="N10" s="42" t="n"/>
    </row>
    <row r="11">
      <c r="B11" s="149" t="n"/>
      <c r="C11" s="273" t="n"/>
      <c r="D11" s="273" t="n"/>
      <c r="E11" s="273" t="n"/>
      <c r="F11" s="273" t="n"/>
      <c r="G11" s="274" t="n"/>
      <c r="I11" s="229" t="n"/>
      <c r="J11" s="271" t="n"/>
      <c r="K11" s="271" t="n"/>
      <c r="L11" s="271" t="n"/>
      <c r="M11" s="271" t="n"/>
      <c r="N11" s="272" t="n"/>
    </row>
    <row r="12">
      <c r="B12" s="222" t="inlineStr">
        <is>
          <t xml:space="preserve">Direct Labour </t>
        </is>
      </c>
      <c r="C12" s="273" t="n"/>
      <c r="D12" s="273" t="n"/>
      <c r="E12" s="273" t="n"/>
      <c r="F12" s="273" t="n"/>
      <c r="G12" s="274" t="n"/>
      <c r="I12" s="229">
        <f>B12</f>
        <v/>
      </c>
      <c r="J12" s="271" t="n"/>
      <c r="K12" s="271" t="n"/>
      <c r="L12" s="271" t="n"/>
      <c r="M12" s="271" t="n"/>
      <c r="N12" s="272" t="n"/>
    </row>
    <row r="13">
      <c r="B13" s="149" t="inlineStr">
        <is>
          <t xml:space="preserve">No of Employees </t>
        </is>
      </c>
      <c r="C13" s="283" t="n"/>
      <c r="D13" s="269">
        <f>C13*(1+K13)</f>
        <v/>
      </c>
      <c r="E13" s="269">
        <f>D13*(1+L13)</f>
        <v/>
      </c>
      <c r="F13" s="269">
        <f>E13*(1+M13)</f>
        <v/>
      </c>
      <c r="G13" s="270">
        <f>F13*(1+N13)</f>
        <v/>
      </c>
      <c r="I13" s="229">
        <f>B13</f>
        <v/>
      </c>
      <c r="J13" s="283" t="n"/>
      <c r="K13" s="71" t="n"/>
      <c r="L13" s="71" t="n"/>
      <c r="M13" s="71" t="n"/>
      <c r="N13" s="72" t="n"/>
    </row>
    <row r="14">
      <c r="B14" s="149" t="inlineStr">
        <is>
          <t xml:space="preserve">Average Cost Per employee </t>
        </is>
      </c>
      <c r="C14" s="283" t="n"/>
      <c r="D14" s="269">
        <f>C14*(1+K14)</f>
        <v/>
      </c>
      <c r="E14" s="269">
        <f>D14*(1+L14)</f>
        <v/>
      </c>
      <c r="F14" s="269">
        <f>E14*(1+M14)</f>
        <v/>
      </c>
      <c r="G14" s="270">
        <f>F14*(1+N14)</f>
        <v/>
      </c>
      <c r="I14" s="229">
        <f>B14</f>
        <v/>
      </c>
      <c r="J14" s="283" t="n"/>
      <c r="K14" s="71" t="n"/>
      <c r="L14" s="71" t="n"/>
      <c r="M14" s="71" t="n"/>
      <c r="N14" s="72" t="n"/>
    </row>
    <row r="15">
      <c r="B15" s="149" t="inlineStr">
        <is>
          <t xml:space="preserve">Total Labour Cost </t>
        </is>
      </c>
      <c r="C15" s="275">
        <f>C13*C14</f>
        <v/>
      </c>
      <c r="D15" s="275">
        <f>D13*D14</f>
        <v/>
      </c>
      <c r="E15" s="275">
        <f>E13*E14</f>
        <v/>
      </c>
      <c r="F15" s="275">
        <f>F13*F14</f>
        <v/>
      </c>
      <c r="G15" s="276">
        <f>G13*G14</f>
        <v/>
      </c>
      <c r="I15" s="229" t="n"/>
      <c r="J15" s="271" t="n"/>
      <c r="K15" s="271" t="n"/>
      <c r="L15" s="271" t="n"/>
      <c r="M15" s="271" t="n"/>
      <c r="N15" s="272" t="n"/>
    </row>
    <row r="16">
      <c r="B16" s="149" t="n"/>
      <c r="C16" s="273" t="n"/>
      <c r="D16" s="273" t="n"/>
      <c r="E16" s="273" t="n"/>
      <c r="F16" s="273" t="n"/>
      <c r="G16" s="274" t="n"/>
      <c r="I16" s="229" t="n"/>
      <c r="J16" s="271" t="n"/>
      <c r="K16" s="271" t="n"/>
      <c r="L16" s="271" t="n"/>
      <c r="M16" s="271" t="n"/>
      <c r="N16" s="272" t="n"/>
    </row>
    <row r="17">
      <c r="B17" s="222" t="inlineStr">
        <is>
          <t xml:space="preserve">Direct Expenses </t>
        </is>
      </c>
      <c r="C17" s="283" t="n"/>
      <c r="D17" s="269">
        <f>C17*(1+K17)</f>
        <v/>
      </c>
      <c r="E17" s="269">
        <f>D17*(1+L17)</f>
        <v/>
      </c>
      <c r="F17" s="269">
        <f>E17*(1+M17)</f>
        <v/>
      </c>
      <c r="G17" s="270">
        <f>F17*(1+N17)</f>
        <v/>
      </c>
      <c r="I17" s="229">
        <f>B17</f>
        <v/>
      </c>
      <c r="J17" s="283" t="n"/>
      <c r="K17" s="71" t="n"/>
      <c r="L17" s="71" t="n"/>
      <c r="M17" s="71" t="n"/>
      <c r="N17" s="72" t="n"/>
    </row>
    <row r="18">
      <c r="B18" s="223" t="inlineStr">
        <is>
          <t>Other Direct Expenses 1</t>
        </is>
      </c>
      <c r="C18" s="283" t="n"/>
      <c r="D18" s="269">
        <f>C18*(1+K18)</f>
        <v/>
      </c>
      <c r="E18" s="269">
        <f>D18*(1+L18)</f>
        <v/>
      </c>
      <c r="F18" s="269">
        <f>E18*(1+M18)</f>
        <v/>
      </c>
      <c r="G18" s="270">
        <f>F18*(1+N18)</f>
        <v/>
      </c>
      <c r="I18" s="229">
        <f>B18</f>
        <v/>
      </c>
      <c r="J18" s="283" t="n"/>
      <c r="K18" s="71" t="n"/>
      <c r="L18" s="71" t="n"/>
      <c r="M18" s="71" t="n"/>
      <c r="N18" s="72" t="n"/>
    </row>
    <row r="19">
      <c r="B19" s="223" t="inlineStr">
        <is>
          <t>Other Direct Expenses 2</t>
        </is>
      </c>
      <c r="C19" s="283" t="n"/>
      <c r="D19" s="269">
        <f>C19*(1+K19)</f>
        <v/>
      </c>
      <c r="E19" s="269">
        <f>D19*(1+L19)</f>
        <v/>
      </c>
      <c r="F19" s="269">
        <f>E19*(1+M19)</f>
        <v/>
      </c>
      <c r="G19" s="270">
        <f>F19*(1+N19)</f>
        <v/>
      </c>
      <c r="I19" s="229">
        <f>B19</f>
        <v/>
      </c>
      <c r="J19" s="283" t="n"/>
      <c r="K19" s="71" t="n"/>
      <c r="L19" s="71" t="n"/>
      <c r="M19" s="71" t="n"/>
      <c r="N19" s="72" t="n"/>
    </row>
    <row r="20">
      <c r="B20" s="223" t="inlineStr">
        <is>
          <t>Other Direct Expenses 3</t>
        </is>
      </c>
      <c r="C20" s="283" t="n"/>
      <c r="D20" s="269">
        <f>C20*(1+K20)</f>
        <v/>
      </c>
      <c r="E20" s="269">
        <f>D20*(1+L20)</f>
        <v/>
      </c>
      <c r="F20" s="269">
        <f>E20*(1+M20)</f>
        <v/>
      </c>
      <c r="G20" s="270">
        <f>F20*(1+N20)</f>
        <v/>
      </c>
      <c r="I20" s="229">
        <f>B20</f>
        <v/>
      </c>
      <c r="J20" s="283" t="n"/>
      <c r="K20" s="71" t="n"/>
      <c r="L20" s="71" t="n"/>
      <c r="M20" s="71" t="n"/>
      <c r="N20" s="72" t="n"/>
    </row>
    <row r="21">
      <c r="B21" s="149" t="n"/>
      <c r="C21" s="273" t="n"/>
      <c r="D21" s="273" t="n"/>
      <c r="E21" s="273" t="n"/>
      <c r="F21" s="273" t="n"/>
      <c r="G21" s="274" t="n"/>
      <c r="I21" s="308" t="n"/>
      <c r="J21" s="271" t="n"/>
      <c r="K21" s="271" t="n"/>
      <c r="L21" s="271" t="n"/>
      <c r="M21" s="271" t="n"/>
      <c r="N21" s="272" t="n"/>
    </row>
    <row r="22">
      <c r="B22" s="152" t="inlineStr">
        <is>
          <t xml:space="preserve">Total Product Development Expenses/ Operating Expenses </t>
        </is>
      </c>
      <c r="C22" s="285">
        <f>SUM(C10,C15,C17,C18,C19,C20)</f>
        <v/>
      </c>
      <c r="D22" s="285">
        <f>SUM(D10,D15,D17,D18,D19,D20)</f>
        <v/>
      </c>
      <c r="E22" s="285">
        <f>SUM(E10,E15,E17,E18,E19,E20)</f>
        <v/>
      </c>
      <c r="F22" s="285">
        <f>SUM(F10,F15,F17,F18,F19,F20)</f>
        <v/>
      </c>
      <c r="G22" s="286">
        <f>SUM(G10,G15,G17,G18,G19,G20)</f>
        <v/>
      </c>
      <c r="I22" s="308" t="n"/>
      <c r="J22" s="271" t="n"/>
      <c r="K22" s="271" t="n"/>
      <c r="L22" s="271" t="n"/>
      <c r="M22" s="271" t="n"/>
      <c r="N22" s="272" t="n"/>
    </row>
    <row r="23">
      <c r="B23" s="149" t="n"/>
      <c r="C23" s="273" t="n"/>
      <c r="D23" s="273" t="n"/>
      <c r="E23" s="273" t="n"/>
      <c r="F23" s="273" t="n"/>
      <c r="G23" s="274" t="n"/>
      <c r="I23" s="308" t="n"/>
      <c r="J23" s="271" t="n"/>
      <c r="K23" s="271" t="n"/>
      <c r="L23" s="271" t="n"/>
      <c r="M23" s="271" t="n"/>
      <c r="N23" s="272" t="n"/>
    </row>
    <row r="24">
      <c r="B24" s="152" t="inlineStr">
        <is>
          <t xml:space="preserve">Employee Expenses </t>
        </is>
      </c>
      <c r="C24" s="273" t="n"/>
      <c r="D24" s="273" t="n"/>
      <c r="E24" s="273" t="n"/>
      <c r="F24" s="273" t="n"/>
      <c r="G24" s="274" t="n"/>
      <c r="I24" s="308" t="n"/>
      <c r="J24" s="271" t="n"/>
      <c r="K24" s="271" t="n"/>
      <c r="L24" s="271" t="n"/>
      <c r="M24" s="271" t="n"/>
      <c r="N24" s="272" t="n"/>
    </row>
    <row r="25">
      <c r="B25" s="149" t="n"/>
      <c r="C25" s="273" t="n"/>
      <c r="D25" s="273" t="n"/>
      <c r="E25" s="273" t="n"/>
      <c r="F25" s="273" t="n"/>
      <c r="G25" s="274" t="n"/>
      <c r="I25" s="308" t="n"/>
      <c r="J25" s="271" t="n"/>
      <c r="K25" s="271" t="n"/>
      <c r="L25" s="271" t="n"/>
      <c r="M25" s="271" t="n"/>
      <c r="N25" s="272" t="n"/>
    </row>
    <row r="26">
      <c r="B26" s="224" t="inlineStr">
        <is>
          <t xml:space="preserve">Administration </t>
        </is>
      </c>
      <c r="C26" s="273" t="n"/>
      <c r="D26" s="273" t="n"/>
      <c r="E26" s="273" t="n"/>
      <c r="F26" s="273" t="n"/>
      <c r="G26" s="274" t="n"/>
      <c r="I26" s="308">
        <f>B26</f>
        <v/>
      </c>
      <c r="J26" s="271" t="n"/>
      <c r="K26" s="271" t="n"/>
      <c r="L26" s="271" t="n"/>
      <c r="M26" s="271" t="n"/>
      <c r="N26" s="272" t="n"/>
    </row>
    <row r="27">
      <c r="B27" s="149" t="inlineStr">
        <is>
          <t xml:space="preserve">No of Employees </t>
        </is>
      </c>
      <c r="C27" s="283" t="n"/>
      <c r="D27" s="269">
        <f>C27*(1+K27)</f>
        <v/>
      </c>
      <c r="E27" s="269">
        <f>D27*(1+L27)</f>
        <v/>
      </c>
      <c r="F27" s="269">
        <f>E27*(1+M27)</f>
        <v/>
      </c>
      <c r="G27" s="270">
        <f>F27*(1+N27)</f>
        <v/>
      </c>
      <c r="I27" s="308">
        <f>B27</f>
        <v/>
      </c>
      <c r="J27" s="283" t="n"/>
      <c r="K27" s="71" t="n"/>
      <c r="L27" s="71" t="n"/>
      <c r="M27" s="71" t="n"/>
      <c r="N27" s="72" t="n"/>
    </row>
    <row r="28">
      <c r="B28" s="149" t="inlineStr">
        <is>
          <t xml:space="preserve">Average Cost Per employee </t>
        </is>
      </c>
      <c r="C28" s="283" t="n"/>
      <c r="D28" s="269">
        <f>C28*(1+K28)</f>
        <v/>
      </c>
      <c r="E28" s="269">
        <f>D28*(1+L28)</f>
        <v/>
      </c>
      <c r="F28" s="269">
        <f>E28*(1+M28)</f>
        <v/>
      </c>
      <c r="G28" s="270">
        <f>F28*(1+N28)</f>
        <v/>
      </c>
      <c r="I28" s="308">
        <f>B28</f>
        <v/>
      </c>
      <c r="J28" s="283" t="n"/>
      <c r="K28" s="71" t="n"/>
      <c r="L28" s="71" t="n"/>
      <c r="M28" s="71" t="n"/>
      <c r="N28" s="72" t="n"/>
    </row>
    <row r="29">
      <c r="B29" s="149" t="inlineStr">
        <is>
          <t xml:space="preserve">Total  Cost  Per year </t>
        </is>
      </c>
      <c r="C29" s="275">
        <f>C27*C28</f>
        <v/>
      </c>
      <c r="D29" s="275">
        <f>D27*D28</f>
        <v/>
      </c>
      <c r="E29" s="275">
        <f>E27*E28</f>
        <v/>
      </c>
      <c r="F29" s="275">
        <f>F27*F28</f>
        <v/>
      </c>
      <c r="G29" s="276">
        <f>G27*G28</f>
        <v/>
      </c>
      <c r="I29" s="308" t="n"/>
      <c r="J29" s="271" t="n"/>
      <c r="K29" s="271" t="n"/>
      <c r="L29" s="271" t="n"/>
      <c r="M29" s="271" t="n"/>
      <c r="N29" s="272" t="n"/>
    </row>
    <row r="30">
      <c r="B30" s="149" t="n"/>
      <c r="C30" s="273" t="n"/>
      <c r="D30" s="273" t="n"/>
      <c r="E30" s="273" t="n"/>
      <c r="F30" s="273" t="n"/>
      <c r="G30" s="274" t="n"/>
      <c r="I30" s="308" t="n"/>
      <c r="J30" s="271" t="n"/>
      <c r="K30" s="271" t="n"/>
      <c r="L30" s="271" t="n"/>
      <c r="M30" s="271" t="n"/>
      <c r="N30" s="272" t="n"/>
    </row>
    <row r="31">
      <c r="B31" s="224" t="inlineStr">
        <is>
          <t xml:space="preserve">Selling &amp; Distribution </t>
        </is>
      </c>
      <c r="C31" s="273" t="n"/>
      <c r="D31" s="273" t="n"/>
      <c r="E31" s="273" t="n"/>
      <c r="F31" s="273" t="n"/>
      <c r="G31" s="274" t="n"/>
      <c r="I31" s="308">
        <f>B31</f>
        <v/>
      </c>
      <c r="J31" s="271" t="n"/>
      <c r="K31" s="271" t="n"/>
      <c r="L31" s="271" t="n"/>
      <c r="M31" s="271" t="n"/>
      <c r="N31" s="272" t="n"/>
    </row>
    <row r="32">
      <c r="B32" s="149" t="inlineStr">
        <is>
          <t xml:space="preserve">No of Employees </t>
        </is>
      </c>
      <c r="C32" s="283" t="n"/>
      <c r="D32" s="269">
        <f>C32*(1+K32)</f>
        <v/>
      </c>
      <c r="E32" s="269">
        <f>D32*(1+L32)</f>
        <v/>
      </c>
      <c r="F32" s="269">
        <f>E32*(1+M32)</f>
        <v/>
      </c>
      <c r="G32" s="270">
        <f>F32*(1+N32)</f>
        <v/>
      </c>
      <c r="I32" s="308">
        <f>B32</f>
        <v/>
      </c>
      <c r="J32" s="283" t="n"/>
      <c r="K32" s="71" t="n"/>
      <c r="L32" s="71" t="n"/>
      <c r="M32" s="71" t="n"/>
      <c r="N32" s="72" t="n"/>
    </row>
    <row r="33">
      <c r="B33" s="149" t="inlineStr">
        <is>
          <t xml:space="preserve">Average Cost Per employee </t>
        </is>
      </c>
      <c r="C33" s="283" t="n"/>
      <c r="D33" s="269">
        <f>C33*(1+K33)</f>
        <v/>
      </c>
      <c r="E33" s="269">
        <f>D33*(1+L33)</f>
        <v/>
      </c>
      <c r="F33" s="269">
        <f>E33*(1+M33)</f>
        <v/>
      </c>
      <c r="G33" s="270">
        <f>F33*(1+N33)</f>
        <v/>
      </c>
      <c r="I33" s="308">
        <f>B33</f>
        <v/>
      </c>
      <c r="J33" s="283" t="n"/>
      <c r="K33" s="71" t="n"/>
      <c r="L33" s="71" t="n"/>
      <c r="M33" s="71" t="n"/>
      <c r="N33" s="72" t="n"/>
    </row>
    <row r="34">
      <c r="B34" s="149" t="inlineStr">
        <is>
          <t xml:space="preserve">Total  Cost  Per year </t>
        </is>
      </c>
      <c r="C34" s="275">
        <f>C32*C33</f>
        <v/>
      </c>
      <c r="D34" s="275">
        <f>D32*D33</f>
        <v/>
      </c>
      <c r="E34" s="275">
        <f>E32*E33</f>
        <v/>
      </c>
      <c r="F34" s="275">
        <f>F32*F33</f>
        <v/>
      </c>
      <c r="G34" s="276">
        <f>G32*G33</f>
        <v/>
      </c>
      <c r="I34" s="308" t="n"/>
      <c r="J34" s="271" t="n"/>
      <c r="K34" s="271" t="n"/>
      <c r="L34" s="271" t="n"/>
      <c r="M34" s="271" t="n"/>
      <c r="N34" s="272" t="n"/>
    </row>
    <row r="35">
      <c r="B35" s="149" t="n"/>
      <c r="C35" s="273" t="n"/>
      <c r="D35" s="273" t="n"/>
      <c r="E35" s="273" t="n"/>
      <c r="F35" s="273" t="n"/>
      <c r="G35" s="274" t="n"/>
      <c r="I35" s="308" t="n"/>
      <c r="J35" s="271" t="n"/>
      <c r="K35" s="271" t="n"/>
      <c r="L35" s="271" t="n"/>
      <c r="M35" s="271" t="n"/>
      <c r="N35" s="272" t="n"/>
    </row>
    <row r="36">
      <c r="B36" s="224" t="inlineStr">
        <is>
          <t xml:space="preserve">Marketing </t>
        </is>
      </c>
      <c r="C36" s="273" t="n"/>
      <c r="D36" s="273" t="n"/>
      <c r="E36" s="273" t="n"/>
      <c r="F36" s="273" t="n"/>
      <c r="G36" s="274" t="n"/>
      <c r="I36" s="308">
        <f>B36</f>
        <v/>
      </c>
      <c r="J36" s="271" t="n"/>
      <c r="K36" s="271" t="n"/>
      <c r="L36" s="271" t="n"/>
      <c r="M36" s="271" t="n"/>
      <c r="N36" s="272" t="n"/>
    </row>
    <row r="37">
      <c r="B37" s="149" t="inlineStr">
        <is>
          <t xml:space="preserve">No of Employees </t>
        </is>
      </c>
      <c r="C37" s="283" t="n"/>
      <c r="D37" s="269">
        <f>C37*(1+K37)</f>
        <v/>
      </c>
      <c r="E37" s="269">
        <f>D37*(1+L37)</f>
        <v/>
      </c>
      <c r="F37" s="269">
        <f>E37*(1+M37)</f>
        <v/>
      </c>
      <c r="G37" s="270">
        <f>F37*(1+N37)</f>
        <v/>
      </c>
      <c r="I37" s="308">
        <f>B37</f>
        <v/>
      </c>
      <c r="J37" s="283" t="n"/>
      <c r="K37" s="71" t="n"/>
      <c r="L37" s="71" t="n"/>
      <c r="M37" s="71" t="n"/>
      <c r="N37" s="72" t="n"/>
    </row>
    <row r="38">
      <c r="B38" s="149" t="inlineStr">
        <is>
          <t xml:space="preserve">Average Cost Per employee </t>
        </is>
      </c>
      <c r="C38" s="283" t="n"/>
      <c r="D38" s="269">
        <f>C38*(1+K38)</f>
        <v/>
      </c>
      <c r="E38" s="269">
        <f>D38*(1+L38)</f>
        <v/>
      </c>
      <c r="F38" s="269">
        <f>E38*(1+M38)</f>
        <v/>
      </c>
      <c r="G38" s="270">
        <f>F38*(1+N38)</f>
        <v/>
      </c>
      <c r="I38" s="308">
        <f>B38</f>
        <v/>
      </c>
      <c r="J38" s="283" t="n"/>
      <c r="K38" s="71" t="n"/>
      <c r="L38" s="71" t="n"/>
      <c r="M38" s="71" t="n"/>
      <c r="N38" s="72" t="n"/>
    </row>
    <row r="39">
      <c r="B39" s="149" t="inlineStr">
        <is>
          <t xml:space="preserve">Total  Cost  Per year </t>
        </is>
      </c>
      <c r="C39" s="275">
        <f>C37*C38</f>
        <v/>
      </c>
      <c r="D39" s="275">
        <f>D37*D38</f>
        <v/>
      </c>
      <c r="E39" s="275">
        <f>E37*E38</f>
        <v/>
      </c>
      <c r="F39" s="275">
        <f>F37*F38</f>
        <v/>
      </c>
      <c r="G39" s="276">
        <f>G37*G38</f>
        <v/>
      </c>
      <c r="I39" s="308" t="n"/>
      <c r="J39" s="271" t="n"/>
      <c r="K39" s="271" t="n"/>
      <c r="L39" s="271" t="n"/>
      <c r="M39" s="271" t="n"/>
      <c r="N39" s="272" t="n"/>
    </row>
    <row r="40">
      <c r="B40" s="149" t="n"/>
      <c r="C40" s="273" t="n"/>
      <c r="D40" s="273" t="n"/>
      <c r="E40" s="273" t="n"/>
      <c r="F40" s="273" t="n"/>
      <c r="G40" s="274" t="n"/>
      <c r="I40" s="308" t="n"/>
      <c r="J40" s="271" t="n"/>
      <c r="K40" s="271" t="n"/>
      <c r="L40" s="271" t="n"/>
      <c r="M40" s="271" t="n"/>
      <c r="N40" s="272" t="n"/>
    </row>
    <row r="41">
      <c r="B41" s="224" t="inlineStr">
        <is>
          <t xml:space="preserve">Research &amp; Development </t>
        </is>
      </c>
      <c r="C41" s="273" t="n"/>
      <c r="D41" s="273" t="n"/>
      <c r="E41" s="273" t="n"/>
      <c r="F41" s="273" t="n"/>
      <c r="G41" s="274" t="n"/>
      <c r="I41" s="308">
        <f>B41</f>
        <v/>
      </c>
      <c r="J41" s="271" t="n"/>
      <c r="K41" s="271" t="n"/>
      <c r="L41" s="271" t="n"/>
      <c r="M41" s="271" t="n"/>
      <c r="N41" s="272" t="n"/>
    </row>
    <row r="42">
      <c r="B42" s="149" t="inlineStr">
        <is>
          <t xml:space="preserve">No of Employees </t>
        </is>
      </c>
      <c r="C42" s="283" t="n"/>
      <c r="D42" s="269">
        <f>C42*(1+K42)</f>
        <v/>
      </c>
      <c r="E42" s="269">
        <f>D42*(1+L42)</f>
        <v/>
      </c>
      <c r="F42" s="269">
        <f>E42*(1+M42)</f>
        <v/>
      </c>
      <c r="G42" s="270">
        <f>F42*(1+N42)</f>
        <v/>
      </c>
      <c r="I42" s="308">
        <f>B42</f>
        <v/>
      </c>
      <c r="J42" s="283" t="n"/>
      <c r="K42" s="71" t="n"/>
      <c r="L42" s="71" t="n"/>
      <c r="M42" s="71" t="n"/>
      <c r="N42" s="72" t="n"/>
    </row>
    <row r="43">
      <c r="B43" s="149" t="inlineStr">
        <is>
          <t xml:space="preserve">Average Cost Per employee </t>
        </is>
      </c>
      <c r="C43" s="283" t="n"/>
      <c r="D43" s="269">
        <f>C43*(1+K43)</f>
        <v/>
      </c>
      <c r="E43" s="269">
        <f>D43*(1+L43)</f>
        <v/>
      </c>
      <c r="F43" s="269">
        <f>E43*(1+M43)</f>
        <v/>
      </c>
      <c r="G43" s="270">
        <f>F43*(1+N43)</f>
        <v/>
      </c>
      <c r="I43" s="308">
        <f>B43</f>
        <v/>
      </c>
      <c r="J43" s="283" t="n"/>
      <c r="K43" s="71" t="n"/>
      <c r="L43" s="71" t="n"/>
      <c r="M43" s="71" t="n"/>
      <c r="N43" s="72" t="n"/>
    </row>
    <row r="44">
      <c r="B44" s="149" t="inlineStr">
        <is>
          <t xml:space="preserve">Total  Cost  Per year </t>
        </is>
      </c>
      <c r="C44" s="275">
        <f>C42*C43</f>
        <v/>
      </c>
      <c r="D44" s="275">
        <f>D42*D43</f>
        <v/>
      </c>
      <c r="E44" s="275">
        <f>E42*E43</f>
        <v/>
      </c>
      <c r="F44" s="275">
        <f>F42*F43</f>
        <v/>
      </c>
      <c r="G44" s="276">
        <f>G42*G43</f>
        <v/>
      </c>
      <c r="I44" s="308" t="n"/>
      <c r="J44" s="271" t="n"/>
      <c r="K44" s="271" t="n"/>
      <c r="L44" s="271" t="n"/>
      <c r="M44" s="271" t="n"/>
      <c r="N44" s="272" t="n"/>
    </row>
    <row r="45">
      <c r="B45" s="149" t="n"/>
      <c r="C45" s="311" t="n"/>
      <c r="D45" s="311" t="n"/>
      <c r="E45" s="311" t="n"/>
      <c r="F45" s="311" t="n"/>
      <c r="G45" s="312" t="n"/>
      <c r="I45" s="308" t="n"/>
      <c r="J45" s="271" t="n"/>
      <c r="K45" s="271" t="n"/>
      <c r="L45" s="271" t="n"/>
      <c r="M45" s="271" t="n"/>
      <c r="N45" s="272" t="n"/>
    </row>
    <row r="46">
      <c r="B46" s="225" t="inlineStr">
        <is>
          <t>Other Employees 1</t>
        </is>
      </c>
      <c r="C46" s="311" t="n"/>
      <c r="D46" s="311" t="n"/>
      <c r="E46" s="311" t="n"/>
      <c r="F46" s="311" t="n"/>
      <c r="G46" s="312" t="n"/>
      <c r="I46" s="308">
        <f>B46</f>
        <v/>
      </c>
      <c r="J46" s="271" t="n"/>
      <c r="K46" s="271" t="n"/>
      <c r="L46" s="271" t="n"/>
      <c r="M46" s="271" t="n"/>
      <c r="N46" s="272" t="n"/>
    </row>
    <row r="47">
      <c r="B47" s="149" t="inlineStr">
        <is>
          <t xml:space="preserve">No of Employees </t>
        </is>
      </c>
      <c r="C47" s="313" t="n"/>
      <c r="D47" s="269">
        <f>C47*(1+K47)</f>
        <v/>
      </c>
      <c r="E47" s="269">
        <f>D47*(1+L47)</f>
        <v/>
      </c>
      <c r="F47" s="269">
        <f>E47*(1+M47)</f>
        <v/>
      </c>
      <c r="G47" s="270">
        <f>F47*(1+N47)</f>
        <v/>
      </c>
      <c r="I47" s="308">
        <f>B47</f>
        <v/>
      </c>
      <c r="J47" s="283" t="n"/>
      <c r="K47" s="71" t="n"/>
      <c r="L47" s="71" t="n"/>
      <c r="M47" s="71" t="n"/>
      <c r="N47" s="72" t="n"/>
    </row>
    <row r="48">
      <c r="B48" s="149" t="inlineStr">
        <is>
          <t xml:space="preserve">Average Cost Per employee </t>
        </is>
      </c>
      <c r="C48" s="313" t="n"/>
      <c r="D48" s="269">
        <f>C48*(1+K48)</f>
        <v/>
      </c>
      <c r="E48" s="269">
        <f>D48*(1+L48)</f>
        <v/>
      </c>
      <c r="F48" s="269">
        <f>E48*(1+M48)</f>
        <v/>
      </c>
      <c r="G48" s="270">
        <f>F48*(1+N48)</f>
        <v/>
      </c>
      <c r="I48" s="308">
        <f>B48</f>
        <v/>
      </c>
      <c r="J48" s="283" t="n"/>
      <c r="K48" s="71" t="n"/>
      <c r="L48" s="71" t="n"/>
      <c r="M48" s="71" t="n"/>
      <c r="N48" s="72" t="n"/>
    </row>
    <row r="49">
      <c r="B49" s="149" t="inlineStr">
        <is>
          <t xml:space="preserve">Total  Cost  Per year </t>
        </is>
      </c>
      <c r="C49" s="275">
        <f>C47*C48</f>
        <v/>
      </c>
      <c r="D49" s="275">
        <f>D47*D48</f>
        <v/>
      </c>
      <c r="E49" s="275">
        <f>E47*E48</f>
        <v/>
      </c>
      <c r="F49" s="275">
        <f>F47*F48</f>
        <v/>
      </c>
      <c r="G49" s="276">
        <f>G47*G48</f>
        <v/>
      </c>
      <c r="I49" s="308" t="n"/>
      <c r="J49" s="271" t="n"/>
      <c r="K49" s="271" t="n"/>
      <c r="L49" s="271" t="n"/>
      <c r="M49" s="271" t="n"/>
      <c r="N49" s="272" t="n"/>
    </row>
    <row r="50">
      <c r="B50" s="149" t="n"/>
      <c r="C50" s="311" t="n"/>
      <c r="D50" s="311" t="n"/>
      <c r="E50" s="311" t="n"/>
      <c r="F50" s="311" t="n"/>
      <c r="G50" s="312" t="n"/>
      <c r="I50" s="308" t="n"/>
      <c r="J50" s="271" t="n"/>
      <c r="K50" s="271" t="n"/>
      <c r="L50" s="271" t="n"/>
      <c r="M50" s="271" t="n"/>
      <c r="N50" s="272" t="n"/>
    </row>
    <row r="51">
      <c r="B51" s="225" t="inlineStr">
        <is>
          <t>Other Employees 2</t>
        </is>
      </c>
      <c r="C51" s="311" t="n"/>
      <c r="D51" s="311" t="n"/>
      <c r="E51" s="311" t="n"/>
      <c r="F51" s="311" t="n"/>
      <c r="G51" s="312" t="n"/>
      <c r="I51" s="308">
        <f>B51</f>
        <v/>
      </c>
      <c r="J51" s="271" t="n"/>
      <c r="K51" s="271" t="n"/>
      <c r="L51" s="271" t="n"/>
      <c r="M51" s="271" t="n"/>
      <c r="N51" s="272" t="n"/>
    </row>
    <row r="52">
      <c r="B52" s="149" t="inlineStr">
        <is>
          <t xml:space="preserve">No of Employees </t>
        </is>
      </c>
      <c r="C52" s="313" t="n"/>
      <c r="D52" s="269">
        <f>C52*(1+K52)</f>
        <v/>
      </c>
      <c r="E52" s="269">
        <f>D52*(1+L52)</f>
        <v/>
      </c>
      <c r="F52" s="269">
        <f>E52*(1+M52)</f>
        <v/>
      </c>
      <c r="G52" s="270">
        <f>F52*(1+N52)</f>
        <v/>
      </c>
      <c r="I52" s="308">
        <f>B52</f>
        <v/>
      </c>
      <c r="J52" s="283" t="n"/>
      <c r="K52" s="71" t="n"/>
      <c r="L52" s="71" t="n"/>
      <c r="M52" s="71" t="n"/>
      <c r="N52" s="72" t="n"/>
    </row>
    <row r="53">
      <c r="B53" s="149" t="inlineStr">
        <is>
          <t xml:space="preserve">Average Cost Per employee </t>
        </is>
      </c>
      <c r="C53" s="313" t="n"/>
      <c r="D53" s="269">
        <f>C53*(1+K53)</f>
        <v/>
      </c>
      <c r="E53" s="269">
        <f>D53*(1+L53)</f>
        <v/>
      </c>
      <c r="F53" s="269">
        <f>E53*(1+M53)</f>
        <v/>
      </c>
      <c r="G53" s="270">
        <f>F53*(1+N53)</f>
        <v/>
      </c>
      <c r="I53" s="308">
        <f>B53</f>
        <v/>
      </c>
      <c r="J53" s="283" t="n"/>
      <c r="K53" s="71" t="n"/>
      <c r="L53" s="71" t="n"/>
      <c r="M53" s="71" t="n"/>
      <c r="N53" s="72" t="n"/>
    </row>
    <row r="54">
      <c r="B54" s="149" t="inlineStr">
        <is>
          <t xml:space="preserve">Total  Cost  Per year </t>
        </is>
      </c>
      <c r="C54" s="275">
        <f>C52*C53</f>
        <v/>
      </c>
      <c r="D54" s="275">
        <f>D52*D53</f>
        <v/>
      </c>
      <c r="E54" s="275">
        <f>E52*E53</f>
        <v/>
      </c>
      <c r="F54" s="275">
        <f>F52*F53</f>
        <v/>
      </c>
      <c r="G54" s="276">
        <f>G52*G53</f>
        <v/>
      </c>
      <c r="I54" s="308" t="n"/>
      <c r="J54" s="271" t="n"/>
      <c r="K54" s="271" t="n"/>
      <c r="L54" s="271" t="n"/>
      <c r="M54" s="271" t="n"/>
      <c r="N54" s="272" t="n"/>
    </row>
    <row r="55">
      <c r="B55" s="149" t="n"/>
      <c r="C55" s="311" t="n"/>
      <c r="D55" s="311" t="n"/>
      <c r="E55" s="311" t="n"/>
      <c r="F55" s="311" t="n"/>
      <c r="G55" s="312" t="n"/>
      <c r="I55" s="308" t="n"/>
      <c r="J55" s="271" t="n"/>
      <c r="K55" s="271" t="n"/>
      <c r="L55" s="271" t="n"/>
      <c r="M55" s="271" t="n"/>
      <c r="N55" s="272" t="n"/>
    </row>
    <row r="56">
      <c r="B56" s="225" t="inlineStr">
        <is>
          <t>Other Employees 3</t>
        </is>
      </c>
      <c r="C56" s="311" t="n"/>
      <c r="D56" s="311" t="n"/>
      <c r="E56" s="311" t="n"/>
      <c r="F56" s="311" t="n"/>
      <c r="G56" s="312" t="n"/>
      <c r="I56" s="308">
        <f>B56</f>
        <v/>
      </c>
      <c r="J56" s="271" t="n"/>
      <c r="K56" s="271" t="n"/>
      <c r="L56" s="271" t="n"/>
      <c r="M56" s="271" t="n"/>
      <c r="N56" s="272" t="n"/>
    </row>
    <row r="57">
      <c r="B57" s="149" t="inlineStr">
        <is>
          <t xml:space="preserve">No of Employees </t>
        </is>
      </c>
      <c r="C57" s="313" t="n"/>
      <c r="D57" s="269">
        <f>C57*(1+K57)</f>
        <v/>
      </c>
      <c r="E57" s="269">
        <f>D57*(1+L57)</f>
        <v/>
      </c>
      <c r="F57" s="269">
        <f>E57*(1+M57)</f>
        <v/>
      </c>
      <c r="G57" s="270">
        <f>F57*(1+N57)</f>
        <v/>
      </c>
      <c r="I57" s="308">
        <f>B57</f>
        <v/>
      </c>
      <c r="J57" s="283" t="n"/>
      <c r="K57" s="71" t="n"/>
      <c r="L57" s="71" t="n"/>
      <c r="M57" s="71" t="n"/>
      <c r="N57" s="72" t="n"/>
    </row>
    <row r="58">
      <c r="B58" s="149" t="inlineStr">
        <is>
          <t xml:space="preserve">Average Cost Per employee </t>
        </is>
      </c>
      <c r="C58" s="313" t="n"/>
      <c r="D58" s="269">
        <f>C58*(1+K58)</f>
        <v/>
      </c>
      <c r="E58" s="269">
        <f>D58*(1+L58)</f>
        <v/>
      </c>
      <c r="F58" s="269">
        <f>E58*(1+M58)</f>
        <v/>
      </c>
      <c r="G58" s="270">
        <f>F58*(1+N58)</f>
        <v/>
      </c>
      <c r="I58" s="308">
        <f>B58</f>
        <v/>
      </c>
      <c r="J58" s="283" t="n"/>
      <c r="K58" s="71" t="n"/>
      <c r="L58" s="71" t="n"/>
      <c r="M58" s="71" t="n"/>
      <c r="N58" s="72" t="n"/>
    </row>
    <row r="59">
      <c r="B59" s="149" t="inlineStr">
        <is>
          <t xml:space="preserve">Total  Cost  Per year </t>
        </is>
      </c>
      <c r="C59" s="275">
        <f>C57*C58</f>
        <v/>
      </c>
      <c r="D59" s="275">
        <f>D57*D58</f>
        <v/>
      </c>
      <c r="E59" s="275">
        <f>E57*E58</f>
        <v/>
      </c>
      <c r="F59" s="275">
        <f>F57*F58</f>
        <v/>
      </c>
      <c r="G59" s="276">
        <f>G57*G58</f>
        <v/>
      </c>
      <c r="I59" s="308" t="n"/>
      <c r="J59" s="271" t="n"/>
      <c r="K59" s="271" t="n"/>
      <c r="L59" s="271" t="n"/>
      <c r="M59" s="271" t="n"/>
      <c r="N59" s="272" t="n"/>
    </row>
    <row r="60">
      <c r="B60" s="149" t="n"/>
      <c r="C60" s="311" t="n"/>
      <c r="D60" s="311" t="n"/>
      <c r="E60" s="311" t="n"/>
      <c r="F60" s="311" t="n"/>
      <c r="G60" s="312" t="n"/>
      <c r="I60" s="308" t="n"/>
      <c r="J60" s="271" t="n"/>
      <c r="K60" s="271" t="n"/>
      <c r="L60" s="271" t="n"/>
      <c r="M60" s="271" t="n"/>
      <c r="N60" s="272" t="n"/>
    </row>
    <row r="61">
      <c r="B61" s="152" t="inlineStr">
        <is>
          <t xml:space="preserve">Total Employee Expenses </t>
        </is>
      </c>
      <c r="C61" s="285">
        <f>SUM(C29,C34,C39,C44,C49,C54,C59)</f>
        <v/>
      </c>
      <c r="D61" s="285">
        <f>SUM(D29,D34,D39,D44,D49,D54,D59)</f>
        <v/>
      </c>
      <c r="E61" s="285">
        <f>SUM(E29,E34,E39,E44,E49,E54,E59)</f>
        <v/>
      </c>
      <c r="F61" s="285">
        <f>SUM(F29,F34,F39,F44,F49,F54,F59)</f>
        <v/>
      </c>
      <c r="G61" s="286">
        <f>SUM(G29,G34,G39,G44,G49,G54,G59)</f>
        <v/>
      </c>
      <c r="I61" s="308" t="n"/>
      <c r="J61" s="271" t="n"/>
      <c r="K61" s="271" t="n"/>
      <c r="L61" s="271" t="n"/>
      <c r="M61" s="271" t="n"/>
      <c r="N61" s="272" t="n"/>
    </row>
    <row r="62">
      <c r="B62" s="152" t="n"/>
      <c r="C62" s="273" t="n"/>
      <c r="D62" s="273" t="n"/>
      <c r="E62" s="273" t="n"/>
      <c r="F62" s="273" t="n"/>
      <c r="G62" s="274" t="n"/>
      <c r="I62" s="308" t="n"/>
      <c r="J62" s="271" t="n"/>
      <c r="K62" s="271" t="n"/>
      <c r="L62" s="271" t="n"/>
      <c r="M62" s="271" t="n"/>
      <c r="N62" s="272" t="n"/>
    </row>
    <row r="63">
      <c r="B63" s="152" t="inlineStr">
        <is>
          <t xml:space="preserve">General &amp; Administrative Expenses </t>
        </is>
      </c>
      <c r="C63" s="273" t="n"/>
      <c r="D63" s="273" t="n"/>
      <c r="E63" s="273" t="n"/>
      <c r="F63" s="273" t="n"/>
      <c r="G63" s="274" t="n"/>
      <c r="I63" s="308" t="n"/>
      <c r="J63" s="271" t="n"/>
      <c r="K63" s="271" t="n"/>
      <c r="L63" s="271" t="n"/>
      <c r="M63" s="271" t="n"/>
      <c r="N63" s="272" t="n"/>
    </row>
    <row r="64">
      <c r="B64" s="152" t="n"/>
      <c r="C64" s="273" t="n"/>
      <c r="D64" s="273" t="n"/>
      <c r="E64" s="273" t="n"/>
      <c r="F64" s="273" t="n"/>
      <c r="G64" s="274" t="n"/>
      <c r="I64" s="308" t="n"/>
      <c r="J64" s="271" t="n"/>
      <c r="K64" s="271" t="n"/>
      <c r="L64" s="271" t="n"/>
      <c r="M64" s="271" t="n"/>
      <c r="N64" s="272" t="n"/>
    </row>
    <row r="65">
      <c r="B65" s="149" t="inlineStr">
        <is>
          <t xml:space="preserve">Rent </t>
        </is>
      </c>
      <c r="C65" s="283" t="n"/>
      <c r="D65" s="269">
        <f>C65*(1+K65)</f>
        <v/>
      </c>
      <c r="E65" s="269">
        <f>D65*(1+L65)</f>
        <v/>
      </c>
      <c r="F65" s="269">
        <f>E65*(1+M65)</f>
        <v/>
      </c>
      <c r="G65" s="270">
        <f>F65*(1+N65)</f>
        <v/>
      </c>
      <c r="I65" s="308">
        <f>B65</f>
        <v/>
      </c>
      <c r="J65" s="283" t="n"/>
      <c r="K65" s="71" t="n"/>
      <c r="L65" s="71" t="n"/>
      <c r="M65" s="71" t="n"/>
      <c r="N65" s="72" t="n"/>
    </row>
    <row r="66">
      <c r="B66" s="149" t="inlineStr">
        <is>
          <t xml:space="preserve">Telephone expenses </t>
        </is>
      </c>
      <c r="C66" s="283" t="n"/>
      <c r="D66" s="269">
        <f>C66*(1+K66)</f>
        <v/>
      </c>
      <c r="E66" s="269">
        <f>D66*(1+L66)</f>
        <v/>
      </c>
      <c r="F66" s="269">
        <f>E66*(1+M66)</f>
        <v/>
      </c>
      <c r="G66" s="270">
        <f>F66*(1+N66)</f>
        <v/>
      </c>
      <c r="I66" s="308">
        <f>B66</f>
        <v/>
      </c>
      <c r="J66" s="283" t="n"/>
      <c r="K66" s="71" t="n"/>
      <c r="L66" s="71" t="n"/>
      <c r="M66" s="71" t="n"/>
      <c r="N66" s="72" t="n"/>
    </row>
    <row r="67">
      <c r="B67" s="149" t="inlineStr">
        <is>
          <t xml:space="preserve">Electricity </t>
        </is>
      </c>
      <c r="C67" s="283" t="n"/>
      <c r="D67" s="269">
        <f>C67*(1+K67)</f>
        <v/>
      </c>
      <c r="E67" s="269">
        <f>D67*(1+L67)</f>
        <v/>
      </c>
      <c r="F67" s="269">
        <f>E67*(1+M67)</f>
        <v/>
      </c>
      <c r="G67" s="270">
        <f>F67*(1+N67)</f>
        <v/>
      </c>
      <c r="I67" s="308">
        <f>B67</f>
        <v/>
      </c>
      <c r="J67" s="283" t="n"/>
      <c r="K67" s="71" t="n"/>
      <c r="L67" s="71" t="n"/>
      <c r="M67" s="71" t="n"/>
      <c r="N67" s="72" t="n"/>
    </row>
    <row r="68">
      <c r="B68" s="149" t="inlineStr">
        <is>
          <t xml:space="preserve">Printing &amp; Stationery </t>
        </is>
      </c>
      <c r="C68" s="283" t="n"/>
      <c r="D68" s="269">
        <f>C68*(1+K68)</f>
        <v/>
      </c>
      <c r="E68" s="269">
        <f>D68*(1+L68)</f>
        <v/>
      </c>
      <c r="F68" s="269">
        <f>E68*(1+M68)</f>
        <v/>
      </c>
      <c r="G68" s="270">
        <f>F68*(1+N68)</f>
        <v/>
      </c>
      <c r="I68" s="308">
        <f>B68</f>
        <v/>
      </c>
      <c r="J68" s="283" t="n"/>
      <c r="K68" s="71" t="n"/>
      <c r="L68" s="71" t="n"/>
      <c r="M68" s="71" t="n"/>
      <c r="N68" s="72" t="n"/>
    </row>
    <row r="69">
      <c r="B69" s="149" t="inlineStr">
        <is>
          <t xml:space="preserve">Audit fees </t>
        </is>
      </c>
      <c r="C69" s="283" t="n"/>
      <c r="D69" s="269">
        <f>C69*(1+K69)</f>
        <v/>
      </c>
      <c r="E69" s="269">
        <f>D69*(1+L69)</f>
        <v/>
      </c>
      <c r="F69" s="269">
        <f>E69*(1+M69)</f>
        <v/>
      </c>
      <c r="G69" s="270">
        <f>F69*(1+N69)</f>
        <v/>
      </c>
      <c r="I69" s="308">
        <f>B69</f>
        <v/>
      </c>
      <c r="J69" s="283" t="n"/>
      <c r="K69" s="71" t="n"/>
      <c r="L69" s="71" t="n"/>
      <c r="M69" s="71" t="n"/>
      <c r="N69" s="72" t="n"/>
    </row>
    <row r="70">
      <c r="B70" s="223" t="inlineStr">
        <is>
          <t>Other administration expenses 1</t>
        </is>
      </c>
      <c r="C70" s="283" t="n"/>
      <c r="D70" s="269">
        <f>C70*(1+K70)</f>
        <v/>
      </c>
      <c r="E70" s="269">
        <f>D70*(1+L70)</f>
        <v/>
      </c>
      <c r="F70" s="269">
        <f>E70*(1+M70)</f>
        <v/>
      </c>
      <c r="G70" s="270">
        <f>F70*(1+N70)</f>
        <v/>
      </c>
      <c r="I70" s="308">
        <f>B70</f>
        <v/>
      </c>
      <c r="J70" s="283" t="n"/>
      <c r="K70" s="71" t="n"/>
      <c r="L70" s="71" t="n"/>
      <c r="M70" s="71" t="n"/>
      <c r="N70" s="72" t="n"/>
    </row>
    <row r="71">
      <c r="B71" s="223" t="inlineStr">
        <is>
          <t>Other administration expenses 2</t>
        </is>
      </c>
      <c r="C71" s="283" t="n"/>
      <c r="D71" s="269">
        <f>C71*(1+K71)</f>
        <v/>
      </c>
      <c r="E71" s="269">
        <f>D71*(1+L71)</f>
        <v/>
      </c>
      <c r="F71" s="269">
        <f>E71*(1+M71)</f>
        <v/>
      </c>
      <c r="G71" s="270">
        <f>F71*(1+N71)</f>
        <v/>
      </c>
      <c r="I71" s="308">
        <f>B71</f>
        <v/>
      </c>
      <c r="J71" s="283" t="n"/>
      <c r="K71" s="71" t="n"/>
      <c r="L71" s="71" t="n"/>
      <c r="M71" s="71" t="n"/>
      <c r="N71" s="72" t="n"/>
    </row>
    <row r="72">
      <c r="B72" s="223" t="inlineStr">
        <is>
          <t>Other administration expenses 3</t>
        </is>
      </c>
      <c r="C72" s="283" t="n"/>
      <c r="D72" s="269">
        <f>C72*(1+K72)</f>
        <v/>
      </c>
      <c r="E72" s="269">
        <f>D72*(1+L72)</f>
        <v/>
      </c>
      <c r="F72" s="269">
        <f>E72*(1+M72)</f>
        <v/>
      </c>
      <c r="G72" s="270">
        <f>F72*(1+N72)</f>
        <v/>
      </c>
      <c r="I72" s="308">
        <f>B72</f>
        <v/>
      </c>
      <c r="J72" s="283" t="n"/>
      <c r="K72" s="71" t="n"/>
      <c r="L72" s="71" t="n"/>
      <c r="M72" s="71" t="n"/>
      <c r="N72" s="72" t="n"/>
    </row>
    <row r="73">
      <c r="B73" s="149" t="n"/>
      <c r="C73" s="273" t="n"/>
      <c r="D73" s="273" t="n"/>
      <c r="E73" s="273" t="n"/>
      <c r="F73" s="273" t="n"/>
      <c r="G73" s="274" t="n"/>
      <c r="I73" s="308" t="n"/>
      <c r="J73" s="271" t="n"/>
      <c r="K73" s="271" t="n"/>
      <c r="L73" s="271" t="n"/>
      <c r="M73" s="271" t="n"/>
      <c r="N73" s="272" t="n"/>
    </row>
    <row r="74">
      <c r="B74" s="152" t="inlineStr">
        <is>
          <t xml:space="preserve">Total General &amp; Administrative Expenses </t>
        </is>
      </c>
      <c r="C74" s="314">
        <f>SUM(C65:C72)</f>
        <v/>
      </c>
      <c r="D74" s="314">
        <f>SUM(D65:D72)</f>
        <v/>
      </c>
      <c r="E74" s="314">
        <f>SUM(E65:E72)</f>
        <v/>
      </c>
      <c r="F74" s="314">
        <f>SUM(F65:F72)</f>
        <v/>
      </c>
      <c r="G74" s="315">
        <f>SUM(G65:G72)</f>
        <v/>
      </c>
      <c r="I74" s="308" t="n"/>
      <c r="J74" s="271" t="n"/>
      <c r="K74" s="271" t="n"/>
      <c r="L74" s="271" t="n"/>
      <c r="M74" s="271" t="n"/>
      <c r="N74" s="272" t="n"/>
    </row>
    <row r="75">
      <c r="B75" s="149" t="n"/>
      <c r="C75" s="273" t="n"/>
      <c r="D75" s="273" t="n"/>
      <c r="E75" s="273" t="n"/>
      <c r="F75" s="273" t="n"/>
      <c r="G75" s="274" t="n"/>
      <c r="I75" s="308" t="n"/>
      <c r="J75" s="271" t="n"/>
      <c r="K75" s="271" t="n"/>
      <c r="L75" s="271" t="n"/>
      <c r="M75" s="271" t="n"/>
      <c r="N75" s="272" t="n"/>
    </row>
    <row r="76">
      <c r="B76" s="152" t="inlineStr">
        <is>
          <t xml:space="preserve">Selling &amp; Marketing Expenses </t>
        </is>
      </c>
      <c r="C76" s="273" t="n"/>
      <c r="D76" s="273" t="n"/>
      <c r="E76" s="273" t="n"/>
      <c r="F76" s="273" t="n"/>
      <c r="G76" s="274" t="n"/>
      <c r="I76" s="308" t="n"/>
      <c r="J76" s="271" t="n"/>
      <c r="K76" s="271" t="n"/>
      <c r="L76" s="271" t="n"/>
      <c r="M76" s="271" t="n"/>
      <c r="N76" s="272" t="n"/>
    </row>
    <row r="77">
      <c r="B77" s="152" t="n"/>
      <c r="C77" s="273" t="n"/>
      <c r="D77" s="273" t="n"/>
      <c r="E77" s="273" t="n"/>
      <c r="F77" s="273" t="n"/>
      <c r="G77" s="274" t="n"/>
      <c r="I77" s="308" t="n"/>
      <c r="J77" s="271" t="n"/>
      <c r="K77" s="271" t="n"/>
      <c r="L77" s="271" t="n"/>
      <c r="M77" s="271" t="n"/>
      <c r="N77" s="272" t="n"/>
    </row>
    <row r="78">
      <c r="B78" s="149" t="inlineStr">
        <is>
          <t>Digital Marketing Cost</t>
        </is>
      </c>
      <c r="C78" s="283" t="n"/>
      <c r="D78" s="269">
        <f>C78*(1+K78)</f>
        <v/>
      </c>
      <c r="E78" s="269">
        <f>D78*(1+L78)</f>
        <v/>
      </c>
      <c r="F78" s="269">
        <f>E78*(1+M78)</f>
        <v/>
      </c>
      <c r="G78" s="270">
        <f>F78*(1+N78)</f>
        <v/>
      </c>
      <c r="I78" s="308">
        <f>B78</f>
        <v/>
      </c>
      <c r="J78" s="283" t="n"/>
      <c r="K78" s="71" t="n"/>
      <c r="L78" s="71" t="n"/>
      <c r="M78" s="71" t="n"/>
      <c r="N78" s="72" t="n"/>
    </row>
    <row r="79">
      <c r="B79" s="149" t="inlineStr">
        <is>
          <t>Sales Commissions</t>
        </is>
      </c>
      <c r="C79" s="283" t="n"/>
      <c r="D79" s="269">
        <f>C79*(1+K79)</f>
        <v/>
      </c>
      <c r="E79" s="269">
        <f>D79*(1+L79)</f>
        <v/>
      </c>
      <c r="F79" s="269">
        <f>E79*(1+M79)</f>
        <v/>
      </c>
      <c r="G79" s="270">
        <f>F79*(1+N79)</f>
        <v/>
      </c>
      <c r="I79" s="308">
        <f>B79</f>
        <v/>
      </c>
      <c r="J79" s="283" t="n"/>
      <c r="K79" s="71" t="n"/>
      <c r="L79" s="71" t="n"/>
      <c r="M79" s="71" t="n"/>
      <c r="N79" s="72" t="n"/>
    </row>
    <row r="80">
      <c r="B80" s="149" t="inlineStr">
        <is>
          <t xml:space="preserve">Travelling expenses </t>
        </is>
      </c>
      <c r="C80" s="283" t="n"/>
      <c r="D80" s="269">
        <f>C80*(1+K80)</f>
        <v/>
      </c>
      <c r="E80" s="269">
        <f>D80*(1+L80)</f>
        <v/>
      </c>
      <c r="F80" s="269">
        <f>E80*(1+M80)</f>
        <v/>
      </c>
      <c r="G80" s="270">
        <f>F80*(1+N80)</f>
        <v/>
      </c>
      <c r="I80" s="308">
        <f>B80</f>
        <v/>
      </c>
      <c r="J80" s="283" t="n"/>
      <c r="K80" s="71" t="n"/>
      <c r="L80" s="71" t="n"/>
      <c r="M80" s="71" t="n"/>
      <c r="N80" s="72" t="n"/>
    </row>
    <row r="81">
      <c r="B81" s="149" t="inlineStr">
        <is>
          <t xml:space="preserve">Advertisement </t>
        </is>
      </c>
      <c r="C81" s="283" t="n"/>
      <c r="D81" s="269">
        <f>C81*(1+K81)</f>
        <v/>
      </c>
      <c r="E81" s="269">
        <f>D81*(1+L81)</f>
        <v/>
      </c>
      <c r="F81" s="269">
        <f>E81*(1+M81)</f>
        <v/>
      </c>
      <c r="G81" s="270">
        <f>F81*(1+N81)</f>
        <v/>
      </c>
      <c r="I81" s="308">
        <f>B81</f>
        <v/>
      </c>
      <c r="J81" s="283" t="n"/>
      <c r="K81" s="71" t="n"/>
      <c r="L81" s="71" t="n"/>
      <c r="M81" s="71" t="n"/>
      <c r="N81" s="72" t="n"/>
    </row>
    <row r="82">
      <c r="B82" s="149" t="inlineStr">
        <is>
          <t>Logistics expenses</t>
        </is>
      </c>
      <c r="C82" s="283" t="n"/>
      <c r="D82" s="269">
        <f>C82*(1+K82)</f>
        <v/>
      </c>
      <c r="E82" s="269">
        <f>D82*(1+L82)</f>
        <v/>
      </c>
      <c r="F82" s="269">
        <f>E82*(1+M82)</f>
        <v/>
      </c>
      <c r="G82" s="270">
        <f>F82*(1+N82)</f>
        <v/>
      </c>
      <c r="I82" s="308">
        <f>B82</f>
        <v/>
      </c>
      <c r="J82" s="283" t="n"/>
      <c r="K82" s="71" t="n"/>
      <c r="L82" s="71" t="n"/>
      <c r="M82" s="71" t="n"/>
      <c r="N82" s="72" t="n"/>
    </row>
    <row r="83">
      <c r="B83" s="223" t="inlineStr">
        <is>
          <t>Other expenses 1</t>
        </is>
      </c>
      <c r="C83" s="283" t="n"/>
      <c r="D83" s="269">
        <f>C83*(1+K83)</f>
        <v/>
      </c>
      <c r="E83" s="269">
        <f>D83*(1+L83)</f>
        <v/>
      </c>
      <c r="F83" s="269">
        <f>E83*(1+M83)</f>
        <v/>
      </c>
      <c r="G83" s="270">
        <f>F83*(1+N83)</f>
        <v/>
      </c>
      <c r="I83" s="308">
        <f>B83</f>
        <v/>
      </c>
      <c r="J83" s="283" t="n"/>
      <c r="K83" s="71" t="n"/>
      <c r="L83" s="71" t="n"/>
      <c r="M83" s="71" t="n"/>
      <c r="N83" s="72" t="n"/>
    </row>
    <row r="84">
      <c r="B84" s="223" t="inlineStr">
        <is>
          <t>Other expenses 2</t>
        </is>
      </c>
      <c r="C84" s="283" t="n"/>
      <c r="D84" s="269">
        <f>C84*(1+K84)</f>
        <v/>
      </c>
      <c r="E84" s="269">
        <f>D84*(1+L84)</f>
        <v/>
      </c>
      <c r="F84" s="269">
        <f>E84*(1+M84)</f>
        <v/>
      </c>
      <c r="G84" s="270">
        <f>F84*(1+N84)</f>
        <v/>
      </c>
      <c r="I84" s="308">
        <f>B84</f>
        <v/>
      </c>
      <c r="J84" s="283" t="n"/>
      <c r="K84" s="71" t="n"/>
      <c r="L84" s="71" t="n"/>
      <c r="M84" s="71" t="n"/>
      <c r="N84" s="72" t="n"/>
    </row>
    <row r="85">
      <c r="B85" s="223" t="inlineStr">
        <is>
          <t>Other expenses 3</t>
        </is>
      </c>
      <c r="C85" s="283" t="n"/>
      <c r="D85" s="269">
        <f>C85*(1+K85)</f>
        <v/>
      </c>
      <c r="E85" s="269">
        <f>D85*(1+L85)</f>
        <v/>
      </c>
      <c r="F85" s="269">
        <f>E85*(1+M85)</f>
        <v/>
      </c>
      <c r="G85" s="270">
        <f>F85*(1+N85)</f>
        <v/>
      </c>
      <c r="I85" s="308">
        <f>B85</f>
        <v/>
      </c>
      <c r="J85" s="283" t="n"/>
      <c r="K85" s="71" t="n"/>
      <c r="L85" s="71" t="n"/>
      <c r="M85" s="71" t="n"/>
      <c r="N85" s="72" t="n"/>
    </row>
    <row r="86">
      <c r="B86" s="149" t="n"/>
      <c r="C86" s="273" t="n"/>
      <c r="D86" s="273" t="n"/>
      <c r="E86" s="273" t="n"/>
      <c r="F86" s="273" t="n"/>
      <c r="G86" s="274" t="n"/>
      <c r="I86" s="308" t="n"/>
      <c r="J86" s="271" t="n"/>
      <c r="K86" s="271" t="n"/>
      <c r="L86" s="271" t="n"/>
      <c r="M86" s="271" t="n"/>
      <c r="N86" s="272" t="n"/>
    </row>
    <row r="87">
      <c r="B87" s="152" t="inlineStr">
        <is>
          <t xml:space="preserve">Total Selling &amp; Marketing Expenses </t>
        </is>
      </c>
      <c r="C87" s="314">
        <f>SUM(C78:C85)</f>
        <v/>
      </c>
      <c r="D87" s="314">
        <f>SUM(D78:D85)</f>
        <v/>
      </c>
      <c r="E87" s="314">
        <f>SUM(E78:E85)</f>
        <v/>
      </c>
      <c r="F87" s="314">
        <f>SUM(F78:F85)</f>
        <v/>
      </c>
      <c r="G87" s="315">
        <f>SUM(G78:G85)</f>
        <v/>
      </c>
      <c r="I87" s="308" t="n"/>
      <c r="J87" s="271" t="n"/>
      <c r="K87" s="271" t="n"/>
      <c r="L87" s="271" t="n"/>
      <c r="M87" s="271" t="n"/>
      <c r="N87" s="272" t="n"/>
    </row>
    <row r="88">
      <c r="B88" s="152" t="n"/>
      <c r="C88" s="273" t="n"/>
      <c r="D88" s="273" t="n"/>
      <c r="E88" s="273" t="n"/>
      <c r="F88" s="273" t="n"/>
      <c r="G88" s="274" t="n"/>
      <c r="I88" s="308" t="n"/>
      <c r="N88" s="68" t="n"/>
    </row>
    <row r="89">
      <c r="B89" s="226">
        <f>[1]Historicals!$B$52</f>
        <v/>
      </c>
      <c r="C89" s="283" t="n"/>
      <c r="D89" s="269">
        <f>C89*(1+K89)</f>
        <v/>
      </c>
      <c r="E89" s="269">
        <f>D89*(1+L89)</f>
        <v/>
      </c>
      <c r="F89" s="269">
        <f>E89*(1+M89)</f>
        <v/>
      </c>
      <c r="G89" s="270">
        <f>F89*(1+N89)</f>
        <v/>
      </c>
      <c r="I89" s="308">
        <f>B89</f>
        <v/>
      </c>
      <c r="J89" s="283" t="n"/>
      <c r="K89" s="181" t="n"/>
      <c r="L89" s="181" t="n"/>
      <c r="M89" s="181" t="n"/>
      <c r="N89" s="182" t="n"/>
    </row>
    <row r="90">
      <c r="B90" s="152" t="n"/>
      <c r="C90" s="273" t="n"/>
      <c r="D90" s="273" t="n"/>
      <c r="E90" s="273" t="n"/>
      <c r="F90" s="273" t="n"/>
      <c r="G90" s="274" t="n"/>
      <c r="I90" s="308" t="n"/>
      <c r="N90" s="68" t="n"/>
    </row>
    <row r="91">
      <c r="B91" s="226">
        <f>B89</f>
        <v/>
      </c>
      <c r="C91" s="314">
        <f>C89</f>
        <v/>
      </c>
      <c r="D91" s="314">
        <f>D89</f>
        <v/>
      </c>
      <c r="E91" s="314">
        <f>E89</f>
        <v/>
      </c>
      <c r="F91" s="314">
        <f>F89</f>
        <v/>
      </c>
      <c r="G91" s="315">
        <f>G89</f>
        <v/>
      </c>
      <c r="I91" s="308" t="n"/>
      <c r="N91" s="68" t="n"/>
    </row>
    <row r="92">
      <c r="B92" s="152" t="n"/>
      <c r="C92" s="273" t="n"/>
      <c r="D92" s="273" t="n"/>
      <c r="E92" s="273" t="n"/>
      <c r="F92" s="273" t="n"/>
      <c r="G92" s="274" t="n"/>
      <c r="I92" s="308" t="n"/>
      <c r="N92" s="68" t="n"/>
    </row>
    <row r="93">
      <c r="B93" s="226">
        <f>[1]Historicals!$B$53</f>
        <v/>
      </c>
      <c r="C93" s="283" t="n"/>
      <c r="D93" s="269">
        <f>C93*(1+K93)</f>
        <v/>
      </c>
      <c r="E93" s="269">
        <f>D93*(1+L93)</f>
        <v/>
      </c>
      <c r="F93" s="269">
        <f>E93*(1+M93)</f>
        <v/>
      </c>
      <c r="G93" s="270">
        <f>F93*(1+N93)</f>
        <v/>
      </c>
      <c r="I93" s="308">
        <f>B93</f>
        <v/>
      </c>
      <c r="J93" s="283" t="n"/>
      <c r="K93" s="181" t="n"/>
      <c r="L93" s="181" t="n"/>
      <c r="M93" s="181" t="n"/>
      <c r="N93" s="182" t="n"/>
    </row>
    <row r="94">
      <c r="B94" s="152" t="n"/>
      <c r="C94" s="273" t="n"/>
      <c r="D94" s="273" t="n"/>
      <c r="E94" s="273" t="n"/>
      <c r="F94" s="273" t="n"/>
      <c r="G94" s="274" t="n"/>
      <c r="I94" s="308" t="n"/>
      <c r="N94" s="68" t="n"/>
    </row>
    <row r="95">
      <c r="B95" s="226">
        <f>B93</f>
        <v/>
      </c>
      <c r="C95" s="314">
        <f>C93</f>
        <v/>
      </c>
      <c r="D95" s="314">
        <f>D93</f>
        <v/>
      </c>
      <c r="E95" s="314">
        <f>E93</f>
        <v/>
      </c>
      <c r="F95" s="314">
        <f>F93</f>
        <v/>
      </c>
      <c r="G95" s="315">
        <f>G93</f>
        <v/>
      </c>
      <c r="I95" s="308" t="n"/>
      <c r="N95" s="68" t="n"/>
    </row>
    <row r="96">
      <c r="B96" s="152" t="n"/>
      <c r="C96" s="273" t="n"/>
      <c r="D96" s="273" t="n"/>
      <c r="E96" s="273" t="n"/>
      <c r="F96" s="273" t="n"/>
      <c r="G96" s="274" t="n"/>
      <c r="I96" s="308" t="n"/>
      <c r="N96" s="68" t="n"/>
    </row>
    <row r="97" ht="15.75" customHeight="1" s="66" thickBot="1">
      <c r="B97" s="202" t="inlineStr">
        <is>
          <t>Income Tax Rate</t>
        </is>
      </c>
      <c r="C97" s="83">
        <f>J97</f>
        <v/>
      </c>
      <c r="D97" s="83">
        <f>K97</f>
        <v/>
      </c>
      <c r="E97" s="83">
        <f>L97</f>
        <v/>
      </c>
      <c r="F97" s="83">
        <f>M97</f>
        <v/>
      </c>
      <c r="G97" s="84">
        <f>N97</f>
        <v/>
      </c>
      <c r="I97" s="316">
        <f>B97</f>
        <v/>
      </c>
      <c r="J97" s="172" t="n"/>
      <c r="K97" s="172" t="n"/>
      <c r="L97" s="172" t="n"/>
      <c r="M97" s="172" t="n"/>
      <c r="N97" s="173" t="n"/>
    </row>
    <row r="101" customFormat="1" s="32">
      <c r="B101" s="154" t="inlineStr">
        <is>
          <t>End of Sheet</t>
        </is>
      </c>
      <c r="I101" s="154" t="n"/>
    </row>
  </sheetData>
  <mergeCells count="3">
    <mergeCell ref="C2:G2"/>
    <mergeCell ref="I2:N2"/>
    <mergeCell ref="P6:Q6"/>
  </mergeCell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Q21"/>
  <sheetViews>
    <sheetView showGridLines="0" topLeftCell="B1" workbookViewId="0">
      <selection activeCell="B2" sqref="B2"/>
    </sheetView>
  </sheetViews>
  <sheetFormatPr baseColWidth="8" defaultRowHeight="15"/>
  <cols>
    <col hidden="1" width="4.03515625" customWidth="1" style="66" min="1" max="1"/>
    <col width="38.203125" bestFit="1" customWidth="1" style="204" min="2" max="2"/>
    <col width="6.45703125" bestFit="1" customWidth="1" style="66" min="3" max="7"/>
    <col width="37.53125" bestFit="1" customWidth="1" style="66" min="9" max="9"/>
    <col width="7.3984375" bestFit="1" customWidth="1" style="66" min="10" max="14"/>
    <col width="45.33203125" bestFit="1" customWidth="1" style="66" min="17" max="17"/>
  </cols>
  <sheetData>
    <row r="1">
      <c r="B1" s="139" t="inlineStr">
        <is>
          <t xml:space="preserve">REVENUE PROJECTIONS </t>
        </is>
      </c>
    </row>
    <row r="2" ht="15.75" customHeight="1" s="66" thickBot="1">
      <c r="C2" s="247" t="inlineStr">
        <is>
          <t xml:space="preserve">PROJECTION RESULTS </t>
        </is>
      </c>
      <c r="I2" s="317" t="inlineStr">
        <is>
          <t>CALCULATION</t>
        </is>
      </c>
      <c r="J2" s="21" t="n"/>
      <c r="K2" s="21" t="n"/>
      <c r="L2" s="21" t="n"/>
      <c r="M2" s="21" t="n"/>
      <c r="N2" s="21" t="n"/>
    </row>
    <row r="3">
      <c r="B3" s="141" t="inlineStr">
        <is>
          <t>PARTICULARS</t>
        </is>
      </c>
      <c r="C3" s="19" t="inlineStr">
        <is>
          <t>Year 1</t>
        </is>
      </c>
      <c r="D3" s="19" t="inlineStr">
        <is>
          <t>Year 2</t>
        </is>
      </c>
      <c r="E3" s="19" t="inlineStr">
        <is>
          <t>Year 3</t>
        </is>
      </c>
      <c r="F3" s="19" t="inlineStr">
        <is>
          <t>Year 4</t>
        </is>
      </c>
      <c r="G3" s="20" t="inlineStr">
        <is>
          <t>Year 5</t>
        </is>
      </c>
      <c r="I3" s="318" t="inlineStr">
        <is>
          <t>Growth Projections %</t>
        </is>
      </c>
      <c r="J3" s="19" t="inlineStr">
        <is>
          <t>Year 1</t>
        </is>
      </c>
      <c r="K3" s="19" t="inlineStr">
        <is>
          <t>Year 2</t>
        </is>
      </c>
      <c r="L3" s="19" t="inlineStr">
        <is>
          <t>Year 3</t>
        </is>
      </c>
      <c r="M3" s="19" t="inlineStr">
        <is>
          <t>Year 4</t>
        </is>
      </c>
      <c r="N3" s="20" t="inlineStr">
        <is>
          <t>Year 5</t>
        </is>
      </c>
    </row>
    <row r="4">
      <c r="B4" s="145" t="n"/>
      <c r="G4" s="68" t="n"/>
      <c r="I4" s="319" t="n"/>
      <c r="J4" s="271" t="n"/>
      <c r="K4" s="271" t="n"/>
      <c r="L4" s="271" t="n"/>
      <c r="M4" s="271" t="n"/>
      <c r="N4" s="272" t="n"/>
    </row>
    <row r="5">
      <c r="B5" s="147" t="inlineStr">
        <is>
          <t>Revenue From Operations/Services</t>
        </is>
      </c>
      <c r="C5" s="320" t="n"/>
      <c r="D5" s="320" t="n"/>
      <c r="E5" s="320" t="n"/>
      <c r="F5" s="320" t="n"/>
      <c r="G5" s="321" t="n"/>
      <c r="I5" s="319" t="n"/>
      <c r="J5" s="271" t="n"/>
      <c r="K5" s="271" t="n"/>
      <c r="L5" s="271" t="n"/>
      <c r="M5" s="271" t="n"/>
      <c r="N5" s="272" t="n"/>
    </row>
    <row r="6">
      <c r="B6" s="145" t="n"/>
      <c r="C6" s="320" t="n"/>
      <c r="D6" s="320" t="n"/>
      <c r="E6" s="320" t="n"/>
      <c r="F6" s="320" t="n"/>
      <c r="G6" s="321" t="n"/>
      <c r="I6" s="319" t="n"/>
      <c r="J6" s="271" t="n"/>
      <c r="K6" s="271" t="n"/>
      <c r="L6" s="271" t="n"/>
      <c r="M6" s="271" t="n"/>
      <c r="N6" s="272" t="n"/>
    </row>
    <row r="7">
      <c r="B7" s="200">
        <f>[1]Historicals!B40</f>
        <v/>
      </c>
      <c r="C7" s="283" t="n"/>
      <c r="D7" s="269">
        <f>C7*(1+K7)</f>
        <v/>
      </c>
      <c r="E7" s="269">
        <f>D7*(1+L7)</f>
        <v/>
      </c>
      <c r="F7" s="269">
        <f>E7*(1+M7)</f>
        <v/>
      </c>
      <c r="G7" s="270">
        <f>F7*(1+N7)</f>
        <v/>
      </c>
      <c r="I7" s="319">
        <f>B7</f>
        <v/>
      </c>
      <c r="J7" s="283" t="n"/>
      <c r="K7" s="71" t="n"/>
      <c r="L7" s="71" t="n"/>
      <c r="M7" s="71" t="n"/>
      <c r="N7" s="72" t="n"/>
      <c r="P7" s="253" t="inlineStr">
        <is>
          <t>Note For Developers</t>
        </is>
      </c>
      <c r="Q7" s="255" t="n"/>
    </row>
    <row r="8">
      <c r="B8" s="200">
        <f>[1]Historicals!B41</f>
        <v/>
      </c>
      <c r="C8" s="283" t="n"/>
      <c r="D8" s="269">
        <f>C8*(1+K8)</f>
        <v/>
      </c>
      <c r="E8" s="269">
        <f>D8*(1+L8)</f>
        <v/>
      </c>
      <c r="F8" s="269">
        <f>E8*(1+M8)</f>
        <v/>
      </c>
      <c r="G8" s="270">
        <f>F8*(1+N8)</f>
        <v/>
      </c>
      <c r="I8" s="319">
        <f>B8</f>
        <v/>
      </c>
      <c r="J8" s="283" t="n"/>
      <c r="K8" s="71" t="n"/>
      <c r="L8" s="71" t="n"/>
      <c r="M8" s="71" t="n"/>
      <c r="N8" s="72" t="n"/>
      <c r="P8" s="135" t="n"/>
      <c r="Q8" s="63" t="inlineStr">
        <is>
          <t>This colour represent - Cell name can be changed</t>
        </is>
      </c>
    </row>
    <row r="9">
      <c r="B9" s="200">
        <f>[1]Historicals!B42</f>
        <v/>
      </c>
      <c r="C9" s="283" t="n"/>
      <c r="D9" s="269">
        <f>C9*(1+K9)</f>
        <v/>
      </c>
      <c r="E9" s="269">
        <f>D9*(1+L9)</f>
        <v/>
      </c>
      <c r="F9" s="269">
        <f>E9*(1+M9)</f>
        <v/>
      </c>
      <c r="G9" s="270">
        <f>F9*(1+N9)</f>
        <v/>
      </c>
      <c r="I9" s="319">
        <f>B9</f>
        <v/>
      </c>
      <c r="J9" s="283" t="n"/>
      <c r="K9" s="71" t="n"/>
      <c r="L9" s="71" t="n"/>
      <c r="M9" s="71" t="n"/>
      <c r="N9" s="72" t="n"/>
      <c r="P9" s="64" t="n"/>
      <c r="Q9" s="63" t="inlineStr">
        <is>
          <t>This colour represent Output</t>
        </is>
      </c>
    </row>
    <row r="10">
      <c r="B10" s="200">
        <f>[1]Historicals!B43</f>
        <v/>
      </c>
      <c r="C10" s="283" t="n"/>
      <c r="D10" s="269">
        <f>C10*(1+K10)</f>
        <v/>
      </c>
      <c r="E10" s="269">
        <f>D10*(1+L10)</f>
        <v/>
      </c>
      <c r="F10" s="269">
        <f>E10*(1+M10)</f>
        <v/>
      </c>
      <c r="G10" s="270">
        <f>F10*(1+N10)</f>
        <v/>
      </c>
      <c r="I10" s="319">
        <f>B10</f>
        <v/>
      </c>
      <c r="J10" s="283" t="n"/>
      <c r="K10" s="71" t="n"/>
      <c r="L10" s="71" t="n"/>
      <c r="M10" s="71" t="n"/>
      <c r="N10" s="72" t="n"/>
      <c r="P10" s="65" t="n"/>
      <c r="Q10" s="35" t="inlineStr">
        <is>
          <t>This colour represent Input</t>
        </is>
      </c>
    </row>
    <row r="11">
      <c r="B11" s="145" t="n"/>
      <c r="C11" s="273" t="n"/>
      <c r="D11" s="273" t="n"/>
      <c r="E11" s="273" t="n"/>
      <c r="F11" s="273" t="n"/>
      <c r="G11" s="274" t="n"/>
      <c r="I11" s="319" t="n"/>
      <c r="J11" s="271" t="n"/>
      <c r="K11" s="271" t="n"/>
      <c r="L11" s="271" t="n"/>
      <c r="M11" s="271" t="n"/>
      <c r="N11" s="272" t="n"/>
    </row>
    <row r="12">
      <c r="B12" s="147" t="inlineStr">
        <is>
          <t>Total Revenue From Operations/Services</t>
        </is>
      </c>
      <c r="C12" s="269">
        <f>SUM(C7:C10)</f>
        <v/>
      </c>
      <c r="D12" s="269">
        <f>SUM(D7:D10)</f>
        <v/>
      </c>
      <c r="E12" s="269">
        <f>SUM(E7:E10)</f>
        <v/>
      </c>
      <c r="F12" s="269">
        <f>SUM(F7:F10)</f>
        <v/>
      </c>
      <c r="G12" s="270">
        <f>SUM(G7:G10)</f>
        <v/>
      </c>
      <c r="I12" s="319" t="n"/>
      <c r="J12" s="271" t="n"/>
      <c r="K12" s="271" t="n"/>
      <c r="L12" s="271" t="n"/>
      <c r="M12" s="271" t="n"/>
      <c r="N12" s="272" t="n"/>
    </row>
    <row r="13">
      <c r="B13" s="145" t="n"/>
      <c r="C13" s="320" t="n"/>
      <c r="D13" s="320" t="n"/>
      <c r="E13" s="320" t="n"/>
      <c r="F13" s="320" t="n"/>
      <c r="G13" s="321" t="n"/>
      <c r="I13" s="319" t="n"/>
      <c r="J13" s="271" t="n"/>
      <c r="K13" s="271" t="n"/>
      <c r="L13" s="271" t="n"/>
      <c r="M13" s="271" t="n"/>
      <c r="N13" s="272" t="n"/>
    </row>
    <row r="14">
      <c r="B14" s="145" t="inlineStr">
        <is>
          <t>Other Income</t>
        </is>
      </c>
      <c r="C14" s="283" t="n"/>
      <c r="D14" s="269">
        <f>C14*(1+K14)</f>
        <v/>
      </c>
      <c r="E14" s="269">
        <f>D14*(1+L14)</f>
        <v/>
      </c>
      <c r="F14" s="269">
        <f>E14*(1+M14)</f>
        <v/>
      </c>
      <c r="G14" s="270">
        <f>F14*(1+N14)</f>
        <v/>
      </c>
      <c r="I14" s="319">
        <f>B14</f>
        <v/>
      </c>
      <c r="J14" s="283" t="n"/>
      <c r="K14" s="181" t="n"/>
      <c r="L14" s="181" t="n"/>
      <c r="M14" s="181" t="n"/>
      <c r="N14" s="182" t="n"/>
    </row>
    <row r="15">
      <c r="B15" s="145" t="inlineStr">
        <is>
          <t xml:space="preserve">Realised Foreign Exchange Gain/(Loss) </t>
        </is>
      </c>
      <c r="C15" s="283" t="n"/>
      <c r="D15" s="269">
        <f>C15*(1+K15)</f>
        <v/>
      </c>
      <c r="E15" s="269">
        <f>D15*(1+L15)</f>
        <v/>
      </c>
      <c r="F15" s="269">
        <f>E15*(1+M15)</f>
        <v/>
      </c>
      <c r="G15" s="270">
        <f>F15*(1+N15)</f>
        <v/>
      </c>
      <c r="I15" s="319">
        <f>B15</f>
        <v/>
      </c>
      <c r="J15" s="283" t="n"/>
      <c r="K15" s="181" t="n"/>
      <c r="L15" s="181" t="n"/>
      <c r="M15" s="181" t="n"/>
      <c r="N15" s="182" t="n"/>
    </row>
    <row r="16" ht="15.75" customHeight="1" s="66" thickBot="1">
      <c r="B16" s="205" t="n"/>
      <c r="C16" s="322" t="n"/>
      <c r="D16" s="322" t="n"/>
      <c r="E16" s="322" t="n"/>
      <c r="F16" s="322" t="n"/>
      <c r="G16" s="323" t="n"/>
      <c r="I16" s="25" t="n"/>
      <c r="J16" s="21" t="n"/>
      <c r="K16" s="21" t="n"/>
      <c r="L16" s="21" t="n"/>
      <c r="M16" s="21" t="n"/>
      <c r="N16" s="184" t="n"/>
    </row>
    <row r="21" customFormat="1" s="32">
      <c r="B21" s="154" t="inlineStr">
        <is>
          <t>End of Sheet</t>
        </is>
      </c>
    </row>
  </sheetData>
  <mergeCells count="3">
    <mergeCell ref="C2:G2"/>
    <mergeCell ref="I2:N2"/>
    <mergeCell ref="P7:Q7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1"/>
  <sheetViews>
    <sheetView showGridLines="0" topLeftCell="B1" workbookViewId="0">
      <selection activeCell="B2" sqref="B2"/>
    </sheetView>
  </sheetViews>
  <sheetFormatPr baseColWidth="8" defaultRowHeight="15"/>
  <cols>
    <col hidden="1" style="66" min="1" max="1"/>
    <col width="29.99609375" bestFit="1" customWidth="1" style="204" min="2" max="2"/>
    <col width="11.56640625" bestFit="1" customWidth="1" style="66" min="3" max="4"/>
    <col width="13.44921875" bestFit="1" customWidth="1" style="66" min="5" max="7"/>
    <col width="30.1328125" bestFit="1" customWidth="1" style="66" min="9" max="9"/>
  </cols>
  <sheetData>
    <row r="1">
      <c r="B1" s="139" t="inlineStr">
        <is>
          <t>CAPEX SCHEDULE</t>
        </is>
      </c>
    </row>
    <row r="2" ht="15.75" customHeight="1" s="66" thickBot="1">
      <c r="C2" s="247" t="inlineStr">
        <is>
          <t xml:space="preserve">FORECAST PERIOD </t>
        </is>
      </c>
    </row>
    <row r="3">
      <c r="B3" s="141" t="inlineStr">
        <is>
          <t>PARTICULARS</t>
        </is>
      </c>
      <c r="C3" s="19" t="inlineStr">
        <is>
          <t>Year 1</t>
        </is>
      </c>
      <c r="D3" s="19" t="inlineStr">
        <is>
          <t>Year 2</t>
        </is>
      </c>
      <c r="E3" s="19" t="inlineStr">
        <is>
          <t>Year 3</t>
        </is>
      </c>
      <c r="F3" s="19" t="inlineStr">
        <is>
          <t>Year 4</t>
        </is>
      </c>
      <c r="G3" s="20" t="inlineStr">
        <is>
          <t>Year 5</t>
        </is>
      </c>
      <c r="I3" s="318" t="inlineStr">
        <is>
          <t>Growth Projections %</t>
        </is>
      </c>
      <c r="J3" s="19" t="inlineStr">
        <is>
          <t>Year 1</t>
        </is>
      </c>
      <c r="K3" s="19" t="inlineStr">
        <is>
          <t>Year 2</t>
        </is>
      </c>
      <c r="L3" s="19" t="inlineStr">
        <is>
          <t>Year 3</t>
        </is>
      </c>
      <c r="M3" s="19" t="inlineStr">
        <is>
          <t>Year 4</t>
        </is>
      </c>
      <c r="N3" s="20" t="inlineStr">
        <is>
          <t>Year 5</t>
        </is>
      </c>
    </row>
    <row r="4">
      <c r="B4" s="145" t="inlineStr">
        <is>
          <t>Opening Gross</t>
        </is>
      </c>
      <c r="C4" s="283" t="n"/>
      <c r="D4" s="269">
        <f>+C8</f>
        <v/>
      </c>
      <c r="E4" s="269">
        <f>+D8</f>
        <v/>
      </c>
      <c r="F4" s="269">
        <f>+E8</f>
        <v/>
      </c>
      <c r="G4" s="270">
        <f>+F8</f>
        <v/>
      </c>
      <c r="I4" s="319" t="n"/>
      <c r="J4" s="271" t="n"/>
      <c r="K4" s="271" t="n"/>
      <c r="L4" s="271" t="n"/>
      <c r="M4" s="271" t="n"/>
      <c r="N4" s="272" t="n"/>
    </row>
    <row r="5">
      <c r="B5" s="145" t="inlineStr">
        <is>
          <t>Additions</t>
        </is>
      </c>
      <c r="C5" s="283" t="n"/>
      <c r="D5" s="269">
        <f>C5*(1+K5)</f>
        <v/>
      </c>
      <c r="E5" s="269">
        <f>D5*(1+L5)</f>
        <v/>
      </c>
      <c r="F5" s="269">
        <f>E5*(1+M5)</f>
        <v/>
      </c>
      <c r="G5" s="270">
        <f>F5*(1+N5)</f>
        <v/>
      </c>
      <c r="I5" s="319">
        <f>B5</f>
        <v/>
      </c>
      <c r="J5" s="283" t="n"/>
      <c r="K5" s="71" t="n"/>
      <c r="L5" s="71" t="n"/>
      <c r="M5" s="71" t="n"/>
      <c r="N5" s="72" t="n"/>
    </row>
    <row r="6">
      <c r="B6" s="145" t="inlineStr">
        <is>
          <t>Additions - Intangible</t>
        </is>
      </c>
      <c r="C6" s="283" t="n"/>
      <c r="D6" s="269">
        <f>C6*(1+K6)</f>
        <v/>
      </c>
      <c r="E6" s="269">
        <f>D6*(1+L6)</f>
        <v/>
      </c>
      <c r="F6" s="269">
        <f>E6*(1+M6)</f>
        <v/>
      </c>
      <c r="G6" s="270">
        <f>F6*(1+N6)</f>
        <v/>
      </c>
      <c r="I6" s="319">
        <f>B6</f>
        <v/>
      </c>
      <c r="J6" s="283" t="n"/>
      <c r="K6" s="71" t="n"/>
      <c r="L6" s="71" t="n"/>
      <c r="M6" s="71" t="n"/>
      <c r="N6" s="72" t="n"/>
    </row>
    <row r="7">
      <c r="B7" s="145" t="inlineStr">
        <is>
          <t>Deletions</t>
        </is>
      </c>
      <c r="C7" s="283" t="n"/>
      <c r="D7" s="269">
        <f>C7*(1+K7)</f>
        <v/>
      </c>
      <c r="E7" s="269">
        <f>D7*(1+L7)</f>
        <v/>
      </c>
      <c r="F7" s="269">
        <f>E7*(1+M7)</f>
        <v/>
      </c>
      <c r="G7" s="270">
        <f>F7*(1+N7)</f>
        <v/>
      </c>
      <c r="I7" s="319">
        <f>B7</f>
        <v/>
      </c>
      <c r="J7" s="283" t="n"/>
      <c r="K7" s="71" t="n"/>
      <c r="L7" s="71" t="n"/>
      <c r="M7" s="71" t="n"/>
      <c r="N7" s="72" t="n"/>
    </row>
    <row r="8">
      <c r="B8" s="231" t="inlineStr">
        <is>
          <t>Closing Gross</t>
        </is>
      </c>
      <c r="C8" s="269">
        <f>+C4+C5+C6-C7</f>
        <v/>
      </c>
      <c r="D8" s="269">
        <f>+D4+D5+D6-D7</f>
        <v/>
      </c>
      <c r="E8" s="269">
        <f>+E4+E5+E6-E7</f>
        <v/>
      </c>
      <c r="F8" s="269">
        <f>+F4+F5+F6-F7</f>
        <v/>
      </c>
      <c r="G8" s="270">
        <f>+G4+G5+G6-G7</f>
        <v/>
      </c>
      <c r="I8" s="319" t="n"/>
      <c r="J8" s="271" t="n"/>
      <c r="K8" s="271" t="n"/>
      <c r="L8" s="271" t="n"/>
      <c r="M8" s="271" t="n"/>
      <c r="N8" s="272" t="n"/>
    </row>
    <row r="9">
      <c r="B9" s="145" t="inlineStr">
        <is>
          <t>Accumulated Depreciation</t>
        </is>
      </c>
      <c r="C9" s="269">
        <f>+C11</f>
        <v/>
      </c>
      <c r="D9" s="269">
        <f>+C9+D11</f>
        <v/>
      </c>
      <c r="E9" s="269">
        <f>+D9+E11</f>
        <v/>
      </c>
      <c r="F9" s="269">
        <f>+E9+F11</f>
        <v/>
      </c>
      <c r="G9" s="270">
        <f>+F9+G11</f>
        <v/>
      </c>
      <c r="I9" s="319" t="n"/>
      <c r="J9" s="271" t="n"/>
      <c r="K9" s="271" t="n"/>
      <c r="L9" s="271" t="n"/>
      <c r="M9" s="271" t="n"/>
      <c r="N9" s="272" t="n"/>
    </row>
    <row r="10">
      <c r="B10" s="231" t="inlineStr">
        <is>
          <t>Net value</t>
        </is>
      </c>
      <c r="C10" s="324">
        <f>+C8-C9</f>
        <v/>
      </c>
      <c r="D10" s="324">
        <f>+D8-D9</f>
        <v/>
      </c>
      <c r="E10" s="324">
        <f>+E8-E9</f>
        <v/>
      </c>
      <c r="F10" s="324">
        <f>+F8-F9</f>
        <v/>
      </c>
      <c r="G10" s="325">
        <f>+G8-G9</f>
        <v/>
      </c>
      <c r="I10" s="319" t="n"/>
      <c r="J10" s="271" t="n"/>
      <c r="K10" s="271" t="n"/>
      <c r="L10" s="271" t="n"/>
      <c r="M10" s="271" t="n"/>
      <c r="N10" s="272" t="n"/>
    </row>
    <row r="11">
      <c r="B11" s="231" t="inlineStr">
        <is>
          <t>Current Depreciation</t>
        </is>
      </c>
      <c r="C11" s="269">
        <f>+(C4+C5+C6-C7)*C13</f>
        <v/>
      </c>
      <c r="D11" s="269">
        <f>+(C10+D5+D6-D7)*D13</f>
        <v/>
      </c>
      <c r="E11" s="269">
        <f>+(D10+E5+E6-E7)*E13</f>
        <v/>
      </c>
      <c r="F11" s="269">
        <f>+(E10+F5+F6-F7)*F13</f>
        <v/>
      </c>
      <c r="G11" s="270">
        <f>+(F10+G5+G6-G7)*G13</f>
        <v/>
      </c>
      <c r="I11" s="319" t="n"/>
      <c r="J11" s="271" t="n"/>
      <c r="K11" s="271" t="n"/>
      <c r="L11" s="271" t="n"/>
      <c r="M11" s="271" t="n"/>
      <c r="N11" s="272" t="n"/>
    </row>
    <row r="12">
      <c r="B12" s="145" t="n"/>
      <c r="C12" s="85" t="n"/>
      <c r="D12" s="85" t="n"/>
      <c r="E12" s="85" t="n"/>
      <c r="F12" s="85" t="n"/>
      <c r="G12" s="86" t="n"/>
      <c r="I12" s="319" t="n"/>
      <c r="J12" s="271" t="n"/>
      <c r="K12" s="271" t="n"/>
      <c r="L12" s="271" t="n"/>
      <c r="M12" s="271" t="n"/>
      <c r="N12" s="272" t="n"/>
    </row>
    <row r="13" ht="15.75" customHeight="1" s="66" thickBot="1">
      <c r="B13" s="232" t="inlineStr">
        <is>
          <t>Average Depreciation Rate (%)</t>
        </is>
      </c>
      <c r="C13" s="83">
        <f>J13</f>
        <v/>
      </c>
      <c r="D13" s="83">
        <f>K13</f>
        <v/>
      </c>
      <c r="E13" s="83">
        <f>L13</f>
        <v/>
      </c>
      <c r="F13" s="83">
        <f>M13</f>
        <v/>
      </c>
      <c r="G13" s="84">
        <f>N13</f>
        <v/>
      </c>
      <c r="I13" s="326">
        <f>B13</f>
        <v/>
      </c>
      <c r="J13" s="118" t="n"/>
      <c r="K13" s="118" t="n"/>
      <c r="L13" s="118" t="n"/>
      <c r="M13" s="118" t="n"/>
      <c r="N13" s="119" t="n"/>
    </row>
    <row r="19">
      <c r="A19" s="8" t="n"/>
      <c r="B19" s="233" t="n"/>
    </row>
    <row r="20">
      <c r="A20" s="8" t="n"/>
      <c r="B20" s="234" t="n"/>
    </row>
    <row r="21" customFormat="1" s="32">
      <c r="B21" s="154" t="inlineStr">
        <is>
          <t>End of Sheet</t>
        </is>
      </c>
    </row>
    <row r="22">
      <c r="B22" s="235" t="n"/>
    </row>
    <row r="23">
      <c r="A23" s="8" t="n"/>
      <c r="B23" s="233" t="n"/>
    </row>
    <row r="24">
      <c r="A24" s="8" t="n"/>
      <c r="B24" s="234" t="n"/>
    </row>
    <row r="25">
      <c r="A25" s="9" t="n"/>
      <c r="B25" s="234" t="n"/>
    </row>
    <row r="26">
      <c r="A26" s="9" t="n"/>
      <c r="B26" s="234" t="n"/>
    </row>
    <row r="27">
      <c r="A27" s="9" t="n"/>
      <c r="B27" s="234" t="n"/>
    </row>
    <row r="28">
      <c r="A28" s="9" t="n"/>
      <c r="B28" s="234" t="n"/>
    </row>
    <row r="29">
      <c r="A29" s="9" t="n"/>
      <c r="B29" s="234" t="n"/>
    </row>
    <row r="30">
      <c r="A30" s="9" t="n"/>
      <c r="B30" s="234" t="n"/>
    </row>
    <row r="31">
      <c r="A31" s="9" t="n"/>
      <c r="B31" s="234" t="n"/>
    </row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CFI</dc:creator>
  <dcterms:created xmlns:dcterms="http://purl.org/dc/terms/" xmlns:xsi="http://www.w3.org/2001/XMLSchema-instance" xsi:type="dcterms:W3CDTF">2014-11-08T22:00:02Z</dcterms:created>
  <dcterms:modified xmlns:dcterms="http://purl.org/dc/terms/" xmlns:xsi="http://www.w3.org/2001/XMLSchema-instance" xsi:type="dcterms:W3CDTF">2020-10-28T10:02:57Z</dcterms:modified>
  <cp:lastModifiedBy>Dharmesh</cp:lastModifiedBy>
  <cp:lastPrinted>2019-08-06T08:42:55Z</cp:lastPrinted>
</cp:coreProperties>
</file>