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dmin\Google Drive\Investment Banking\Super Plan\Financial Model Template\"/>
    </mc:Choice>
  </mc:AlternateContent>
  <xr:revisionPtr revIDLastSave="0" documentId="8_{EE9B3918-D909-B341-B941-E71D275C2FD7}" xr6:coauthVersionLast="46" xr6:coauthVersionMax="46" xr10:uidLastSave="{00000000-0000-0000-0000-000000000000}"/>
  <bookViews>
    <workbookView xWindow="-120" yWindow="-120" windowWidth="20730" windowHeight="11310" tabRatio="820" xr2:uid="{00000000-000D-0000-FFFF-FFFF00000000}"/>
  </bookViews>
  <sheets>
    <sheet name="Index" sheetId="28" r:id="rId1"/>
    <sheet name="Summary" sheetId="30" r:id="rId2"/>
    <sheet name="Charts" sheetId="43" r:id="rId3"/>
    <sheet name="Income Statement " sheetId="27" r:id="rId4"/>
    <sheet name="Balance Sheet" sheetId="29" r:id="rId5"/>
    <sheet name="Cash Flow Statement" sheetId="33" r:id="rId6"/>
    <sheet name="Expenses Projection" sheetId="40" r:id="rId7"/>
    <sheet name="Revenue Projections" sheetId="41" r:id="rId8"/>
    <sheet name="CAPEX Schedule " sheetId="35" r:id="rId9"/>
    <sheet name="Debt Schedule " sheetId="36" r:id="rId10"/>
  </sheets>
  <externalReferences>
    <externalReference r:id="rId11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3" l="1"/>
  <c r="C28" i="33"/>
  <c r="C27" i="33"/>
  <c r="C14" i="33"/>
  <c r="C13" i="33"/>
  <c r="C12" i="33"/>
  <c r="C11" i="33"/>
  <c r="C46" i="29"/>
  <c r="C47" i="29"/>
  <c r="C45" i="29"/>
  <c r="C34" i="29"/>
  <c r="C35" i="29"/>
  <c r="C36" i="29"/>
  <c r="C37" i="29"/>
  <c r="C33" i="29"/>
  <c r="C23" i="29"/>
  <c r="C21" i="29"/>
  <c r="C20" i="29"/>
  <c r="C16" i="29"/>
  <c r="C15" i="29"/>
  <c r="C14" i="29"/>
  <c r="C6" i="29"/>
  <c r="C8" i="29"/>
  <c r="C7" i="29"/>
  <c r="C11" i="35"/>
  <c r="C9" i="35"/>
  <c r="D6" i="36"/>
  <c r="E6" i="36"/>
  <c r="F6" i="36"/>
  <c r="G6" i="36"/>
  <c r="I19" i="36"/>
  <c r="I12" i="36"/>
  <c r="I9" i="36"/>
  <c r="I8" i="36"/>
  <c r="I7" i="36"/>
  <c r="I6" i="36"/>
  <c r="D19" i="36"/>
  <c r="E19" i="36"/>
  <c r="F19" i="36"/>
  <c r="G19" i="36"/>
  <c r="C19" i="36"/>
  <c r="I13" i="35"/>
  <c r="I7" i="35"/>
  <c r="I6" i="35"/>
  <c r="I5" i="35"/>
  <c r="G13" i="35"/>
  <c r="F13" i="35"/>
  <c r="E13" i="35"/>
  <c r="D13" i="35"/>
  <c r="C13" i="35"/>
  <c r="I14" i="41"/>
  <c r="I15" i="41"/>
  <c r="I27" i="40"/>
  <c r="I28" i="40"/>
  <c r="I31" i="40"/>
  <c r="I32" i="40"/>
  <c r="I33" i="40"/>
  <c r="I36" i="40"/>
  <c r="I37" i="40"/>
  <c r="I38" i="40"/>
  <c r="I41" i="40"/>
  <c r="I42" i="40"/>
  <c r="I43" i="40"/>
  <c r="I46" i="40"/>
  <c r="I47" i="40"/>
  <c r="I48" i="40"/>
  <c r="I51" i="40"/>
  <c r="I52" i="40"/>
  <c r="I53" i="40"/>
  <c r="I56" i="40"/>
  <c r="I57" i="40"/>
  <c r="I58" i="40"/>
  <c r="I65" i="40"/>
  <c r="I66" i="40"/>
  <c r="I67" i="40"/>
  <c r="I68" i="40"/>
  <c r="I69" i="40"/>
  <c r="I70" i="40"/>
  <c r="I71" i="40"/>
  <c r="I72" i="40"/>
  <c r="I78" i="40"/>
  <c r="I79" i="40"/>
  <c r="I80" i="40"/>
  <c r="I81" i="40"/>
  <c r="I82" i="40"/>
  <c r="I83" i="40"/>
  <c r="I84" i="40"/>
  <c r="I85" i="40"/>
  <c r="I97" i="40"/>
  <c r="I26" i="40"/>
  <c r="I8" i="40"/>
  <c r="I9" i="40"/>
  <c r="I12" i="40"/>
  <c r="I13" i="40"/>
  <c r="I14" i="40"/>
  <c r="I17" i="40"/>
  <c r="I18" i="40"/>
  <c r="I19" i="40"/>
  <c r="I20" i="40"/>
  <c r="I7" i="40"/>
  <c r="G97" i="40"/>
  <c r="F97" i="40"/>
  <c r="E97" i="40"/>
  <c r="D97" i="40"/>
  <c r="C97" i="40"/>
  <c r="D93" i="40"/>
  <c r="E93" i="40"/>
  <c r="F93" i="40"/>
  <c r="G93" i="40"/>
  <c r="D89" i="40"/>
  <c r="E89" i="40"/>
  <c r="F89" i="40"/>
  <c r="G89" i="40"/>
  <c r="D85" i="40"/>
  <c r="E85" i="40"/>
  <c r="F85" i="40"/>
  <c r="G85" i="40"/>
  <c r="D84" i="40"/>
  <c r="E84" i="40"/>
  <c r="F84" i="40"/>
  <c r="G84" i="40"/>
  <c r="D83" i="40"/>
  <c r="E83" i="40"/>
  <c r="F83" i="40"/>
  <c r="G83" i="40"/>
  <c r="D82" i="40"/>
  <c r="E82" i="40"/>
  <c r="F82" i="40"/>
  <c r="G82" i="40"/>
  <c r="D81" i="40"/>
  <c r="E81" i="40"/>
  <c r="F81" i="40"/>
  <c r="G81" i="40"/>
  <c r="D80" i="40"/>
  <c r="E80" i="40"/>
  <c r="F80" i="40"/>
  <c r="G80" i="40"/>
  <c r="D79" i="40"/>
  <c r="E79" i="40"/>
  <c r="F79" i="40"/>
  <c r="G79" i="40"/>
  <c r="D78" i="40"/>
  <c r="E78" i="40"/>
  <c r="F78" i="40"/>
  <c r="G78" i="40"/>
  <c r="D72" i="40"/>
  <c r="E72" i="40"/>
  <c r="F72" i="40"/>
  <c r="G72" i="40"/>
  <c r="D71" i="40"/>
  <c r="E71" i="40"/>
  <c r="F71" i="40"/>
  <c r="G71" i="40"/>
  <c r="D70" i="40"/>
  <c r="E70" i="40"/>
  <c r="F70" i="40"/>
  <c r="G70" i="40"/>
  <c r="D69" i="40"/>
  <c r="E69" i="40"/>
  <c r="F69" i="40"/>
  <c r="G69" i="40"/>
  <c r="D68" i="40"/>
  <c r="E68" i="40"/>
  <c r="F68" i="40"/>
  <c r="G68" i="40"/>
  <c r="D67" i="40"/>
  <c r="E67" i="40"/>
  <c r="F67" i="40"/>
  <c r="G67" i="40"/>
  <c r="D66" i="40"/>
  <c r="E66" i="40"/>
  <c r="F66" i="40"/>
  <c r="G66" i="40"/>
  <c r="D65" i="40"/>
  <c r="E65" i="40"/>
  <c r="F65" i="40"/>
  <c r="G65" i="40"/>
  <c r="D58" i="40"/>
  <c r="E58" i="40"/>
  <c r="F58" i="40"/>
  <c r="G58" i="40"/>
  <c r="D57" i="40"/>
  <c r="E57" i="40"/>
  <c r="F57" i="40"/>
  <c r="G57" i="40"/>
  <c r="D53" i="40"/>
  <c r="E53" i="40"/>
  <c r="F53" i="40"/>
  <c r="G53" i="40"/>
  <c r="D52" i="40"/>
  <c r="E52" i="40"/>
  <c r="F52" i="40"/>
  <c r="G52" i="40"/>
  <c r="D48" i="40"/>
  <c r="E48" i="40"/>
  <c r="F48" i="40"/>
  <c r="G48" i="40"/>
  <c r="D47" i="40"/>
  <c r="E47" i="40"/>
  <c r="F47" i="40"/>
  <c r="G47" i="40"/>
  <c r="D43" i="40"/>
  <c r="E43" i="40"/>
  <c r="F43" i="40"/>
  <c r="G43" i="40"/>
  <c r="D42" i="40"/>
  <c r="E42" i="40"/>
  <c r="F42" i="40"/>
  <c r="G42" i="40"/>
  <c r="D38" i="40"/>
  <c r="E38" i="40"/>
  <c r="F38" i="40"/>
  <c r="G38" i="40"/>
  <c r="D37" i="40"/>
  <c r="E37" i="40"/>
  <c r="F37" i="40"/>
  <c r="G37" i="40"/>
  <c r="D33" i="40"/>
  <c r="E33" i="40"/>
  <c r="F33" i="40"/>
  <c r="G33" i="40"/>
  <c r="D32" i="40"/>
  <c r="E32" i="40"/>
  <c r="F32" i="40"/>
  <c r="G32" i="40"/>
  <c r="D28" i="40"/>
  <c r="E28" i="40"/>
  <c r="F28" i="40"/>
  <c r="G28" i="40"/>
  <c r="D27" i="40"/>
  <c r="E27" i="40"/>
  <c r="F27" i="40"/>
  <c r="G27" i="40"/>
  <c r="D20" i="40"/>
  <c r="E20" i="40"/>
  <c r="F20" i="40"/>
  <c r="G20" i="40"/>
  <c r="D19" i="40"/>
  <c r="E19" i="40"/>
  <c r="F19" i="40"/>
  <c r="G19" i="40"/>
  <c r="D18" i="40"/>
  <c r="E18" i="40"/>
  <c r="F18" i="40"/>
  <c r="G18" i="40"/>
  <c r="D17" i="40"/>
  <c r="E17" i="40"/>
  <c r="F17" i="40"/>
  <c r="G17" i="40"/>
  <c r="D14" i="40"/>
  <c r="E14" i="40"/>
  <c r="F14" i="40"/>
  <c r="G14" i="40"/>
  <c r="D13" i="40"/>
  <c r="D15" i="40"/>
  <c r="C15" i="40"/>
  <c r="D9" i="40"/>
  <c r="E9" i="40"/>
  <c r="F9" i="40"/>
  <c r="G9" i="40"/>
  <c r="D8" i="40"/>
  <c r="E8" i="40"/>
  <c r="F8" i="40"/>
  <c r="G8" i="40"/>
  <c r="E13" i="40"/>
  <c r="F13" i="40"/>
  <c r="E15" i="40"/>
  <c r="G13" i="40"/>
  <c r="G15" i="40"/>
  <c r="F15" i="40"/>
  <c r="I22" i="27"/>
  <c r="I24" i="27"/>
  <c r="I25" i="27"/>
  <c r="I26" i="27"/>
  <c r="I27" i="27"/>
  <c r="I28" i="27"/>
  <c r="I29" i="27"/>
  <c r="I30" i="27"/>
  <c r="I31" i="27"/>
  <c r="I32" i="27"/>
  <c r="I47" i="29"/>
  <c r="I46" i="29"/>
  <c r="I45" i="29"/>
  <c r="I37" i="29"/>
  <c r="I36" i="29"/>
  <c r="I35" i="29"/>
  <c r="I34" i="29"/>
  <c r="I33" i="29"/>
  <c r="I23" i="29"/>
  <c r="I7" i="29"/>
  <c r="I8" i="29"/>
  <c r="I14" i="29"/>
  <c r="I15" i="29"/>
  <c r="I16" i="29"/>
  <c r="I20" i="29"/>
  <c r="I21" i="29"/>
  <c r="I6" i="29"/>
  <c r="B93" i="40"/>
  <c r="B89" i="40"/>
  <c r="B8" i="41"/>
  <c r="I8" i="41"/>
  <c r="B9" i="41"/>
  <c r="I9" i="41"/>
  <c r="B10" i="41"/>
  <c r="I10" i="41"/>
  <c r="B7" i="41"/>
  <c r="I7" i="41"/>
  <c r="D95" i="40"/>
  <c r="D20" i="27"/>
  <c r="E95" i="40"/>
  <c r="E20" i="27"/>
  <c r="F95" i="40"/>
  <c r="F20" i="27"/>
  <c r="G95" i="40"/>
  <c r="G20" i="27"/>
  <c r="C95" i="40"/>
  <c r="C20" i="27"/>
  <c r="D91" i="40"/>
  <c r="D19" i="27"/>
  <c r="E91" i="40"/>
  <c r="E19" i="27"/>
  <c r="F91" i="40"/>
  <c r="F19" i="27"/>
  <c r="G91" i="40"/>
  <c r="G19" i="27"/>
  <c r="C91" i="40"/>
  <c r="C19" i="27"/>
  <c r="D8" i="41"/>
  <c r="E8" i="41"/>
  <c r="F8" i="41"/>
  <c r="G8" i="41"/>
  <c r="D9" i="41"/>
  <c r="E9" i="41"/>
  <c r="F9" i="41"/>
  <c r="G9" i="41"/>
  <c r="D10" i="41"/>
  <c r="E10" i="41"/>
  <c r="F10" i="41"/>
  <c r="G10" i="41"/>
  <c r="D7" i="41"/>
  <c r="E7" i="41"/>
  <c r="F7" i="41"/>
  <c r="G7" i="41"/>
  <c r="D12" i="36"/>
  <c r="E12" i="36"/>
  <c r="F12" i="36"/>
  <c r="G12" i="36"/>
  <c r="D7" i="36"/>
  <c r="E7" i="36"/>
  <c r="F7" i="36"/>
  <c r="G7" i="36"/>
  <c r="D8" i="36"/>
  <c r="E8" i="36"/>
  <c r="F8" i="36"/>
  <c r="G8" i="36"/>
  <c r="D9" i="36"/>
  <c r="E9" i="36"/>
  <c r="F9" i="36"/>
  <c r="G9" i="36"/>
  <c r="D5" i="35"/>
  <c r="E5" i="35"/>
  <c r="F5" i="35"/>
  <c r="G5" i="35"/>
  <c r="D6" i="35"/>
  <c r="E6" i="35"/>
  <c r="F6" i="35"/>
  <c r="G6" i="35"/>
  <c r="D7" i="35"/>
  <c r="E7" i="35"/>
  <c r="F7" i="35"/>
  <c r="G7" i="35"/>
  <c r="B20" i="27"/>
  <c r="I93" i="40"/>
  <c r="B19" i="27"/>
  <c r="I89" i="40"/>
  <c r="B95" i="40"/>
  <c r="B91" i="40"/>
  <c r="I15" i="27"/>
  <c r="I16" i="27"/>
  <c r="I17" i="27"/>
  <c r="I18" i="27"/>
  <c r="I20" i="27"/>
  <c r="I19" i="27"/>
  <c r="B58" i="27"/>
  <c r="B57" i="27"/>
  <c r="B8" i="27"/>
  <c r="B46" i="27"/>
  <c r="B9" i="27"/>
  <c r="B47" i="27"/>
  <c r="B10" i="27"/>
  <c r="B48" i="27"/>
  <c r="B7" i="27"/>
  <c r="B45" i="27"/>
  <c r="D24" i="30"/>
  <c r="D6" i="29"/>
  <c r="E6" i="29"/>
  <c r="F6" i="29"/>
  <c r="G6" i="29"/>
  <c r="D33" i="29"/>
  <c r="E33" i="29"/>
  <c r="F33" i="29"/>
  <c r="G33" i="29"/>
  <c r="D34" i="29"/>
  <c r="E34" i="29"/>
  <c r="F34" i="29"/>
  <c r="G34" i="29"/>
  <c r="D87" i="40"/>
  <c r="E87" i="40"/>
  <c r="F87" i="40"/>
  <c r="G87" i="40"/>
  <c r="C87" i="40"/>
  <c r="D59" i="40"/>
  <c r="E59" i="40"/>
  <c r="F59" i="40"/>
  <c r="G59" i="40"/>
  <c r="C59" i="40"/>
  <c r="D54" i="40"/>
  <c r="E54" i="40"/>
  <c r="F54" i="40"/>
  <c r="G54" i="40"/>
  <c r="C54" i="40"/>
  <c r="D49" i="40"/>
  <c r="E49" i="40"/>
  <c r="F49" i="40"/>
  <c r="G49" i="40"/>
  <c r="C49" i="40"/>
  <c r="D15" i="41"/>
  <c r="C27" i="27"/>
  <c r="D14" i="41"/>
  <c r="C26" i="27"/>
  <c r="D8" i="29"/>
  <c r="E8" i="29"/>
  <c r="F8" i="29"/>
  <c r="G8" i="29"/>
  <c r="I10" i="27"/>
  <c r="I9" i="27"/>
  <c r="I8" i="27"/>
  <c r="I7" i="27"/>
  <c r="C16" i="33"/>
  <c r="E24" i="30"/>
  <c r="C23" i="33"/>
  <c r="D23" i="33"/>
  <c r="E23" i="33"/>
  <c r="F23" i="33"/>
  <c r="G23" i="33"/>
  <c r="D22" i="33"/>
  <c r="D44" i="33"/>
  <c r="E18" i="30"/>
  <c r="E22" i="33"/>
  <c r="E44" i="33"/>
  <c r="F18" i="30"/>
  <c r="F22" i="33"/>
  <c r="G22" i="33"/>
  <c r="G24" i="33"/>
  <c r="H14" i="30"/>
  <c r="C22" i="33"/>
  <c r="C57" i="27"/>
  <c r="D57" i="27"/>
  <c r="E57" i="27"/>
  <c r="F57" i="27"/>
  <c r="C58" i="27"/>
  <c r="D58" i="27"/>
  <c r="E58" i="27"/>
  <c r="F58" i="27"/>
  <c r="E14" i="41"/>
  <c r="D26" i="27"/>
  <c r="E15" i="41"/>
  <c r="D27" i="27"/>
  <c r="F44" i="33"/>
  <c r="G18" i="30"/>
  <c r="C44" i="33"/>
  <c r="D18" i="30"/>
  <c r="D28" i="33"/>
  <c r="F24" i="30"/>
  <c r="E28" i="33"/>
  <c r="G44" i="33"/>
  <c r="H18" i="30"/>
  <c r="G18" i="27"/>
  <c r="D74" i="40"/>
  <c r="D17" i="27"/>
  <c r="E74" i="40"/>
  <c r="E17" i="27"/>
  <c r="F74" i="40"/>
  <c r="F17" i="27"/>
  <c r="G74" i="40"/>
  <c r="G17" i="27"/>
  <c r="C74" i="40"/>
  <c r="C17" i="27"/>
  <c r="C8" i="27"/>
  <c r="D8" i="27"/>
  <c r="E8" i="27"/>
  <c r="F8" i="27"/>
  <c r="G8" i="27"/>
  <c r="C9" i="27"/>
  <c r="D9" i="27"/>
  <c r="E9" i="27"/>
  <c r="F9" i="27"/>
  <c r="G9" i="27"/>
  <c r="C10" i="27"/>
  <c r="D10" i="27"/>
  <c r="E10" i="27"/>
  <c r="F10" i="27"/>
  <c r="G10" i="27"/>
  <c r="D7" i="27"/>
  <c r="E7" i="27"/>
  <c r="F7" i="27"/>
  <c r="G7" i="27"/>
  <c r="C7" i="27"/>
  <c r="D12" i="41"/>
  <c r="E12" i="41"/>
  <c r="F12" i="41"/>
  <c r="G12" i="41"/>
  <c r="C12" i="41"/>
  <c r="F15" i="41"/>
  <c r="E27" i="27"/>
  <c r="D16" i="33"/>
  <c r="C65" i="27"/>
  <c r="F14" i="41"/>
  <c r="E26" i="27"/>
  <c r="E45" i="27"/>
  <c r="E48" i="27"/>
  <c r="F47" i="27"/>
  <c r="C48" i="27"/>
  <c r="D47" i="27"/>
  <c r="E46" i="27"/>
  <c r="G24" i="30"/>
  <c r="F28" i="33"/>
  <c r="C46" i="27"/>
  <c r="E55" i="27"/>
  <c r="F55" i="27"/>
  <c r="F45" i="27"/>
  <c r="F48" i="27"/>
  <c r="D46" i="27"/>
  <c r="C47" i="27"/>
  <c r="C55" i="27"/>
  <c r="D55" i="27"/>
  <c r="C45" i="27"/>
  <c r="D45" i="27"/>
  <c r="D48" i="27"/>
  <c r="E47" i="27"/>
  <c r="F46" i="27"/>
  <c r="C12" i="27"/>
  <c r="D12" i="27"/>
  <c r="F12" i="27"/>
  <c r="E12" i="27"/>
  <c r="G12" i="27"/>
  <c r="G15" i="41"/>
  <c r="G27" i="27"/>
  <c r="F27" i="27"/>
  <c r="M27" i="27"/>
  <c r="G14" i="41"/>
  <c r="G26" i="27"/>
  <c r="N26" i="27"/>
  <c r="F26" i="27"/>
  <c r="E16" i="33"/>
  <c r="D65" i="27"/>
  <c r="J26" i="27"/>
  <c r="J27" i="27"/>
  <c r="N27" i="27"/>
  <c r="L26" i="27"/>
  <c r="L27" i="27"/>
  <c r="M26" i="27"/>
  <c r="K7" i="27"/>
  <c r="K26" i="27"/>
  <c r="K27" i="27"/>
  <c r="H24" i="30"/>
  <c r="G28" i="33"/>
  <c r="L9" i="27"/>
  <c r="D50" i="27"/>
  <c r="M8" i="27"/>
  <c r="E50" i="27"/>
  <c r="K17" i="27"/>
  <c r="C50" i="27"/>
  <c r="N18" i="27"/>
  <c r="F50" i="27"/>
  <c r="J8" i="27"/>
  <c r="J9" i="27"/>
  <c r="J10" i="27"/>
  <c r="L7" i="27"/>
  <c r="J17" i="27"/>
  <c r="J7" i="27"/>
  <c r="L17" i="27"/>
  <c r="K19" i="27"/>
  <c r="K20" i="27"/>
  <c r="N17" i="27"/>
  <c r="N8" i="27"/>
  <c r="N9" i="27"/>
  <c r="M19" i="27"/>
  <c r="M20" i="27"/>
  <c r="M9" i="27"/>
  <c r="M10" i="27"/>
  <c r="K9" i="27"/>
  <c r="N19" i="27"/>
  <c r="N20" i="27"/>
  <c r="N7" i="27"/>
  <c r="L19" i="27"/>
  <c r="L20" i="27"/>
  <c r="K10" i="27"/>
  <c r="J19" i="27"/>
  <c r="J20" i="27"/>
  <c r="L10" i="27"/>
  <c r="L8" i="27"/>
  <c r="M17" i="27"/>
  <c r="K8" i="27"/>
  <c r="M7" i="27"/>
  <c r="N10" i="27"/>
  <c r="F16" i="33"/>
  <c r="E65" i="27"/>
  <c r="G16" i="33"/>
  <c r="F65" i="27"/>
  <c r="G44" i="40"/>
  <c r="G39" i="40"/>
  <c r="G34" i="40"/>
  <c r="G29" i="40"/>
  <c r="G10" i="40"/>
  <c r="G22" i="40"/>
  <c r="G15" i="27"/>
  <c r="G61" i="40"/>
  <c r="G16" i="27"/>
  <c r="N15" i="27"/>
  <c r="J48" i="29"/>
  <c r="K48" i="29"/>
  <c r="L48" i="29"/>
  <c r="M48" i="29"/>
  <c r="N48" i="29"/>
  <c r="N16" i="27"/>
  <c r="G22" i="27"/>
  <c r="N22" i="27"/>
  <c r="D47" i="29"/>
  <c r="E47" i="29"/>
  <c r="F47" i="29"/>
  <c r="G47" i="29"/>
  <c r="D46" i="29"/>
  <c r="E46" i="29"/>
  <c r="F46" i="29"/>
  <c r="G46" i="29"/>
  <c r="D45" i="29"/>
  <c r="E45" i="29"/>
  <c r="F45" i="29"/>
  <c r="G45" i="29"/>
  <c r="G14" i="33"/>
  <c r="G44" i="29"/>
  <c r="C15" i="33"/>
  <c r="D15" i="33"/>
  <c r="H7" i="30"/>
  <c r="G43" i="29"/>
  <c r="C18" i="27"/>
  <c r="C29" i="40"/>
  <c r="J18" i="27"/>
  <c r="E15" i="33"/>
  <c r="C64" i="27"/>
  <c r="F15" i="33"/>
  <c r="D64" i="27"/>
  <c r="F18" i="27"/>
  <c r="E18" i="27"/>
  <c r="D18" i="27"/>
  <c r="C56" i="27"/>
  <c r="K18" i="27"/>
  <c r="F56" i="27"/>
  <c r="E56" i="27"/>
  <c r="M18" i="27"/>
  <c r="D56" i="27"/>
  <c r="L18" i="27"/>
  <c r="E64" i="27"/>
  <c r="F12" i="43"/>
  <c r="E12" i="43"/>
  <c r="D12" i="43"/>
  <c r="C12" i="43"/>
  <c r="B12" i="43"/>
  <c r="F11" i="43"/>
  <c r="E11" i="43"/>
  <c r="D11" i="43"/>
  <c r="C11" i="43"/>
  <c r="F10" i="43"/>
  <c r="E10" i="43"/>
  <c r="D10" i="43"/>
  <c r="C10" i="43"/>
  <c r="B10" i="43"/>
  <c r="F64" i="27"/>
  <c r="G15" i="33"/>
  <c r="F10" i="40"/>
  <c r="F22" i="40"/>
  <c r="F15" i="27"/>
  <c r="E10" i="40"/>
  <c r="E22" i="40"/>
  <c r="E15" i="27"/>
  <c r="D10" i="40"/>
  <c r="D22" i="40"/>
  <c r="D15" i="27"/>
  <c r="C10" i="40"/>
  <c r="C22" i="40"/>
  <c r="C15" i="27"/>
  <c r="F44" i="40"/>
  <c r="E44" i="40"/>
  <c r="D44" i="40"/>
  <c r="C44" i="40"/>
  <c r="F39" i="40"/>
  <c r="E39" i="40"/>
  <c r="D39" i="40"/>
  <c r="C39" i="40"/>
  <c r="F34" i="40"/>
  <c r="E34" i="40"/>
  <c r="D34" i="40"/>
  <c r="C34" i="40"/>
  <c r="F29" i="40"/>
  <c r="E29" i="40"/>
  <c r="D29" i="40"/>
  <c r="C61" i="40"/>
  <c r="C16" i="27"/>
  <c r="D61" i="40"/>
  <c r="D16" i="27"/>
  <c r="E61" i="40"/>
  <c r="E16" i="27"/>
  <c r="F61" i="40"/>
  <c r="F16" i="27"/>
  <c r="C53" i="27"/>
  <c r="K15" i="27"/>
  <c r="D44" i="29"/>
  <c r="E53" i="27"/>
  <c r="M15" i="27"/>
  <c r="F53" i="27"/>
  <c r="F44" i="29"/>
  <c r="G12" i="33"/>
  <c r="J15" i="27"/>
  <c r="C44" i="29"/>
  <c r="C22" i="29"/>
  <c r="D53" i="27"/>
  <c r="L15" i="27"/>
  <c r="E44" i="29"/>
  <c r="E54" i="27"/>
  <c r="M16" i="27"/>
  <c r="F54" i="27"/>
  <c r="F22" i="27"/>
  <c r="M22" i="27"/>
  <c r="D54" i="27"/>
  <c r="L16" i="27"/>
  <c r="E22" i="27"/>
  <c r="D22" i="27"/>
  <c r="K22" i="27"/>
  <c r="C54" i="27"/>
  <c r="K16" i="27"/>
  <c r="J16" i="27"/>
  <c r="C22" i="27"/>
  <c r="J22" i="27"/>
  <c r="D60" i="27"/>
  <c r="L22" i="27"/>
  <c r="C60" i="27"/>
  <c r="F60" i="27"/>
  <c r="E60" i="27"/>
  <c r="G10" i="36"/>
  <c r="G12" i="29"/>
  <c r="F10" i="36"/>
  <c r="F12" i="29"/>
  <c r="E10" i="36"/>
  <c r="E12" i="29"/>
  <c r="D10" i="36"/>
  <c r="D12" i="29"/>
  <c r="C10" i="36"/>
  <c r="G14" i="36"/>
  <c r="F14" i="36"/>
  <c r="E14" i="36"/>
  <c r="D14" i="36"/>
  <c r="D13" i="29"/>
  <c r="C14" i="36"/>
  <c r="C13" i="29"/>
  <c r="F16" i="36"/>
  <c r="F13" i="29"/>
  <c r="G16" i="36"/>
  <c r="G18" i="36"/>
  <c r="G29" i="27"/>
  <c r="G13" i="29"/>
  <c r="C12" i="29"/>
  <c r="D25" i="30"/>
  <c r="C16" i="36"/>
  <c r="E16" i="36"/>
  <c r="E18" i="36"/>
  <c r="E13" i="29"/>
  <c r="F18" i="36"/>
  <c r="D16" i="36"/>
  <c r="G30" i="33"/>
  <c r="N29" i="27"/>
  <c r="D18" i="36"/>
  <c r="E29" i="27"/>
  <c r="F29" i="27"/>
  <c r="C18" i="36"/>
  <c r="C29" i="27"/>
  <c r="C30" i="33"/>
  <c r="J29" i="27"/>
  <c r="F30" i="33"/>
  <c r="M29" i="27"/>
  <c r="E30" i="33"/>
  <c r="L29" i="27"/>
  <c r="C8" i="35"/>
  <c r="C29" i="29"/>
  <c r="F67" i="27"/>
  <c r="E67" i="27"/>
  <c r="D29" i="27"/>
  <c r="D30" i="33"/>
  <c r="K29" i="27"/>
  <c r="D4" i="35"/>
  <c r="D8" i="35"/>
  <c r="D29" i="29"/>
  <c r="C67" i="27"/>
  <c r="D67" i="27"/>
  <c r="E4" i="35"/>
  <c r="E8" i="35"/>
  <c r="E29" i="29"/>
  <c r="C25" i="27"/>
  <c r="C30" i="29"/>
  <c r="C31" i="29"/>
  <c r="D27" i="30"/>
  <c r="C10" i="35"/>
  <c r="D11" i="35"/>
  <c r="F4" i="35"/>
  <c r="F8" i="35"/>
  <c r="F29" i="29"/>
  <c r="J25" i="27"/>
  <c r="D9" i="35"/>
  <c r="D25" i="27"/>
  <c r="K25" i="27"/>
  <c r="G4" i="35"/>
  <c r="G8" i="35"/>
  <c r="G29" i="29"/>
  <c r="D30" i="29"/>
  <c r="D10" i="35"/>
  <c r="E11" i="35"/>
  <c r="E9" i="35"/>
  <c r="E25" i="27"/>
  <c r="L25" i="27"/>
  <c r="C63" i="27"/>
  <c r="D31" i="29"/>
  <c r="E27" i="30"/>
  <c r="D37" i="29"/>
  <c r="E37" i="29"/>
  <c r="F37" i="29"/>
  <c r="G37" i="29"/>
  <c r="D28" i="30"/>
  <c r="D23" i="29"/>
  <c r="E23" i="29"/>
  <c r="F23" i="29"/>
  <c r="G23" i="29"/>
  <c r="D20" i="29"/>
  <c r="D16" i="29"/>
  <c r="E16" i="29"/>
  <c r="F16" i="29"/>
  <c r="G16" i="29"/>
  <c r="D15" i="29"/>
  <c r="E15" i="29"/>
  <c r="F15" i="29"/>
  <c r="G15" i="29"/>
  <c r="E20" i="29"/>
  <c r="D29" i="33"/>
  <c r="E30" i="29"/>
  <c r="D63" i="27"/>
  <c r="E10" i="35"/>
  <c r="F11" i="35"/>
  <c r="C17" i="29"/>
  <c r="D22" i="30"/>
  <c r="D35" i="29"/>
  <c r="C24" i="33"/>
  <c r="D14" i="30"/>
  <c r="C39" i="29"/>
  <c r="D21" i="29"/>
  <c r="E21" i="29"/>
  <c r="F21" i="29"/>
  <c r="G21" i="29"/>
  <c r="D14" i="29"/>
  <c r="E14" i="29"/>
  <c r="F14" i="29"/>
  <c r="G14" i="29"/>
  <c r="E22" i="30"/>
  <c r="D36" i="29"/>
  <c r="E28" i="30"/>
  <c r="F20" i="29"/>
  <c r="E29" i="33"/>
  <c r="F9" i="35"/>
  <c r="F25" i="27"/>
  <c r="E35" i="29"/>
  <c r="D39" i="29"/>
  <c r="E25" i="30"/>
  <c r="D27" i="33"/>
  <c r="F22" i="30"/>
  <c r="E14" i="33"/>
  <c r="E36" i="29"/>
  <c r="D14" i="33"/>
  <c r="F25" i="30"/>
  <c r="D24" i="33"/>
  <c r="E14" i="30"/>
  <c r="E63" i="27"/>
  <c r="M25" i="27"/>
  <c r="G20" i="29"/>
  <c r="G29" i="33"/>
  <c r="F29" i="33"/>
  <c r="F30" i="29"/>
  <c r="F10" i="35"/>
  <c r="G11" i="35"/>
  <c r="E24" i="33"/>
  <c r="F14" i="30"/>
  <c r="F28" i="30"/>
  <c r="F35" i="29"/>
  <c r="G22" i="30"/>
  <c r="E27" i="33"/>
  <c r="F36" i="29"/>
  <c r="G25" i="30"/>
  <c r="F14" i="33"/>
  <c r="G9" i="35"/>
  <c r="G25" i="27"/>
  <c r="G35" i="29"/>
  <c r="F24" i="33"/>
  <c r="G14" i="30"/>
  <c r="G28" i="30"/>
  <c r="G27" i="33"/>
  <c r="G32" i="33"/>
  <c r="H15" i="30"/>
  <c r="F27" i="33"/>
  <c r="H25" i="30"/>
  <c r="G36" i="29"/>
  <c r="F63" i="27"/>
  <c r="N25" i="27"/>
  <c r="G30" i="29"/>
  <c r="G10" i="35"/>
  <c r="H22" i="30"/>
  <c r="H28" i="30"/>
  <c r="G17" i="29"/>
  <c r="F17" i="29"/>
  <c r="E17" i="29"/>
  <c r="D17" i="29"/>
  <c r="G31" i="29"/>
  <c r="H27" i="30"/>
  <c r="F31" i="29"/>
  <c r="E31" i="29"/>
  <c r="E39" i="29"/>
  <c r="F27" i="30"/>
  <c r="F39" i="29"/>
  <c r="G27" i="30"/>
  <c r="G39" i="29"/>
  <c r="D7" i="30"/>
  <c r="C43" i="29"/>
  <c r="B4" i="43"/>
  <c r="E7" i="30"/>
  <c r="D43" i="29"/>
  <c r="D11" i="33"/>
  <c r="C4" i="43"/>
  <c r="F7" i="30"/>
  <c r="E43" i="29"/>
  <c r="E11" i="33"/>
  <c r="D4" i="43"/>
  <c r="G7" i="30"/>
  <c r="F43" i="29"/>
  <c r="E22" i="29"/>
  <c r="E24" i="29"/>
  <c r="D22" i="29"/>
  <c r="D24" i="29"/>
  <c r="E24" i="27"/>
  <c r="L24" i="27"/>
  <c r="E4" i="43"/>
  <c r="F22" i="29"/>
  <c r="F24" i="29"/>
  <c r="F11" i="33"/>
  <c r="G11" i="33"/>
  <c r="E28" i="27"/>
  <c r="L28" i="27"/>
  <c r="E34" i="27"/>
  <c r="F32" i="30"/>
  <c r="F8" i="30"/>
  <c r="F13" i="33"/>
  <c r="D24" i="27"/>
  <c r="K24" i="27"/>
  <c r="E13" i="33"/>
  <c r="E12" i="33"/>
  <c r="F24" i="27"/>
  <c r="G22" i="29"/>
  <c r="G24" i="29"/>
  <c r="G13" i="33"/>
  <c r="F12" i="33"/>
  <c r="E6" i="33"/>
  <c r="E9" i="33"/>
  <c r="E62" i="27"/>
  <c r="M24" i="27"/>
  <c r="D17" i="43"/>
  <c r="D62" i="27"/>
  <c r="F28" i="27"/>
  <c r="M28" i="27"/>
  <c r="F34" i="27"/>
  <c r="G32" i="30"/>
  <c r="D28" i="27"/>
  <c r="K28" i="27"/>
  <c r="D34" i="27"/>
  <c r="E32" i="30"/>
  <c r="E36" i="27"/>
  <c r="E8" i="30"/>
  <c r="G8" i="30"/>
  <c r="C24" i="27"/>
  <c r="J24" i="27"/>
  <c r="E30" i="27"/>
  <c r="D6" i="33"/>
  <c r="D9" i="33"/>
  <c r="D12" i="33"/>
  <c r="F6" i="33"/>
  <c r="F9" i="33"/>
  <c r="D5" i="43"/>
  <c r="L30" i="27"/>
  <c r="E31" i="27"/>
  <c r="L31" i="27"/>
  <c r="C17" i="43"/>
  <c r="E66" i="27"/>
  <c r="E17" i="43"/>
  <c r="E37" i="27"/>
  <c r="D66" i="27"/>
  <c r="C62" i="27"/>
  <c r="D36" i="27"/>
  <c r="C28" i="27"/>
  <c r="J28" i="27"/>
  <c r="C34" i="27"/>
  <c r="D32" i="30"/>
  <c r="F36" i="27"/>
  <c r="D8" i="30"/>
  <c r="C6" i="33"/>
  <c r="C9" i="33"/>
  <c r="F9" i="30"/>
  <c r="B11" i="43"/>
  <c r="D30" i="27"/>
  <c r="F30" i="27"/>
  <c r="C5" i="43"/>
  <c r="E5" i="43"/>
  <c r="D31" i="27"/>
  <c r="K31" i="27"/>
  <c r="K30" i="27"/>
  <c r="F31" i="27"/>
  <c r="M31" i="27"/>
  <c r="M30" i="27"/>
  <c r="B17" i="43"/>
  <c r="E32" i="27"/>
  <c r="L32" i="27"/>
  <c r="E17" i="33"/>
  <c r="E19" i="33"/>
  <c r="F13" i="30"/>
  <c r="D37" i="27"/>
  <c r="C66" i="27"/>
  <c r="D68" i="27"/>
  <c r="F37" i="27"/>
  <c r="E68" i="27"/>
  <c r="C36" i="27"/>
  <c r="G9" i="30"/>
  <c r="E9" i="30"/>
  <c r="C24" i="29"/>
  <c r="C30" i="27"/>
  <c r="B5" i="43"/>
  <c r="F10" i="30"/>
  <c r="D32" i="27"/>
  <c r="J30" i="27"/>
  <c r="C31" i="27"/>
  <c r="J31" i="27"/>
  <c r="F17" i="33"/>
  <c r="F19" i="33"/>
  <c r="G13" i="30"/>
  <c r="E48" i="33"/>
  <c r="E35" i="27"/>
  <c r="F33" i="30"/>
  <c r="D69" i="27"/>
  <c r="D17" i="33"/>
  <c r="C37" i="27"/>
  <c r="E69" i="27"/>
  <c r="C68" i="27"/>
  <c r="E43" i="33"/>
  <c r="E45" i="33"/>
  <c r="F19" i="30"/>
  <c r="F32" i="27"/>
  <c r="M32" i="27"/>
  <c r="D9" i="30"/>
  <c r="D13" i="33"/>
  <c r="E49" i="33"/>
  <c r="F48" i="33"/>
  <c r="E70" i="27"/>
  <c r="C17" i="33"/>
  <c r="C19" i="33"/>
  <c r="D13" i="30"/>
  <c r="F43" i="33"/>
  <c r="F45" i="33"/>
  <c r="G19" i="30"/>
  <c r="C69" i="27"/>
  <c r="G10" i="30"/>
  <c r="F35" i="27"/>
  <c r="G33" i="30"/>
  <c r="C32" i="27"/>
  <c r="J32" i="27"/>
  <c r="D19" i="33"/>
  <c r="E13" i="30"/>
  <c r="D6" i="43"/>
  <c r="D48" i="33"/>
  <c r="F49" i="33"/>
  <c r="C48" i="33"/>
  <c r="D10" i="30"/>
  <c r="C35" i="27"/>
  <c r="D33" i="30"/>
  <c r="D43" i="33"/>
  <c r="D45" i="33"/>
  <c r="E19" i="30"/>
  <c r="C43" i="33"/>
  <c r="C45" i="33"/>
  <c r="D19" i="30"/>
  <c r="E6" i="43"/>
  <c r="C49" i="33"/>
  <c r="D49" i="33"/>
  <c r="B6" i="43"/>
  <c r="D23" i="30"/>
  <c r="C9" i="29"/>
  <c r="C65" i="29"/>
  <c r="C32" i="33"/>
  <c r="D15" i="30"/>
  <c r="D32" i="33"/>
  <c r="E15" i="30"/>
  <c r="C26" i="29"/>
  <c r="C42" i="29"/>
  <c r="C57" i="29"/>
  <c r="B22" i="43"/>
  <c r="C64" i="29"/>
  <c r="B16" i="43"/>
  <c r="D36" i="33"/>
  <c r="C36" i="33"/>
  <c r="C38" i="33"/>
  <c r="D17" i="30"/>
  <c r="E32" i="33"/>
  <c r="F15" i="30"/>
  <c r="F4" i="43"/>
  <c r="G24" i="27"/>
  <c r="G6" i="33"/>
  <c r="G9" i="33"/>
  <c r="N24" i="27"/>
  <c r="E36" i="33"/>
  <c r="C39" i="33"/>
  <c r="G34" i="27"/>
  <c r="H32" i="30"/>
  <c r="F62" i="27"/>
  <c r="H8" i="30"/>
  <c r="G28" i="27"/>
  <c r="N28" i="27"/>
  <c r="F32" i="33"/>
  <c r="G15" i="30"/>
  <c r="C49" i="29"/>
  <c r="D37" i="33"/>
  <c r="D38" i="33"/>
  <c r="E17" i="30"/>
  <c r="F66" i="27"/>
  <c r="F17" i="43"/>
  <c r="F36" i="33"/>
  <c r="D29" i="30"/>
  <c r="C61" i="29"/>
  <c r="C60" i="29"/>
  <c r="G36" i="27"/>
  <c r="F5" i="43"/>
  <c r="G30" i="27"/>
  <c r="C51" i="29"/>
  <c r="N30" i="27"/>
  <c r="G31" i="27"/>
  <c r="N31" i="27"/>
  <c r="C68" i="29"/>
  <c r="B23" i="43"/>
  <c r="B21" i="43"/>
  <c r="G37" i="27"/>
  <c r="F68" i="27"/>
  <c r="H9" i="30"/>
  <c r="C53" i="29"/>
  <c r="F69" i="27"/>
  <c r="G17" i="33"/>
  <c r="G19" i="33"/>
  <c r="H13" i="30"/>
  <c r="G32" i="27"/>
  <c r="N32" i="27"/>
  <c r="G48" i="33"/>
  <c r="G43" i="33"/>
  <c r="G45" i="33"/>
  <c r="H19" i="30"/>
  <c r="G36" i="33"/>
  <c r="G35" i="27"/>
  <c r="H33" i="30"/>
  <c r="F70" i="27"/>
  <c r="H10" i="30"/>
  <c r="G49" i="33"/>
  <c r="F6" i="43"/>
  <c r="D7" i="29"/>
  <c r="E23" i="30"/>
  <c r="D35" i="27"/>
  <c r="E33" i="30"/>
  <c r="C70" i="27"/>
  <c r="E10" i="30"/>
  <c r="K32" i="27"/>
  <c r="D70" i="27"/>
  <c r="D9" i="29"/>
  <c r="C6" i="43"/>
  <c r="E7" i="29"/>
  <c r="F7" i="29"/>
  <c r="E9" i="29"/>
  <c r="F23" i="30"/>
  <c r="C22" i="43"/>
  <c r="D64" i="29"/>
  <c r="C16" i="43"/>
  <c r="D57" i="29"/>
  <c r="D65" i="29"/>
  <c r="D26" i="29"/>
  <c r="E64" i="29"/>
  <c r="D16" i="43"/>
  <c r="E65" i="29"/>
  <c r="E26" i="29"/>
  <c r="E57" i="29"/>
  <c r="D22" i="43"/>
  <c r="D42" i="29"/>
  <c r="G23" i="30"/>
  <c r="G7" i="29"/>
  <c r="F9" i="29"/>
  <c r="E42" i="29"/>
  <c r="F65" i="29"/>
  <c r="E22" i="43"/>
  <c r="F64" i="29"/>
  <c r="E16" i="43"/>
  <c r="F57" i="29"/>
  <c r="F26" i="29"/>
  <c r="E37" i="33"/>
  <c r="E38" i="33"/>
  <c r="F17" i="30"/>
  <c r="D39" i="33"/>
  <c r="D49" i="29"/>
  <c r="H23" i="30"/>
  <c r="G9" i="29"/>
  <c r="E39" i="33"/>
  <c r="F42" i="29"/>
  <c r="D61" i="29"/>
  <c r="E29" i="30"/>
  <c r="D51" i="29"/>
  <c r="D60" i="29"/>
  <c r="G65" i="29"/>
  <c r="G64" i="29"/>
  <c r="F16" i="43"/>
  <c r="G57" i="29"/>
  <c r="G26" i="29"/>
  <c r="F22" i="43"/>
  <c r="E49" i="29"/>
  <c r="F37" i="33"/>
  <c r="F38" i="33"/>
  <c r="G17" i="30"/>
  <c r="F39" i="33"/>
  <c r="G37" i="33"/>
  <c r="G38" i="33"/>
  <c r="H17" i="30"/>
  <c r="F49" i="29"/>
  <c r="F29" i="30"/>
  <c r="E51" i="29"/>
  <c r="E61" i="29"/>
  <c r="E60" i="29"/>
  <c r="G42" i="29"/>
  <c r="G49" i="29"/>
  <c r="D68" i="29"/>
  <c r="C21" i="43"/>
  <c r="C23" i="43"/>
  <c r="D53" i="29"/>
  <c r="F61" i="29"/>
  <c r="F60" i="29"/>
  <c r="G29" i="30"/>
  <c r="F51" i="29"/>
  <c r="D21" i="43"/>
  <c r="E68" i="29"/>
  <c r="D23" i="43"/>
  <c r="E53" i="29"/>
  <c r="G39" i="33"/>
  <c r="G51" i="29"/>
  <c r="G60" i="29"/>
  <c r="G61" i="29"/>
  <c r="H29" i="30"/>
  <c r="F23" i="43"/>
  <c r="F21" i="43"/>
  <c r="G68" i="29"/>
  <c r="G53" i="29"/>
  <c r="F68" i="29"/>
  <c r="E23" i="43"/>
  <c r="E21" i="43"/>
  <c r="F53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8" authorId="0" shapeId="0" xr:uid="{00000000-0006-0000-0600-000001000000}">
      <text>
        <r>
          <rPr>
            <b/>
            <sz val="9"/>
            <color indexed="81"/>
            <rFont val="Calibri"/>
            <family val="2"/>
          </rPr>
          <t>It measures how much investors get for every Rs. Of Sales, Higher the better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<sst xmlns="http://schemas.openxmlformats.org/spreadsheetml/2006/main" count="437" uniqueCount="252">
  <si>
    <t>Balance Sheet</t>
  </si>
  <si>
    <t>Operating Cash Flow</t>
  </si>
  <si>
    <t>Cash Flow Statement</t>
  </si>
  <si>
    <t>Revenue</t>
  </si>
  <si>
    <t>PARTICULARS</t>
  </si>
  <si>
    <t xml:space="preserve">PROJECTION RESULTS </t>
  </si>
  <si>
    <t xml:space="preserve">Other Income </t>
  </si>
  <si>
    <t xml:space="preserve">EXPENSES </t>
  </si>
  <si>
    <t xml:space="preserve">Depreciation </t>
  </si>
  <si>
    <t>EBIT</t>
  </si>
  <si>
    <t xml:space="preserve">Profit after Tax </t>
  </si>
  <si>
    <t>EBITDA%</t>
  </si>
  <si>
    <t>PAT%</t>
  </si>
  <si>
    <t xml:space="preserve">EBITDA / Operating Profit </t>
  </si>
  <si>
    <t>Earnings Before Tax (EBT )</t>
  </si>
  <si>
    <t>Description</t>
  </si>
  <si>
    <t>Summary</t>
  </si>
  <si>
    <t>Financial snapshot of the company</t>
  </si>
  <si>
    <t>Profit &amp; Loss A/c</t>
  </si>
  <si>
    <t>Historical and forecasted income statement</t>
  </si>
  <si>
    <t>Historical and forecasted balance sheet</t>
  </si>
  <si>
    <t>Forecasted cash flow statement</t>
  </si>
  <si>
    <t>Debt Schedule</t>
  </si>
  <si>
    <t>Fixed Asset &amp; Depreciation Schedule</t>
  </si>
  <si>
    <t>(NAME OF THE COMPANY)</t>
  </si>
  <si>
    <t>Particulars</t>
  </si>
  <si>
    <t>S.No.</t>
  </si>
  <si>
    <t xml:space="preserve">Interest including finance charges </t>
  </si>
  <si>
    <t xml:space="preserve">Foreign exchange gain/(loss) </t>
  </si>
  <si>
    <t xml:space="preserve">Interest Cover </t>
  </si>
  <si>
    <t xml:space="preserve">Financial leverage </t>
  </si>
  <si>
    <t xml:space="preserve">Growth Analysis YOY </t>
  </si>
  <si>
    <t xml:space="preserve">P&amp;L </t>
  </si>
  <si>
    <t>EBITDA</t>
  </si>
  <si>
    <t>PBT</t>
  </si>
  <si>
    <t>PAT</t>
  </si>
  <si>
    <t xml:space="preserve">Cash Flow </t>
  </si>
  <si>
    <t>Net Cash Flow</t>
  </si>
  <si>
    <t>Capex</t>
  </si>
  <si>
    <t>Free Cash Flow to Firm</t>
  </si>
  <si>
    <t xml:space="preserve">Balance Sheet </t>
  </si>
  <si>
    <t>Share Capital</t>
  </si>
  <si>
    <t>Reserves &amp; Surplus</t>
  </si>
  <si>
    <t>Total Debt</t>
  </si>
  <si>
    <t>Net Fixed Assets</t>
  </si>
  <si>
    <t>Deferred tax assets, net</t>
  </si>
  <si>
    <t>Net Current Assets</t>
  </si>
  <si>
    <t>Margins</t>
  </si>
  <si>
    <t xml:space="preserve">EBITDA </t>
  </si>
  <si>
    <t xml:space="preserve">Financial Summary </t>
  </si>
  <si>
    <t>Shareholders Funds</t>
  </si>
  <si>
    <t>Secured Loans</t>
  </si>
  <si>
    <t>Unsecured Loans</t>
  </si>
  <si>
    <t xml:space="preserve">Share Capital </t>
  </si>
  <si>
    <t>Total Shareholder funds(A)</t>
  </si>
  <si>
    <t xml:space="preserve">Deferred Tax liabilities </t>
  </si>
  <si>
    <t xml:space="preserve">Long Term provisions </t>
  </si>
  <si>
    <t xml:space="preserve">Short Term borrowings </t>
  </si>
  <si>
    <t xml:space="preserve">Short term provisions </t>
  </si>
  <si>
    <t xml:space="preserve">FORECAST PERIOD </t>
  </si>
  <si>
    <t>Non - Current Assets</t>
  </si>
  <si>
    <t xml:space="preserve">Gross Fixed Assets </t>
  </si>
  <si>
    <t xml:space="preserve">less: Accumulated depreciation </t>
  </si>
  <si>
    <t xml:space="preserve">Net Fixed Assets </t>
  </si>
  <si>
    <t xml:space="preserve">Long Term loans &amp; advances </t>
  </si>
  <si>
    <t xml:space="preserve">Long term Investments </t>
  </si>
  <si>
    <t xml:space="preserve">Intangible assets </t>
  </si>
  <si>
    <t xml:space="preserve">Deferred tax assets </t>
  </si>
  <si>
    <t xml:space="preserve">Other Non-current assets </t>
  </si>
  <si>
    <t xml:space="preserve">Current Asset </t>
  </si>
  <si>
    <t xml:space="preserve">Cash </t>
  </si>
  <si>
    <t xml:space="preserve">Inventory </t>
  </si>
  <si>
    <t xml:space="preserve">Short term loans &amp; advances </t>
  </si>
  <si>
    <t xml:space="preserve">Other current assets </t>
  </si>
  <si>
    <t>Total Non-Current Asset (A)</t>
  </si>
  <si>
    <t>Total Current Assets (B)</t>
  </si>
  <si>
    <t>Total Assets (A+B)</t>
  </si>
  <si>
    <t>Short term Investments</t>
  </si>
  <si>
    <t xml:space="preserve">Sundry Creditors </t>
  </si>
  <si>
    <t xml:space="preserve">Sundry Debtors </t>
  </si>
  <si>
    <t xml:space="preserve">Check </t>
  </si>
  <si>
    <t>Return On Equity (%)</t>
  </si>
  <si>
    <t xml:space="preserve">Working Capital </t>
  </si>
  <si>
    <t xml:space="preserve">Liquidity Ratio </t>
  </si>
  <si>
    <t xml:space="preserve">Current Ratio </t>
  </si>
  <si>
    <t xml:space="preserve">Capital Structure ratio </t>
  </si>
  <si>
    <t>Debt Equity Ratio(Times)</t>
  </si>
  <si>
    <t>Debt to Total Funds(%)</t>
  </si>
  <si>
    <t xml:space="preserve">BALANCE SHEET </t>
  </si>
  <si>
    <t xml:space="preserve">CASH FLOW STATEMENT </t>
  </si>
  <si>
    <t xml:space="preserve">INCOME STATEMENT </t>
  </si>
  <si>
    <t>Cash flows from operating activities:</t>
  </si>
  <si>
    <t>Adjustments:</t>
  </si>
  <si>
    <t>Loss /(profit) on sale of fixed assets</t>
  </si>
  <si>
    <t>Effect of exchange differences on translation of foreign currency cash and cash equivalents</t>
  </si>
  <si>
    <t>Operating profit before working capital changes</t>
  </si>
  <si>
    <t>Decrease/(Increase) in sundry debtors</t>
  </si>
  <si>
    <t>(Decrease)/Increase in current liabilities and provisions</t>
  </si>
  <si>
    <t>Net cash provided by / (used in) operating activities</t>
  </si>
  <si>
    <t>Purchase of fixed assets</t>
  </si>
  <si>
    <t>Net cash Provided/ (used) in investing activities</t>
  </si>
  <si>
    <t>Cash flow from financing activities</t>
  </si>
  <si>
    <t>Issue of share capital (net of issue expenses paid)</t>
  </si>
  <si>
    <t>Interest paid on loans</t>
  </si>
  <si>
    <t>Net cash Provided/(used) by financing activities</t>
  </si>
  <si>
    <t>Net increase/(decrease) in cash and cash equivalents</t>
  </si>
  <si>
    <t>Cash and cash equivalents at the beginning of the year</t>
  </si>
  <si>
    <t>Cash and cash equivalents at the end of the year</t>
  </si>
  <si>
    <t>Calculation of Free Cash Flow</t>
  </si>
  <si>
    <t>Capital expenditure</t>
  </si>
  <si>
    <t>Free Cash Flow</t>
  </si>
  <si>
    <t>Cash Flow Ratios</t>
  </si>
  <si>
    <t>Free Cash Flow / Operating Cash Flow</t>
  </si>
  <si>
    <t>Income taxes paid</t>
  </si>
  <si>
    <t xml:space="preserve">Decrease/(Increase) in Inventories </t>
  </si>
  <si>
    <t xml:space="preserve">Decrease/(Increase) in Other Current assets </t>
  </si>
  <si>
    <t xml:space="preserve">Operating Cash Flow / Sales </t>
  </si>
  <si>
    <t>Cash flows from investing activities</t>
  </si>
  <si>
    <t xml:space="preserve">Quick Ratio </t>
  </si>
  <si>
    <t>Opening Gross</t>
  </si>
  <si>
    <t>Additions</t>
  </si>
  <si>
    <t>Deletions</t>
  </si>
  <si>
    <t>Closing Gross</t>
  </si>
  <si>
    <t>Accumulated Depreciation</t>
  </si>
  <si>
    <t>Net value</t>
  </si>
  <si>
    <t>Current Depreciation</t>
  </si>
  <si>
    <t>From Banks</t>
  </si>
  <si>
    <t>Term Loans</t>
  </si>
  <si>
    <t>Other Loans</t>
  </si>
  <si>
    <t>Total Secured Loans</t>
  </si>
  <si>
    <t>Total Unsecured Loan</t>
  </si>
  <si>
    <t xml:space="preserve">Interest Expense </t>
  </si>
  <si>
    <t>Finance lease obligation</t>
  </si>
  <si>
    <t xml:space="preserve">Total Debt </t>
  </si>
  <si>
    <t>CAPEX  Schedule</t>
  </si>
  <si>
    <t xml:space="preserve">Direct Material </t>
  </si>
  <si>
    <t xml:space="preserve">Units </t>
  </si>
  <si>
    <t xml:space="preserve">Total Direct Material Cost </t>
  </si>
  <si>
    <t xml:space="preserve">Direct Labour </t>
  </si>
  <si>
    <t xml:space="preserve">No of Employees </t>
  </si>
  <si>
    <t xml:space="preserve">Total Labour Cost </t>
  </si>
  <si>
    <t xml:space="preserve">Direct Expenses </t>
  </si>
  <si>
    <t xml:space="preserve">Employee Expenses </t>
  </si>
  <si>
    <t xml:space="preserve">Administration </t>
  </si>
  <si>
    <t xml:space="preserve">Selling &amp; Distribution </t>
  </si>
  <si>
    <t xml:space="preserve">Marketing </t>
  </si>
  <si>
    <t xml:space="preserve">Research &amp; Development </t>
  </si>
  <si>
    <t xml:space="preserve">Rent </t>
  </si>
  <si>
    <t xml:space="preserve">Telephone expenses </t>
  </si>
  <si>
    <t xml:space="preserve">Electricity </t>
  </si>
  <si>
    <t xml:space="preserve">Printing &amp; Stationery </t>
  </si>
  <si>
    <t xml:space="preserve">Audit fees </t>
  </si>
  <si>
    <t>Sales Commissions</t>
  </si>
  <si>
    <t xml:space="preserve">Travelling expenses </t>
  </si>
  <si>
    <t xml:space="preserve">Advertisement </t>
  </si>
  <si>
    <t xml:space="preserve">Total  Cost  Per year </t>
  </si>
  <si>
    <t xml:space="preserve">Average Cost Per employee </t>
  </si>
  <si>
    <t xml:space="preserve">Average Cost Per unit </t>
  </si>
  <si>
    <t xml:space="preserve">REVENUE PROJECTIONS </t>
  </si>
  <si>
    <t xml:space="preserve">Analysis of Revenue projections </t>
  </si>
  <si>
    <t xml:space="preserve">Graphs of Revenue , Expenses , Working Capital </t>
  </si>
  <si>
    <t xml:space="preserve">Debt &amp; Interest cost schedule </t>
  </si>
  <si>
    <t>EBITDA Margin</t>
  </si>
  <si>
    <t>PAT Margin</t>
  </si>
  <si>
    <t>Debtor days</t>
  </si>
  <si>
    <t>Creditor days</t>
  </si>
  <si>
    <t>Inventory days</t>
  </si>
  <si>
    <t>Total Debt to Equity</t>
  </si>
  <si>
    <t>RoA (%)</t>
  </si>
  <si>
    <t>RoE (%)</t>
  </si>
  <si>
    <t>RoCE (%)</t>
  </si>
  <si>
    <t xml:space="preserve">Turnover Ratio </t>
  </si>
  <si>
    <t xml:space="preserve">Asset Turnover </t>
  </si>
  <si>
    <t xml:space="preserve">Charts </t>
  </si>
  <si>
    <t>RATIOS</t>
  </si>
  <si>
    <t>CAPEX SCHEDULE</t>
  </si>
  <si>
    <t>End of Sheet</t>
  </si>
  <si>
    <t>Proceeds/Repayment of loans</t>
  </si>
  <si>
    <t>Total Revenue From Operations/Services</t>
  </si>
  <si>
    <t>Revenue From Operations/Services</t>
  </si>
  <si>
    <t>CALCULATION</t>
  </si>
  <si>
    <t>REVENUE</t>
  </si>
  <si>
    <t>TOTAL REVENUE FROM OPERATIONS/SERVICES</t>
  </si>
  <si>
    <t xml:space="preserve">Product Development Expenses/ Operating Expenses </t>
  </si>
  <si>
    <t xml:space="preserve">Total Product Development Expenses/ Operating Expenses </t>
  </si>
  <si>
    <t xml:space="preserve">Total Employee Expenses </t>
  </si>
  <si>
    <t xml:space="preserve">General &amp; Administrative Expenses </t>
  </si>
  <si>
    <t xml:space="preserve">Total General &amp; Administrative Expenses </t>
  </si>
  <si>
    <t xml:space="preserve">Selling &amp; Marketing Expenses </t>
  </si>
  <si>
    <t xml:space="preserve">Total Selling &amp; Marketing Expenses </t>
  </si>
  <si>
    <t>Other Direct Expenses 1</t>
  </si>
  <si>
    <t>Other Direct Expenses 2</t>
  </si>
  <si>
    <t>Other Direct Expenses 3</t>
  </si>
  <si>
    <t>Other Employees 1</t>
  </si>
  <si>
    <t>Other Employees 2</t>
  </si>
  <si>
    <t>Other Employees 3</t>
  </si>
  <si>
    <t>Other administration expenses 1</t>
  </si>
  <si>
    <t>Other administration expenses 2</t>
  </si>
  <si>
    <t>Other administration expenses 3</t>
  </si>
  <si>
    <t>Digital Marketing Cost</t>
  </si>
  <si>
    <t>Logistics expenses</t>
  </si>
  <si>
    <t>Other expenses 1</t>
  </si>
  <si>
    <t>Other expenses 2</t>
  </si>
  <si>
    <t xml:space="preserve">TOTAL OPERATING EXPENSES </t>
  </si>
  <si>
    <t xml:space="preserve">Employee Cost </t>
  </si>
  <si>
    <t>Other Income</t>
  </si>
  <si>
    <t>Intangible assets</t>
  </si>
  <si>
    <t>Additions - Intangible</t>
  </si>
  <si>
    <t>Equity funds raised</t>
  </si>
  <si>
    <t>Balancing Figure</t>
  </si>
  <si>
    <t xml:space="preserve">Revenues </t>
  </si>
  <si>
    <t>Interest cover</t>
  </si>
  <si>
    <t xml:space="preserve">Realised Foreign Exchange Gain/(Loss) </t>
  </si>
  <si>
    <t>Product Development Expenses/ Operating Expenses/Raw Material</t>
  </si>
  <si>
    <t>Cash Flow from Operations</t>
  </si>
  <si>
    <t>Cash Flow from Investing</t>
  </si>
  <si>
    <t>Cash Flow from Financing</t>
  </si>
  <si>
    <t>Equity Funds Raised</t>
  </si>
  <si>
    <t>This colour represent Output</t>
  </si>
  <si>
    <t>This colour represent Input</t>
  </si>
  <si>
    <t>Note For Developers</t>
  </si>
  <si>
    <t>This colour represent - Cell name can be changed</t>
  </si>
  <si>
    <t>Other expenses 3</t>
  </si>
  <si>
    <t>Average Interest Rate (%)</t>
  </si>
  <si>
    <t>Reserve &amp; Surplus</t>
  </si>
  <si>
    <t xml:space="preserve">Equity Funds Raised </t>
  </si>
  <si>
    <t>Expenses Projection</t>
  </si>
  <si>
    <t>Detailed Cost breakup for projections</t>
  </si>
  <si>
    <t>Revenue Projections</t>
  </si>
  <si>
    <t xml:space="preserve">Analysis as % of Revenue </t>
  </si>
  <si>
    <t>Creditor Period Days</t>
  </si>
  <si>
    <t>Debtor period  Days</t>
  </si>
  <si>
    <t>Inventory Period Days</t>
  </si>
  <si>
    <t>Growth Projections %</t>
  </si>
  <si>
    <t>EXPENSES PROJECTIONS</t>
  </si>
  <si>
    <t>Income Tax Rate</t>
  </si>
  <si>
    <t xml:space="preserve">Growth Projections </t>
  </si>
  <si>
    <t>CALCULATIONS</t>
  </si>
  <si>
    <t>Year 1</t>
  </si>
  <si>
    <t>Year 2</t>
  </si>
  <si>
    <t>Year 3</t>
  </si>
  <si>
    <t>Year 4</t>
  </si>
  <si>
    <t>Year 5</t>
  </si>
  <si>
    <t>Average Depreciation Rate (%)</t>
  </si>
  <si>
    <t xml:space="preserve">Provision for Income Tax </t>
  </si>
  <si>
    <t xml:space="preserve">Non- Current Liabilities </t>
  </si>
  <si>
    <t xml:space="preserve">Other Non- Current Liabilities </t>
  </si>
  <si>
    <t>Total Non Current Liabilities (B)</t>
  </si>
  <si>
    <t xml:space="preserve">Current Liabilities </t>
  </si>
  <si>
    <t xml:space="preserve">Other Current Liabilities </t>
  </si>
  <si>
    <t>Total Current Liabilities (C)</t>
  </si>
  <si>
    <t>TOTAL LIABILITIES (A+B+C)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</si>
</sst>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.00_);_(* \(#,##0.00\);_(* &quot;-&quot;??_);_(@_)"/>
    <numFmt numFmtId="167" formatCode="_(* #,##0_);_(* \(#,##0\);_(* &quot;-&quot;??_);_(@_)"/>
    <numFmt numFmtId="168" formatCode="_ &quot;₹&quot;\ * #,##0_ ;_ &quot;₹&quot;\ * \-#,##0_ ;_ &quot;₹&quot;\ * &quot;-&quot;??_ ;_ @_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9" tint="9.9978637043366805E-2"/>
      <name val="Calibri"/>
      <family val="2"/>
      <scheme val="minor"/>
    </font>
    <font>
      <i/>
      <sz val="11"/>
      <color theme="9" tint="9.9978637043366805E-2"/>
      <name val="Calibri"/>
      <family val="2"/>
      <scheme val="minor"/>
    </font>
    <font>
      <b/>
      <sz val="9"/>
      <color indexed="81"/>
      <name val="Calibri"/>
      <family val="2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MT"/>
      <family val="2"/>
    </font>
    <font>
      <b/>
      <sz val="12"/>
      <color theme="3" tint="-0.249977111117893"/>
      <name val="ArialMT"/>
      <family val="2"/>
    </font>
    <font>
      <b/>
      <sz val="12"/>
      <color theme="1"/>
      <name val="ArialMT"/>
      <family val="2"/>
    </font>
    <font>
      <sz val="12"/>
      <color theme="1"/>
      <name val="Calibri Light"/>
      <family val="2"/>
      <scheme val="maj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7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0" fillId="0" borderId="0"/>
    <xf numFmtId="43" fontId="20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26" fillId="0" borderId="0"/>
  </cellStyleXfs>
  <cellXfs count="251">
    <xf numFmtId="0" fontId="0" fillId="0" borderId="0" xfId="0"/>
    <xf numFmtId="0" fontId="0" fillId="0" borderId="0" xfId="0" applyBorder="1"/>
    <xf numFmtId="0" fontId="0" fillId="0" borderId="1" xfId="0" applyBorder="1"/>
    <xf numFmtId="0" fontId="6" fillId="0" borderId="0" xfId="0" applyFont="1" applyAlignment="1">
      <alignment vertical="center"/>
    </xf>
    <xf numFmtId="167" fontId="1" fillId="0" borderId="0" xfId="1" applyNumberFormat="1"/>
    <xf numFmtId="167" fontId="1" fillId="0" borderId="1" xfId="1" applyNumberFormat="1" applyBorder="1"/>
    <xf numFmtId="0" fontId="0" fillId="2" borderId="0" xfId="0" applyFill="1"/>
    <xf numFmtId="167" fontId="0" fillId="0" borderId="0" xfId="0" applyNumberFormat="1" applyBorder="1"/>
    <xf numFmtId="0" fontId="22" fillId="0" borderId="0" xfId="0" applyFont="1"/>
    <xf numFmtId="0" fontId="23" fillId="0" borderId="0" xfId="0" applyFont="1"/>
    <xf numFmtId="0" fontId="0" fillId="0" borderId="0" xfId="0" applyFont="1"/>
    <xf numFmtId="0" fontId="26" fillId="0" borderId="0" xfId="13"/>
    <xf numFmtId="0" fontId="5" fillId="2" borderId="0" xfId="0" applyFont="1" applyFill="1" applyBorder="1"/>
    <xf numFmtId="0" fontId="26" fillId="2" borderId="0" xfId="13" applyFill="1"/>
    <xf numFmtId="0" fontId="26" fillId="2" borderId="0" xfId="13" applyFill="1" applyBorder="1"/>
    <xf numFmtId="9" fontId="29" fillId="0" borderId="0" xfId="13" applyNumberFormat="1" applyFont="1"/>
    <xf numFmtId="0" fontId="0" fillId="0" borderId="0" xfId="0" applyFont="1" applyFill="1" applyBorder="1"/>
    <xf numFmtId="0" fontId="0" fillId="0" borderId="0" xfId="0" applyFont="1" applyBorder="1"/>
    <xf numFmtId="0" fontId="0" fillId="0" borderId="12" xfId="0" applyFont="1" applyBorder="1"/>
    <xf numFmtId="0" fontId="4" fillId="7" borderId="9" xfId="0" applyFont="1" applyFill="1" applyBorder="1"/>
    <xf numFmtId="0" fontId="4" fillId="7" borderId="10" xfId="0" applyFont="1" applyFill="1" applyBorder="1"/>
    <xf numFmtId="0" fontId="0" fillId="0" borderId="14" xfId="0" applyBorder="1"/>
    <xf numFmtId="0" fontId="0" fillId="2" borderId="0" xfId="0" applyFont="1" applyFill="1" applyBorder="1"/>
    <xf numFmtId="0" fontId="0" fillId="2" borderId="0" xfId="0" applyFont="1" applyFill="1"/>
    <xf numFmtId="0" fontId="0" fillId="0" borderId="12" xfId="0" applyBorder="1"/>
    <xf numFmtId="0" fontId="0" fillId="0" borderId="13" xfId="0" applyBorder="1"/>
    <xf numFmtId="0" fontId="25" fillId="2" borderId="0" xfId="0" applyFont="1" applyFill="1" applyBorder="1"/>
    <xf numFmtId="16" fontId="0" fillId="0" borderId="0" xfId="0" applyNumberFormat="1"/>
    <xf numFmtId="0" fontId="0" fillId="2" borderId="11" xfId="0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167" fontId="1" fillId="0" borderId="0" xfId="1" applyNumberFormat="1" applyBorder="1"/>
    <xf numFmtId="0" fontId="4" fillId="7" borderId="0" xfId="0" applyFont="1" applyFill="1" applyBorder="1"/>
    <xf numFmtId="0" fontId="4" fillId="5" borderId="0" xfId="0" applyFont="1" applyFill="1"/>
    <xf numFmtId="0" fontId="0" fillId="0" borderId="2" xfId="0" applyBorder="1"/>
    <xf numFmtId="167" fontId="7" fillId="0" borderId="0" xfId="1" applyNumberFormat="1" applyFont="1" applyBorder="1"/>
    <xf numFmtId="0" fontId="0" fillId="0" borderId="5" xfId="0" applyBorder="1"/>
    <xf numFmtId="0" fontId="10" fillId="6" borderId="0" xfId="0" applyFont="1" applyFill="1" applyBorder="1" applyAlignment="1">
      <alignment horizontal="center"/>
    </xf>
    <xf numFmtId="0" fontId="33" fillId="0" borderId="0" xfId="5" applyFont="1" applyBorder="1"/>
    <xf numFmtId="0" fontId="0" fillId="0" borderId="0" xfId="0" applyFont="1" applyBorder="1" applyAlignment="1">
      <alignment horizontal="center"/>
    </xf>
    <xf numFmtId="167" fontId="1" fillId="0" borderId="3" xfId="1" applyNumberFormat="1" applyBorder="1"/>
    <xf numFmtId="167" fontId="7" fillId="0" borderId="3" xfId="1" applyNumberFormat="1" applyFont="1" applyBorder="1"/>
    <xf numFmtId="9" fontId="0" fillId="0" borderId="0" xfId="2" applyFont="1" applyBorder="1"/>
    <xf numFmtId="9" fontId="0" fillId="0" borderId="12" xfId="2" applyFont="1" applyBorder="1"/>
    <xf numFmtId="166" fontId="0" fillId="0" borderId="0" xfId="0" applyNumberFormat="1" applyBorder="1"/>
    <xf numFmtId="167" fontId="0" fillId="2" borderId="0" xfId="0" applyNumberFormat="1" applyFont="1" applyFill="1" applyBorder="1"/>
    <xf numFmtId="167" fontId="0" fillId="0" borderId="12" xfId="0" applyNumberFormat="1" applyBorder="1"/>
    <xf numFmtId="167" fontId="0" fillId="0" borderId="0" xfId="0" applyNumberFormat="1" applyFont="1" applyFill="1" applyBorder="1"/>
    <xf numFmtId="9" fontId="0" fillId="2" borderId="0" xfId="2" applyFont="1" applyFill="1" applyBorder="1"/>
    <xf numFmtId="166" fontId="0" fillId="0" borderId="14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167" fontId="0" fillId="2" borderId="12" xfId="0" applyNumberFormat="1" applyFont="1" applyFill="1" applyBorder="1"/>
    <xf numFmtId="0" fontId="0" fillId="2" borderId="15" xfId="0" applyFill="1" applyBorder="1"/>
    <xf numFmtId="167" fontId="1" fillId="9" borderId="17" xfId="1" applyNumberFormat="1" applyFill="1" applyBorder="1"/>
    <xf numFmtId="167" fontId="1" fillId="9" borderId="7" xfId="1" applyNumberFormat="1" applyFill="1" applyBorder="1"/>
    <xf numFmtId="167" fontId="1" fillId="9" borderId="0" xfId="1" applyNumberFormat="1" applyFill="1" applyBorder="1"/>
    <xf numFmtId="167" fontId="1" fillId="9" borderId="3" xfId="1" applyNumberFormat="1" applyFill="1" applyBorder="1"/>
    <xf numFmtId="167" fontId="1" fillId="9" borderId="1" xfId="1" applyNumberFormat="1" applyFill="1" applyBorder="1"/>
    <xf numFmtId="167" fontId="1" fillId="9" borderId="5" xfId="1" applyNumberFormat="1" applyFill="1" applyBorder="1"/>
    <xf numFmtId="9" fontId="1" fillId="9" borderId="17" xfId="2" applyFill="1" applyBorder="1"/>
    <xf numFmtId="9" fontId="1" fillId="9" borderId="7" xfId="2" applyFill="1" applyBorder="1"/>
    <xf numFmtId="9" fontId="1" fillId="9" borderId="1" xfId="2" applyFill="1" applyBorder="1"/>
    <xf numFmtId="9" fontId="1" fillId="9" borderId="5" xfId="2" applyFill="1" applyBorder="1"/>
    <xf numFmtId="0" fontId="0" fillId="0" borderId="3" xfId="0" applyBorder="1"/>
    <xf numFmtId="0" fontId="0" fillId="9" borderId="2" xfId="0" applyFill="1" applyBorder="1"/>
    <xf numFmtId="0" fontId="0" fillId="10" borderId="4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2" xfId="0" applyFont="1" applyFill="1" applyBorder="1"/>
    <xf numFmtId="167" fontId="0" fillId="9" borderId="0" xfId="0" applyNumberFormat="1" applyFont="1" applyFill="1" applyBorder="1"/>
    <xf numFmtId="167" fontId="0" fillId="9" borderId="12" xfId="0" applyNumberFormat="1" applyFont="1" applyFill="1" applyBorder="1"/>
    <xf numFmtId="9" fontId="0" fillId="10" borderId="0" xfId="2" applyFont="1" applyFill="1" applyBorder="1"/>
    <xf numFmtId="9" fontId="0" fillId="10" borderId="12" xfId="2" applyFont="1" applyFill="1" applyBorder="1"/>
    <xf numFmtId="167" fontId="0" fillId="0" borderId="12" xfId="0" applyNumberFormat="1" applyFont="1" applyFill="1" applyBorder="1"/>
    <xf numFmtId="167" fontId="4" fillId="9" borderId="0" xfId="0" applyNumberFormat="1" applyFont="1" applyFill="1" applyBorder="1"/>
    <xf numFmtId="9" fontId="0" fillId="9" borderId="0" xfId="2" applyFont="1" applyFill="1" applyBorder="1"/>
    <xf numFmtId="165" fontId="0" fillId="9" borderId="0" xfId="0" applyNumberFormat="1" applyFont="1" applyFill="1" applyBorder="1"/>
    <xf numFmtId="165" fontId="0" fillId="9" borderId="14" xfId="0" applyNumberFormat="1" applyFont="1" applyFill="1" applyBorder="1"/>
    <xf numFmtId="167" fontId="4" fillId="9" borderId="12" xfId="0" applyNumberFormat="1" applyFont="1" applyFill="1" applyBorder="1"/>
    <xf numFmtId="9" fontId="0" fillId="9" borderId="12" xfId="2" applyFont="1" applyFill="1" applyBorder="1"/>
    <xf numFmtId="165" fontId="0" fillId="9" borderId="12" xfId="0" applyNumberFormat="1" applyFont="1" applyFill="1" applyBorder="1"/>
    <xf numFmtId="165" fontId="0" fillId="9" borderId="15" xfId="0" applyNumberFormat="1" applyFont="1" applyFill="1" applyBorder="1"/>
    <xf numFmtId="0" fontId="0" fillId="2" borderId="12" xfId="0" applyFont="1" applyFill="1" applyBorder="1"/>
    <xf numFmtId="9" fontId="0" fillId="9" borderId="14" xfId="2" applyFont="1" applyFill="1" applyBorder="1"/>
    <xf numFmtId="9" fontId="0" fillId="9" borderId="15" xfId="2" applyFont="1" applyFill="1" applyBorder="1"/>
    <xf numFmtId="0" fontId="0" fillId="2" borderId="0" xfId="0" applyFill="1" applyBorder="1"/>
    <xf numFmtId="0" fontId="0" fillId="2" borderId="12" xfId="0" applyFill="1" applyBorder="1"/>
    <xf numFmtId="9" fontId="0" fillId="2" borderId="12" xfId="2" applyFont="1" applyFill="1" applyBorder="1"/>
    <xf numFmtId="167" fontId="0" fillId="10" borderId="0" xfId="0" applyNumberFormat="1" applyFont="1" applyFill="1" applyBorder="1"/>
    <xf numFmtId="167" fontId="4" fillId="9" borderId="17" xfId="0" applyNumberFormat="1" applyFont="1" applyFill="1" applyBorder="1"/>
    <xf numFmtId="167" fontId="4" fillId="9" borderId="16" xfId="0" applyNumberFormat="1" applyFont="1" applyFill="1" applyBorder="1"/>
    <xf numFmtId="167" fontId="4" fillId="9" borderId="19" xfId="0" applyNumberFormat="1" applyFont="1" applyFill="1" applyBorder="1"/>
    <xf numFmtId="167" fontId="4" fillId="9" borderId="18" xfId="0" applyNumberFormat="1" applyFont="1" applyFill="1" applyBorder="1"/>
    <xf numFmtId="167" fontId="4" fillId="9" borderId="21" xfId="0" applyNumberFormat="1" applyFont="1" applyFill="1" applyBorder="1"/>
    <xf numFmtId="167" fontId="4" fillId="9" borderId="20" xfId="0" applyNumberFormat="1" applyFont="1" applyFill="1" applyBorder="1"/>
    <xf numFmtId="167" fontId="12" fillId="9" borderId="0" xfId="0" applyNumberFormat="1" applyFont="1" applyFill="1" applyBorder="1"/>
    <xf numFmtId="167" fontId="12" fillId="9" borderId="12" xfId="0" applyNumberFormat="1" applyFont="1" applyFill="1" applyBorder="1"/>
    <xf numFmtId="9" fontId="31" fillId="9" borderId="0" xfId="2" applyFont="1" applyFill="1" applyBorder="1"/>
    <xf numFmtId="9" fontId="31" fillId="9" borderId="12" xfId="2" applyFont="1" applyFill="1" applyBorder="1"/>
    <xf numFmtId="165" fontId="31" fillId="9" borderId="0" xfId="0" applyNumberFormat="1" applyFont="1" applyFill="1" applyBorder="1"/>
    <xf numFmtId="165" fontId="31" fillId="9" borderId="12" xfId="0" applyNumberFormat="1" applyFont="1" applyFill="1" applyBorder="1"/>
    <xf numFmtId="165" fontId="31" fillId="9" borderId="14" xfId="0" applyNumberFormat="1" applyFont="1" applyFill="1" applyBorder="1"/>
    <xf numFmtId="165" fontId="31" fillId="9" borderId="15" xfId="0" applyNumberFormat="1" applyFont="1" applyFill="1" applyBorder="1"/>
    <xf numFmtId="0" fontId="31" fillId="2" borderId="0" xfId="0" applyFont="1" applyFill="1" applyBorder="1"/>
    <xf numFmtId="0" fontId="31" fillId="2" borderId="12" xfId="0" applyFont="1" applyFill="1" applyBorder="1"/>
    <xf numFmtId="0" fontId="25" fillId="2" borderId="12" xfId="0" applyFont="1" applyFill="1" applyBorder="1"/>
    <xf numFmtId="0" fontId="0" fillId="2" borderId="14" xfId="0" applyFill="1" applyBorder="1"/>
    <xf numFmtId="167" fontId="19" fillId="9" borderId="0" xfId="0" applyNumberFormat="1" applyFont="1" applyFill="1" applyBorder="1"/>
    <xf numFmtId="167" fontId="19" fillId="9" borderId="12" xfId="0" applyNumberFormat="1" applyFont="1" applyFill="1" applyBorder="1"/>
    <xf numFmtId="167" fontId="25" fillId="9" borderId="0" xfId="0" applyNumberFormat="1" applyFont="1" applyFill="1" applyBorder="1"/>
    <xf numFmtId="167" fontId="25" fillId="9" borderId="12" xfId="0" applyNumberFormat="1" applyFont="1" applyFill="1" applyBorder="1"/>
    <xf numFmtId="167" fontId="19" fillId="9" borderId="17" xfId="0" applyNumberFormat="1" applyFont="1" applyFill="1" applyBorder="1"/>
    <xf numFmtId="167" fontId="19" fillId="9" borderId="16" xfId="0" applyNumberFormat="1" applyFont="1" applyFill="1" applyBorder="1"/>
    <xf numFmtId="167" fontId="0" fillId="9" borderId="0" xfId="0" applyNumberFormat="1" applyFill="1" applyBorder="1"/>
    <xf numFmtId="167" fontId="0" fillId="9" borderId="12" xfId="0" applyNumberFormat="1" applyFill="1" applyBorder="1"/>
    <xf numFmtId="167" fontId="25" fillId="2" borderId="0" xfId="0" applyNumberFormat="1" applyFont="1" applyFill="1" applyBorder="1"/>
    <xf numFmtId="167" fontId="25" fillId="2" borderId="12" xfId="0" applyNumberFormat="1" applyFont="1" applyFill="1" applyBorder="1"/>
    <xf numFmtId="167" fontId="0" fillId="10" borderId="0" xfId="0" applyNumberFormat="1" applyFill="1" applyBorder="1"/>
    <xf numFmtId="9" fontId="0" fillId="10" borderId="14" xfId="2" applyFont="1" applyFill="1" applyBorder="1"/>
    <xf numFmtId="9" fontId="0" fillId="10" borderId="15" xfId="2" applyFont="1" applyFill="1" applyBorder="1"/>
    <xf numFmtId="167" fontId="21" fillId="9" borderId="0" xfId="0" applyNumberFormat="1" applyFont="1" applyFill="1" applyBorder="1" applyAlignment="1">
      <alignment horizontal="right"/>
    </xf>
    <xf numFmtId="167" fontId="21" fillId="9" borderId="12" xfId="0" applyNumberFormat="1" applyFon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12" xfId="0" applyNumberFormat="1" applyFill="1" applyBorder="1"/>
    <xf numFmtId="9" fontId="29" fillId="9" borderId="0" xfId="13" applyNumberFormat="1" applyFont="1" applyFill="1" applyBorder="1"/>
    <xf numFmtId="9" fontId="29" fillId="9" borderId="12" xfId="13" applyNumberFormat="1" applyFont="1" applyFill="1" applyBorder="1"/>
    <xf numFmtId="9" fontId="29" fillId="9" borderId="14" xfId="13" applyNumberFormat="1" applyFont="1" applyFill="1" applyBorder="1"/>
    <xf numFmtId="9" fontId="29" fillId="9" borderId="15" xfId="13" applyNumberFormat="1" applyFont="1" applyFill="1" applyBorder="1"/>
    <xf numFmtId="9" fontId="29" fillId="9" borderId="0" xfId="2" applyFont="1" applyFill="1" applyBorder="1"/>
    <xf numFmtId="9" fontId="29" fillId="9" borderId="12" xfId="2" applyFont="1" applyFill="1" applyBorder="1"/>
    <xf numFmtId="9" fontId="29" fillId="9" borderId="14" xfId="2" applyFont="1" applyFill="1" applyBorder="1"/>
    <xf numFmtId="9" fontId="29" fillId="9" borderId="15" xfId="2" applyFont="1" applyFill="1" applyBorder="1"/>
    <xf numFmtId="0" fontId="5" fillId="2" borderId="12" xfId="0" applyFont="1" applyFill="1" applyBorder="1"/>
    <xf numFmtId="166" fontId="0" fillId="2" borderId="0" xfId="0" applyNumberFormat="1" applyFill="1" applyBorder="1"/>
    <xf numFmtId="166" fontId="0" fillId="2" borderId="12" xfId="0" applyNumberFormat="1" applyFill="1" applyBorder="1"/>
    <xf numFmtId="0" fontId="0" fillId="11" borderId="2" xfId="0" applyFill="1" applyBorder="1"/>
    <xf numFmtId="9" fontId="25" fillId="10" borderId="0" xfId="2" applyFont="1" applyFill="1" applyBorder="1"/>
    <xf numFmtId="9" fontId="25" fillId="10" borderId="12" xfId="2" applyFont="1" applyFill="1" applyBorder="1"/>
    <xf numFmtId="167" fontId="0" fillId="10" borderId="12" xfId="0" applyNumberFormat="1" applyFont="1" applyFill="1" applyBorder="1"/>
    <xf numFmtId="0" fontId="10" fillId="6" borderId="0" xfId="0" applyFont="1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4" fillId="3" borderId="8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9" fillId="0" borderId="11" xfId="0" applyFont="1" applyBorder="1" applyAlignment="1">
      <alignment horizontal="left" indent="1"/>
    </xf>
    <xf numFmtId="0" fontId="0" fillId="0" borderId="11" xfId="0" applyFont="1" applyFill="1" applyBorder="1" applyAlignment="1">
      <alignment horizontal="left" indent="1"/>
    </xf>
    <xf numFmtId="0" fontId="25" fillId="0" borderId="11" xfId="0" applyFont="1" applyFill="1" applyBorder="1" applyAlignment="1">
      <alignment horizontal="left" indent="1"/>
    </xf>
    <xf numFmtId="0" fontId="4" fillId="0" borderId="11" xfId="0" applyFont="1" applyFill="1" applyBorder="1" applyAlignment="1">
      <alignment horizontal="left" indent="1"/>
    </xf>
    <xf numFmtId="0" fontId="19" fillId="5" borderId="11" xfId="0" applyFont="1" applyFill="1" applyBorder="1" applyAlignment="1">
      <alignment horizontal="left" indent="1"/>
    </xf>
    <xf numFmtId="0" fontId="25" fillId="0" borderId="11" xfId="0" applyFont="1" applyBorder="1" applyAlignment="1">
      <alignment horizontal="left" indent="1"/>
    </xf>
    <xf numFmtId="0" fontId="4" fillId="5" borderId="13" xfId="0" applyFont="1" applyFill="1" applyBorder="1" applyAlignment="1">
      <alignment horizontal="left" indent="1"/>
    </xf>
    <xf numFmtId="0" fontId="11" fillId="8" borderId="11" xfId="0" applyFont="1" applyFill="1" applyBorder="1" applyAlignment="1">
      <alignment horizontal="left" indent="1"/>
    </xf>
    <xf numFmtId="0" fontId="19" fillId="0" borderId="11" xfId="0" applyFont="1" applyBorder="1" applyAlignment="1">
      <alignment horizontal="left" indent="1"/>
    </xf>
    <xf numFmtId="0" fontId="25" fillId="0" borderId="13" xfId="0" applyFont="1" applyBorder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67" fontId="0" fillId="2" borderId="0" xfId="0" applyNumberFormat="1" applyFill="1" applyBorder="1"/>
    <xf numFmtId="167" fontId="0" fillId="2" borderId="12" xfId="0" applyNumberFormat="1" applyFill="1" applyBorder="1"/>
    <xf numFmtId="167" fontId="4" fillId="2" borderId="0" xfId="0" applyNumberFormat="1" applyFont="1" applyFill="1" applyBorder="1"/>
    <xf numFmtId="167" fontId="4" fillId="2" borderId="12" xfId="0" applyNumberFormat="1" applyFont="1" applyFill="1" applyBorder="1"/>
    <xf numFmtId="167" fontId="0" fillId="9" borderId="19" xfId="0" applyNumberFormat="1" applyFill="1" applyBorder="1"/>
    <xf numFmtId="167" fontId="0" fillId="9" borderId="18" xfId="0" applyNumberFormat="1" applyFill="1" applyBorder="1"/>
    <xf numFmtId="167" fontId="0" fillId="9" borderId="17" xfId="0" applyNumberFormat="1" applyFill="1" applyBorder="1"/>
    <xf numFmtId="167" fontId="0" fillId="9" borderId="16" xfId="0" applyNumberFormat="1" applyFill="1" applyBorder="1"/>
    <xf numFmtId="167" fontId="29" fillId="9" borderId="0" xfId="13" applyNumberFormat="1" applyFont="1" applyFill="1" applyBorder="1"/>
    <xf numFmtId="167" fontId="29" fillId="9" borderId="12" xfId="13" applyNumberFormat="1" applyFont="1" applyFill="1" applyBorder="1"/>
    <xf numFmtId="167" fontId="29" fillId="9" borderId="14" xfId="13" applyNumberFormat="1" applyFont="1" applyFill="1" applyBorder="1"/>
    <xf numFmtId="167" fontId="29" fillId="9" borderId="15" xfId="13" applyNumberFormat="1" applyFont="1" applyFill="1" applyBorder="1"/>
    <xf numFmtId="167" fontId="0" fillId="10" borderId="0" xfId="2" applyNumberFormat="1" applyFont="1" applyFill="1" applyBorder="1"/>
    <xf numFmtId="167" fontId="0" fillId="10" borderId="12" xfId="2" applyNumberFormat="1" applyFont="1" applyFill="1" applyBorder="1"/>
    <xf numFmtId="167" fontId="0" fillId="2" borderId="0" xfId="2" applyNumberFormat="1" applyFont="1" applyFill="1" applyBorder="1"/>
    <xf numFmtId="167" fontId="0" fillId="2" borderId="12" xfId="2" applyNumberFormat="1" applyFont="1" applyFill="1" applyBorder="1"/>
    <xf numFmtId="0" fontId="0" fillId="10" borderId="14" xfId="0" applyFill="1" applyBorder="1"/>
    <xf numFmtId="0" fontId="0" fillId="10" borderId="15" xfId="0" applyFill="1" applyBorder="1"/>
    <xf numFmtId="9" fontId="0" fillId="2" borderId="14" xfId="2" applyFont="1" applyFill="1" applyBorder="1"/>
    <xf numFmtId="9" fontId="0" fillId="2" borderId="15" xfId="2" applyFont="1" applyFill="1" applyBorder="1"/>
    <xf numFmtId="167" fontId="4" fillId="3" borderId="8" xfId="0" applyNumberFormat="1" applyFont="1" applyFill="1" applyBorder="1"/>
    <xf numFmtId="167" fontId="0" fillId="0" borderId="11" xfId="0" applyNumberFormat="1" applyBorder="1"/>
    <xf numFmtId="167" fontId="0" fillId="0" borderId="13" xfId="0" applyNumberFormat="1" applyBorder="1"/>
    <xf numFmtId="167" fontId="0" fillId="10" borderId="0" xfId="0" applyNumberFormat="1" applyFill="1"/>
    <xf numFmtId="167" fontId="4" fillId="10" borderId="0" xfId="0" applyNumberFormat="1" applyFont="1" applyFill="1"/>
    <xf numFmtId="0" fontId="0" fillId="10" borderId="0" xfId="0" applyFill="1" applyBorder="1"/>
    <xf numFmtId="0" fontId="0" fillId="10" borderId="12" xfId="0" applyFill="1" applyBorder="1"/>
    <xf numFmtId="167" fontId="0" fillId="9" borderId="0" xfId="0" applyNumberFormat="1" applyFill="1"/>
    <xf numFmtId="0" fontId="0" fillId="0" borderId="15" xfId="0" applyBorder="1"/>
    <xf numFmtId="0" fontId="26" fillId="0" borderId="0" xfId="13" applyAlignment="1">
      <alignment horizontal="left" indent="1"/>
    </xf>
    <xf numFmtId="0" fontId="27" fillId="2" borderId="11" xfId="13" applyFont="1" applyFill="1" applyBorder="1" applyAlignment="1">
      <alignment horizontal="left" indent="1"/>
    </xf>
    <xf numFmtId="0" fontId="29" fillId="0" borderId="11" xfId="13" applyFont="1" applyBorder="1" applyAlignment="1">
      <alignment horizontal="left" indent="1"/>
    </xf>
    <xf numFmtId="0" fontId="29" fillId="0" borderId="13" xfId="13" applyFont="1" applyBorder="1" applyAlignment="1">
      <alignment horizontal="left" indent="1"/>
    </xf>
    <xf numFmtId="0" fontId="28" fillId="2" borderId="11" xfId="13" applyFont="1" applyFill="1" applyBorder="1" applyAlignment="1">
      <alignment horizontal="left" indent="1"/>
    </xf>
    <xf numFmtId="0" fontId="29" fillId="0" borderId="0" xfId="13" applyFont="1" applyAlignment="1">
      <alignment horizontal="left" indent="1"/>
    </xf>
    <xf numFmtId="0" fontId="6" fillId="3" borderId="0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3" borderId="0" xfId="0" applyFont="1" applyFill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6" fillId="3" borderId="1" xfId="0" applyFont="1" applyFill="1" applyBorder="1" applyAlignment="1">
      <alignment horizontal="left" indent="1"/>
    </xf>
    <xf numFmtId="0" fontId="6" fillId="3" borderId="0" xfId="0" applyFont="1" applyFill="1" applyBorder="1" applyAlignment="1">
      <alignment horizontal="left" indent="1"/>
    </xf>
    <xf numFmtId="0" fontId="0" fillId="11" borderId="11" xfId="0" applyFill="1" applyBorder="1" applyAlignment="1">
      <alignment horizontal="left" indent="1"/>
    </xf>
    <xf numFmtId="0" fontId="0" fillId="11" borderId="11" xfId="0" applyFont="1" applyFill="1" applyBorder="1" applyAlignment="1">
      <alignment horizontal="left" indent="1"/>
    </xf>
    <xf numFmtId="0" fontId="5" fillId="0" borderId="11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0" fillId="0" borderId="13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19" fillId="2" borderId="11" xfId="1" applyNumberFormat="1" applyFont="1" applyFill="1" applyBorder="1" applyAlignment="1">
      <alignment horizontal="left" indent="1"/>
    </xf>
    <xf numFmtId="167" fontId="19" fillId="2" borderId="11" xfId="1" applyNumberFormat="1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167" fontId="4" fillId="2" borderId="11" xfId="1" applyNumberFormat="1" applyFont="1" applyFill="1" applyBorder="1" applyAlignment="1">
      <alignment horizontal="left" indent="1"/>
    </xf>
    <xf numFmtId="167" fontId="17" fillId="2" borderId="11" xfId="1" applyNumberFormat="1" applyFont="1" applyFill="1" applyBorder="1" applyAlignment="1">
      <alignment horizontal="left" indent="1"/>
    </xf>
    <xf numFmtId="167" fontId="16" fillId="2" borderId="11" xfId="1" applyNumberFormat="1" applyFont="1" applyFill="1" applyBorder="1" applyAlignment="1">
      <alignment horizontal="left" indent="1"/>
    </xf>
    <xf numFmtId="0" fontId="16" fillId="2" borderId="11" xfId="0" applyFont="1" applyFill="1" applyBorder="1" applyAlignment="1">
      <alignment horizontal="left" indent="1"/>
    </xf>
    <xf numFmtId="167" fontId="18" fillId="2" borderId="11" xfId="1" applyNumberFormat="1" applyFont="1" applyFill="1" applyBorder="1" applyAlignment="1">
      <alignment horizontal="left" indent="1"/>
    </xf>
    <xf numFmtId="0" fontId="0" fillId="2" borderId="11" xfId="0" applyFill="1" applyBorder="1" applyAlignment="1">
      <alignment horizontal="left" wrapText="1" indent="1"/>
    </xf>
    <xf numFmtId="167" fontId="25" fillId="2" borderId="11" xfId="1" applyNumberFormat="1" applyFont="1" applyFill="1" applyBorder="1" applyAlignment="1">
      <alignment horizontal="left" indent="1"/>
    </xf>
    <xf numFmtId="167" fontId="19" fillId="3" borderId="11" xfId="1" applyNumberFormat="1" applyFont="1" applyFill="1" applyBorder="1" applyAlignment="1">
      <alignment horizontal="left" indent="1"/>
    </xf>
    <xf numFmtId="167" fontId="15" fillId="2" borderId="11" xfId="1" applyNumberFormat="1" applyFont="1" applyFill="1" applyBorder="1" applyAlignment="1">
      <alignment horizontal="left" indent="1"/>
    </xf>
    <xf numFmtId="0" fontId="19" fillId="2" borderId="11" xfId="0" applyFont="1" applyFill="1" applyBorder="1" applyAlignment="1">
      <alignment horizontal="left" indent="1"/>
    </xf>
    <xf numFmtId="0" fontId="15" fillId="2" borderId="11" xfId="0" applyFont="1" applyFill="1" applyBorder="1" applyAlignment="1">
      <alignment horizontal="left" indent="1"/>
    </xf>
    <xf numFmtId="0" fontId="0" fillId="2" borderId="11" xfId="0" applyFont="1" applyFill="1" applyBorder="1" applyAlignment="1">
      <alignment horizontal="left" indent="1"/>
    </xf>
    <xf numFmtId="0" fontId="0" fillId="2" borderId="13" xfId="0" applyFont="1" applyFill="1" applyBorder="1" applyAlignment="1">
      <alignment horizontal="left" indent="1"/>
    </xf>
    <xf numFmtId="0" fontId="30" fillId="11" borderId="11" xfId="0" applyFont="1" applyFill="1" applyBorder="1" applyAlignment="1">
      <alignment horizontal="left" indent="1"/>
    </xf>
    <xf numFmtId="0" fontId="25" fillId="11" borderId="11" xfId="0" applyFont="1" applyFill="1" applyBorder="1" applyAlignment="1">
      <alignment horizontal="left" indent="1"/>
    </xf>
    <xf numFmtId="0" fontId="30" fillId="0" borderId="11" xfId="0" applyFont="1" applyBorder="1" applyAlignment="1">
      <alignment horizontal="left" indent="1"/>
    </xf>
    <xf numFmtId="0" fontId="19" fillId="11" borderId="11" xfId="0" applyFont="1" applyFill="1" applyBorder="1" applyAlignment="1">
      <alignment horizontal="left" indent="1"/>
    </xf>
    <xf numFmtId="0" fontId="19" fillId="12" borderId="11" xfId="0" applyFont="1" applyFill="1" applyBorder="1" applyAlignment="1">
      <alignment horizontal="left" indent="1"/>
    </xf>
    <xf numFmtId="167" fontId="4" fillId="3" borderId="8" xfId="0" applyNumberFormat="1" applyFont="1" applyFill="1" applyBorder="1" applyAlignment="1">
      <alignment horizontal="left" indent="1"/>
    </xf>
    <xf numFmtId="167" fontId="0" fillId="0" borderId="11" xfId="0" applyNumberFormat="1" applyBorder="1" applyAlignment="1">
      <alignment horizontal="left" indent="1"/>
    </xf>
    <xf numFmtId="0" fontId="25" fillId="2" borderId="11" xfId="0" applyFont="1" applyFill="1" applyBorder="1" applyAlignment="1">
      <alignment horizontal="left" indent="1"/>
    </xf>
    <xf numFmtId="167" fontId="0" fillId="0" borderId="13" xfId="0" applyNumberFormat="1" applyBorder="1" applyAlignment="1">
      <alignment horizontal="left" indent="1"/>
    </xf>
    <xf numFmtId="0" fontId="21" fillId="0" borderId="11" xfId="0" applyFont="1" applyBorder="1" applyAlignment="1">
      <alignment horizontal="left" indent="1"/>
    </xf>
    <xf numFmtId="0" fontId="21" fillId="0" borderId="13" xfId="0" applyFont="1" applyFill="1" applyBorder="1" applyAlignment="1">
      <alignment horizontal="left" indent="1"/>
    </xf>
    <xf numFmtId="0" fontId="23" fillId="0" borderId="0" xfId="0" applyFont="1" applyAlignment="1">
      <alignment horizontal="left" indent="1"/>
    </xf>
    <xf numFmtId="0" fontId="22" fillId="0" borderId="0" xfId="0" applyFont="1" applyAlignment="1">
      <alignment horizontal="left" indent="1"/>
    </xf>
    <xf numFmtId="0" fontId="24" fillId="0" borderId="0" xfId="0" applyFont="1" applyAlignment="1">
      <alignment horizontal="left" indent="1"/>
    </xf>
    <xf numFmtId="0" fontId="0" fillId="0" borderId="11" xfId="0" applyFont="1" applyBorder="1" applyAlignment="1">
      <alignment horizontal="left" indent="2"/>
    </xf>
    <xf numFmtId="49" fontId="0" fillId="0" borderId="11" xfId="0" applyNumberFormat="1" applyFont="1" applyBorder="1" applyAlignment="1">
      <alignment horizontal="left" indent="2"/>
    </xf>
    <xf numFmtId="0" fontId="25" fillId="0" borderId="11" xfId="0" applyFont="1" applyBorder="1" applyAlignment="1">
      <alignment horizontal="left" wrapText="1" indent="2"/>
    </xf>
    <xf numFmtId="0" fontId="4" fillId="2" borderId="11" xfId="0" applyFont="1" applyFill="1" applyBorder="1" applyAlignment="1">
      <alignment horizontal="left" indent="1"/>
    </xf>
    <xf numFmtId="0" fontId="5" fillId="0" borderId="13" xfId="0" applyFont="1" applyBorder="1" applyAlignment="1">
      <alignment horizontal="left" indent="1"/>
    </xf>
    <xf numFmtId="168" fontId="0" fillId="10" borderId="0" xfId="2" applyNumberFormat="1" applyFont="1" applyFill="1" applyBorder="1"/>
    <xf numFmtId="168" fontId="0" fillId="0" borderId="0" xfId="0" applyNumberFormat="1" applyBorder="1"/>
    <xf numFmtId="0" fontId="10" fillId="6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4" fillId="4" borderId="14" xfId="0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</cellXfs>
  <cellStyles count="14">
    <cellStyle name="Comma" xfId="1" builtinId="3"/>
    <cellStyle name="Comma 2" xfId="10" xr:uid="{00000000-0005-0000-0000-000001000000}"/>
    <cellStyle name="Comma 3" xfId="12" xr:uid="{00000000-0005-0000-0000-000002000000}"/>
    <cellStyle name="Hyperlink" xfId="5" builtinId="8"/>
    <cellStyle name="Hyperlink 2" xfId="4" xr:uid="{00000000-0005-0000-0000-000004000000}"/>
    <cellStyle name="Hyperlink 2 2" xfId="7" xr:uid="{00000000-0005-0000-0000-000005000000}"/>
    <cellStyle name="Hyperlink 3" xfId="8" xr:uid="{00000000-0005-0000-0000-000006000000}"/>
    <cellStyle name="Hyperlink 4" xfId="11" xr:uid="{00000000-0005-0000-0000-000007000000}"/>
    <cellStyle name="Normal" xfId="0" builtinId="0"/>
    <cellStyle name="Normal 2" xfId="3" xr:uid="{00000000-0005-0000-0000-000009000000}"/>
    <cellStyle name="Normal 2 2" xfId="6" xr:uid="{00000000-0005-0000-0000-00000A000000}"/>
    <cellStyle name="Normal 3" xfId="9" xr:uid="{00000000-0005-0000-0000-00000B000000}"/>
    <cellStyle name="Normal 4" xfId="13" xr:uid="{00000000-0005-0000-0000-00000C000000}"/>
    <cellStyle name="Percent" xfId="2" builtinId="5"/>
  </cellStyles>
  <dxfs count="0"/>
  <tableStyles count="0" defaultTableStyle="TableStyleMedium2" defaultPivotStyle="PivotStyleLight16"/>
  <colors>
    <mruColors>
      <color rgb="FFCCFFFF"/>
      <color rgb="FFCCECFF"/>
      <color rgb="FFBDBEF5"/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externalLink" Target="externalLinks/externalLink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Revenues &amp;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Revenues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Charts!$B$4:$F$4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9-4541-9EBC-23507FE1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84192"/>
        <c:axId val="136785968"/>
      </c:barChart>
      <c:lineChart>
        <c:grouping val="standard"/>
        <c:varyColors val="0"/>
        <c:ser>
          <c:idx val="1"/>
          <c:order val="1"/>
          <c:tx>
            <c:strRef>
              <c:f>Charts!$A$5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Charts!$B$5:$F$5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9-4541-9EBC-23507FE12012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PAT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Charts!$B$6:$F$6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9-4541-9EBC-23507FE1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7840"/>
        <c:axId val="138466176"/>
      </c:lineChart>
      <c:catAx>
        <c:axId val="1367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5968"/>
        <c:crosses val="autoZero"/>
        <c:auto val="1"/>
        <c:lblAlgn val="ctr"/>
        <c:lblOffset val="100"/>
        <c:noMultiLvlLbl val="0"/>
      </c:catAx>
      <c:valAx>
        <c:axId val="13678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192"/>
        <c:crosses val="autoZero"/>
        <c:crossBetween val="between"/>
      </c:valAx>
      <c:valAx>
        <c:axId val="1384661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840"/>
        <c:crosses val="max"/>
        <c:crossBetween val="between"/>
      </c:valAx>
      <c:catAx>
        <c:axId val="13885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46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Working Capital Cycle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Debtor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Charts!$B$8:$F$8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Charts!$B$10:$F$10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DC9-A5DE-85B700BB7A0B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Creditor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Charts!$B$8:$F$8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Charts!$B$11:$F$11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F-4DC9-A5DE-85B700BB7A0B}"/>
            </c:ext>
          </c:extLst>
        </c:ser>
        <c:ser>
          <c:idx val="2"/>
          <c:order val="2"/>
          <c:tx>
            <c:strRef>
              <c:f>Charts!$A$12</c:f>
              <c:strCache>
                <c:ptCount val="1"/>
                <c:pt idx="0">
                  <c:v>Inventory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Charts!$B$8:$F$8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Charts!$B$12:$F$12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F-4DC9-A5DE-85B700BB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72416"/>
        <c:axId val="125702944"/>
      </c:barChart>
      <c:catAx>
        <c:axId val="899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2944"/>
        <c:crosses val="autoZero"/>
        <c:auto val="1"/>
        <c:lblAlgn val="ctr"/>
        <c:lblOffset val="100"/>
        <c:noMultiLvlLbl val="0"/>
      </c:catAx>
      <c:valAx>
        <c:axId val="12570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Debt</a:t>
            </a:r>
            <a:r>
              <a:rPr lang="en-US" b="1" i="1" baseline="0">
                <a:solidFill>
                  <a:schemeClr val="accent5">
                    <a:lumMod val="75000"/>
                  </a:schemeClr>
                </a:solidFill>
              </a:rPr>
              <a:t> Ratios</a:t>
            </a:r>
            <a:endParaRPr lang="en-US" b="1" i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Charts!$A$16</c:f>
              <c:strCache>
                <c:ptCount val="1"/>
                <c:pt idx="0">
                  <c:v>Total Debt to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Charts!$B$14:$F$14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Charts!$B$16:$F$16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471-AA51-2F4E2F87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66960"/>
        <c:axId val="138798832"/>
      </c:barChart>
      <c:lineChart>
        <c:grouping val="standard"/>
        <c:varyColors val="0"/>
        <c:ser>
          <c:idx val="1"/>
          <c:order val="1"/>
          <c:tx>
            <c:strRef>
              <c:f>Charts!$A$17</c:f>
              <c:strCache>
                <c:ptCount val="1"/>
                <c:pt idx="0">
                  <c:v>Interest cover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Charts!$B$14:$F$14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Charts!$B$17:$F$17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471-AA51-2F4E2F87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14112"/>
        <c:axId val="124690864"/>
      </c:lineChart>
      <c:catAx>
        <c:axId val="1402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8832"/>
        <c:crosses val="autoZero"/>
        <c:auto val="1"/>
        <c:lblAlgn val="ctr"/>
        <c:lblOffset val="100"/>
        <c:noMultiLvlLbl val="0"/>
      </c:catAx>
      <c:valAx>
        <c:axId val="13879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6960"/>
        <c:crosses val="autoZero"/>
        <c:crossBetween val="between"/>
      </c:valAx>
      <c:valAx>
        <c:axId val="124690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4112"/>
        <c:crosses val="max"/>
        <c:crossBetween val="between"/>
      </c:valAx>
      <c:catAx>
        <c:axId val="857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9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75000"/>
                  </a:schemeClr>
                </a:solidFill>
              </a:rPr>
              <a:t>Return</a:t>
            </a:r>
            <a:r>
              <a:rPr lang="en-US" b="1" i="1" baseline="0">
                <a:solidFill>
                  <a:schemeClr val="accent5">
                    <a:lumMod val="75000"/>
                  </a:schemeClr>
                </a:solidFill>
              </a:rPr>
              <a:t> Ratios</a:t>
            </a:r>
            <a:endParaRPr lang="en-US" b="1" i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Charts!$A$21</c:f>
              <c:strCache>
                <c:ptCount val="1"/>
                <c:pt idx="0">
                  <c:v>RoA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Charts!$B$19:$F$19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Charts!$B$21:$F$21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A-4825-AB1C-BE0EE4F318B0}"/>
            </c:ext>
          </c:extLst>
        </c:ser>
        <c:ser>
          <c:idx val="1"/>
          <c:order val="1"/>
          <c:tx>
            <c:strRef>
              <c:f>Charts!$A$22</c:f>
              <c:strCache>
                <c:ptCount val="1"/>
                <c:pt idx="0">
                  <c:v>RoE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Charts!$B$19:$F$19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Charts!$B$22:$F$22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A-4825-AB1C-BE0EE4F318B0}"/>
            </c:ext>
          </c:extLst>
        </c:ser>
        <c:ser>
          <c:idx val="2"/>
          <c:order val="2"/>
          <c:tx>
            <c:strRef>
              <c:f>Charts!$A$23</c:f>
              <c:strCache>
                <c:ptCount val="1"/>
                <c:pt idx="0">
                  <c:v>RoCE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Charts!$B$19:$F$19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Charts!$B$23:$F$23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A-4825-AB1C-BE0EE4F3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9344"/>
        <c:axId val="123027936"/>
      </c:lineChart>
      <c:catAx>
        <c:axId val="1348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7936"/>
        <c:crosses val="autoZero"/>
        <c:auto val="1"/>
        <c:lblAlgn val="ctr"/>
        <c:lblOffset val="100"/>
        <c:noMultiLvlLbl val="0"/>
      </c:catAx>
      <c:valAx>
        <c:axId val="12302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25</xdr:row>
      <xdr:rowOff>114300</xdr:rowOff>
    </xdr:from>
    <xdr:to>
      <xdr:col>1</xdr:col>
      <xdr:colOff>355600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ACE8C-8EA1-41DD-A3C0-41F3BE63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850900</xdr:colOff>
      <xdr:row>25</xdr:row>
      <xdr:rowOff>114300</xdr:rowOff>
    </xdr:from>
    <xdr:to>
      <xdr:col>8</xdr:col>
      <xdr:colOff>546100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5E7C0-21B5-4687-8FCA-375CA329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48</xdr:row>
      <xdr:rowOff>38100</xdr:rowOff>
    </xdr:from>
    <xdr:to>
      <xdr:col>1</xdr:col>
      <xdr:colOff>381000</xdr:colOff>
      <xdr:row>67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90766-947B-4160-ACF2-FFDD1428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908050</xdr:colOff>
      <xdr:row>48</xdr:row>
      <xdr:rowOff>12700</xdr:rowOff>
    </xdr:from>
    <xdr:to>
      <xdr:col>8</xdr:col>
      <xdr:colOff>584200</xdr:colOff>
      <xdr:row>67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ED8E2-28DB-435B-ABD6-7586B139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Model%20-%20Client%20Input%20Version%20V1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"/>
      <sheetName val="Charts"/>
      <sheetName val="Definitions"/>
      <sheetName val="Historicals"/>
      <sheetName val="Cash Flow Statement"/>
    </sheetNames>
    <sheetDataSet>
      <sheetData sheetId="0"/>
      <sheetData sheetId="1"/>
      <sheetData sheetId="2"/>
      <sheetData sheetId="3"/>
      <sheetData sheetId="4">
        <row r="4">
          <cell r="C4"/>
        </row>
        <row r="40">
          <cell r="B40" t="str">
            <v>Stream 1</v>
          </cell>
        </row>
        <row r="41">
          <cell r="B41" t="str">
            <v>Stream 2</v>
          </cell>
        </row>
        <row r="42">
          <cell r="B42" t="str">
            <v>Stream 3</v>
          </cell>
        </row>
        <row r="43">
          <cell r="B43" t="str">
            <v>Stream 4</v>
          </cell>
        </row>
        <row r="52">
          <cell r="B52" t="str">
            <v>Other Expenses 1</v>
          </cell>
        </row>
        <row r="53">
          <cell r="B53" t="str">
            <v>Other Expenses 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4"/>
  <sheetViews>
    <sheetView showGridLines="0" tabSelected="1" workbookViewId="0">
      <selection activeCell="C2" sqref="C2:E2"/>
    </sheetView>
  </sheetViews>
  <sheetFormatPr defaultRowHeight="15" x14ac:dyDescent="0.2"/>
  <cols>
    <col min="4" max="4" width="22.46484375" bestFit="1" customWidth="1"/>
    <col min="5" max="5" width="76.9453125" bestFit="1" customWidth="1"/>
  </cols>
  <sheetData>
    <row r="2" spans="3:5" x14ac:dyDescent="0.2">
      <c r="C2" s="243" t="s">
        <v>24</v>
      </c>
      <c r="D2" s="243"/>
      <c r="E2" s="243"/>
    </row>
    <row r="4" spans="3:5" x14ac:dyDescent="0.2">
      <c r="C4" s="36" t="s">
        <v>26</v>
      </c>
      <c r="D4" s="36" t="s">
        <v>25</v>
      </c>
      <c r="E4" s="36" t="s">
        <v>15</v>
      </c>
    </row>
    <row r="5" spans="3:5" x14ac:dyDescent="0.2">
      <c r="C5" s="38">
        <v>1</v>
      </c>
      <c r="D5" s="37" t="s">
        <v>16</v>
      </c>
      <c r="E5" s="17" t="s">
        <v>17</v>
      </c>
    </row>
    <row r="6" spans="3:5" x14ac:dyDescent="0.2">
      <c r="C6" s="38"/>
      <c r="D6" s="17"/>
      <c r="E6" s="17"/>
    </row>
    <row r="7" spans="3:5" x14ac:dyDescent="0.2">
      <c r="C7" s="38">
        <v>2</v>
      </c>
      <c r="D7" s="37" t="s">
        <v>173</v>
      </c>
      <c r="E7" s="17" t="s">
        <v>160</v>
      </c>
    </row>
    <row r="8" spans="3:5" x14ac:dyDescent="0.2">
      <c r="C8" s="38"/>
      <c r="D8" s="17"/>
      <c r="E8" s="17"/>
    </row>
    <row r="9" spans="3:5" x14ac:dyDescent="0.2">
      <c r="C9" s="38">
        <v>3</v>
      </c>
      <c r="D9" s="37" t="s">
        <v>18</v>
      </c>
      <c r="E9" s="17" t="s">
        <v>19</v>
      </c>
    </row>
    <row r="10" spans="3:5" x14ac:dyDescent="0.2">
      <c r="C10" s="38"/>
      <c r="D10" s="17"/>
      <c r="E10" s="17"/>
    </row>
    <row r="11" spans="3:5" x14ac:dyDescent="0.2">
      <c r="C11" s="38">
        <v>4</v>
      </c>
      <c r="D11" s="37" t="s">
        <v>0</v>
      </c>
      <c r="E11" s="17" t="s">
        <v>20</v>
      </c>
    </row>
    <row r="12" spans="3:5" x14ac:dyDescent="0.2">
      <c r="C12" s="38"/>
      <c r="D12" s="17"/>
      <c r="E12" s="17"/>
    </row>
    <row r="13" spans="3:5" x14ac:dyDescent="0.2">
      <c r="C13" s="38">
        <v>5</v>
      </c>
      <c r="D13" s="37" t="s">
        <v>2</v>
      </c>
      <c r="E13" s="17" t="s">
        <v>21</v>
      </c>
    </row>
    <row r="14" spans="3:5" x14ac:dyDescent="0.2">
      <c r="C14" s="38"/>
      <c r="D14" s="17"/>
      <c r="E14" s="17"/>
    </row>
    <row r="15" spans="3:5" x14ac:dyDescent="0.2">
      <c r="C15" s="38">
        <v>6</v>
      </c>
      <c r="D15" s="37" t="s">
        <v>226</v>
      </c>
      <c r="E15" s="17" t="s">
        <v>227</v>
      </c>
    </row>
    <row r="16" spans="3:5" x14ac:dyDescent="0.2">
      <c r="C16" s="38"/>
      <c r="D16" s="17"/>
      <c r="E16" s="17"/>
    </row>
    <row r="17" spans="1:5" x14ac:dyDescent="0.2">
      <c r="C17" s="38">
        <v>7</v>
      </c>
      <c r="D17" s="37" t="s">
        <v>228</v>
      </c>
      <c r="E17" s="17" t="s">
        <v>159</v>
      </c>
    </row>
    <row r="18" spans="1:5" x14ac:dyDescent="0.2">
      <c r="C18" s="38"/>
      <c r="D18" s="17"/>
      <c r="E18" s="17"/>
    </row>
    <row r="19" spans="1:5" x14ac:dyDescent="0.2">
      <c r="C19" s="38">
        <v>8</v>
      </c>
      <c r="D19" s="37" t="s">
        <v>134</v>
      </c>
      <c r="E19" s="17" t="s">
        <v>23</v>
      </c>
    </row>
    <row r="20" spans="1:5" x14ac:dyDescent="0.2">
      <c r="C20" s="38"/>
      <c r="D20" s="17"/>
      <c r="E20" s="17"/>
    </row>
    <row r="21" spans="1:5" x14ac:dyDescent="0.2">
      <c r="C21" s="38">
        <v>9</v>
      </c>
      <c r="D21" s="37" t="s">
        <v>22</v>
      </c>
      <c r="E21" s="17" t="s">
        <v>161</v>
      </c>
    </row>
    <row r="22" spans="1:5" x14ac:dyDescent="0.2">
      <c r="C22" s="38"/>
      <c r="D22" s="17"/>
      <c r="E22" s="17"/>
    </row>
    <row r="24" spans="1:5" s="32" customFormat="1" x14ac:dyDescent="0.2">
      <c r="A24" s="32" t="s">
        <v>176</v>
      </c>
    </row>
  </sheetData>
  <mergeCells count="1">
    <mergeCell ref="C2:E2"/>
  </mergeCells>
  <hyperlinks>
    <hyperlink ref="D5" location="Summary!A1" display="Summary" xr:uid="{00000000-0004-0000-0100-000000000000}"/>
    <hyperlink ref="D9" location="'Income statement '!A1" display="Profit &amp; Loss A/c" xr:uid="{00000000-0004-0000-0100-000001000000}"/>
    <hyperlink ref="D11" location="'Balance Sheet'!A1" display="Balance Sheet" xr:uid="{00000000-0004-0000-0100-000002000000}"/>
    <hyperlink ref="D13" location="'Cash Flow Statement '!A1" display="Cash Flow Statement" xr:uid="{00000000-0004-0000-0100-000003000000}"/>
    <hyperlink ref="D21" location="'Debt Schedule '!A1" display="Debt Schedule" xr:uid="{00000000-0004-0000-0100-000004000000}"/>
    <hyperlink ref="D19" location="'CAPEX Schedule '!A1" display="CAPEX  Schedule" xr:uid="{00000000-0004-0000-0100-000005000000}"/>
    <hyperlink ref="D15" location="'Cost Analysis'!A1" display="Cost Analysis" xr:uid="{00000000-0004-0000-0100-000007000000}"/>
    <hyperlink ref="D17" location="'Revenue Analysis'!A1" display="Revenue Model " xr:uid="{00000000-0004-0000-0100-000008000000}"/>
    <hyperlink ref="D7" location="Graph!A1" display="Graphical Presentation " xr:uid="{00000000-0004-0000-01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19"/>
  <sheetViews>
    <sheetView showGridLines="0" topLeftCell="B1" workbookViewId="0">
      <selection activeCell="B2" sqref="B2"/>
    </sheetView>
  </sheetViews>
  <sheetFormatPr defaultRowHeight="15" x14ac:dyDescent="0.2"/>
  <cols>
    <col min="1" max="1" width="0" hidden="1" customWidth="1"/>
    <col min="2" max="2" width="42.5078125" style="155" bestFit="1" customWidth="1"/>
    <col min="9" max="9" width="25.55859375" bestFit="1" customWidth="1"/>
  </cols>
  <sheetData>
    <row r="1" spans="2:14" x14ac:dyDescent="0.2">
      <c r="B1" s="139" t="s">
        <v>22</v>
      </c>
    </row>
    <row r="2" spans="2:14" ht="15.75" thickBot="1" x14ac:dyDescent="0.25">
      <c r="C2" s="247" t="s">
        <v>59</v>
      </c>
      <c r="D2" s="247"/>
      <c r="E2" s="247"/>
      <c r="F2" s="247"/>
      <c r="G2" s="247"/>
    </row>
    <row r="3" spans="2:14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76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4" x14ac:dyDescent="0.2">
      <c r="B4" s="29"/>
      <c r="C4" s="85"/>
      <c r="D4" s="85"/>
      <c r="E4" s="85"/>
      <c r="F4" s="85"/>
      <c r="G4" s="86"/>
      <c r="I4" s="177"/>
      <c r="J4" s="7"/>
      <c r="K4" s="7"/>
      <c r="L4" s="7"/>
      <c r="M4" s="7"/>
      <c r="N4" s="45"/>
    </row>
    <row r="5" spans="2:14" x14ac:dyDescent="0.2">
      <c r="B5" s="201" t="s">
        <v>51</v>
      </c>
      <c r="C5" s="122"/>
      <c r="D5" s="122"/>
      <c r="E5" s="122"/>
      <c r="F5" s="122"/>
      <c r="G5" s="123"/>
      <c r="I5" s="177"/>
      <c r="J5" s="7"/>
      <c r="K5" s="7"/>
      <c r="L5" s="7"/>
      <c r="M5" s="7"/>
      <c r="N5" s="45"/>
    </row>
    <row r="6" spans="2:14" x14ac:dyDescent="0.2">
      <c r="B6" s="236" t="s">
        <v>126</v>
      </c>
      <c r="C6" s="117"/>
      <c r="D6" s="113">
        <f t="shared" ref="D6:G9" si="0">C6*(1+K6)</f>
        <v>0</v>
      </c>
      <c r="E6" s="113">
        <f t="shared" si="0"/>
        <v>0</v>
      </c>
      <c r="F6" s="113">
        <f t="shared" si="0"/>
        <v>0</v>
      </c>
      <c r="G6" s="114">
        <f t="shared" si="0"/>
        <v>0</v>
      </c>
      <c r="I6" s="177" t="str">
        <f>B6</f>
        <v>From Banks</v>
      </c>
      <c r="J6" s="241"/>
      <c r="K6" s="71"/>
      <c r="L6" s="71"/>
      <c r="M6" s="71"/>
      <c r="N6" s="72"/>
    </row>
    <row r="7" spans="2:14" x14ac:dyDescent="0.2">
      <c r="B7" s="237" t="s">
        <v>127</v>
      </c>
      <c r="C7" s="117"/>
      <c r="D7" s="113">
        <f t="shared" si="0"/>
        <v>0</v>
      </c>
      <c r="E7" s="113">
        <f t="shared" si="0"/>
        <v>0</v>
      </c>
      <c r="F7" s="113">
        <f t="shared" si="0"/>
        <v>0</v>
      </c>
      <c r="G7" s="114">
        <f t="shared" si="0"/>
        <v>0</v>
      </c>
      <c r="I7" s="177" t="str">
        <f>B7</f>
        <v>Term Loans</v>
      </c>
      <c r="J7" s="241"/>
      <c r="K7" s="71"/>
      <c r="L7" s="71"/>
      <c r="M7" s="71"/>
      <c r="N7" s="72"/>
    </row>
    <row r="8" spans="2:14" x14ac:dyDescent="0.2">
      <c r="B8" s="237" t="s">
        <v>128</v>
      </c>
      <c r="C8" s="117"/>
      <c r="D8" s="113">
        <f t="shared" si="0"/>
        <v>0</v>
      </c>
      <c r="E8" s="113">
        <f t="shared" si="0"/>
        <v>0</v>
      </c>
      <c r="F8" s="113">
        <f t="shared" si="0"/>
        <v>0</v>
      </c>
      <c r="G8" s="114">
        <f t="shared" si="0"/>
        <v>0</v>
      </c>
      <c r="I8" s="177" t="str">
        <f>B8</f>
        <v>Other Loans</v>
      </c>
      <c r="J8" s="241"/>
      <c r="K8" s="71"/>
      <c r="L8" s="71"/>
      <c r="M8" s="71"/>
      <c r="N8" s="72"/>
    </row>
    <row r="9" spans="2:14" x14ac:dyDescent="0.2">
      <c r="B9" s="237" t="s">
        <v>132</v>
      </c>
      <c r="C9" s="117"/>
      <c r="D9" s="113">
        <f t="shared" si="0"/>
        <v>0</v>
      </c>
      <c r="E9" s="113">
        <f t="shared" si="0"/>
        <v>0</v>
      </c>
      <c r="F9" s="113">
        <f t="shared" si="0"/>
        <v>0</v>
      </c>
      <c r="G9" s="114">
        <f t="shared" si="0"/>
        <v>0</v>
      </c>
      <c r="I9" s="177" t="str">
        <f>B9</f>
        <v>Finance lease obligation</v>
      </c>
      <c r="J9" s="241"/>
      <c r="K9" s="71"/>
      <c r="L9" s="71"/>
      <c r="M9" s="71"/>
      <c r="N9" s="72"/>
    </row>
    <row r="10" spans="2:14" x14ac:dyDescent="0.2">
      <c r="B10" s="142" t="s">
        <v>129</v>
      </c>
      <c r="C10" s="162">
        <f t="shared" ref="C10:G10" si="1">SUM(C6:C9)</f>
        <v>0</v>
      </c>
      <c r="D10" s="162">
        <f t="shared" si="1"/>
        <v>0</v>
      </c>
      <c r="E10" s="162">
        <f t="shared" si="1"/>
        <v>0</v>
      </c>
      <c r="F10" s="162">
        <f t="shared" si="1"/>
        <v>0</v>
      </c>
      <c r="G10" s="163">
        <f t="shared" si="1"/>
        <v>0</v>
      </c>
      <c r="I10" s="177"/>
      <c r="J10" s="242"/>
      <c r="K10" s="7"/>
      <c r="L10" s="7"/>
      <c r="M10" s="7"/>
      <c r="N10" s="45"/>
    </row>
    <row r="11" spans="2:14" x14ac:dyDescent="0.2">
      <c r="B11" s="29"/>
      <c r="C11" s="156"/>
      <c r="D11" s="156"/>
      <c r="E11" s="156"/>
      <c r="F11" s="156"/>
      <c r="G11" s="157"/>
      <c r="I11" s="177"/>
      <c r="J11" s="242"/>
      <c r="K11" s="7"/>
      <c r="L11" s="7"/>
      <c r="M11" s="7"/>
      <c r="N11" s="45"/>
    </row>
    <row r="12" spans="2:14" x14ac:dyDescent="0.2">
      <c r="B12" s="201" t="s">
        <v>52</v>
      </c>
      <c r="C12" s="117"/>
      <c r="D12" s="113">
        <f t="shared" ref="D12" si="2">C12*(1+K12)</f>
        <v>0</v>
      </c>
      <c r="E12" s="113">
        <f t="shared" ref="E12" si="3">D12*(1+L12)</f>
        <v>0</v>
      </c>
      <c r="F12" s="113">
        <f t="shared" ref="F12" si="4">E12*(1+M12)</f>
        <v>0</v>
      </c>
      <c r="G12" s="114">
        <f t="shared" ref="G12" si="5">F12*(1+N12)</f>
        <v>0</v>
      </c>
      <c r="I12" s="177" t="str">
        <f>B12</f>
        <v>Unsecured Loans</v>
      </c>
      <c r="J12" s="241"/>
      <c r="K12" s="71"/>
      <c r="L12" s="71"/>
      <c r="M12" s="71"/>
      <c r="N12" s="72"/>
    </row>
    <row r="13" spans="2:14" x14ac:dyDescent="0.2">
      <c r="B13" s="238"/>
      <c r="C13" s="156"/>
      <c r="D13" s="156"/>
      <c r="E13" s="156"/>
      <c r="F13" s="156"/>
      <c r="G13" s="157"/>
      <c r="I13" s="177"/>
      <c r="J13" s="7"/>
      <c r="K13" s="7"/>
      <c r="L13" s="7"/>
      <c r="M13" s="7"/>
      <c r="N13" s="45"/>
    </row>
    <row r="14" spans="2:14" x14ac:dyDescent="0.2">
      <c r="B14" s="142" t="s">
        <v>130</v>
      </c>
      <c r="C14" s="162">
        <f t="shared" ref="C14:G14" si="6">C12</f>
        <v>0</v>
      </c>
      <c r="D14" s="162">
        <f t="shared" si="6"/>
        <v>0</v>
      </c>
      <c r="E14" s="162">
        <f t="shared" si="6"/>
        <v>0</v>
      </c>
      <c r="F14" s="162">
        <f t="shared" si="6"/>
        <v>0</v>
      </c>
      <c r="G14" s="163">
        <f t="shared" si="6"/>
        <v>0</v>
      </c>
      <c r="I14" s="177"/>
      <c r="J14" s="7"/>
      <c r="K14" s="7"/>
      <c r="L14" s="7"/>
      <c r="M14" s="7"/>
      <c r="N14" s="45"/>
    </row>
    <row r="15" spans="2:14" x14ac:dyDescent="0.2">
      <c r="B15" s="29"/>
      <c r="C15" s="156"/>
      <c r="D15" s="156"/>
      <c r="E15" s="156"/>
      <c r="F15" s="156"/>
      <c r="G15" s="157"/>
      <c r="I15" s="177"/>
      <c r="J15" s="7"/>
      <c r="K15" s="7"/>
      <c r="L15" s="7"/>
      <c r="M15" s="7"/>
      <c r="N15" s="45"/>
    </row>
    <row r="16" spans="2:14" x14ac:dyDescent="0.2">
      <c r="B16" s="239" t="s">
        <v>133</v>
      </c>
      <c r="C16" s="91">
        <f t="shared" ref="C16:G16" si="7">SUM(C10,C14)</f>
        <v>0</v>
      </c>
      <c r="D16" s="91">
        <f t="shared" si="7"/>
        <v>0</v>
      </c>
      <c r="E16" s="91">
        <f t="shared" si="7"/>
        <v>0</v>
      </c>
      <c r="F16" s="91">
        <f t="shared" si="7"/>
        <v>0</v>
      </c>
      <c r="G16" s="92">
        <f t="shared" si="7"/>
        <v>0</v>
      </c>
      <c r="I16" s="177"/>
      <c r="J16" s="7"/>
      <c r="K16" s="7"/>
      <c r="L16" s="7"/>
      <c r="M16" s="7"/>
      <c r="N16" s="45"/>
    </row>
    <row r="17" spans="2:14" x14ac:dyDescent="0.2">
      <c r="B17" s="29"/>
      <c r="C17" s="156"/>
      <c r="D17" s="156"/>
      <c r="E17" s="156"/>
      <c r="F17" s="156"/>
      <c r="G17" s="157"/>
      <c r="I17" s="177"/>
      <c r="J17" s="7"/>
      <c r="K17" s="7"/>
      <c r="L17" s="7"/>
      <c r="M17" s="7"/>
      <c r="N17" s="45"/>
    </row>
    <row r="18" spans="2:14" x14ac:dyDescent="0.2">
      <c r="B18" s="201" t="s">
        <v>131</v>
      </c>
      <c r="C18" s="69">
        <f>C16*C19</f>
        <v>0</v>
      </c>
      <c r="D18" s="69">
        <f t="shared" ref="D18:G18" si="8">D16*D19</f>
        <v>0</v>
      </c>
      <c r="E18" s="69">
        <f t="shared" si="8"/>
        <v>0</v>
      </c>
      <c r="F18" s="69">
        <f t="shared" si="8"/>
        <v>0</v>
      </c>
      <c r="G18" s="70">
        <f t="shared" si="8"/>
        <v>0</v>
      </c>
      <c r="I18" s="177"/>
      <c r="J18" s="7"/>
      <c r="K18" s="7"/>
      <c r="L18" s="7"/>
      <c r="M18" s="7"/>
      <c r="N18" s="45"/>
    </row>
    <row r="19" spans="2:14" ht="15.75" thickBot="1" x14ac:dyDescent="0.25">
      <c r="B19" s="240" t="s">
        <v>223</v>
      </c>
      <c r="C19" s="83">
        <f>J19</f>
        <v>0</v>
      </c>
      <c r="D19" s="83">
        <f t="shared" ref="D19:G19" si="9">K19</f>
        <v>0</v>
      </c>
      <c r="E19" s="83">
        <f t="shared" si="9"/>
        <v>0</v>
      </c>
      <c r="F19" s="83">
        <f t="shared" si="9"/>
        <v>0</v>
      </c>
      <c r="G19" s="84">
        <f t="shared" si="9"/>
        <v>0</v>
      </c>
      <c r="I19" s="178" t="str">
        <f>B19</f>
        <v>Average Interest Rate (%)</v>
      </c>
      <c r="J19" s="118"/>
      <c r="K19" s="118"/>
      <c r="L19" s="118"/>
      <c r="M19" s="118"/>
      <c r="N19" s="119"/>
    </row>
  </sheetData>
  <mergeCells count="1">
    <mergeCell ref="C2:G2"/>
  </mergeCells>
  <phoneticPr fontId="3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7"/>
  <sheetViews>
    <sheetView showGridLines="0" workbookViewId="0">
      <selection activeCell="C3" sqref="C3"/>
    </sheetView>
  </sheetViews>
  <sheetFormatPr defaultRowHeight="15" x14ac:dyDescent="0.2"/>
  <cols>
    <col min="3" max="3" width="26.76953125" style="155" bestFit="1" customWidth="1"/>
    <col min="4" max="8" width="7.6640625" bestFit="1" customWidth="1"/>
  </cols>
  <sheetData>
    <row r="2" spans="3:13" ht="18.75" x14ac:dyDescent="0.25">
      <c r="C2" s="248" t="s">
        <v>49</v>
      </c>
      <c r="D2" s="248"/>
      <c r="E2" s="248"/>
      <c r="F2" s="248"/>
      <c r="G2" s="248"/>
      <c r="H2" s="248"/>
    </row>
    <row r="3" spans="3:13" x14ac:dyDescent="0.2">
      <c r="D3" s="247" t="s">
        <v>59</v>
      </c>
      <c r="E3" s="247"/>
      <c r="F3" s="247"/>
      <c r="G3" s="247"/>
      <c r="H3" s="247"/>
    </row>
    <row r="4" spans="3:13" x14ac:dyDescent="0.2">
      <c r="C4" s="191" t="s">
        <v>4</v>
      </c>
      <c r="D4" s="31" t="s">
        <v>238</v>
      </c>
      <c r="E4" s="31" t="s">
        <v>239</v>
      </c>
      <c r="F4" s="31" t="s">
        <v>240</v>
      </c>
      <c r="G4" s="31" t="s">
        <v>241</v>
      </c>
      <c r="H4" s="31" t="s">
        <v>242</v>
      </c>
    </row>
    <row r="5" spans="3:13" x14ac:dyDescent="0.2">
      <c r="C5" s="192"/>
      <c r="D5" s="3"/>
      <c r="E5" s="3"/>
    </row>
    <row r="6" spans="3:13" x14ac:dyDescent="0.2">
      <c r="C6" s="193" t="s">
        <v>32</v>
      </c>
      <c r="E6" s="2"/>
      <c r="F6" s="2"/>
      <c r="G6" s="2"/>
      <c r="H6" s="2"/>
    </row>
    <row r="7" spans="3:13" x14ac:dyDescent="0.2">
      <c r="C7" s="194" t="s">
        <v>3</v>
      </c>
      <c r="D7" s="53">
        <f>'Income Statement '!C12</f>
        <v>0</v>
      </c>
      <c r="E7" s="53">
        <f>'Income Statement '!D12</f>
        <v>0</v>
      </c>
      <c r="F7" s="53">
        <f>'Income Statement '!E12</f>
        <v>0</v>
      </c>
      <c r="G7" s="53">
        <f>'Income Statement '!F12</f>
        <v>0</v>
      </c>
      <c r="H7" s="54">
        <f>'Income Statement '!G12</f>
        <v>0</v>
      </c>
      <c r="J7" s="244" t="s">
        <v>220</v>
      </c>
      <c r="K7" s="245"/>
      <c r="L7" s="245"/>
      <c r="M7" s="246"/>
    </row>
    <row r="8" spans="3:13" x14ac:dyDescent="0.2">
      <c r="C8" s="195" t="s">
        <v>33</v>
      </c>
      <c r="D8" s="55">
        <f>'Income Statement '!C24</f>
        <v>0</v>
      </c>
      <c r="E8" s="55">
        <f>'Income Statement '!D24</f>
        <v>0</v>
      </c>
      <c r="F8" s="55">
        <f>'Income Statement '!E24</f>
        <v>0</v>
      </c>
      <c r="G8" s="55">
        <f>'Income Statement '!F24</f>
        <v>0</v>
      </c>
      <c r="H8" s="56">
        <f>'Income Statement '!G24</f>
        <v>0</v>
      </c>
      <c r="J8" s="33"/>
      <c r="K8" s="1"/>
      <c r="L8" s="1"/>
      <c r="M8" s="63"/>
    </row>
    <row r="9" spans="3:13" x14ac:dyDescent="0.2">
      <c r="C9" s="195" t="s">
        <v>34</v>
      </c>
      <c r="D9" s="55">
        <f>'Income Statement '!C30</f>
        <v>0</v>
      </c>
      <c r="E9" s="55">
        <f>'Income Statement '!D30</f>
        <v>0</v>
      </c>
      <c r="F9" s="55">
        <f>'Income Statement '!E30</f>
        <v>0</v>
      </c>
      <c r="G9" s="55">
        <f>'Income Statement '!F30</f>
        <v>0</v>
      </c>
      <c r="H9" s="56">
        <f>'Income Statement '!G30</f>
        <v>0</v>
      </c>
      <c r="J9" s="64"/>
      <c r="K9" s="1" t="s">
        <v>218</v>
      </c>
      <c r="L9" s="1"/>
      <c r="M9" s="63"/>
    </row>
    <row r="10" spans="3:13" x14ac:dyDescent="0.2">
      <c r="C10" s="196" t="s">
        <v>35</v>
      </c>
      <c r="D10" s="57">
        <f>'Income Statement '!C32</f>
        <v>0</v>
      </c>
      <c r="E10" s="57">
        <f>'Income Statement '!D32</f>
        <v>0</v>
      </c>
      <c r="F10" s="57">
        <f>'Income Statement '!E32</f>
        <v>0</v>
      </c>
      <c r="G10" s="57">
        <f>'Income Statement '!F32</f>
        <v>0</v>
      </c>
      <c r="H10" s="58">
        <f>'Income Statement '!G32</f>
        <v>0</v>
      </c>
      <c r="J10" s="65"/>
      <c r="K10" s="2" t="s">
        <v>219</v>
      </c>
      <c r="L10" s="2"/>
      <c r="M10" s="35"/>
    </row>
    <row r="11" spans="3:13" x14ac:dyDescent="0.2">
      <c r="D11" s="4"/>
      <c r="E11" s="4"/>
      <c r="F11" s="4"/>
      <c r="G11" s="4"/>
      <c r="H11" s="4"/>
    </row>
    <row r="12" spans="3:13" x14ac:dyDescent="0.2">
      <c r="C12" s="197" t="s">
        <v>36</v>
      </c>
      <c r="D12" s="5"/>
      <c r="E12" s="5"/>
      <c r="F12" s="5"/>
      <c r="G12" s="5"/>
      <c r="H12" s="5"/>
    </row>
    <row r="13" spans="3:13" x14ac:dyDescent="0.2">
      <c r="C13" s="194" t="s">
        <v>214</v>
      </c>
      <c r="D13" s="53">
        <f>'Cash Flow Statement'!C19</f>
        <v>0</v>
      </c>
      <c r="E13" s="53">
        <f>'Cash Flow Statement'!D19</f>
        <v>0</v>
      </c>
      <c r="F13" s="53">
        <f>'Cash Flow Statement'!E19</f>
        <v>0</v>
      </c>
      <c r="G13" s="53">
        <f>'Cash Flow Statement'!F19</f>
        <v>0</v>
      </c>
      <c r="H13" s="54">
        <f>'Cash Flow Statement'!G19</f>
        <v>0</v>
      </c>
    </row>
    <row r="14" spans="3:13" x14ac:dyDescent="0.2">
      <c r="C14" s="195" t="s">
        <v>215</v>
      </c>
      <c r="D14" s="55">
        <f>'Cash Flow Statement'!C24</f>
        <v>0</v>
      </c>
      <c r="E14" s="55">
        <f>'Cash Flow Statement'!D24</f>
        <v>0</v>
      </c>
      <c r="F14" s="55">
        <f>'Cash Flow Statement'!E24</f>
        <v>0</v>
      </c>
      <c r="G14" s="55">
        <f>'Cash Flow Statement'!F24</f>
        <v>0</v>
      </c>
      <c r="H14" s="56">
        <f>'Cash Flow Statement'!G24</f>
        <v>0</v>
      </c>
    </row>
    <row r="15" spans="3:13" x14ac:dyDescent="0.2">
      <c r="C15" s="195" t="s">
        <v>216</v>
      </c>
      <c r="D15" s="55">
        <f>'Cash Flow Statement'!C32</f>
        <v>0</v>
      </c>
      <c r="E15" s="55">
        <f>'Cash Flow Statement'!D32</f>
        <v>0</v>
      </c>
      <c r="F15" s="55">
        <f>'Cash Flow Statement'!E32</f>
        <v>0</v>
      </c>
      <c r="G15" s="55">
        <f>'Cash Flow Statement'!F32</f>
        <v>0</v>
      </c>
      <c r="H15" s="56">
        <f>'Cash Flow Statement'!G32</f>
        <v>0</v>
      </c>
    </row>
    <row r="16" spans="3:13" x14ac:dyDescent="0.2">
      <c r="C16" s="195"/>
      <c r="D16" s="30"/>
      <c r="E16" s="30"/>
      <c r="F16" s="30"/>
      <c r="G16" s="30"/>
      <c r="H16" s="39"/>
    </row>
    <row r="17" spans="3:8" x14ac:dyDescent="0.2">
      <c r="C17" s="195" t="s">
        <v>37</v>
      </c>
      <c r="D17" s="55">
        <f>'Cash Flow Statement'!C38</f>
        <v>0</v>
      </c>
      <c r="E17" s="55">
        <f>'Cash Flow Statement'!D38</f>
        <v>0</v>
      </c>
      <c r="F17" s="55">
        <f>'Cash Flow Statement'!E38</f>
        <v>0</v>
      </c>
      <c r="G17" s="55">
        <f>'Cash Flow Statement'!F38</f>
        <v>0</v>
      </c>
      <c r="H17" s="56">
        <f>'Cash Flow Statement'!G38</f>
        <v>0</v>
      </c>
    </row>
    <row r="18" spans="3:8" x14ac:dyDescent="0.2">
      <c r="C18" s="195" t="s">
        <v>38</v>
      </c>
      <c r="D18" s="55">
        <f>'Cash Flow Statement'!C44</f>
        <v>0</v>
      </c>
      <c r="E18" s="55">
        <f>'Cash Flow Statement'!D44</f>
        <v>0</v>
      </c>
      <c r="F18" s="55">
        <f>'Cash Flow Statement'!E44</f>
        <v>0</v>
      </c>
      <c r="G18" s="55">
        <f>'Cash Flow Statement'!F44</f>
        <v>0</v>
      </c>
      <c r="H18" s="56">
        <f>'Cash Flow Statement'!G44</f>
        <v>0</v>
      </c>
    </row>
    <row r="19" spans="3:8" x14ac:dyDescent="0.2">
      <c r="C19" s="196" t="s">
        <v>39</v>
      </c>
      <c r="D19" s="57">
        <f>'Cash Flow Statement'!C45</f>
        <v>0</v>
      </c>
      <c r="E19" s="57">
        <f>'Cash Flow Statement'!D45</f>
        <v>0</v>
      </c>
      <c r="F19" s="57">
        <f>'Cash Flow Statement'!E45</f>
        <v>0</v>
      </c>
      <c r="G19" s="57">
        <f>'Cash Flow Statement'!F45</f>
        <v>0</v>
      </c>
      <c r="H19" s="58">
        <f>'Cash Flow Statement'!G45</f>
        <v>0</v>
      </c>
    </row>
    <row r="20" spans="3:8" x14ac:dyDescent="0.2">
      <c r="D20" s="4"/>
      <c r="E20" s="4"/>
      <c r="F20" s="4"/>
      <c r="G20" s="4"/>
      <c r="H20" s="4"/>
    </row>
    <row r="21" spans="3:8" x14ac:dyDescent="0.2">
      <c r="C21" s="198" t="s">
        <v>40</v>
      </c>
      <c r="D21" s="30"/>
      <c r="E21" s="30"/>
      <c r="F21" s="30"/>
      <c r="G21" s="30"/>
      <c r="H21" s="30"/>
    </row>
    <row r="22" spans="3:8" x14ac:dyDescent="0.2">
      <c r="C22" s="194" t="s">
        <v>41</v>
      </c>
      <c r="D22" s="53">
        <f>'Balance Sheet'!C6</f>
        <v>0</v>
      </c>
      <c r="E22" s="53">
        <f>'Balance Sheet'!D6</f>
        <v>0</v>
      </c>
      <c r="F22" s="53">
        <f>'Balance Sheet'!E6</f>
        <v>0</v>
      </c>
      <c r="G22" s="53">
        <f>'Balance Sheet'!F6</f>
        <v>0</v>
      </c>
      <c r="H22" s="54">
        <f>'Balance Sheet'!G6</f>
        <v>0</v>
      </c>
    </row>
    <row r="23" spans="3:8" x14ac:dyDescent="0.2">
      <c r="C23" s="195" t="s">
        <v>42</v>
      </c>
      <c r="D23" s="55">
        <f>'Balance Sheet'!C7</f>
        <v>0</v>
      </c>
      <c r="E23" s="55">
        <f>'Balance Sheet'!D7</f>
        <v>0</v>
      </c>
      <c r="F23" s="55">
        <f>'Balance Sheet'!E7</f>
        <v>0</v>
      </c>
      <c r="G23" s="55">
        <f>'Balance Sheet'!F7</f>
        <v>0</v>
      </c>
      <c r="H23" s="56">
        <f>'Balance Sheet'!G7</f>
        <v>0</v>
      </c>
    </row>
    <row r="24" spans="3:8" x14ac:dyDescent="0.2">
      <c r="C24" s="195" t="s">
        <v>217</v>
      </c>
      <c r="D24" s="55">
        <f>'Balance Sheet'!C8</f>
        <v>0</v>
      </c>
      <c r="E24" s="55">
        <f>'Balance Sheet'!D8</f>
        <v>0</v>
      </c>
      <c r="F24" s="55">
        <f>'Balance Sheet'!E8</f>
        <v>0</v>
      </c>
      <c r="G24" s="55">
        <f>'Balance Sheet'!F8</f>
        <v>0</v>
      </c>
      <c r="H24" s="56">
        <f>'Balance Sheet'!G8</f>
        <v>0</v>
      </c>
    </row>
    <row r="25" spans="3:8" x14ac:dyDescent="0.2">
      <c r="C25" s="195" t="s">
        <v>43</v>
      </c>
      <c r="D25" s="55">
        <f>SUM('Balance Sheet'!C12:C13,'Balance Sheet'!C20)</f>
        <v>0</v>
      </c>
      <c r="E25" s="55">
        <f>SUM('Balance Sheet'!D12:D13,'Balance Sheet'!D20)</f>
        <v>0</v>
      </c>
      <c r="F25" s="55">
        <f>SUM('Balance Sheet'!E12:E13,'Balance Sheet'!E20)</f>
        <v>0</v>
      </c>
      <c r="G25" s="55">
        <f>SUM('Balance Sheet'!F12:F13,'Balance Sheet'!F20)</f>
        <v>0</v>
      </c>
      <c r="H25" s="56">
        <f>SUM('Balance Sheet'!G12:G13,'Balance Sheet'!G20)</f>
        <v>0</v>
      </c>
    </row>
    <row r="26" spans="3:8" x14ac:dyDescent="0.2">
      <c r="C26" s="195"/>
      <c r="D26" s="34"/>
      <c r="E26" s="34"/>
      <c r="F26" s="34"/>
      <c r="G26" s="34"/>
      <c r="H26" s="40"/>
    </row>
    <row r="27" spans="3:8" x14ac:dyDescent="0.2">
      <c r="C27" s="195" t="s">
        <v>44</v>
      </c>
      <c r="D27" s="55">
        <f>'Balance Sheet'!C31</f>
        <v>0</v>
      </c>
      <c r="E27" s="55">
        <f>'Balance Sheet'!D31</f>
        <v>0</v>
      </c>
      <c r="F27" s="55">
        <f>'Balance Sheet'!E31</f>
        <v>0</v>
      </c>
      <c r="G27" s="55">
        <f>'Balance Sheet'!F31</f>
        <v>0</v>
      </c>
      <c r="H27" s="56">
        <f>'Balance Sheet'!G31</f>
        <v>0</v>
      </c>
    </row>
    <row r="28" spans="3:8" x14ac:dyDescent="0.2">
      <c r="C28" s="195" t="s">
        <v>45</v>
      </c>
      <c r="D28" s="55">
        <f>'Balance Sheet'!C36</f>
        <v>0</v>
      </c>
      <c r="E28" s="55">
        <f>'Balance Sheet'!D36</f>
        <v>0</v>
      </c>
      <c r="F28" s="55">
        <f>'Balance Sheet'!E36</f>
        <v>0</v>
      </c>
      <c r="G28" s="55">
        <f>'Balance Sheet'!F36</f>
        <v>0</v>
      </c>
      <c r="H28" s="56">
        <f>'Balance Sheet'!G36</f>
        <v>0</v>
      </c>
    </row>
    <row r="29" spans="3:8" x14ac:dyDescent="0.2">
      <c r="C29" s="196" t="s">
        <v>46</v>
      </c>
      <c r="D29" s="57">
        <f>'Balance Sheet'!C49</f>
        <v>0</v>
      </c>
      <c r="E29" s="57">
        <f>'Balance Sheet'!D49</f>
        <v>0</v>
      </c>
      <c r="F29" s="57">
        <f>'Balance Sheet'!E49</f>
        <v>0</v>
      </c>
      <c r="G29" s="57">
        <f>'Balance Sheet'!F49</f>
        <v>0</v>
      </c>
      <c r="H29" s="58">
        <f>'Balance Sheet'!G49</f>
        <v>0</v>
      </c>
    </row>
    <row r="31" spans="3:8" x14ac:dyDescent="0.2">
      <c r="C31" s="197" t="s">
        <v>47</v>
      </c>
      <c r="D31" s="2"/>
      <c r="E31" s="2"/>
      <c r="F31" s="2"/>
      <c r="G31" s="2"/>
      <c r="H31" s="2"/>
    </row>
    <row r="32" spans="3:8" x14ac:dyDescent="0.2">
      <c r="C32" s="194" t="s">
        <v>48</v>
      </c>
      <c r="D32" s="59">
        <f>'Income Statement '!C34</f>
        <v>0</v>
      </c>
      <c r="E32" s="59">
        <f>'Income Statement '!D34</f>
        <v>0</v>
      </c>
      <c r="F32" s="59">
        <f>'Income Statement '!E34</f>
        <v>0</v>
      </c>
      <c r="G32" s="59">
        <f>'Income Statement '!F34</f>
        <v>0</v>
      </c>
      <c r="H32" s="60">
        <f>'Income Statement '!G34</f>
        <v>0</v>
      </c>
    </row>
    <row r="33" spans="1:8" x14ac:dyDescent="0.2">
      <c r="C33" s="196" t="s">
        <v>35</v>
      </c>
      <c r="D33" s="61">
        <f>'Income Statement '!C35</f>
        <v>0</v>
      </c>
      <c r="E33" s="61">
        <f>'Income Statement '!D35</f>
        <v>0</v>
      </c>
      <c r="F33" s="61">
        <f>'Income Statement '!E35</f>
        <v>0</v>
      </c>
      <c r="G33" s="61">
        <f>'Income Statement '!F35</f>
        <v>0</v>
      </c>
      <c r="H33" s="62">
        <f>'Income Statement '!G35</f>
        <v>0</v>
      </c>
    </row>
    <row r="37" spans="1:8" s="32" customFormat="1" x14ac:dyDescent="0.2">
      <c r="A37" s="32" t="s">
        <v>176</v>
      </c>
      <c r="C37" s="154"/>
    </row>
  </sheetData>
  <mergeCells count="3">
    <mergeCell ref="J7:M7"/>
    <mergeCell ref="D3:H3"/>
    <mergeCell ref="C2:H2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1"/>
  <sheetViews>
    <sheetView showGridLines="0" workbookViewId="0"/>
  </sheetViews>
  <sheetFormatPr defaultColWidth="14.796875" defaultRowHeight="14.25" x14ac:dyDescent="0.15"/>
  <cols>
    <col min="1" max="1" width="27.57421875" style="185" customWidth="1"/>
    <col min="2" max="7" width="14.796875" style="11"/>
    <col min="8" max="9" width="11.703125" style="11" customWidth="1"/>
    <col min="10" max="10" width="15.73828125" style="11" customWidth="1"/>
    <col min="11" max="16384" width="14.796875" style="11"/>
  </cols>
  <sheetData>
    <row r="1" spans="1:10" ht="15.75" thickBot="1" x14ac:dyDescent="0.25">
      <c r="B1" s="247" t="s">
        <v>59</v>
      </c>
      <c r="C1" s="247"/>
      <c r="D1" s="247"/>
      <c r="E1" s="247"/>
      <c r="F1" s="247"/>
    </row>
    <row r="2" spans="1:10" ht="15" x14ac:dyDescent="0.2">
      <c r="A2" s="141" t="s">
        <v>4</v>
      </c>
      <c r="B2" s="19" t="s">
        <v>238</v>
      </c>
      <c r="C2" s="19" t="s">
        <v>239</v>
      </c>
      <c r="D2" s="19" t="s">
        <v>240</v>
      </c>
      <c r="E2" s="19" t="s">
        <v>241</v>
      </c>
      <c r="F2" s="20" t="s">
        <v>242</v>
      </c>
    </row>
    <row r="3" spans="1:10" s="14" customFormat="1" ht="15" x14ac:dyDescent="0.2">
      <c r="A3" s="186"/>
      <c r="B3" s="12"/>
      <c r="C3" s="12"/>
      <c r="D3" s="12"/>
      <c r="E3" s="12"/>
      <c r="F3" s="132"/>
    </row>
    <row r="4" spans="1:10" ht="15" x14ac:dyDescent="0.2">
      <c r="A4" s="187" t="s">
        <v>210</v>
      </c>
      <c r="B4" s="164">
        <f>'Income Statement '!C12</f>
        <v>0</v>
      </c>
      <c r="C4" s="164">
        <f>'Income Statement '!D12</f>
        <v>0</v>
      </c>
      <c r="D4" s="164">
        <f>'Income Statement '!E12</f>
        <v>0</v>
      </c>
      <c r="E4" s="164">
        <f>'Income Statement '!F12</f>
        <v>0</v>
      </c>
      <c r="F4" s="165">
        <f>'Income Statement '!G12</f>
        <v>0</v>
      </c>
      <c r="H4" s="244" t="s">
        <v>220</v>
      </c>
      <c r="I4" s="245"/>
      <c r="J4" s="246"/>
    </row>
    <row r="5" spans="1:10" ht="15" x14ac:dyDescent="0.2">
      <c r="A5" s="187" t="s">
        <v>162</v>
      </c>
      <c r="B5" s="124">
        <f>'Income Statement '!C34</f>
        <v>0</v>
      </c>
      <c r="C5" s="124">
        <f>'Income Statement '!D34</f>
        <v>0</v>
      </c>
      <c r="D5" s="124">
        <f>'Income Statement '!E34</f>
        <v>0</v>
      </c>
      <c r="E5" s="124">
        <f>'Income Statement '!F34</f>
        <v>0</v>
      </c>
      <c r="F5" s="125">
        <f>'Income Statement '!G34</f>
        <v>0</v>
      </c>
      <c r="H5" s="33"/>
      <c r="I5" s="1"/>
      <c r="J5" s="63"/>
    </row>
    <row r="6" spans="1:10" ht="15.75" thickBot="1" x14ac:dyDescent="0.25">
      <c r="A6" s="188" t="s">
        <v>163</v>
      </c>
      <c r="B6" s="126">
        <f>'Income Statement '!C35</f>
        <v>0</v>
      </c>
      <c r="C6" s="126">
        <f>'Income Statement '!D35</f>
        <v>0</v>
      </c>
      <c r="D6" s="126">
        <f>'Income Statement '!E35</f>
        <v>0</v>
      </c>
      <c r="E6" s="126">
        <f>'Income Statement '!F35</f>
        <v>0</v>
      </c>
      <c r="F6" s="127">
        <f>'Income Statement '!G35</f>
        <v>0</v>
      </c>
      <c r="H6" s="64"/>
      <c r="I6" s="1" t="s">
        <v>218</v>
      </c>
      <c r="J6" s="63"/>
    </row>
    <row r="7" spans="1:10" ht="15.75" thickBot="1" x14ac:dyDescent="0.25">
      <c r="H7" s="65"/>
      <c r="I7" s="2" t="s">
        <v>219</v>
      </c>
      <c r="J7" s="35"/>
    </row>
    <row r="8" spans="1:10" ht="15" x14ac:dyDescent="0.2">
      <c r="A8" s="141" t="s">
        <v>4</v>
      </c>
      <c r="B8" s="19" t="s">
        <v>238</v>
      </c>
      <c r="C8" s="19" t="s">
        <v>239</v>
      </c>
      <c r="D8" s="19" t="s">
        <v>240</v>
      </c>
      <c r="E8" s="19" t="s">
        <v>241</v>
      </c>
      <c r="F8" s="20" t="s">
        <v>242</v>
      </c>
    </row>
    <row r="9" spans="1:10" s="13" customFormat="1" ht="15" x14ac:dyDescent="0.2">
      <c r="A9" s="189"/>
      <c r="B9" s="12"/>
      <c r="C9" s="12"/>
      <c r="D9" s="12"/>
      <c r="E9" s="12"/>
      <c r="F9" s="132"/>
    </row>
    <row r="10" spans="1:10" ht="15" x14ac:dyDescent="0.2">
      <c r="A10" s="187" t="s">
        <v>164</v>
      </c>
      <c r="B10" s="164">
        <f>'Balance Sheet'!J43</f>
        <v>0</v>
      </c>
      <c r="C10" s="164">
        <f>'Balance Sheet'!K43</f>
        <v>0</v>
      </c>
      <c r="D10" s="164">
        <f>'Balance Sheet'!L43</f>
        <v>0</v>
      </c>
      <c r="E10" s="164">
        <f>'Balance Sheet'!M43</f>
        <v>0</v>
      </c>
      <c r="F10" s="165">
        <f>'Balance Sheet'!N43</f>
        <v>0</v>
      </c>
    </row>
    <row r="11" spans="1:10" ht="15" x14ac:dyDescent="0.2">
      <c r="A11" s="187" t="s">
        <v>165</v>
      </c>
      <c r="B11" s="164">
        <f>'Balance Sheet'!J22</f>
        <v>0</v>
      </c>
      <c r="C11" s="164">
        <f>'Balance Sheet'!K22</f>
        <v>0</v>
      </c>
      <c r="D11" s="164">
        <f>'Balance Sheet'!L22</f>
        <v>0</v>
      </c>
      <c r="E11" s="164">
        <f>'Balance Sheet'!M22</f>
        <v>0</v>
      </c>
      <c r="F11" s="165">
        <f>'Balance Sheet'!N22</f>
        <v>0</v>
      </c>
    </row>
    <row r="12" spans="1:10" ht="15.75" thickBot="1" x14ac:dyDescent="0.25">
      <c r="A12" s="188" t="s">
        <v>166</v>
      </c>
      <c r="B12" s="166">
        <f>'Balance Sheet'!J44</f>
        <v>0</v>
      </c>
      <c r="C12" s="166">
        <f>'Balance Sheet'!K44</f>
        <v>0</v>
      </c>
      <c r="D12" s="166">
        <f>'Balance Sheet'!L44</f>
        <v>0</v>
      </c>
      <c r="E12" s="166">
        <f>'Balance Sheet'!M44</f>
        <v>0</v>
      </c>
      <c r="F12" s="167">
        <f>'Balance Sheet'!N44</f>
        <v>0</v>
      </c>
    </row>
    <row r="13" spans="1:10" ht="15" thickBot="1" x14ac:dyDescent="0.2"/>
    <row r="14" spans="1:10" ht="15" x14ac:dyDescent="0.2">
      <c r="A14" s="141" t="s">
        <v>4</v>
      </c>
      <c r="B14" s="19" t="s">
        <v>238</v>
      </c>
      <c r="C14" s="19" t="s">
        <v>239</v>
      </c>
      <c r="D14" s="19" t="s">
        <v>240</v>
      </c>
      <c r="E14" s="19" t="s">
        <v>241</v>
      </c>
      <c r="F14" s="20" t="s">
        <v>242</v>
      </c>
    </row>
    <row r="15" spans="1:10" s="13" customFormat="1" ht="15" x14ac:dyDescent="0.2">
      <c r="A15" s="189"/>
      <c r="B15" s="12"/>
      <c r="C15" s="12"/>
      <c r="D15" s="12"/>
      <c r="E15" s="12"/>
      <c r="F15" s="132"/>
    </row>
    <row r="16" spans="1:10" ht="15" x14ac:dyDescent="0.2">
      <c r="A16" s="187" t="s">
        <v>167</v>
      </c>
      <c r="B16" s="164">
        <f>'Balance Sheet'!C64</f>
        <v>0</v>
      </c>
      <c r="C16" s="164">
        <f>'Balance Sheet'!D64</f>
        <v>0</v>
      </c>
      <c r="D16" s="164">
        <f>'Balance Sheet'!E64</f>
        <v>0</v>
      </c>
      <c r="E16" s="164">
        <f>'Balance Sheet'!F64</f>
        <v>0</v>
      </c>
      <c r="F16" s="165">
        <f>'Balance Sheet'!G64</f>
        <v>0</v>
      </c>
    </row>
    <row r="17" spans="1:6" ht="15.75" thickBot="1" x14ac:dyDescent="0.25">
      <c r="A17" s="188" t="s">
        <v>211</v>
      </c>
      <c r="B17" s="166">
        <f>IFERROR('Income Statement '!C28/'Income Statement '!C29,0)</f>
        <v>0</v>
      </c>
      <c r="C17" s="166">
        <f>IFERROR('Income Statement '!D28/'Income Statement '!D29,0)</f>
        <v>0</v>
      </c>
      <c r="D17" s="166">
        <f>IFERROR('Income Statement '!E28/'Income Statement '!E29,0)</f>
        <v>0</v>
      </c>
      <c r="E17" s="166">
        <f>IFERROR('Income Statement '!F28/'Income Statement '!F29,0)</f>
        <v>0</v>
      </c>
      <c r="F17" s="167">
        <f>IFERROR('Income Statement '!G28/'Income Statement '!G29,0)</f>
        <v>0</v>
      </c>
    </row>
    <row r="18" spans="1:6" ht="15.75" thickBot="1" x14ac:dyDescent="0.25">
      <c r="A18" s="190"/>
      <c r="B18" s="15"/>
      <c r="C18" s="15"/>
      <c r="D18" s="15"/>
      <c r="E18" s="15"/>
      <c r="F18" s="15"/>
    </row>
    <row r="19" spans="1:6" ht="15" x14ac:dyDescent="0.2">
      <c r="A19" s="141" t="s">
        <v>4</v>
      </c>
      <c r="B19" s="19" t="s">
        <v>238</v>
      </c>
      <c r="C19" s="19" t="s">
        <v>239</v>
      </c>
      <c r="D19" s="19" t="s">
        <v>240</v>
      </c>
      <c r="E19" s="19" t="s">
        <v>241</v>
      </c>
      <c r="F19" s="20" t="s">
        <v>242</v>
      </c>
    </row>
    <row r="20" spans="1:6" s="13" customFormat="1" ht="15" x14ac:dyDescent="0.2">
      <c r="A20" s="189"/>
      <c r="B20" s="12"/>
      <c r="C20" s="12"/>
      <c r="D20" s="12"/>
      <c r="E20" s="12"/>
      <c r="F20" s="132"/>
    </row>
    <row r="21" spans="1:6" ht="15" x14ac:dyDescent="0.2">
      <c r="A21" s="187" t="s">
        <v>168</v>
      </c>
      <c r="B21" s="128">
        <f>IFERROR('Income Statement '!C32/'Balance Sheet'!C51,0)</f>
        <v>0</v>
      </c>
      <c r="C21" s="128">
        <f>IFERROR('Income Statement '!D32/'Balance Sheet'!D51,0)</f>
        <v>0</v>
      </c>
      <c r="D21" s="128">
        <f>IFERROR('Income Statement '!E32/'Balance Sheet'!E51,0)</f>
        <v>0</v>
      </c>
      <c r="E21" s="128">
        <f>IFERROR('Income Statement '!F32/'Balance Sheet'!F51,0)</f>
        <v>0</v>
      </c>
      <c r="F21" s="129">
        <f>IFERROR('Income Statement '!G32/'Balance Sheet'!G51,0)</f>
        <v>0</v>
      </c>
    </row>
    <row r="22" spans="1:6" ht="15" x14ac:dyDescent="0.2">
      <c r="A22" s="187" t="s">
        <v>169</v>
      </c>
      <c r="B22" s="128">
        <f>IFERROR('Income Statement '!C32/'Balance Sheet'!C9,0)</f>
        <v>0</v>
      </c>
      <c r="C22" s="128">
        <f>IFERROR('Income Statement '!D32/'Balance Sheet'!D9,0)</f>
        <v>0</v>
      </c>
      <c r="D22" s="128">
        <f>IFERROR('Income Statement '!E32/'Balance Sheet'!E9,0)</f>
        <v>0</v>
      </c>
      <c r="E22" s="128">
        <f>IFERROR('Income Statement '!F32/'Balance Sheet'!F9,0)</f>
        <v>0</v>
      </c>
      <c r="F22" s="129">
        <f>IFERROR('Income Statement '!G32/'Balance Sheet'!G9,0)</f>
        <v>0</v>
      </c>
    </row>
    <row r="23" spans="1:6" ht="15.75" thickBot="1" x14ac:dyDescent="0.25">
      <c r="A23" s="188" t="s">
        <v>170</v>
      </c>
      <c r="B23" s="130">
        <f>IFERROR('Income Statement '!C28/('Balance Sheet'!C51-'Balance Sheet'!C24),0)</f>
        <v>0</v>
      </c>
      <c r="C23" s="130">
        <f>IFERROR('Income Statement '!D28/('Balance Sheet'!D51-'Balance Sheet'!D24),0)</f>
        <v>0</v>
      </c>
      <c r="D23" s="130">
        <f>IFERROR('Income Statement '!E28/('Balance Sheet'!E51-'Balance Sheet'!E24),0)</f>
        <v>0</v>
      </c>
      <c r="E23" s="130">
        <f>IFERROR('Income Statement '!F28/('Balance Sheet'!F51-'Balance Sheet'!F24),0)</f>
        <v>0</v>
      </c>
      <c r="F23" s="131">
        <f>IFERROR('Income Statement '!G28/('Balance Sheet'!G51-'Balance Sheet'!G24),0)</f>
        <v>0</v>
      </c>
    </row>
    <row r="71" spans="1:1" s="32" customFormat="1" ht="15" x14ac:dyDescent="0.2">
      <c r="A71" s="154" t="s">
        <v>176</v>
      </c>
    </row>
  </sheetData>
  <mergeCells count="2">
    <mergeCell ref="B1:F1"/>
    <mergeCell ref="H4:J4"/>
  </mergeCells>
  <phoneticPr fontId="34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74"/>
  <sheetViews>
    <sheetView showGridLines="0" topLeftCell="B1" zoomScale="90" zoomScaleNormal="90" workbookViewId="0">
      <pane xSplit="1" ySplit="3" topLeftCell="C4" activePane="bottomRight" state="frozen"/>
      <selection activeCell="A2" sqref="A2:B2"/>
      <selection pane="bottomLeft" activeCell="A2" sqref="A2:B2"/>
      <selection pane="topRight" activeCell="A2" sqref="A2:B2"/>
      <selection pane="bottomRight" activeCell="B2" sqref="B2"/>
    </sheetView>
  </sheetViews>
  <sheetFormatPr defaultRowHeight="15" x14ac:dyDescent="0.2"/>
  <cols>
    <col min="2" max="2" width="62.1484375" style="155" bestFit="1" customWidth="1"/>
    <col min="3" max="6" width="7.6640625" bestFit="1" customWidth="1"/>
    <col min="9" max="9" width="58.3828125" style="155" customWidth="1"/>
    <col min="16" max="16" width="9.81640625" customWidth="1"/>
    <col min="17" max="17" width="45.33203125" bestFit="1" customWidth="1"/>
  </cols>
  <sheetData>
    <row r="1" spans="2:17" x14ac:dyDescent="0.2">
      <c r="B1" s="139" t="s">
        <v>90</v>
      </c>
    </row>
    <row r="2" spans="2:17" ht="15.75" thickBot="1" x14ac:dyDescent="0.25">
      <c r="C2" s="249" t="s">
        <v>59</v>
      </c>
      <c r="D2" s="249"/>
      <c r="E2" s="249"/>
      <c r="F2" s="249"/>
      <c r="G2" s="249"/>
      <c r="J2" s="249" t="s">
        <v>59</v>
      </c>
      <c r="K2" s="249"/>
      <c r="L2" s="249"/>
      <c r="M2" s="249"/>
      <c r="N2" s="249"/>
    </row>
    <row r="3" spans="2:17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41" t="s">
        <v>229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7" x14ac:dyDescent="0.2">
      <c r="B4" s="143"/>
      <c r="C4" s="66"/>
      <c r="D4" s="66"/>
      <c r="E4" s="66"/>
      <c r="F4" s="66"/>
      <c r="G4" s="67"/>
      <c r="I4" s="29"/>
      <c r="J4" s="17"/>
      <c r="K4" s="17"/>
      <c r="L4" s="17"/>
      <c r="M4" s="17"/>
      <c r="N4" s="18"/>
    </row>
    <row r="5" spans="2:17" x14ac:dyDescent="0.2">
      <c r="B5" s="142" t="s">
        <v>181</v>
      </c>
      <c r="C5" s="16"/>
      <c r="D5" s="16"/>
      <c r="E5" s="16"/>
      <c r="F5" s="16"/>
      <c r="G5" s="68"/>
      <c r="I5" s="29"/>
      <c r="J5" s="17"/>
      <c r="K5" s="17"/>
      <c r="L5" s="17"/>
      <c r="M5" s="17"/>
      <c r="N5" s="18"/>
    </row>
    <row r="6" spans="2:17" x14ac:dyDescent="0.2">
      <c r="B6" s="142"/>
      <c r="C6" s="16"/>
      <c r="D6" s="16"/>
      <c r="E6" s="16"/>
      <c r="F6" s="16"/>
      <c r="G6" s="68"/>
      <c r="I6" s="29"/>
      <c r="J6" s="17"/>
      <c r="K6" s="17"/>
      <c r="L6" s="17"/>
      <c r="M6" s="17"/>
      <c r="N6" s="18"/>
    </row>
    <row r="7" spans="2:17" x14ac:dyDescent="0.2">
      <c r="B7" s="199" t="str">
        <f>'Revenue Projections'!B7</f>
        <v>Stream 1</v>
      </c>
      <c r="C7" s="69">
        <f>'Revenue Projections'!C7</f>
        <v>0</v>
      </c>
      <c r="D7" s="69">
        <f>'Revenue Projections'!D7</f>
        <v>0</v>
      </c>
      <c r="E7" s="69">
        <f>'Revenue Projections'!E7</f>
        <v>0</v>
      </c>
      <c r="F7" s="69">
        <f>'Revenue Projections'!F7</f>
        <v>0</v>
      </c>
      <c r="G7" s="70">
        <f>'Revenue Projections'!G7</f>
        <v>0</v>
      </c>
      <c r="I7" s="143" t="str">
        <f>B7</f>
        <v>Stream 1</v>
      </c>
      <c r="J7" s="75">
        <f t="shared" ref="J7:N7" si="0">IFERROR(C7/C$12,0)</f>
        <v>0</v>
      </c>
      <c r="K7" s="75">
        <f t="shared" si="0"/>
        <v>0</v>
      </c>
      <c r="L7" s="75">
        <f t="shared" si="0"/>
        <v>0</v>
      </c>
      <c r="M7" s="75">
        <f t="shared" si="0"/>
        <v>0</v>
      </c>
      <c r="N7" s="79">
        <f t="shared" si="0"/>
        <v>0</v>
      </c>
      <c r="P7" s="244" t="s">
        <v>220</v>
      </c>
      <c r="Q7" s="246"/>
    </row>
    <row r="8" spans="2:17" x14ac:dyDescent="0.2">
      <c r="B8" s="199" t="str">
        <f>'Revenue Projections'!B8</f>
        <v>Stream 2</v>
      </c>
      <c r="C8" s="69">
        <f>'Revenue Projections'!C8</f>
        <v>0</v>
      </c>
      <c r="D8" s="69">
        <f>'Revenue Projections'!D8</f>
        <v>0</v>
      </c>
      <c r="E8" s="69">
        <f>'Revenue Projections'!E8</f>
        <v>0</v>
      </c>
      <c r="F8" s="69">
        <f>'Revenue Projections'!F8</f>
        <v>0</v>
      </c>
      <c r="G8" s="70">
        <f>'Revenue Projections'!G8</f>
        <v>0</v>
      </c>
      <c r="I8" s="143" t="str">
        <f>B8</f>
        <v>Stream 2</v>
      </c>
      <c r="J8" s="75">
        <f t="shared" ref="J8:J10" si="1">IFERROR(C8/C$12,0)</f>
        <v>0</v>
      </c>
      <c r="K8" s="75">
        <f t="shared" ref="K8:K10" si="2">IFERROR(D8/D$12,0)</f>
        <v>0</v>
      </c>
      <c r="L8" s="75">
        <f t="shared" ref="L8:L10" si="3">IFERROR(E8/E$12,0)</f>
        <v>0</v>
      </c>
      <c r="M8" s="75">
        <f t="shared" ref="M8:M10" si="4">IFERROR(F8/F$12,0)</f>
        <v>0</v>
      </c>
      <c r="N8" s="79">
        <f t="shared" ref="N8:N10" si="5">IFERROR(G8/G$12,0)</f>
        <v>0</v>
      </c>
      <c r="P8" s="135"/>
      <c r="Q8" s="63" t="s">
        <v>221</v>
      </c>
    </row>
    <row r="9" spans="2:17" x14ac:dyDescent="0.2">
      <c r="B9" s="199" t="str">
        <f>'Revenue Projections'!B9</f>
        <v>Stream 3</v>
      </c>
      <c r="C9" s="69">
        <f>'Revenue Projections'!C9</f>
        <v>0</v>
      </c>
      <c r="D9" s="69">
        <f>'Revenue Projections'!D9</f>
        <v>0</v>
      </c>
      <c r="E9" s="69">
        <f>'Revenue Projections'!E9</f>
        <v>0</v>
      </c>
      <c r="F9" s="69">
        <f>'Revenue Projections'!F9</f>
        <v>0</v>
      </c>
      <c r="G9" s="70">
        <f>'Revenue Projections'!G9</f>
        <v>0</v>
      </c>
      <c r="I9" s="143" t="str">
        <f>B9</f>
        <v>Stream 3</v>
      </c>
      <c r="J9" s="75">
        <f t="shared" si="1"/>
        <v>0</v>
      </c>
      <c r="K9" s="75">
        <f t="shared" si="2"/>
        <v>0</v>
      </c>
      <c r="L9" s="75">
        <f t="shared" si="3"/>
        <v>0</v>
      </c>
      <c r="M9" s="75">
        <f t="shared" si="4"/>
        <v>0</v>
      </c>
      <c r="N9" s="79">
        <f t="shared" si="5"/>
        <v>0</v>
      </c>
      <c r="P9" s="64"/>
      <c r="Q9" s="63" t="s">
        <v>218</v>
      </c>
    </row>
    <row r="10" spans="2:17" x14ac:dyDescent="0.2">
      <c r="B10" s="199" t="str">
        <f>'Revenue Projections'!B10</f>
        <v>Stream 4</v>
      </c>
      <c r="C10" s="69">
        <f>'Revenue Projections'!C10</f>
        <v>0</v>
      </c>
      <c r="D10" s="69">
        <f>'Revenue Projections'!D10</f>
        <v>0</v>
      </c>
      <c r="E10" s="69">
        <f>'Revenue Projections'!E10</f>
        <v>0</v>
      </c>
      <c r="F10" s="69">
        <f>'Revenue Projections'!F10</f>
        <v>0</v>
      </c>
      <c r="G10" s="70">
        <f>'Revenue Projections'!G10</f>
        <v>0</v>
      </c>
      <c r="I10" s="143" t="str">
        <f>B10</f>
        <v>Stream 4</v>
      </c>
      <c r="J10" s="75">
        <f t="shared" si="1"/>
        <v>0</v>
      </c>
      <c r="K10" s="75">
        <f t="shared" si="2"/>
        <v>0</v>
      </c>
      <c r="L10" s="75">
        <f t="shared" si="3"/>
        <v>0</v>
      </c>
      <c r="M10" s="75">
        <f t="shared" si="4"/>
        <v>0</v>
      </c>
      <c r="N10" s="79">
        <f t="shared" si="5"/>
        <v>0</v>
      </c>
      <c r="P10" s="65"/>
      <c r="Q10" s="35" t="s">
        <v>219</v>
      </c>
    </row>
    <row r="11" spans="2:17" x14ac:dyDescent="0.2">
      <c r="B11" s="143"/>
      <c r="C11" s="46"/>
      <c r="D11" s="46"/>
      <c r="E11" s="46"/>
      <c r="F11" s="46"/>
      <c r="G11" s="73"/>
      <c r="I11" s="29"/>
      <c r="J11" s="41"/>
      <c r="K11" s="41"/>
      <c r="L11" s="41"/>
      <c r="M11" s="41"/>
      <c r="N11" s="42"/>
    </row>
    <row r="12" spans="2:17" x14ac:dyDescent="0.2">
      <c r="B12" s="142" t="s">
        <v>182</v>
      </c>
      <c r="C12" s="69">
        <f t="shared" ref="C12:G12" si="6">SUM(C7:C10)</f>
        <v>0</v>
      </c>
      <c r="D12" s="69">
        <f t="shared" si="6"/>
        <v>0</v>
      </c>
      <c r="E12" s="69">
        <f t="shared" si="6"/>
        <v>0</v>
      </c>
      <c r="F12" s="69">
        <f t="shared" si="6"/>
        <v>0</v>
      </c>
      <c r="G12" s="70">
        <f t="shared" si="6"/>
        <v>0</v>
      </c>
      <c r="I12" s="29"/>
      <c r="J12" s="41"/>
      <c r="K12" s="41"/>
      <c r="L12" s="41"/>
      <c r="M12" s="41"/>
      <c r="N12" s="42"/>
    </row>
    <row r="13" spans="2:17" x14ac:dyDescent="0.2">
      <c r="B13" s="143"/>
      <c r="C13" s="44"/>
      <c r="D13" s="44"/>
      <c r="E13" s="44"/>
      <c r="F13" s="44"/>
      <c r="G13" s="51"/>
      <c r="I13" s="29"/>
      <c r="J13" s="41"/>
      <c r="K13" s="41"/>
      <c r="L13" s="41"/>
      <c r="M13" s="41"/>
      <c r="N13" s="42"/>
    </row>
    <row r="14" spans="2:17" x14ac:dyDescent="0.2">
      <c r="B14" s="142" t="s">
        <v>7</v>
      </c>
      <c r="C14" s="44"/>
      <c r="D14" s="44"/>
      <c r="E14" s="44"/>
      <c r="F14" s="44"/>
      <c r="G14" s="51"/>
      <c r="I14" s="29"/>
      <c r="J14" s="41"/>
      <c r="K14" s="41"/>
      <c r="L14" s="41"/>
      <c r="M14" s="41"/>
      <c r="N14" s="42"/>
    </row>
    <row r="15" spans="2:17" x14ac:dyDescent="0.2">
      <c r="B15" s="143" t="s">
        <v>213</v>
      </c>
      <c r="C15" s="69">
        <f>'Expenses Projection'!C22</f>
        <v>0</v>
      </c>
      <c r="D15" s="69">
        <f>'Expenses Projection'!D22</f>
        <v>0</v>
      </c>
      <c r="E15" s="69">
        <f>'Expenses Projection'!E22</f>
        <v>0</v>
      </c>
      <c r="F15" s="69">
        <f>'Expenses Projection'!F22</f>
        <v>0</v>
      </c>
      <c r="G15" s="70">
        <f>'Expenses Projection'!G22</f>
        <v>0</v>
      </c>
      <c r="I15" s="29" t="str">
        <f>B15</f>
        <v>Product Development Expenses/ Operating Expenses/Raw Material</v>
      </c>
      <c r="J15" s="75">
        <f t="shared" ref="J15:N15" si="7">IFERROR(C15/C$12,0)</f>
        <v>0</v>
      </c>
      <c r="K15" s="75">
        <f t="shared" si="7"/>
        <v>0</v>
      </c>
      <c r="L15" s="75">
        <f t="shared" si="7"/>
        <v>0</v>
      </c>
      <c r="M15" s="75">
        <f t="shared" si="7"/>
        <v>0</v>
      </c>
      <c r="N15" s="79">
        <f t="shared" si="7"/>
        <v>0</v>
      </c>
    </row>
    <row r="16" spans="2:17" x14ac:dyDescent="0.2">
      <c r="B16" s="29" t="s">
        <v>204</v>
      </c>
      <c r="C16" s="69">
        <f>'Expenses Projection'!C61</f>
        <v>0</v>
      </c>
      <c r="D16" s="69">
        <f>'Expenses Projection'!D61</f>
        <v>0</v>
      </c>
      <c r="E16" s="69">
        <f>'Expenses Projection'!E61</f>
        <v>0</v>
      </c>
      <c r="F16" s="69">
        <f>'Expenses Projection'!F61</f>
        <v>0</v>
      </c>
      <c r="G16" s="70">
        <f>'Expenses Projection'!G61</f>
        <v>0</v>
      </c>
      <c r="I16" s="29" t="str">
        <f>B16</f>
        <v xml:space="preserve">Employee Cost </v>
      </c>
      <c r="J16" s="75">
        <f t="shared" ref="J16:J20" si="8">IFERROR(C16/C$12,0)</f>
        <v>0</v>
      </c>
      <c r="K16" s="75">
        <f t="shared" ref="K16:K20" si="9">IFERROR(D16/D$12,0)</f>
        <v>0</v>
      </c>
      <c r="L16" s="75">
        <f t="shared" ref="L16:L20" si="10">IFERROR(E16/E$12,0)</f>
        <v>0</v>
      </c>
      <c r="M16" s="75">
        <f t="shared" ref="M16:M20" si="11">IFERROR(F16/F$12,0)</f>
        <v>0</v>
      </c>
      <c r="N16" s="79">
        <f t="shared" ref="N16:N20" si="12">IFERROR(G16/G$12,0)</f>
        <v>0</v>
      </c>
    </row>
    <row r="17" spans="2:14" x14ac:dyDescent="0.2">
      <c r="B17" s="29" t="s">
        <v>186</v>
      </c>
      <c r="C17" s="69">
        <f>'Expenses Projection'!C74</f>
        <v>0</v>
      </c>
      <c r="D17" s="69">
        <f>'Expenses Projection'!D74</f>
        <v>0</v>
      </c>
      <c r="E17" s="69">
        <f>'Expenses Projection'!E74</f>
        <v>0</v>
      </c>
      <c r="F17" s="69">
        <f>'Expenses Projection'!F74</f>
        <v>0</v>
      </c>
      <c r="G17" s="70">
        <f>'Expenses Projection'!G74</f>
        <v>0</v>
      </c>
      <c r="I17" s="29" t="str">
        <f>B17</f>
        <v xml:space="preserve">General &amp; Administrative Expenses </v>
      </c>
      <c r="J17" s="75">
        <f t="shared" si="8"/>
        <v>0</v>
      </c>
      <c r="K17" s="75">
        <f t="shared" si="9"/>
        <v>0</v>
      </c>
      <c r="L17" s="75">
        <f t="shared" si="10"/>
        <v>0</v>
      </c>
      <c r="M17" s="75">
        <f t="shared" si="11"/>
        <v>0</v>
      </c>
      <c r="N17" s="79">
        <f t="shared" si="12"/>
        <v>0</v>
      </c>
    </row>
    <row r="18" spans="2:14" x14ac:dyDescent="0.2">
      <c r="B18" s="29" t="s">
        <v>188</v>
      </c>
      <c r="C18" s="69">
        <f>'Expenses Projection'!C87</f>
        <v>0</v>
      </c>
      <c r="D18" s="69">
        <f>'Expenses Projection'!D87</f>
        <v>0</v>
      </c>
      <c r="E18" s="69">
        <f>'Expenses Projection'!E87</f>
        <v>0</v>
      </c>
      <c r="F18" s="69">
        <f>'Expenses Projection'!F87</f>
        <v>0</v>
      </c>
      <c r="G18" s="70">
        <f>'Expenses Projection'!G87</f>
        <v>0</v>
      </c>
      <c r="I18" s="29" t="str">
        <f>B18</f>
        <v xml:space="preserve">Selling &amp; Marketing Expenses </v>
      </c>
      <c r="J18" s="75">
        <f t="shared" si="8"/>
        <v>0</v>
      </c>
      <c r="K18" s="75">
        <f t="shared" si="9"/>
        <v>0</v>
      </c>
      <c r="L18" s="75">
        <f t="shared" si="10"/>
        <v>0</v>
      </c>
      <c r="M18" s="75">
        <f t="shared" si="11"/>
        <v>0</v>
      </c>
      <c r="N18" s="79">
        <f t="shared" si="12"/>
        <v>0</v>
      </c>
    </row>
    <row r="19" spans="2:14" x14ac:dyDescent="0.2">
      <c r="B19" s="200" t="str">
        <f>'Expenses Projection'!B89</f>
        <v>Other Expenses 1</v>
      </c>
      <c r="C19" s="69">
        <f>'Expenses Projection'!C91</f>
        <v>0</v>
      </c>
      <c r="D19" s="69">
        <f>'Expenses Projection'!D91</f>
        <v>0</v>
      </c>
      <c r="E19" s="69">
        <f>'Expenses Projection'!E91</f>
        <v>0</v>
      </c>
      <c r="F19" s="69">
        <f>'Expenses Projection'!F91</f>
        <v>0</v>
      </c>
      <c r="G19" s="70">
        <f>'Expenses Projection'!G91</f>
        <v>0</v>
      </c>
      <c r="I19" s="29" t="str">
        <f>B19</f>
        <v>Other Expenses 1</v>
      </c>
      <c r="J19" s="75">
        <f t="shared" si="8"/>
        <v>0</v>
      </c>
      <c r="K19" s="75">
        <f t="shared" si="9"/>
        <v>0</v>
      </c>
      <c r="L19" s="75">
        <f t="shared" si="10"/>
        <v>0</v>
      </c>
      <c r="M19" s="75">
        <f t="shared" si="11"/>
        <v>0</v>
      </c>
      <c r="N19" s="79">
        <f t="shared" si="12"/>
        <v>0</v>
      </c>
    </row>
    <row r="20" spans="2:14" x14ac:dyDescent="0.2">
      <c r="B20" s="200" t="str">
        <f>'Expenses Projection'!B93</f>
        <v>Other Expenses 2</v>
      </c>
      <c r="C20" s="69">
        <f>'Expenses Projection'!C95</f>
        <v>0</v>
      </c>
      <c r="D20" s="69">
        <f>'Expenses Projection'!D95</f>
        <v>0</v>
      </c>
      <c r="E20" s="69">
        <f>'Expenses Projection'!E95</f>
        <v>0</v>
      </c>
      <c r="F20" s="69">
        <f>'Expenses Projection'!F95</f>
        <v>0</v>
      </c>
      <c r="G20" s="70">
        <f>'Expenses Projection'!G95</f>
        <v>0</v>
      </c>
      <c r="I20" s="29" t="str">
        <f>B20</f>
        <v>Other Expenses 2</v>
      </c>
      <c r="J20" s="75">
        <f t="shared" si="8"/>
        <v>0</v>
      </c>
      <c r="K20" s="75">
        <f t="shared" si="9"/>
        <v>0</v>
      </c>
      <c r="L20" s="75">
        <f t="shared" si="10"/>
        <v>0</v>
      </c>
      <c r="M20" s="75">
        <f t="shared" si="11"/>
        <v>0</v>
      </c>
      <c r="N20" s="79">
        <f t="shared" si="12"/>
        <v>0</v>
      </c>
    </row>
    <row r="21" spans="2:14" x14ac:dyDescent="0.2">
      <c r="B21" s="143"/>
      <c r="C21" s="44"/>
      <c r="D21" s="44"/>
      <c r="E21" s="44"/>
      <c r="F21" s="44"/>
      <c r="G21" s="51"/>
      <c r="I21" s="29"/>
      <c r="J21" s="47"/>
      <c r="K21" s="47"/>
      <c r="L21" s="47"/>
      <c r="M21" s="47"/>
      <c r="N21" s="87"/>
    </row>
    <row r="22" spans="2:14" x14ac:dyDescent="0.2">
      <c r="B22" s="142" t="s">
        <v>203</v>
      </c>
      <c r="C22" s="69">
        <f t="shared" ref="C22:G22" si="13">SUM(C15:C20)</f>
        <v>0</v>
      </c>
      <c r="D22" s="69">
        <f t="shared" si="13"/>
        <v>0</v>
      </c>
      <c r="E22" s="69">
        <f t="shared" si="13"/>
        <v>0</v>
      </c>
      <c r="F22" s="69">
        <f t="shared" si="13"/>
        <v>0</v>
      </c>
      <c r="G22" s="70">
        <f t="shared" si="13"/>
        <v>0</v>
      </c>
      <c r="I22" s="29" t="str">
        <f>B22</f>
        <v xml:space="preserve">TOTAL OPERATING EXPENSES </v>
      </c>
      <c r="J22" s="75">
        <f t="shared" ref="J22" si="14">IFERROR(C22/C$12,0)</f>
        <v>0</v>
      </c>
      <c r="K22" s="75">
        <f t="shared" ref="K22" si="15">IFERROR(D22/D$12,0)</f>
        <v>0</v>
      </c>
      <c r="L22" s="75">
        <f t="shared" ref="L22" si="16">IFERROR(E22/E$12,0)</f>
        <v>0</v>
      </c>
      <c r="M22" s="75">
        <f t="shared" ref="M22" si="17">IFERROR(F22/F$12,0)</f>
        <v>0</v>
      </c>
      <c r="N22" s="79">
        <f t="shared" ref="N22" si="18">IFERROR(G22/G$12,0)</f>
        <v>0</v>
      </c>
    </row>
    <row r="23" spans="2:14" x14ac:dyDescent="0.2">
      <c r="B23" s="29"/>
      <c r="C23" s="44"/>
      <c r="D23" s="44"/>
      <c r="E23" s="44"/>
      <c r="F23" s="44"/>
      <c r="G23" s="51"/>
      <c r="I23" s="29"/>
      <c r="J23" s="47"/>
      <c r="K23" s="47"/>
      <c r="L23" s="47"/>
      <c r="M23" s="47"/>
      <c r="N23" s="87"/>
    </row>
    <row r="24" spans="2:14" x14ac:dyDescent="0.2">
      <c r="B24" s="201" t="s">
        <v>13</v>
      </c>
      <c r="C24" s="74">
        <f>C12-C22</f>
        <v>0</v>
      </c>
      <c r="D24" s="74">
        <f t="shared" ref="D24:G24" si="19">D12-D22</f>
        <v>0</v>
      </c>
      <c r="E24" s="74">
        <f t="shared" si="19"/>
        <v>0</v>
      </c>
      <c r="F24" s="74">
        <f t="shared" si="19"/>
        <v>0</v>
      </c>
      <c r="G24" s="78">
        <f t="shared" si="19"/>
        <v>0</v>
      </c>
      <c r="I24" s="29" t="str">
        <f>B24</f>
        <v xml:space="preserve">EBITDA / Operating Profit </v>
      </c>
      <c r="J24" s="75">
        <f t="shared" ref="J24:J32" si="20">IFERROR(C24/C$12,0)</f>
        <v>0</v>
      </c>
      <c r="K24" s="75">
        <f t="shared" ref="K24:K32" si="21">IFERROR(D24/D$12,0)</f>
        <v>0</v>
      </c>
      <c r="L24" s="75">
        <f t="shared" ref="L24:L32" si="22">IFERROR(E24/E$12,0)</f>
        <v>0</v>
      </c>
      <c r="M24" s="75">
        <f t="shared" ref="M24:M32" si="23">IFERROR(F24/F$12,0)</f>
        <v>0</v>
      </c>
      <c r="N24" s="79">
        <f t="shared" ref="N24:N32" si="24">IFERROR(G24/G$12,0)</f>
        <v>0</v>
      </c>
    </row>
    <row r="25" spans="2:14" x14ac:dyDescent="0.2">
      <c r="B25" s="29" t="s">
        <v>8</v>
      </c>
      <c r="C25" s="69">
        <f>'CAPEX Schedule '!C11</f>
        <v>0</v>
      </c>
      <c r="D25" s="69">
        <f>'CAPEX Schedule '!D11</f>
        <v>0</v>
      </c>
      <c r="E25" s="69">
        <f>'CAPEX Schedule '!E11</f>
        <v>0</v>
      </c>
      <c r="F25" s="69">
        <f>'CAPEX Schedule '!F11</f>
        <v>0</v>
      </c>
      <c r="G25" s="70">
        <f>'CAPEX Schedule '!G11</f>
        <v>0</v>
      </c>
      <c r="I25" s="29" t="str">
        <f>B25</f>
        <v xml:space="preserve">Depreciation </v>
      </c>
      <c r="J25" s="75">
        <f t="shared" si="20"/>
        <v>0</v>
      </c>
      <c r="K25" s="75">
        <f t="shared" si="21"/>
        <v>0</v>
      </c>
      <c r="L25" s="75">
        <f t="shared" si="22"/>
        <v>0</v>
      </c>
      <c r="M25" s="75">
        <f t="shared" si="23"/>
        <v>0</v>
      </c>
      <c r="N25" s="79">
        <f t="shared" si="24"/>
        <v>0</v>
      </c>
    </row>
    <row r="26" spans="2:14" x14ac:dyDescent="0.2">
      <c r="B26" s="143" t="s">
        <v>6</v>
      </c>
      <c r="C26" s="69">
        <f>'Revenue Projections'!C14</f>
        <v>0</v>
      </c>
      <c r="D26" s="69">
        <f>'Revenue Projections'!D14</f>
        <v>0</v>
      </c>
      <c r="E26" s="69">
        <f>'Revenue Projections'!E14</f>
        <v>0</v>
      </c>
      <c r="F26" s="69">
        <f>'Revenue Projections'!F14</f>
        <v>0</v>
      </c>
      <c r="G26" s="70">
        <f>'Revenue Projections'!G14</f>
        <v>0</v>
      </c>
      <c r="I26" s="29" t="str">
        <f>B26</f>
        <v xml:space="preserve">Other Income </v>
      </c>
      <c r="J26" s="75">
        <f t="shared" si="20"/>
        <v>0</v>
      </c>
      <c r="K26" s="75">
        <f t="shared" si="21"/>
        <v>0</v>
      </c>
      <c r="L26" s="75">
        <f t="shared" si="22"/>
        <v>0</v>
      </c>
      <c r="M26" s="75">
        <f t="shared" si="23"/>
        <v>0</v>
      </c>
      <c r="N26" s="79">
        <f t="shared" si="24"/>
        <v>0</v>
      </c>
    </row>
    <row r="27" spans="2:14" x14ac:dyDescent="0.2">
      <c r="B27" s="143" t="s">
        <v>212</v>
      </c>
      <c r="C27" s="69">
        <f>'Revenue Projections'!C15</f>
        <v>0</v>
      </c>
      <c r="D27" s="69">
        <f>'Revenue Projections'!D15</f>
        <v>0</v>
      </c>
      <c r="E27" s="69">
        <f>'Revenue Projections'!E15</f>
        <v>0</v>
      </c>
      <c r="F27" s="69">
        <f>'Revenue Projections'!F15</f>
        <v>0</v>
      </c>
      <c r="G27" s="70">
        <f>'Revenue Projections'!G15</f>
        <v>0</v>
      </c>
      <c r="I27" s="29" t="str">
        <f>B27</f>
        <v xml:space="preserve">Realised Foreign Exchange Gain/(Loss) </v>
      </c>
      <c r="J27" s="75">
        <f t="shared" si="20"/>
        <v>0</v>
      </c>
      <c r="K27" s="75">
        <f t="shared" si="21"/>
        <v>0</v>
      </c>
      <c r="L27" s="75">
        <f t="shared" si="22"/>
        <v>0</v>
      </c>
      <c r="M27" s="75">
        <f t="shared" si="23"/>
        <v>0</v>
      </c>
      <c r="N27" s="79">
        <f t="shared" si="24"/>
        <v>0</v>
      </c>
    </row>
    <row r="28" spans="2:14" x14ac:dyDescent="0.2">
      <c r="B28" s="201" t="s">
        <v>9</v>
      </c>
      <c r="C28" s="69">
        <f t="shared" ref="C28:G28" si="25">C24-C25+C26+C27</f>
        <v>0</v>
      </c>
      <c r="D28" s="69">
        <f t="shared" si="25"/>
        <v>0</v>
      </c>
      <c r="E28" s="69">
        <f t="shared" si="25"/>
        <v>0</v>
      </c>
      <c r="F28" s="69">
        <f t="shared" si="25"/>
        <v>0</v>
      </c>
      <c r="G28" s="70">
        <f t="shared" si="25"/>
        <v>0</v>
      </c>
      <c r="I28" s="29" t="str">
        <f>B28</f>
        <v>EBIT</v>
      </c>
      <c r="J28" s="75">
        <f t="shared" si="20"/>
        <v>0</v>
      </c>
      <c r="K28" s="75">
        <f t="shared" si="21"/>
        <v>0</v>
      </c>
      <c r="L28" s="75">
        <f t="shared" si="22"/>
        <v>0</v>
      </c>
      <c r="M28" s="75">
        <f t="shared" si="23"/>
        <v>0</v>
      </c>
      <c r="N28" s="79">
        <f t="shared" si="24"/>
        <v>0</v>
      </c>
    </row>
    <row r="29" spans="2:14" x14ac:dyDescent="0.2">
      <c r="B29" s="143" t="s">
        <v>27</v>
      </c>
      <c r="C29" s="69">
        <f>'Debt Schedule '!C18</f>
        <v>0</v>
      </c>
      <c r="D29" s="69">
        <f>'Debt Schedule '!D18</f>
        <v>0</v>
      </c>
      <c r="E29" s="69">
        <f>'Debt Schedule '!E18</f>
        <v>0</v>
      </c>
      <c r="F29" s="69">
        <f>'Debt Schedule '!F18</f>
        <v>0</v>
      </c>
      <c r="G29" s="70">
        <f>'Debt Schedule '!G18</f>
        <v>0</v>
      </c>
      <c r="I29" s="29" t="str">
        <f>B29</f>
        <v xml:space="preserve">Interest including finance charges </v>
      </c>
      <c r="J29" s="75">
        <f t="shared" si="20"/>
        <v>0</v>
      </c>
      <c r="K29" s="75">
        <f t="shared" si="21"/>
        <v>0</v>
      </c>
      <c r="L29" s="75">
        <f t="shared" si="22"/>
        <v>0</v>
      </c>
      <c r="M29" s="75">
        <f t="shared" si="23"/>
        <v>0</v>
      </c>
      <c r="N29" s="79">
        <f t="shared" si="24"/>
        <v>0</v>
      </c>
    </row>
    <row r="30" spans="2:14" x14ac:dyDescent="0.2">
      <c r="B30" s="201" t="s">
        <v>14</v>
      </c>
      <c r="C30" s="74">
        <f t="shared" ref="C30:G30" si="26">C28-C29</f>
        <v>0</v>
      </c>
      <c r="D30" s="74">
        <f t="shared" si="26"/>
        <v>0</v>
      </c>
      <c r="E30" s="74">
        <f t="shared" si="26"/>
        <v>0</v>
      </c>
      <c r="F30" s="74">
        <f t="shared" si="26"/>
        <v>0</v>
      </c>
      <c r="G30" s="78">
        <f t="shared" si="26"/>
        <v>0</v>
      </c>
      <c r="I30" s="29" t="str">
        <f>B30</f>
        <v>Earnings Before Tax (EBT )</v>
      </c>
      <c r="J30" s="75">
        <f t="shared" si="20"/>
        <v>0</v>
      </c>
      <c r="K30" s="75">
        <f t="shared" si="21"/>
        <v>0</v>
      </c>
      <c r="L30" s="75">
        <f t="shared" si="22"/>
        <v>0</v>
      </c>
      <c r="M30" s="75">
        <f t="shared" si="23"/>
        <v>0</v>
      </c>
      <c r="N30" s="79">
        <f t="shared" si="24"/>
        <v>0</v>
      </c>
    </row>
    <row r="31" spans="2:14" x14ac:dyDescent="0.2">
      <c r="B31" s="143" t="s">
        <v>244</v>
      </c>
      <c r="C31" s="69">
        <f>C30*'Expenses Projection'!C97</f>
        <v>0</v>
      </c>
      <c r="D31" s="69">
        <f>D30*'Expenses Projection'!D97</f>
        <v>0</v>
      </c>
      <c r="E31" s="69">
        <f>E30*'Expenses Projection'!E97</f>
        <v>0</v>
      </c>
      <c r="F31" s="69">
        <f>F30*'Expenses Projection'!F97</f>
        <v>0</v>
      </c>
      <c r="G31" s="70">
        <f>G30*'Expenses Projection'!G97</f>
        <v>0</v>
      </c>
      <c r="I31" s="29" t="str">
        <f>B31</f>
        <v xml:space="preserve">Provision for Income Tax </v>
      </c>
      <c r="J31" s="75">
        <f t="shared" si="20"/>
        <v>0</v>
      </c>
      <c r="K31" s="75">
        <f t="shared" si="21"/>
        <v>0</v>
      </c>
      <c r="L31" s="75">
        <f t="shared" si="22"/>
        <v>0</v>
      </c>
      <c r="M31" s="75">
        <f t="shared" si="23"/>
        <v>0</v>
      </c>
      <c r="N31" s="79">
        <f t="shared" si="24"/>
        <v>0</v>
      </c>
    </row>
    <row r="32" spans="2:14" x14ac:dyDescent="0.2">
      <c r="B32" s="142" t="s">
        <v>10</v>
      </c>
      <c r="C32" s="74">
        <f t="shared" ref="C32:G32" si="27">C30-C31</f>
        <v>0</v>
      </c>
      <c r="D32" s="74">
        <f t="shared" si="27"/>
        <v>0</v>
      </c>
      <c r="E32" s="74">
        <f t="shared" si="27"/>
        <v>0</v>
      </c>
      <c r="F32" s="74">
        <f t="shared" si="27"/>
        <v>0</v>
      </c>
      <c r="G32" s="78">
        <f t="shared" si="27"/>
        <v>0</v>
      </c>
      <c r="I32" s="29" t="str">
        <f>B32</f>
        <v xml:space="preserve">Profit after Tax </v>
      </c>
      <c r="J32" s="75">
        <f t="shared" si="20"/>
        <v>0</v>
      </c>
      <c r="K32" s="75">
        <f t="shared" si="21"/>
        <v>0</v>
      </c>
      <c r="L32" s="75">
        <f t="shared" si="22"/>
        <v>0</v>
      </c>
      <c r="M32" s="75">
        <f t="shared" si="23"/>
        <v>0</v>
      </c>
      <c r="N32" s="79">
        <f t="shared" si="24"/>
        <v>0</v>
      </c>
    </row>
    <row r="33" spans="2:14" ht="15.75" thickBot="1" x14ac:dyDescent="0.25">
      <c r="B33" s="143"/>
      <c r="C33" s="22"/>
      <c r="D33" s="22"/>
      <c r="E33" s="22"/>
      <c r="F33" s="22"/>
      <c r="G33" s="82"/>
      <c r="I33" s="203"/>
      <c r="J33" s="174"/>
      <c r="K33" s="174"/>
      <c r="L33" s="174"/>
      <c r="M33" s="174"/>
      <c r="N33" s="175"/>
    </row>
    <row r="34" spans="2:14" x14ac:dyDescent="0.2">
      <c r="B34" s="142" t="s">
        <v>11</v>
      </c>
      <c r="C34" s="75">
        <f t="shared" ref="C34:G34" si="28">IFERROR(C24/C12,0)</f>
        <v>0</v>
      </c>
      <c r="D34" s="75">
        <f t="shared" si="28"/>
        <v>0</v>
      </c>
      <c r="E34" s="75">
        <f t="shared" si="28"/>
        <v>0</v>
      </c>
      <c r="F34" s="75">
        <f t="shared" si="28"/>
        <v>0</v>
      </c>
      <c r="G34" s="79">
        <f t="shared" si="28"/>
        <v>0</v>
      </c>
      <c r="I34" s="204"/>
      <c r="J34" s="47"/>
      <c r="K34" s="47"/>
      <c r="L34" s="47"/>
      <c r="M34" s="47"/>
      <c r="N34" s="47"/>
    </row>
    <row r="35" spans="2:14" x14ac:dyDescent="0.2">
      <c r="B35" s="142" t="s">
        <v>12</v>
      </c>
      <c r="C35" s="75">
        <f t="shared" ref="C35:G35" si="29">IFERROR(C32/C12,0)</f>
        <v>0</v>
      </c>
      <c r="D35" s="75">
        <f t="shared" si="29"/>
        <v>0</v>
      </c>
      <c r="E35" s="75">
        <f t="shared" si="29"/>
        <v>0</v>
      </c>
      <c r="F35" s="75">
        <f t="shared" si="29"/>
        <v>0</v>
      </c>
      <c r="G35" s="79">
        <f t="shared" si="29"/>
        <v>0</v>
      </c>
      <c r="I35" s="204"/>
      <c r="J35" s="47"/>
      <c r="K35" s="47"/>
      <c r="L35" s="47"/>
      <c r="M35" s="47"/>
      <c r="N35" s="47"/>
    </row>
    <row r="36" spans="2:14" x14ac:dyDescent="0.2">
      <c r="B36" s="142" t="s">
        <v>29</v>
      </c>
      <c r="C36" s="76">
        <f t="shared" ref="C36:G36" si="30">IFERROR(C28/C29,0)</f>
        <v>0</v>
      </c>
      <c r="D36" s="76">
        <f t="shared" si="30"/>
        <v>0</v>
      </c>
      <c r="E36" s="76">
        <f t="shared" si="30"/>
        <v>0</v>
      </c>
      <c r="F36" s="76">
        <f t="shared" si="30"/>
        <v>0</v>
      </c>
      <c r="G36" s="80">
        <f t="shared" si="30"/>
        <v>0</v>
      </c>
      <c r="I36" s="204"/>
      <c r="J36" s="47"/>
      <c r="K36" s="47"/>
      <c r="L36" s="47"/>
      <c r="M36" s="47"/>
      <c r="N36" s="47"/>
    </row>
    <row r="37" spans="2:14" ht="15.75" thickBot="1" x14ac:dyDescent="0.25">
      <c r="B37" s="202" t="s">
        <v>30</v>
      </c>
      <c r="C37" s="77">
        <f t="shared" ref="C37:G37" si="31">IFERROR(C28/C30,0)</f>
        <v>0</v>
      </c>
      <c r="D37" s="77">
        <f t="shared" si="31"/>
        <v>0</v>
      </c>
      <c r="E37" s="77">
        <f t="shared" si="31"/>
        <v>0</v>
      </c>
      <c r="F37" s="77">
        <f t="shared" si="31"/>
        <v>0</v>
      </c>
      <c r="G37" s="81">
        <f t="shared" si="31"/>
        <v>0</v>
      </c>
      <c r="I37" s="140"/>
      <c r="J37" s="1"/>
      <c r="K37" s="1"/>
      <c r="L37" s="1"/>
      <c r="M37" s="1"/>
      <c r="N37" s="1"/>
    </row>
    <row r="41" spans="2:14" ht="15.75" thickBot="1" x14ac:dyDescent="0.25"/>
    <row r="42" spans="2:14" x14ac:dyDescent="0.2">
      <c r="B42" s="141" t="s">
        <v>31</v>
      </c>
      <c r="C42" s="19" t="s">
        <v>239</v>
      </c>
      <c r="D42" s="19" t="s">
        <v>240</v>
      </c>
      <c r="E42" s="19" t="s">
        <v>241</v>
      </c>
      <c r="F42" s="20" t="s">
        <v>242</v>
      </c>
    </row>
    <row r="43" spans="2:14" x14ac:dyDescent="0.2">
      <c r="B43" s="143"/>
      <c r="C43" s="85"/>
      <c r="D43" s="85"/>
      <c r="E43" s="85"/>
      <c r="F43" s="86"/>
    </row>
    <row r="44" spans="2:14" x14ac:dyDescent="0.2">
      <c r="B44" s="142" t="s">
        <v>181</v>
      </c>
      <c r="C44" s="85"/>
      <c r="D44" s="85"/>
      <c r="E44" s="85"/>
      <c r="F44" s="86"/>
    </row>
    <row r="45" spans="2:14" x14ac:dyDescent="0.2">
      <c r="B45" s="143" t="str">
        <f>B7</f>
        <v>Stream 1</v>
      </c>
      <c r="C45" s="75">
        <f t="shared" ref="C45:F45" si="32">IFERROR((D7-C7)/C7,0)</f>
        <v>0</v>
      </c>
      <c r="D45" s="75">
        <f t="shared" si="32"/>
        <v>0</v>
      </c>
      <c r="E45" s="75">
        <f t="shared" si="32"/>
        <v>0</v>
      </c>
      <c r="F45" s="79">
        <f t="shared" si="32"/>
        <v>0</v>
      </c>
    </row>
    <row r="46" spans="2:14" x14ac:dyDescent="0.2">
      <c r="B46" s="143" t="str">
        <f t="shared" ref="B46:B48" si="33">B8</f>
        <v>Stream 2</v>
      </c>
      <c r="C46" s="75">
        <f t="shared" ref="C46:F46" si="34">IFERROR((D8-C8)/C8,0)</f>
        <v>0</v>
      </c>
      <c r="D46" s="75">
        <f t="shared" si="34"/>
        <v>0</v>
      </c>
      <c r="E46" s="75">
        <f t="shared" si="34"/>
        <v>0</v>
      </c>
      <c r="F46" s="79">
        <f t="shared" si="34"/>
        <v>0</v>
      </c>
    </row>
    <row r="47" spans="2:14" x14ac:dyDescent="0.2">
      <c r="B47" s="143" t="str">
        <f t="shared" si="33"/>
        <v>Stream 3</v>
      </c>
      <c r="C47" s="75">
        <f t="shared" ref="C47:F47" si="35">IFERROR((D9-C9)/C9,0)</f>
        <v>0</v>
      </c>
      <c r="D47" s="75">
        <f t="shared" si="35"/>
        <v>0</v>
      </c>
      <c r="E47" s="75">
        <f t="shared" si="35"/>
        <v>0</v>
      </c>
      <c r="F47" s="79">
        <f t="shared" si="35"/>
        <v>0</v>
      </c>
    </row>
    <row r="48" spans="2:14" x14ac:dyDescent="0.2">
      <c r="B48" s="143" t="str">
        <f t="shared" si="33"/>
        <v>Stream 4</v>
      </c>
      <c r="C48" s="75">
        <f t="shared" ref="C48:F48" si="36">IFERROR((D10-C10)/C10,0)</f>
        <v>0</v>
      </c>
      <c r="D48" s="75">
        <f t="shared" si="36"/>
        <v>0</v>
      </c>
      <c r="E48" s="75">
        <f t="shared" si="36"/>
        <v>0</v>
      </c>
      <c r="F48" s="79">
        <f t="shared" si="36"/>
        <v>0</v>
      </c>
    </row>
    <row r="49" spans="2:6" x14ac:dyDescent="0.2">
      <c r="B49" s="143"/>
      <c r="C49" s="47"/>
      <c r="D49" s="47"/>
      <c r="E49" s="47"/>
      <c r="F49" s="87"/>
    </row>
    <row r="50" spans="2:6" x14ac:dyDescent="0.2">
      <c r="B50" s="142" t="s">
        <v>182</v>
      </c>
      <c r="C50" s="75">
        <f t="shared" ref="C50:F50" si="37">IFERROR((D12-C12)/C12,0)</f>
        <v>0</v>
      </c>
      <c r="D50" s="75">
        <f t="shared" si="37"/>
        <v>0</v>
      </c>
      <c r="E50" s="75">
        <f t="shared" si="37"/>
        <v>0</v>
      </c>
      <c r="F50" s="79">
        <f t="shared" si="37"/>
        <v>0</v>
      </c>
    </row>
    <row r="51" spans="2:6" x14ac:dyDescent="0.2">
      <c r="B51" s="143"/>
      <c r="C51" s="47"/>
      <c r="D51" s="47"/>
      <c r="E51" s="47"/>
      <c r="F51" s="87"/>
    </row>
    <row r="52" spans="2:6" x14ac:dyDescent="0.2">
      <c r="B52" s="142" t="s">
        <v>7</v>
      </c>
      <c r="C52" s="47"/>
      <c r="D52" s="47"/>
      <c r="E52" s="47"/>
      <c r="F52" s="87"/>
    </row>
    <row r="53" spans="2:6" x14ac:dyDescent="0.2">
      <c r="B53" s="143" t="s">
        <v>213</v>
      </c>
      <c r="C53" s="75">
        <f t="shared" ref="C53:F53" si="38">IFERROR((D15-C15)/C15,0)</f>
        <v>0</v>
      </c>
      <c r="D53" s="75">
        <f t="shared" si="38"/>
        <v>0</v>
      </c>
      <c r="E53" s="75">
        <f t="shared" si="38"/>
        <v>0</v>
      </c>
      <c r="F53" s="79">
        <f t="shared" si="38"/>
        <v>0</v>
      </c>
    </row>
    <row r="54" spans="2:6" x14ac:dyDescent="0.2">
      <c r="B54" s="29" t="s">
        <v>204</v>
      </c>
      <c r="C54" s="75">
        <f t="shared" ref="C54:F54" si="39">IFERROR((D16-C16)/C16,0)</f>
        <v>0</v>
      </c>
      <c r="D54" s="75">
        <f t="shared" si="39"/>
        <v>0</v>
      </c>
      <c r="E54" s="75">
        <f t="shared" si="39"/>
        <v>0</v>
      </c>
      <c r="F54" s="79">
        <f t="shared" si="39"/>
        <v>0</v>
      </c>
    </row>
    <row r="55" spans="2:6" x14ac:dyDescent="0.2">
      <c r="B55" s="29" t="s">
        <v>186</v>
      </c>
      <c r="C55" s="75">
        <f t="shared" ref="C55:F55" si="40">IFERROR((D17-C17)/C17,0)</f>
        <v>0</v>
      </c>
      <c r="D55" s="75">
        <f t="shared" si="40"/>
        <v>0</v>
      </c>
      <c r="E55" s="75">
        <f t="shared" si="40"/>
        <v>0</v>
      </c>
      <c r="F55" s="79">
        <f t="shared" si="40"/>
        <v>0</v>
      </c>
    </row>
    <row r="56" spans="2:6" x14ac:dyDescent="0.2">
      <c r="B56" s="29" t="s">
        <v>188</v>
      </c>
      <c r="C56" s="75">
        <f t="shared" ref="C56:F56" si="41">IFERROR((D18-C18)/C18,0)</f>
        <v>0</v>
      </c>
      <c r="D56" s="75">
        <f t="shared" si="41"/>
        <v>0</v>
      </c>
      <c r="E56" s="75">
        <f t="shared" si="41"/>
        <v>0</v>
      </c>
      <c r="F56" s="79">
        <f t="shared" si="41"/>
        <v>0</v>
      </c>
    </row>
    <row r="57" spans="2:6" x14ac:dyDescent="0.2">
      <c r="B57" s="29" t="str">
        <f>B19</f>
        <v>Other Expenses 1</v>
      </c>
      <c r="C57" s="75">
        <f t="shared" ref="C57:F57" si="42">IFERROR((D19-C19)/C19,0)</f>
        <v>0</v>
      </c>
      <c r="D57" s="75">
        <f t="shared" si="42"/>
        <v>0</v>
      </c>
      <c r="E57" s="75">
        <f t="shared" si="42"/>
        <v>0</v>
      </c>
      <c r="F57" s="79">
        <f t="shared" si="42"/>
        <v>0</v>
      </c>
    </row>
    <row r="58" spans="2:6" x14ac:dyDescent="0.2">
      <c r="B58" s="29" t="str">
        <f>B20</f>
        <v>Other Expenses 2</v>
      </c>
      <c r="C58" s="75">
        <f t="shared" ref="C58:F58" si="43">IFERROR((D20-C20)/C20,0)</f>
        <v>0</v>
      </c>
      <c r="D58" s="75">
        <f t="shared" si="43"/>
        <v>0</v>
      </c>
      <c r="E58" s="75">
        <f t="shared" si="43"/>
        <v>0</v>
      </c>
      <c r="F58" s="79">
        <f t="shared" si="43"/>
        <v>0</v>
      </c>
    </row>
    <row r="59" spans="2:6" x14ac:dyDescent="0.2">
      <c r="B59" s="143"/>
      <c r="C59" s="47"/>
      <c r="D59" s="47"/>
      <c r="E59" s="47"/>
      <c r="F59" s="87"/>
    </row>
    <row r="60" spans="2:6" x14ac:dyDescent="0.2">
      <c r="B60" s="142" t="s">
        <v>203</v>
      </c>
      <c r="C60" s="75">
        <f t="shared" ref="C60:F60" si="44">IFERROR((D22-C22)/C22,0)</f>
        <v>0</v>
      </c>
      <c r="D60" s="75">
        <f t="shared" si="44"/>
        <v>0</v>
      </c>
      <c r="E60" s="75">
        <f t="shared" si="44"/>
        <v>0</v>
      </c>
      <c r="F60" s="79">
        <f t="shared" si="44"/>
        <v>0</v>
      </c>
    </row>
    <row r="61" spans="2:6" x14ac:dyDescent="0.2">
      <c r="B61" s="29"/>
      <c r="C61" s="47"/>
      <c r="D61" s="47"/>
      <c r="E61" s="47"/>
      <c r="F61" s="87"/>
    </row>
    <row r="62" spans="2:6" x14ac:dyDescent="0.2">
      <c r="B62" s="201" t="s">
        <v>13</v>
      </c>
      <c r="C62" s="75">
        <f t="shared" ref="C62:F62" si="45">IFERROR((D24-C24)/C24,0)</f>
        <v>0</v>
      </c>
      <c r="D62" s="75">
        <f t="shared" si="45"/>
        <v>0</v>
      </c>
      <c r="E62" s="75">
        <f t="shared" si="45"/>
        <v>0</v>
      </c>
      <c r="F62" s="79">
        <f t="shared" si="45"/>
        <v>0</v>
      </c>
    </row>
    <row r="63" spans="2:6" x14ac:dyDescent="0.2">
      <c r="B63" s="29" t="s">
        <v>8</v>
      </c>
      <c r="C63" s="75">
        <f t="shared" ref="C63:F63" si="46">IFERROR((D25-C25)/C25,0)</f>
        <v>0</v>
      </c>
      <c r="D63" s="75">
        <f t="shared" si="46"/>
        <v>0</v>
      </c>
      <c r="E63" s="75">
        <f t="shared" si="46"/>
        <v>0</v>
      </c>
      <c r="F63" s="79">
        <f t="shared" si="46"/>
        <v>0</v>
      </c>
    </row>
    <row r="64" spans="2:6" x14ac:dyDescent="0.2">
      <c r="B64" s="143" t="s">
        <v>6</v>
      </c>
      <c r="C64" s="75">
        <f t="shared" ref="C64:F64" si="47">IFERROR((D26-C26)/C26,0)</f>
        <v>0</v>
      </c>
      <c r="D64" s="75">
        <f t="shared" si="47"/>
        <v>0</v>
      </c>
      <c r="E64" s="75">
        <f t="shared" si="47"/>
        <v>0</v>
      </c>
      <c r="F64" s="79">
        <f t="shared" si="47"/>
        <v>0</v>
      </c>
    </row>
    <row r="65" spans="2:9" x14ac:dyDescent="0.2">
      <c r="B65" s="143" t="s">
        <v>28</v>
      </c>
      <c r="C65" s="75">
        <f t="shared" ref="C65:F65" si="48">IFERROR((D27-C27)/C27,0)</f>
        <v>0</v>
      </c>
      <c r="D65" s="75">
        <f t="shared" si="48"/>
        <v>0</v>
      </c>
      <c r="E65" s="75">
        <f t="shared" si="48"/>
        <v>0</v>
      </c>
      <c r="F65" s="79">
        <f t="shared" si="48"/>
        <v>0</v>
      </c>
    </row>
    <row r="66" spans="2:9" x14ac:dyDescent="0.2">
      <c r="B66" s="201" t="s">
        <v>9</v>
      </c>
      <c r="C66" s="75">
        <f t="shared" ref="C66:F66" si="49">IFERROR((D28-C28)/C28,0)</f>
        <v>0</v>
      </c>
      <c r="D66" s="75">
        <f t="shared" si="49"/>
        <v>0</v>
      </c>
      <c r="E66" s="75">
        <f t="shared" si="49"/>
        <v>0</v>
      </c>
      <c r="F66" s="79">
        <f t="shared" si="49"/>
        <v>0</v>
      </c>
    </row>
    <row r="67" spans="2:9" x14ac:dyDescent="0.2">
      <c r="B67" s="143" t="s">
        <v>27</v>
      </c>
      <c r="C67" s="75">
        <f t="shared" ref="C67:F67" si="50">IFERROR((D29-C29)/C29,0)</f>
        <v>0</v>
      </c>
      <c r="D67" s="75">
        <f t="shared" si="50"/>
        <v>0</v>
      </c>
      <c r="E67" s="75">
        <f t="shared" si="50"/>
        <v>0</v>
      </c>
      <c r="F67" s="79">
        <f t="shared" si="50"/>
        <v>0</v>
      </c>
    </row>
    <row r="68" spans="2:9" x14ac:dyDescent="0.2">
      <c r="B68" s="201" t="s">
        <v>14</v>
      </c>
      <c r="C68" s="75">
        <f t="shared" ref="C68:F68" si="51">IFERROR((D30-C30)/C30,0)</f>
        <v>0</v>
      </c>
      <c r="D68" s="75">
        <f t="shared" si="51"/>
        <v>0</v>
      </c>
      <c r="E68" s="75">
        <f t="shared" si="51"/>
        <v>0</v>
      </c>
      <c r="F68" s="79">
        <f t="shared" si="51"/>
        <v>0</v>
      </c>
    </row>
    <row r="69" spans="2:9" x14ac:dyDescent="0.2">
      <c r="B69" s="143" t="s">
        <v>244</v>
      </c>
      <c r="C69" s="75">
        <f t="shared" ref="C69:F70" si="52">IFERROR((D31-C31)/C31,0)</f>
        <v>0</v>
      </c>
      <c r="D69" s="75">
        <f t="shared" si="52"/>
        <v>0</v>
      </c>
      <c r="E69" s="75">
        <f t="shared" si="52"/>
        <v>0</v>
      </c>
      <c r="F69" s="79">
        <f t="shared" si="52"/>
        <v>0</v>
      </c>
    </row>
    <row r="70" spans="2:9" ht="15.75" thickBot="1" x14ac:dyDescent="0.25">
      <c r="B70" s="202" t="s">
        <v>10</v>
      </c>
      <c r="C70" s="83">
        <f t="shared" si="52"/>
        <v>0</v>
      </c>
      <c r="D70" s="83">
        <f t="shared" si="52"/>
        <v>0</v>
      </c>
      <c r="E70" s="83">
        <f t="shared" si="52"/>
        <v>0</v>
      </c>
      <c r="F70" s="84">
        <f t="shared" si="52"/>
        <v>0</v>
      </c>
    </row>
    <row r="74" spans="2:9" s="32" customFormat="1" x14ac:dyDescent="0.2">
      <c r="B74" s="154" t="s">
        <v>176</v>
      </c>
      <c r="I74" s="154"/>
    </row>
  </sheetData>
  <mergeCells count="3">
    <mergeCell ref="C2:G2"/>
    <mergeCell ref="P7:Q7"/>
    <mergeCell ref="J2:N2"/>
  </mergeCells>
  <phoneticPr fontId="3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1"/>
  <sheetViews>
    <sheetView showGridLines="0" topLeftCell="B1" workbookViewId="0">
      <pane xSplit="1" ySplit="3" topLeftCell="C4" activePane="bottomRight" state="frozen"/>
      <selection activeCell="B1" sqref="B1"/>
      <selection pane="bottomLeft" activeCell="B4" sqref="B4"/>
      <selection pane="topRight" activeCell="C1" sqref="C1"/>
      <selection pane="bottomRight" activeCell="B2" sqref="B2"/>
    </sheetView>
  </sheetViews>
  <sheetFormatPr defaultRowHeight="15" x14ac:dyDescent="0.2"/>
  <cols>
    <col min="2" max="2" width="29.86328125" style="155" bestFit="1" customWidth="1"/>
    <col min="3" max="7" width="8.33984375" bestFit="1" customWidth="1"/>
    <col min="9" max="9" width="29.45703125" style="155" bestFit="1" customWidth="1"/>
    <col min="10" max="14" width="7.6640625" bestFit="1" customWidth="1"/>
  </cols>
  <sheetData>
    <row r="1" spans="1:14" x14ac:dyDescent="0.2">
      <c r="B1" s="139" t="s">
        <v>88</v>
      </c>
    </row>
    <row r="2" spans="1:14" ht="15.75" thickBot="1" x14ac:dyDescent="0.25">
      <c r="B2" s="140"/>
      <c r="C2" s="247" t="s">
        <v>5</v>
      </c>
      <c r="D2" s="247"/>
      <c r="E2" s="247"/>
      <c r="F2" s="247"/>
      <c r="G2" s="247"/>
      <c r="J2" s="247" t="s">
        <v>5</v>
      </c>
      <c r="K2" s="247"/>
      <c r="L2" s="247"/>
      <c r="M2" s="247"/>
      <c r="N2" s="247"/>
    </row>
    <row r="3" spans="1:14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41" t="s">
        <v>236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1:14" x14ac:dyDescent="0.2">
      <c r="A4" s="10"/>
      <c r="B4" s="29"/>
      <c r="C4" s="22"/>
      <c r="D4" s="22"/>
      <c r="E4" s="22"/>
      <c r="F4" s="22"/>
      <c r="G4" s="82"/>
      <c r="I4" s="143"/>
      <c r="J4" s="85"/>
      <c r="K4" s="85"/>
      <c r="L4" s="85"/>
      <c r="M4" s="85"/>
      <c r="N4" s="86"/>
    </row>
    <row r="5" spans="1:14" x14ac:dyDescent="0.2">
      <c r="A5" s="10"/>
      <c r="B5" s="142" t="s">
        <v>50</v>
      </c>
      <c r="C5" s="22"/>
      <c r="D5" s="22"/>
      <c r="E5" s="22"/>
      <c r="F5" s="22"/>
      <c r="G5" s="82"/>
      <c r="I5" s="143"/>
      <c r="J5" s="85"/>
      <c r="K5" s="85"/>
      <c r="L5" s="85"/>
      <c r="M5" s="85"/>
      <c r="N5" s="86"/>
    </row>
    <row r="6" spans="1:14" x14ac:dyDescent="0.2">
      <c r="A6" s="10"/>
      <c r="B6" s="29" t="s">
        <v>53</v>
      </c>
      <c r="C6" s="69">
        <f>J6</f>
        <v>0</v>
      </c>
      <c r="D6" s="69">
        <f>C6+K6</f>
        <v>0</v>
      </c>
      <c r="E6" s="69">
        <f>D6+L6</f>
        <v>0</v>
      </c>
      <c r="F6" s="69">
        <f>E6+M6</f>
        <v>0</v>
      </c>
      <c r="G6" s="70">
        <f>F6+N6</f>
        <v>0</v>
      </c>
      <c r="I6" s="143" t="str">
        <f>B6</f>
        <v xml:space="preserve">Share Capital </v>
      </c>
      <c r="J6" s="168"/>
      <c r="K6" s="168"/>
      <c r="L6" s="168"/>
      <c r="M6" s="168"/>
      <c r="N6" s="169"/>
    </row>
    <row r="7" spans="1:14" x14ac:dyDescent="0.2">
      <c r="A7" s="10"/>
      <c r="B7" s="143" t="s">
        <v>224</v>
      </c>
      <c r="C7" s="69">
        <f>'Income Statement '!C32</f>
        <v>0</v>
      </c>
      <c r="D7" s="69">
        <f>C7+'Income Statement '!D32</f>
        <v>0</v>
      </c>
      <c r="E7" s="69">
        <f>D7+'Income Statement '!E32</f>
        <v>0</v>
      </c>
      <c r="F7" s="69">
        <f>E7+'Income Statement '!F32</f>
        <v>0</v>
      </c>
      <c r="G7" s="70">
        <f>F7+'Income Statement '!G32</f>
        <v>0</v>
      </c>
      <c r="I7" s="143" t="str">
        <f>B7</f>
        <v>Reserve &amp; Surplus</v>
      </c>
      <c r="J7" s="170"/>
      <c r="K7" s="170"/>
      <c r="L7" s="170"/>
      <c r="M7" s="170"/>
      <c r="N7" s="171"/>
    </row>
    <row r="8" spans="1:14" x14ac:dyDescent="0.2">
      <c r="A8" s="10"/>
      <c r="B8" s="29" t="s">
        <v>225</v>
      </c>
      <c r="C8" s="69">
        <f>J8</f>
        <v>0</v>
      </c>
      <c r="D8" s="69">
        <f>C8+K8</f>
        <v>0</v>
      </c>
      <c r="E8" s="69">
        <f>D8+L8</f>
        <v>0</v>
      </c>
      <c r="F8" s="69">
        <f>E8+M8</f>
        <v>0</v>
      </c>
      <c r="G8" s="70">
        <f>F8+N8</f>
        <v>0</v>
      </c>
      <c r="I8" s="143" t="str">
        <f>B8</f>
        <v xml:space="preserve">Equity Funds Raised </v>
      </c>
      <c r="J8" s="168"/>
      <c r="K8" s="168"/>
      <c r="L8" s="168"/>
      <c r="M8" s="168"/>
      <c r="N8" s="169"/>
    </row>
    <row r="9" spans="1:14" x14ac:dyDescent="0.2">
      <c r="A9" s="10"/>
      <c r="B9" s="142" t="s">
        <v>54</v>
      </c>
      <c r="C9" s="89">
        <f t="shared" ref="C9:G9" si="0">SUM(C6:C8)</f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90">
        <f t="shared" si="0"/>
        <v>0</v>
      </c>
      <c r="I9" s="143"/>
      <c r="J9" s="85"/>
      <c r="K9" s="85"/>
      <c r="L9" s="85"/>
      <c r="M9" s="85"/>
      <c r="N9" s="86"/>
    </row>
    <row r="10" spans="1:14" x14ac:dyDescent="0.2">
      <c r="A10" s="10"/>
      <c r="B10" s="142"/>
      <c r="C10" s="44"/>
      <c r="D10" s="44"/>
      <c r="E10" s="44"/>
      <c r="F10" s="44"/>
      <c r="G10" s="51"/>
      <c r="I10" s="143"/>
      <c r="J10" s="85"/>
      <c r="K10" s="85"/>
      <c r="L10" s="85"/>
      <c r="M10" s="85"/>
      <c r="N10" s="86"/>
    </row>
    <row r="11" spans="1:14" x14ac:dyDescent="0.2">
      <c r="A11" s="10"/>
      <c r="B11" s="142" t="s">
        <v>245</v>
      </c>
      <c r="C11" s="44"/>
      <c r="D11" s="44"/>
      <c r="E11" s="44"/>
      <c r="F11" s="44"/>
      <c r="G11" s="51"/>
      <c r="I11" s="143"/>
      <c r="J11" s="85"/>
      <c r="K11" s="85"/>
      <c r="L11" s="85"/>
      <c r="M11" s="85"/>
      <c r="N11" s="86"/>
    </row>
    <row r="12" spans="1:14" x14ac:dyDescent="0.2">
      <c r="A12" s="10"/>
      <c r="B12" s="29" t="s">
        <v>51</v>
      </c>
      <c r="C12" s="69">
        <f>'Debt Schedule '!C10</f>
        <v>0</v>
      </c>
      <c r="D12" s="69">
        <f>'Debt Schedule '!D10</f>
        <v>0</v>
      </c>
      <c r="E12" s="69">
        <f>'Debt Schedule '!E10</f>
        <v>0</v>
      </c>
      <c r="F12" s="69">
        <f>'Debt Schedule '!F10</f>
        <v>0</v>
      </c>
      <c r="G12" s="70">
        <f>'Debt Schedule '!G10</f>
        <v>0</v>
      </c>
      <c r="I12" s="143"/>
      <c r="J12" s="47"/>
      <c r="K12" s="47"/>
      <c r="L12" s="47"/>
      <c r="M12" s="47"/>
      <c r="N12" s="87"/>
    </row>
    <row r="13" spans="1:14" x14ac:dyDescent="0.2">
      <c r="A13" s="10"/>
      <c r="B13" s="29" t="s">
        <v>52</v>
      </c>
      <c r="C13" s="69">
        <f>'Debt Schedule '!C14</f>
        <v>0</v>
      </c>
      <c r="D13" s="69">
        <f>'Debt Schedule '!D14</f>
        <v>0</v>
      </c>
      <c r="E13" s="69">
        <f>'Debt Schedule '!E14</f>
        <v>0</v>
      </c>
      <c r="F13" s="69">
        <f>'Debt Schedule '!F14</f>
        <v>0</v>
      </c>
      <c r="G13" s="70">
        <f>'Debt Schedule '!G14</f>
        <v>0</v>
      </c>
      <c r="I13" s="143"/>
      <c r="J13" s="47"/>
      <c r="K13" s="47"/>
      <c r="L13" s="47"/>
      <c r="M13" s="47"/>
      <c r="N13" s="87"/>
    </row>
    <row r="14" spans="1:14" x14ac:dyDescent="0.2">
      <c r="A14" s="10"/>
      <c r="B14" s="29" t="s">
        <v>55</v>
      </c>
      <c r="C14" s="69">
        <f>J14</f>
        <v>0</v>
      </c>
      <c r="D14" s="69">
        <f>C14+(C14*K14)</f>
        <v>0</v>
      </c>
      <c r="E14" s="69">
        <f>D14+(D14*L14)</f>
        <v>0</v>
      </c>
      <c r="F14" s="69">
        <f>E14+(E14*M14)</f>
        <v>0</v>
      </c>
      <c r="G14" s="70">
        <f>F14+(F14*N14)</f>
        <v>0</v>
      </c>
      <c r="I14" s="143" t="str">
        <f>B14</f>
        <v xml:space="preserve">Deferred Tax liabilities </v>
      </c>
      <c r="J14" s="168"/>
      <c r="K14" s="71"/>
      <c r="L14" s="71"/>
      <c r="M14" s="71"/>
      <c r="N14" s="72"/>
    </row>
    <row r="15" spans="1:14" x14ac:dyDescent="0.2">
      <c r="A15" s="10"/>
      <c r="B15" s="29" t="s">
        <v>56</v>
      </c>
      <c r="C15" s="69">
        <f>J15</f>
        <v>0</v>
      </c>
      <c r="D15" s="69">
        <f>C15+(C15*K15)</f>
        <v>0</v>
      </c>
      <c r="E15" s="69">
        <f>D15+(D15*L15)</f>
        <v>0</v>
      </c>
      <c r="F15" s="69">
        <f>E15+(E15*M15)</f>
        <v>0</v>
      </c>
      <c r="G15" s="70">
        <f>F15+(F15*N15)</f>
        <v>0</v>
      </c>
      <c r="I15" s="143" t="str">
        <f>B15</f>
        <v xml:space="preserve">Long Term provisions </v>
      </c>
      <c r="J15" s="168"/>
      <c r="K15" s="71"/>
      <c r="L15" s="71"/>
      <c r="M15" s="71"/>
      <c r="N15" s="72"/>
    </row>
    <row r="16" spans="1:14" x14ac:dyDescent="0.2">
      <c r="A16" s="10"/>
      <c r="B16" s="29" t="s">
        <v>246</v>
      </c>
      <c r="C16" s="69">
        <f>J16</f>
        <v>0</v>
      </c>
      <c r="D16" s="69">
        <f>C16+(C16*K16)</f>
        <v>0</v>
      </c>
      <c r="E16" s="69">
        <f>D16+(D16*L16)</f>
        <v>0</v>
      </c>
      <c r="F16" s="69">
        <f>E16+(E16*M16)</f>
        <v>0</v>
      </c>
      <c r="G16" s="70">
        <f>F16+(F16*N16)</f>
        <v>0</v>
      </c>
      <c r="I16" s="143" t="str">
        <f>B16</f>
        <v xml:space="preserve">Other Non- Current Liabilities </v>
      </c>
      <c r="J16" s="168"/>
      <c r="K16" s="71"/>
      <c r="L16" s="71"/>
      <c r="M16" s="71"/>
      <c r="N16" s="72"/>
    </row>
    <row r="17" spans="1:14" x14ac:dyDescent="0.2">
      <c r="A17" s="10"/>
      <c r="B17" s="142" t="s">
        <v>247</v>
      </c>
      <c r="C17" s="89">
        <f>SUM(C12:C16)</f>
        <v>0</v>
      </c>
      <c r="D17" s="89">
        <f t="shared" ref="D17:G17" si="1">SUM(D12:D16)</f>
        <v>0</v>
      </c>
      <c r="E17" s="89">
        <f t="shared" si="1"/>
        <v>0</v>
      </c>
      <c r="F17" s="89">
        <f t="shared" si="1"/>
        <v>0</v>
      </c>
      <c r="G17" s="90">
        <f t="shared" si="1"/>
        <v>0</v>
      </c>
      <c r="I17" s="143"/>
      <c r="J17" s="85"/>
      <c r="K17" s="85"/>
      <c r="L17" s="85"/>
      <c r="M17" s="85"/>
      <c r="N17" s="86"/>
    </row>
    <row r="18" spans="1:14" x14ac:dyDescent="0.2">
      <c r="A18" s="10"/>
      <c r="B18" s="29"/>
      <c r="C18" s="44"/>
      <c r="D18" s="44"/>
      <c r="E18" s="44"/>
      <c r="F18" s="44"/>
      <c r="G18" s="51"/>
      <c r="I18" s="143"/>
      <c r="J18" s="85"/>
      <c r="K18" s="85"/>
      <c r="L18" s="85"/>
      <c r="M18" s="85"/>
      <c r="N18" s="86"/>
    </row>
    <row r="19" spans="1:14" x14ac:dyDescent="0.2">
      <c r="A19" s="10"/>
      <c r="B19" s="144" t="s">
        <v>248</v>
      </c>
      <c r="C19" s="44"/>
      <c r="D19" s="44"/>
      <c r="E19" s="44"/>
      <c r="F19" s="44"/>
      <c r="G19" s="51"/>
      <c r="I19" s="143"/>
      <c r="J19" s="47"/>
      <c r="K19" s="47"/>
      <c r="L19" s="47"/>
      <c r="M19" s="47"/>
      <c r="N19" s="87"/>
    </row>
    <row r="20" spans="1:14" x14ac:dyDescent="0.2">
      <c r="A20" s="10"/>
      <c r="B20" s="145" t="s">
        <v>57</v>
      </c>
      <c r="C20" s="69">
        <f>J20</f>
        <v>0</v>
      </c>
      <c r="D20" s="69">
        <f>C20+(C20*K20)</f>
        <v>0</v>
      </c>
      <c r="E20" s="69">
        <f>D20+(D20*L20)</f>
        <v>0</v>
      </c>
      <c r="F20" s="69">
        <f>E20+(E20*M20)</f>
        <v>0</v>
      </c>
      <c r="G20" s="70">
        <f>F20+(F20*N20)</f>
        <v>0</v>
      </c>
      <c r="I20" s="143" t="str">
        <f>B20</f>
        <v xml:space="preserve">Short Term borrowings </v>
      </c>
      <c r="J20" s="168"/>
      <c r="K20" s="71"/>
      <c r="L20" s="71"/>
      <c r="M20" s="71"/>
      <c r="N20" s="72"/>
    </row>
    <row r="21" spans="1:14" x14ac:dyDescent="0.2">
      <c r="A21" s="10"/>
      <c r="B21" s="145" t="s">
        <v>58</v>
      </c>
      <c r="C21" s="69">
        <f>J21</f>
        <v>0</v>
      </c>
      <c r="D21" s="69">
        <f>C21+(C21*K21)</f>
        <v>0</v>
      </c>
      <c r="E21" s="69">
        <f>D21+(D21*L21)</f>
        <v>0</v>
      </c>
      <c r="F21" s="69">
        <f>E21+(E21*M21)</f>
        <v>0</v>
      </c>
      <c r="G21" s="70">
        <f>F21+(F21*N21)</f>
        <v>0</v>
      </c>
      <c r="I21" s="143" t="str">
        <f>B21</f>
        <v xml:space="preserve">Short term provisions </v>
      </c>
      <c r="J21" s="168"/>
      <c r="K21" s="71"/>
      <c r="L21" s="71"/>
      <c r="M21" s="71"/>
      <c r="N21" s="72"/>
    </row>
    <row r="22" spans="1:14" x14ac:dyDescent="0.2">
      <c r="A22" s="10"/>
      <c r="B22" s="146" t="s">
        <v>78</v>
      </c>
      <c r="C22" s="69">
        <f>(J22*'Income Statement '!C15)/365</f>
        <v>0</v>
      </c>
      <c r="D22" s="69">
        <f>(K22*'Income Statement '!D15)/365</f>
        <v>0</v>
      </c>
      <c r="E22" s="69">
        <f>(L22*'Income Statement '!E15)/365</f>
        <v>0</v>
      </c>
      <c r="F22" s="69">
        <f>(M22*'Income Statement '!F15)/365</f>
        <v>0</v>
      </c>
      <c r="G22" s="70">
        <f>(N22*'Income Statement '!G15)/365</f>
        <v>0</v>
      </c>
      <c r="I22" s="142" t="s">
        <v>230</v>
      </c>
      <c r="J22" s="88">
        <v>0</v>
      </c>
      <c r="K22" s="88">
        <v>0</v>
      </c>
      <c r="L22" s="88">
        <v>0</v>
      </c>
      <c r="M22" s="88">
        <v>0</v>
      </c>
      <c r="N22" s="138">
        <v>0</v>
      </c>
    </row>
    <row r="23" spans="1:14" x14ac:dyDescent="0.2">
      <c r="A23" s="10"/>
      <c r="B23" s="145" t="s">
        <v>249</v>
      </c>
      <c r="C23" s="69">
        <f>J23</f>
        <v>0</v>
      </c>
      <c r="D23" s="69">
        <f>C23+(C23*K23)</f>
        <v>0</v>
      </c>
      <c r="E23" s="69">
        <f>D23+(D23*L23)</f>
        <v>0</v>
      </c>
      <c r="F23" s="69">
        <f>E23+(E23*M23)</f>
        <v>0</v>
      </c>
      <c r="G23" s="70">
        <f>F23+(F23*N23)</f>
        <v>0</v>
      </c>
      <c r="I23" s="143" t="str">
        <f>B23</f>
        <v xml:space="preserve">Other Current Liabilities </v>
      </c>
      <c r="J23" s="168"/>
      <c r="K23" s="136"/>
      <c r="L23" s="136"/>
      <c r="M23" s="136"/>
      <c r="N23" s="137"/>
    </row>
    <row r="24" spans="1:14" x14ac:dyDescent="0.2">
      <c r="A24" s="10"/>
      <c r="B24" s="147" t="s">
        <v>250</v>
      </c>
      <c r="C24" s="89">
        <f>SUM(C20:C23)</f>
        <v>0</v>
      </c>
      <c r="D24" s="89">
        <f t="shared" ref="D24:G24" si="2">SUM(D20:D23)</f>
        <v>0</v>
      </c>
      <c r="E24" s="89">
        <f t="shared" si="2"/>
        <v>0</v>
      </c>
      <c r="F24" s="89">
        <f t="shared" si="2"/>
        <v>0</v>
      </c>
      <c r="G24" s="90">
        <f t="shared" si="2"/>
        <v>0</v>
      </c>
      <c r="I24" s="143"/>
      <c r="J24" s="26"/>
      <c r="K24" s="26"/>
      <c r="L24" s="26"/>
      <c r="M24" s="26"/>
      <c r="N24" s="105"/>
    </row>
    <row r="25" spans="1:14" x14ac:dyDescent="0.2">
      <c r="A25" s="10"/>
      <c r="B25" s="147"/>
      <c r="C25" s="44"/>
      <c r="D25" s="44"/>
      <c r="E25" s="44"/>
      <c r="F25" s="44"/>
      <c r="G25" s="51"/>
      <c r="I25" s="143"/>
      <c r="J25" s="26"/>
      <c r="K25" s="26"/>
      <c r="L25" s="26"/>
      <c r="M25" s="26"/>
      <c r="N25" s="105"/>
    </row>
    <row r="26" spans="1:14" x14ac:dyDescent="0.2">
      <c r="A26" s="10"/>
      <c r="B26" s="148" t="s">
        <v>251</v>
      </c>
      <c r="C26" s="91">
        <f t="shared" ref="C26:G26" si="3">SUM(C9,C17,C24)</f>
        <v>0</v>
      </c>
      <c r="D26" s="91">
        <f t="shared" si="3"/>
        <v>0</v>
      </c>
      <c r="E26" s="91">
        <f t="shared" si="3"/>
        <v>0</v>
      </c>
      <c r="F26" s="91">
        <f t="shared" si="3"/>
        <v>0</v>
      </c>
      <c r="G26" s="92">
        <f t="shared" si="3"/>
        <v>0</v>
      </c>
      <c r="I26" s="143"/>
      <c r="J26" s="26"/>
      <c r="K26" s="26"/>
      <c r="L26" s="26"/>
      <c r="M26" s="26"/>
      <c r="N26" s="105"/>
    </row>
    <row r="27" spans="1:14" x14ac:dyDescent="0.2">
      <c r="A27" s="10"/>
      <c r="B27" s="29"/>
      <c r="C27" s="44"/>
      <c r="D27" s="44"/>
      <c r="E27" s="44"/>
      <c r="F27" s="44"/>
      <c r="G27" s="51"/>
      <c r="I27" s="143"/>
      <c r="J27" s="26"/>
      <c r="K27" s="26"/>
      <c r="L27" s="26"/>
      <c r="M27" s="26"/>
      <c r="N27" s="105"/>
    </row>
    <row r="28" spans="1:14" x14ac:dyDescent="0.2">
      <c r="A28" s="10"/>
      <c r="B28" s="144" t="s">
        <v>60</v>
      </c>
      <c r="C28" s="44"/>
      <c r="D28" s="44"/>
      <c r="E28" s="44"/>
      <c r="F28" s="44"/>
      <c r="G28" s="51"/>
      <c r="I28" s="143"/>
      <c r="J28" s="26"/>
      <c r="K28" s="26"/>
      <c r="L28" s="26"/>
      <c r="M28" s="26"/>
      <c r="N28" s="105"/>
    </row>
    <row r="29" spans="1:14" x14ac:dyDescent="0.2">
      <c r="A29" s="10"/>
      <c r="B29" s="29" t="s">
        <v>61</v>
      </c>
      <c r="C29" s="69">
        <f>'CAPEX Schedule '!C8</f>
        <v>0</v>
      </c>
      <c r="D29" s="69">
        <f>'CAPEX Schedule '!D8</f>
        <v>0</v>
      </c>
      <c r="E29" s="69">
        <f>'CAPEX Schedule '!E8</f>
        <v>0</v>
      </c>
      <c r="F29" s="69">
        <f>'CAPEX Schedule '!F8</f>
        <v>0</v>
      </c>
      <c r="G29" s="70">
        <f>'CAPEX Schedule '!G8</f>
        <v>0</v>
      </c>
      <c r="I29" s="143"/>
      <c r="J29" s="26"/>
      <c r="K29" s="26"/>
      <c r="L29" s="26"/>
      <c r="M29" s="26"/>
      <c r="N29" s="105"/>
    </row>
    <row r="30" spans="1:14" x14ac:dyDescent="0.2">
      <c r="A30" s="10"/>
      <c r="B30" s="29" t="s">
        <v>62</v>
      </c>
      <c r="C30" s="69">
        <f>'CAPEX Schedule '!C9</f>
        <v>0</v>
      </c>
      <c r="D30" s="69">
        <f>'CAPEX Schedule '!D9</f>
        <v>0</v>
      </c>
      <c r="E30" s="69">
        <f>'CAPEX Schedule '!E9</f>
        <v>0</v>
      </c>
      <c r="F30" s="69">
        <f>'CAPEX Schedule '!F9</f>
        <v>0</v>
      </c>
      <c r="G30" s="70">
        <f>'CAPEX Schedule '!G9</f>
        <v>0</v>
      </c>
      <c r="I30" s="143"/>
      <c r="J30" s="26"/>
      <c r="K30" s="26"/>
      <c r="L30" s="26"/>
      <c r="M30" s="26"/>
      <c r="N30" s="105"/>
    </row>
    <row r="31" spans="1:14" x14ac:dyDescent="0.2">
      <c r="A31" s="10"/>
      <c r="B31" s="29" t="s">
        <v>63</v>
      </c>
      <c r="C31" s="69">
        <f>C29-C30</f>
        <v>0</v>
      </c>
      <c r="D31" s="69">
        <f>D29-D30</f>
        <v>0</v>
      </c>
      <c r="E31" s="69">
        <f t="shared" ref="E31" si="4">E29-E30</f>
        <v>0</v>
      </c>
      <c r="F31" s="69">
        <f t="shared" ref="F31" si="5">F29-F30</f>
        <v>0</v>
      </c>
      <c r="G31" s="70">
        <f t="shared" ref="G31" si="6">G29-G30</f>
        <v>0</v>
      </c>
      <c r="I31" s="143"/>
      <c r="J31" s="26"/>
      <c r="K31" s="26"/>
      <c r="L31" s="26"/>
      <c r="M31" s="26"/>
      <c r="N31" s="105"/>
    </row>
    <row r="32" spans="1:14" s="6" customFormat="1" x14ac:dyDescent="0.2">
      <c r="A32" s="23"/>
      <c r="B32" s="29"/>
      <c r="C32" s="44"/>
      <c r="D32" s="44"/>
      <c r="E32" s="44"/>
      <c r="F32" s="44"/>
      <c r="G32" s="51"/>
      <c r="I32" s="28"/>
      <c r="J32" s="26"/>
      <c r="K32" s="26"/>
      <c r="L32" s="26"/>
      <c r="M32" s="26"/>
      <c r="N32" s="105"/>
    </row>
    <row r="33" spans="1:14" x14ac:dyDescent="0.2">
      <c r="A33" s="10"/>
      <c r="B33" s="29" t="s">
        <v>66</v>
      </c>
      <c r="C33" s="69">
        <f>J33</f>
        <v>0</v>
      </c>
      <c r="D33" s="69">
        <f>C33+(C33*K33)</f>
        <v>0</v>
      </c>
      <c r="E33" s="69">
        <f>D33+(D33*L33)</f>
        <v>0</v>
      </c>
      <c r="F33" s="69">
        <f>E33+(E33*M33)</f>
        <v>0</v>
      </c>
      <c r="G33" s="70">
        <f>F33+(F33*N33)</f>
        <v>0</v>
      </c>
      <c r="I33" s="143" t="str">
        <f>B33</f>
        <v xml:space="preserve">Intangible assets </v>
      </c>
      <c r="J33" s="168"/>
      <c r="K33" s="136"/>
      <c r="L33" s="136"/>
      <c r="M33" s="136"/>
      <c r="N33" s="137"/>
    </row>
    <row r="34" spans="1:14" x14ac:dyDescent="0.2">
      <c r="A34" s="10"/>
      <c r="B34" s="29" t="s">
        <v>64</v>
      </c>
      <c r="C34" s="69">
        <f t="shared" ref="C34:C37" si="7">J34</f>
        <v>0</v>
      </c>
      <c r="D34" s="69">
        <f>C34+(C34*K34)</f>
        <v>0</v>
      </c>
      <c r="E34" s="69">
        <f>D34+(D34*L34)</f>
        <v>0</v>
      </c>
      <c r="F34" s="69">
        <f>E34+(E34*M34)</f>
        <v>0</v>
      </c>
      <c r="G34" s="70">
        <f>F34+(F34*N34)</f>
        <v>0</v>
      </c>
      <c r="I34" s="143" t="str">
        <f>B34</f>
        <v xml:space="preserve">Long Term loans &amp; advances </v>
      </c>
      <c r="J34" s="168"/>
      <c r="K34" s="136"/>
      <c r="L34" s="136"/>
      <c r="M34" s="136"/>
      <c r="N34" s="137"/>
    </row>
    <row r="35" spans="1:14" x14ac:dyDescent="0.2">
      <c r="A35" s="10"/>
      <c r="B35" s="29" t="s">
        <v>65</v>
      </c>
      <c r="C35" s="69">
        <f t="shared" si="7"/>
        <v>0</v>
      </c>
      <c r="D35" s="69">
        <f>C35+(C35*K35)</f>
        <v>0</v>
      </c>
      <c r="E35" s="69">
        <f>D35+(D35*L35)</f>
        <v>0</v>
      </c>
      <c r="F35" s="69">
        <f>E35+(E35*M35)</f>
        <v>0</v>
      </c>
      <c r="G35" s="70">
        <f>F35+(F35*N35)</f>
        <v>0</v>
      </c>
      <c r="I35" s="143" t="str">
        <f>B35</f>
        <v xml:space="preserve">Long term Investments </v>
      </c>
      <c r="J35" s="168"/>
      <c r="K35" s="136"/>
      <c r="L35" s="136"/>
      <c r="M35" s="136"/>
      <c r="N35" s="137"/>
    </row>
    <row r="36" spans="1:14" x14ac:dyDescent="0.2">
      <c r="A36" s="10"/>
      <c r="B36" s="29" t="s">
        <v>67</v>
      </c>
      <c r="C36" s="69">
        <f t="shared" si="7"/>
        <v>0</v>
      </c>
      <c r="D36" s="69">
        <f>C36+(C36*K36)</f>
        <v>0</v>
      </c>
      <c r="E36" s="69">
        <f>D36+(D36*L36)</f>
        <v>0</v>
      </c>
      <c r="F36" s="69">
        <f>E36+(E36*M36)</f>
        <v>0</v>
      </c>
      <c r="G36" s="70">
        <f>F36+(F36*N36)</f>
        <v>0</v>
      </c>
      <c r="I36" s="143" t="str">
        <f>B36</f>
        <v xml:space="preserve">Deferred tax assets </v>
      </c>
      <c r="J36" s="168"/>
      <c r="K36" s="136"/>
      <c r="L36" s="136"/>
      <c r="M36" s="136"/>
      <c r="N36" s="137"/>
    </row>
    <row r="37" spans="1:14" x14ac:dyDescent="0.2">
      <c r="A37" s="10"/>
      <c r="B37" s="29" t="s">
        <v>68</v>
      </c>
      <c r="C37" s="69">
        <f t="shared" si="7"/>
        <v>0</v>
      </c>
      <c r="D37" s="69">
        <f>C37+(C37*K37)</f>
        <v>0</v>
      </c>
      <c r="E37" s="69">
        <f>D37+(D37*L37)</f>
        <v>0</v>
      </c>
      <c r="F37" s="69">
        <f>E37+(E37*M37)</f>
        <v>0</v>
      </c>
      <c r="G37" s="70">
        <f>F37+(F37*N37)</f>
        <v>0</v>
      </c>
      <c r="I37" s="143" t="str">
        <f>B37</f>
        <v xml:space="preserve">Other Non-current assets </v>
      </c>
      <c r="J37" s="168"/>
      <c r="K37" s="136"/>
      <c r="L37" s="136"/>
      <c r="M37" s="136"/>
      <c r="N37" s="137"/>
    </row>
    <row r="38" spans="1:14" x14ac:dyDescent="0.2">
      <c r="A38" s="10"/>
      <c r="B38" s="29"/>
      <c r="C38" s="44"/>
      <c r="D38" s="44"/>
      <c r="E38" s="44"/>
      <c r="F38" s="44"/>
      <c r="G38" s="51"/>
      <c r="I38" s="143"/>
      <c r="J38" s="26"/>
      <c r="K38" s="26"/>
      <c r="L38" s="26"/>
      <c r="M38" s="26"/>
      <c r="N38" s="105"/>
    </row>
    <row r="39" spans="1:14" x14ac:dyDescent="0.2">
      <c r="A39" s="10"/>
      <c r="B39" s="142" t="s">
        <v>74</v>
      </c>
      <c r="C39" s="89">
        <f>SUM(C31:C37)</f>
        <v>0</v>
      </c>
      <c r="D39" s="89">
        <f t="shared" ref="D39:G39" si="8">SUM(D31:D37)</f>
        <v>0</v>
      </c>
      <c r="E39" s="89">
        <f t="shared" si="8"/>
        <v>0</v>
      </c>
      <c r="F39" s="89">
        <f t="shared" si="8"/>
        <v>0</v>
      </c>
      <c r="G39" s="90">
        <f t="shared" si="8"/>
        <v>0</v>
      </c>
      <c r="I39" s="143"/>
      <c r="J39" s="26"/>
      <c r="K39" s="26"/>
      <c r="L39" s="26"/>
      <c r="M39" s="26"/>
      <c r="N39" s="105"/>
    </row>
    <row r="40" spans="1:14" x14ac:dyDescent="0.2">
      <c r="A40" s="10"/>
      <c r="B40" s="29"/>
      <c r="C40" s="44"/>
      <c r="D40" s="44"/>
      <c r="E40" s="44"/>
      <c r="F40" s="44"/>
      <c r="G40" s="51"/>
      <c r="I40" s="143"/>
      <c r="J40" s="26"/>
      <c r="K40" s="26"/>
      <c r="L40" s="26"/>
      <c r="M40" s="26"/>
      <c r="N40" s="105"/>
    </row>
    <row r="41" spans="1:14" x14ac:dyDescent="0.2">
      <c r="A41" s="10"/>
      <c r="B41" s="144" t="s">
        <v>69</v>
      </c>
      <c r="C41" s="44"/>
      <c r="D41" s="44"/>
      <c r="E41" s="44"/>
      <c r="F41" s="44"/>
      <c r="G41" s="51"/>
      <c r="I41" s="143"/>
      <c r="J41" s="26"/>
      <c r="K41" s="26"/>
      <c r="L41" s="26"/>
      <c r="M41" s="26"/>
      <c r="N41" s="105"/>
    </row>
    <row r="42" spans="1:14" x14ac:dyDescent="0.2">
      <c r="A42" s="10"/>
      <c r="B42" s="29" t="s">
        <v>70</v>
      </c>
      <c r="C42" s="69">
        <f>C26-C31-C33-C34-C35-C36-C37-C43-C44-C45-C46-C47</f>
        <v>0</v>
      </c>
      <c r="D42" s="69">
        <f>D26-D31-D33-D34-D35-D36-D37-D43-D44-D45-D46-D47</f>
        <v>0</v>
      </c>
      <c r="E42" s="69">
        <f t="shared" ref="E42:G42" si="9">E26-E31-E33-E34-E35-E36-E37-E43-E44-E45-E46-E47</f>
        <v>0</v>
      </c>
      <c r="F42" s="69">
        <f t="shared" si="9"/>
        <v>0</v>
      </c>
      <c r="G42" s="70">
        <f t="shared" si="9"/>
        <v>0</v>
      </c>
      <c r="I42" s="143"/>
      <c r="J42" s="26"/>
      <c r="K42" s="26"/>
      <c r="L42" s="26"/>
      <c r="M42" s="26"/>
      <c r="N42" s="105"/>
    </row>
    <row r="43" spans="1:14" x14ac:dyDescent="0.2">
      <c r="A43" s="10"/>
      <c r="B43" s="149" t="s">
        <v>79</v>
      </c>
      <c r="C43" s="69">
        <f>(J43*'Income Statement '!C12)/365</f>
        <v>0</v>
      </c>
      <c r="D43" s="69">
        <f>(K43*'Income Statement '!D12)/365</f>
        <v>0</v>
      </c>
      <c r="E43" s="69">
        <f>(L43*'Income Statement '!E12)/365</f>
        <v>0</v>
      </c>
      <c r="F43" s="69">
        <f>(M43*'Income Statement '!F12)/365</f>
        <v>0</v>
      </c>
      <c r="G43" s="70">
        <f>(N43*'Income Statement '!G12)/365</f>
        <v>0</v>
      </c>
      <c r="I43" s="142" t="s">
        <v>231</v>
      </c>
      <c r="J43" s="88">
        <v>0</v>
      </c>
      <c r="K43" s="88">
        <v>0</v>
      </c>
      <c r="L43" s="88">
        <v>0</v>
      </c>
      <c r="M43" s="88">
        <v>0</v>
      </c>
      <c r="N43" s="138">
        <v>0</v>
      </c>
    </row>
    <row r="44" spans="1:14" x14ac:dyDescent="0.2">
      <c r="A44" s="10"/>
      <c r="B44" s="29" t="s">
        <v>71</v>
      </c>
      <c r="C44" s="69">
        <f>(J44*'Income Statement '!C15)/365</f>
        <v>0</v>
      </c>
      <c r="D44" s="69">
        <f>(K44*'Income Statement '!D15)/365</f>
        <v>0</v>
      </c>
      <c r="E44" s="69">
        <f>(L44*'Income Statement '!E15)/365</f>
        <v>0</v>
      </c>
      <c r="F44" s="69">
        <f>(M44*'Income Statement '!F15)/365</f>
        <v>0</v>
      </c>
      <c r="G44" s="70">
        <f>(N44*'Income Statement '!G15)/365</f>
        <v>0</v>
      </c>
      <c r="I44" s="142" t="s">
        <v>232</v>
      </c>
      <c r="J44" s="88">
        <v>0</v>
      </c>
      <c r="K44" s="88">
        <v>0</v>
      </c>
      <c r="L44" s="88">
        <v>0</v>
      </c>
      <c r="M44" s="88">
        <v>0</v>
      </c>
      <c r="N44" s="138">
        <v>0</v>
      </c>
    </row>
    <row r="45" spans="1:14" x14ac:dyDescent="0.2">
      <c r="A45" s="10"/>
      <c r="B45" s="29" t="s">
        <v>77</v>
      </c>
      <c r="C45" s="69">
        <f>J45</f>
        <v>0</v>
      </c>
      <c r="D45" s="69">
        <f>C45+(C45*K45)</f>
        <v>0</v>
      </c>
      <c r="E45" s="69">
        <f>D45+(D45*L45)</f>
        <v>0</v>
      </c>
      <c r="F45" s="69">
        <f>E45+(E45*M45)</f>
        <v>0</v>
      </c>
      <c r="G45" s="70">
        <f>F45+(F45*N45)</f>
        <v>0</v>
      </c>
      <c r="I45" s="143" t="str">
        <f>B45</f>
        <v>Short term Investments</v>
      </c>
      <c r="J45" s="168"/>
      <c r="K45" s="136"/>
      <c r="L45" s="136"/>
      <c r="M45" s="136"/>
      <c r="N45" s="137"/>
    </row>
    <row r="46" spans="1:14" x14ac:dyDescent="0.2">
      <c r="A46" s="10"/>
      <c r="B46" s="29" t="s">
        <v>72</v>
      </c>
      <c r="C46" s="69">
        <f t="shared" ref="C46:C47" si="10">J46</f>
        <v>0</v>
      </c>
      <c r="D46" s="69">
        <f>C46+(C46*K46)</f>
        <v>0</v>
      </c>
      <c r="E46" s="69">
        <f>D46+(D46*L46)</f>
        <v>0</v>
      </c>
      <c r="F46" s="69">
        <f>E46+(E46*M46)</f>
        <v>0</v>
      </c>
      <c r="G46" s="70">
        <f>F46+(F46*N46)</f>
        <v>0</v>
      </c>
      <c r="I46" s="143" t="str">
        <f>B46</f>
        <v xml:space="preserve">Short term loans &amp; advances </v>
      </c>
      <c r="J46" s="168"/>
      <c r="K46" s="71"/>
      <c r="L46" s="71"/>
      <c r="M46" s="71"/>
      <c r="N46" s="72"/>
    </row>
    <row r="47" spans="1:14" x14ac:dyDescent="0.2">
      <c r="A47" s="10"/>
      <c r="B47" s="29" t="s">
        <v>73</v>
      </c>
      <c r="C47" s="69">
        <f t="shared" si="10"/>
        <v>0</v>
      </c>
      <c r="D47" s="69">
        <f>C47+(C47*K47)</f>
        <v>0</v>
      </c>
      <c r="E47" s="69">
        <f>D47+(D47*L47)</f>
        <v>0</v>
      </c>
      <c r="F47" s="69">
        <f>E47+(E47*M47)</f>
        <v>0</v>
      </c>
      <c r="G47" s="70">
        <f>F47+(F47*N47)</f>
        <v>0</v>
      </c>
      <c r="I47" s="143" t="str">
        <f>B47</f>
        <v xml:space="preserve">Other current assets </v>
      </c>
      <c r="J47" s="168"/>
      <c r="K47" s="71"/>
      <c r="L47" s="71"/>
      <c r="M47" s="71"/>
      <c r="N47" s="72"/>
    </row>
    <row r="48" spans="1:14" x14ac:dyDescent="0.2">
      <c r="A48" s="10"/>
      <c r="B48" s="29"/>
      <c r="C48" s="44"/>
      <c r="D48" s="44"/>
      <c r="E48" s="44"/>
      <c r="F48" s="44"/>
      <c r="G48" s="51"/>
      <c r="I48" s="142" t="s">
        <v>82</v>
      </c>
      <c r="J48" s="69">
        <f t="shared" ref="J48:N48" si="11">(J44+J43)-J22</f>
        <v>0</v>
      </c>
      <c r="K48" s="69">
        <f t="shared" si="11"/>
        <v>0</v>
      </c>
      <c r="L48" s="69">
        <f t="shared" si="11"/>
        <v>0</v>
      </c>
      <c r="M48" s="69">
        <f t="shared" si="11"/>
        <v>0</v>
      </c>
      <c r="N48" s="70">
        <f t="shared" si="11"/>
        <v>0</v>
      </c>
    </row>
    <row r="49" spans="1:14" x14ac:dyDescent="0.2">
      <c r="A49" s="10"/>
      <c r="B49" s="142" t="s">
        <v>75</v>
      </c>
      <c r="C49" s="89">
        <f>SUM(C42:C47)</f>
        <v>0</v>
      </c>
      <c r="D49" s="89">
        <f t="shared" ref="D49:G49" si="12">SUM(D42:D47)</f>
        <v>0</v>
      </c>
      <c r="E49" s="89">
        <f>SUM(E42:E47)</f>
        <v>0</v>
      </c>
      <c r="F49" s="89">
        <f>SUM(F42:F47)</f>
        <v>0</v>
      </c>
      <c r="G49" s="90">
        <f t="shared" si="12"/>
        <v>0</v>
      </c>
      <c r="I49" s="143"/>
      <c r="J49" s="85"/>
      <c r="K49" s="85"/>
      <c r="L49" s="85"/>
      <c r="M49" s="85"/>
      <c r="N49" s="86"/>
    </row>
    <row r="50" spans="1:14" x14ac:dyDescent="0.2">
      <c r="A50" s="10"/>
      <c r="B50" s="29"/>
      <c r="C50" s="44"/>
      <c r="D50" s="44"/>
      <c r="E50" s="44"/>
      <c r="F50" s="44"/>
      <c r="G50" s="51"/>
      <c r="I50" s="143"/>
      <c r="J50" s="85"/>
      <c r="K50" s="85"/>
      <c r="L50" s="85"/>
      <c r="M50" s="85"/>
      <c r="N50" s="86"/>
    </row>
    <row r="51" spans="1:14" ht="15.75" thickBot="1" x14ac:dyDescent="0.25">
      <c r="A51" s="10"/>
      <c r="B51" s="150" t="s">
        <v>76</v>
      </c>
      <c r="C51" s="93">
        <f>SUM(C39,C49)</f>
        <v>0</v>
      </c>
      <c r="D51" s="93">
        <f t="shared" ref="D51:G51" si="13">SUM(D39,D49)</f>
        <v>0</v>
      </c>
      <c r="E51" s="93">
        <f t="shared" si="13"/>
        <v>0</v>
      </c>
      <c r="F51" s="93">
        <f t="shared" si="13"/>
        <v>0</v>
      </c>
      <c r="G51" s="94">
        <f t="shared" si="13"/>
        <v>0</v>
      </c>
      <c r="I51" s="205"/>
      <c r="J51" s="106"/>
      <c r="K51" s="106"/>
      <c r="L51" s="106"/>
      <c r="M51" s="106"/>
      <c r="N51" s="52"/>
    </row>
    <row r="52" spans="1:14" x14ac:dyDescent="0.2">
      <c r="B52" s="143"/>
      <c r="C52" s="7"/>
      <c r="D52" s="7"/>
      <c r="E52" s="7"/>
      <c r="F52" s="7"/>
      <c r="G52" s="45"/>
    </row>
    <row r="53" spans="1:14" x14ac:dyDescent="0.2">
      <c r="B53" s="151" t="s">
        <v>80</v>
      </c>
      <c r="C53" s="95">
        <f>C26-C51</f>
        <v>0</v>
      </c>
      <c r="D53" s="95">
        <f t="shared" ref="D53:G53" si="14">D26-D51</f>
        <v>0</v>
      </c>
      <c r="E53" s="95">
        <f t="shared" si="14"/>
        <v>0</v>
      </c>
      <c r="F53" s="95">
        <f t="shared" si="14"/>
        <v>0</v>
      </c>
      <c r="G53" s="96">
        <f t="shared" si="14"/>
        <v>0</v>
      </c>
    </row>
    <row r="54" spans="1:14" ht="15.75" thickBot="1" x14ac:dyDescent="0.25">
      <c r="B54" s="143"/>
      <c r="C54" s="1"/>
      <c r="D54" s="1"/>
      <c r="E54" s="1"/>
      <c r="F54" s="1"/>
      <c r="G54" s="24"/>
    </row>
    <row r="55" spans="1:14" x14ac:dyDescent="0.2">
      <c r="B55" s="141" t="s">
        <v>174</v>
      </c>
      <c r="C55" s="19" t="s">
        <v>238</v>
      </c>
      <c r="D55" s="19" t="s">
        <v>239</v>
      </c>
      <c r="E55" s="19" t="s">
        <v>240</v>
      </c>
      <c r="F55" s="19" t="s">
        <v>241</v>
      </c>
      <c r="G55" s="20" t="s">
        <v>242</v>
      </c>
    </row>
    <row r="56" spans="1:14" x14ac:dyDescent="0.2">
      <c r="B56" s="143"/>
      <c r="C56" s="85"/>
      <c r="D56" s="85"/>
      <c r="E56" s="85"/>
      <c r="F56" s="85"/>
      <c r="G56" s="86"/>
    </row>
    <row r="57" spans="1:14" x14ac:dyDescent="0.2">
      <c r="B57" s="152" t="s">
        <v>81</v>
      </c>
      <c r="C57" s="97">
        <f>IFERROR('Income Statement '!C32/'Balance Sheet'!C9,0)</f>
        <v>0</v>
      </c>
      <c r="D57" s="97">
        <f>IFERROR('Income Statement '!D32/'Balance Sheet'!D9,0)</f>
        <v>0</v>
      </c>
      <c r="E57" s="97">
        <f>IFERROR('Income Statement '!E32/'Balance Sheet'!E9,0)</f>
        <v>0</v>
      </c>
      <c r="F57" s="97">
        <f>IFERROR('Income Statement '!F32/'Balance Sheet'!F9,0)</f>
        <v>0</v>
      </c>
      <c r="G57" s="98">
        <f>IFERROR('Income Statement '!G32/'Balance Sheet'!G9,0)</f>
        <v>0</v>
      </c>
    </row>
    <row r="58" spans="1:14" x14ac:dyDescent="0.2">
      <c r="B58" s="152"/>
      <c r="C58" s="103"/>
      <c r="D58" s="103"/>
      <c r="E58" s="103"/>
      <c r="F58" s="103"/>
      <c r="G58" s="104"/>
    </row>
    <row r="59" spans="1:14" x14ac:dyDescent="0.2">
      <c r="B59" s="152" t="s">
        <v>83</v>
      </c>
      <c r="C59" s="103"/>
      <c r="D59" s="103"/>
      <c r="E59" s="103"/>
      <c r="F59" s="103"/>
      <c r="G59" s="104"/>
    </row>
    <row r="60" spans="1:14" x14ac:dyDescent="0.2">
      <c r="B60" s="149" t="s">
        <v>84</v>
      </c>
      <c r="C60" s="99">
        <f t="shared" ref="C60:G60" si="15">IFERROR(C49/C24,0)</f>
        <v>0</v>
      </c>
      <c r="D60" s="99">
        <f t="shared" si="15"/>
        <v>0</v>
      </c>
      <c r="E60" s="99">
        <f t="shared" si="15"/>
        <v>0</v>
      </c>
      <c r="F60" s="99">
        <f t="shared" si="15"/>
        <v>0</v>
      </c>
      <c r="G60" s="100">
        <f t="shared" si="15"/>
        <v>0</v>
      </c>
    </row>
    <row r="61" spans="1:14" x14ac:dyDescent="0.2">
      <c r="B61" s="149" t="s">
        <v>118</v>
      </c>
      <c r="C61" s="99">
        <f t="shared" ref="C61:G61" si="16">IFERROR((C49-C44)/C24,0)</f>
        <v>0</v>
      </c>
      <c r="D61" s="99">
        <f t="shared" si="16"/>
        <v>0</v>
      </c>
      <c r="E61" s="99">
        <f t="shared" si="16"/>
        <v>0</v>
      </c>
      <c r="F61" s="99">
        <f t="shared" si="16"/>
        <v>0</v>
      </c>
      <c r="G61" s="100">
        <f t="shared" si="16"/>
        <v>0</v>
      </c>
    </row>
    <row r="62" spans="1:14" x14ac:dyDescent="0.2">
      <c r="B62" s="149"/>
      <c r="C62" s="103"/>
      <c r="D62" s="103"/>
      <c r="E62" s="103"/>
      <c r="F62" s="103"/>
      <c r="G62" s="104"/>
    </row>
    <row r="63" spans="1:14" x14ac:dyDescent="0.2">
      <c r="B63" s="152" t="s">
        <v>85</v>
      </c>
      <c r="C63" s="103"/>
      <c r="D63" s="103"/>
      <c r="E63" s="103"/>
      <c r="F63" s="103"/>
      <c r="G63" s="104"/>
    </row>
    <row r="64" spans="1:14" x14ac:dyDescent="0.2">
      <c r="B64" s="149" t="s">
        <v>86</v>
      </c>
      <c r="C64" s="99">
        <f t="shared" ref="C64:G64" si="17">IFERROR(SUM(C12:C13,C20)/C9,0)</f>
        <v>0</v>
      </c>
      <c r="D64" s="99">
        <f t="shared" si="17"/>
        <v>0</v>
      </c>
      <c r="E64" s="99">
        <f t="shared" si="17"/>
        <v>0</v>
      </c>
      <c r="F64" s="99">
        <f t="shared" si="17"/>
        <v>0</v>
      </c>
      <c r="G64" s="100">
        <f t="shared" si="17"/>
        <v>0</v>
      </c>
    </row>
    <row r="65" spans="2:9" x14ac:dyDescent="0.2">
      <c r="B65" s="149" t="s">
        <v>87</v>
      </c>
      <c r="C65" s="97">
        <f t="shared" ref="C65:G65" si="18">IFERROR(SUM(C12:C13,C20)/SUM(C9,C12:C13),0)</f>
        <v>0</v>
      </c>
      <c r="D65" s="97">
        <f t="shared" si="18"/>
        <v>0</v>
      </c>
      <c r="E65" s="97">
        <f t="shared" si="18"/>
        <v>0</v>
      </c>
      <c r="F65" s="97">
        <f t="shared" si="18"/>
        <v>0</v>
      </c>
      <c r="G65" s="98">
        <f t="shared" si="18"/>
        <v>0</v>
      </c>
    </row>
    <row r="66" spans="2:9" x14ac:dyDescent="0.2">
      <c r="B66" s="149"/>
      <c r="C66" s="103"/>
      <c r="D66" s="103"/>
      <c r="E66" s="103"/>
      <c r="F66" s="103"/>
      <c r="G66" s="104"/>
    </row>
    <row r="67" spans="2:9" x14ac:dyDescent="0.2">
      <c r="B67" s="152" t="s">
        <v>171</v>
      </c>
      <c r="C67" s="103"/>
      <c r="D67" s="103"/>
      <c r="E67" s="103"/>
      <c r="F67" s="103"/>
      <c r="G67" s="104"/>
    </row>
    <row r="68" spans="2:9" ht="15.75" thickBot="1" x14ac:dyDescent="0.25">
      <c r="B68" s="153" t="s">
        <v>172</v>
      </c>
      <c r="C68" s="101">
        <f>IFERROR('Income Statement '!C12/'Balance Sheet'!C51,0)</f>
        <v>0</v>
      </c>
      <c r="D68" s="101">
        <f>IFERROR('Income Statement '!D12/'Balance Sheet'!D51,0)</f>
        <v>0</v>
      </c>
      <c r="E68" s="101">
        <f>IFERROR('Income Statement '!E12/'Balance Sheet'!E51,0)</f>
        <v>0</v>
      </c>
      <c r="F68" s="101">
        <f>IFERROR('Income Statement '!F12/'Balance Sheet'!F51,0)</f>
        <v>0</v>
      </c>
      <c r="G68" s="102">
        <f>IFERROR('Income Statement '!G12/'Balance Sheet'!G51,0)</f>
        <v>0</v>
      </c>
    </row>
    <row r="71" spans="2:9" s="32" customFormat="1" x14ac:dyDescent="0.2">
      <c r="B71" s="154" t="s">
        <v>176</v>
      </c>
      <c r="I71" s="154"/>
    </row>
  </sheetData>
  <mergeCells count="2">
    <mergeCell ref="C2:G2"/>
    <mergeCell ref="J2:N2"/>
  </mergeCells>
  <pageMargins left="0.7" right="0.7" top="0.75" bottom="0.75" header="0.3" footer="0.3"/>
  <pageSetup paperSize="9" orientation="portrait" r:id="rId1"/>
  <ignoredErrors>
    <ignoredError sqref="C22:D22 E22:G22 D7:G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53"/>
  <sheetViews>
    <sheetView showGridLines="0" topLeftCell="B1" zoomScaleNormal="100" workbookViewId="0">
      <selection activeCell="B2" sqref="B2"/>
    </sheetView>
  </sheetViews>
  <sheetFormatPr defaultRowHeight="15" x14ac:dyDescent="0.2"/>
  <cols>
    <col min="1" max="1" width="0" hidden="1" customWidth="1"/>
    <col min="2" max="2" width="52.59765625" style="155" bestFit="1" customWidth="1"/>
  </cols>
  <sheetData>
    <row r="1" spans="2:8" x14ac:dyDescent="0.2">
      <c r="B1" s="139" t="s">
        <v>89</v>
      </c>
    </row>
    <row r="2" spans="2:8" ht="15.75" thickBot="1" x14ac:dyDescent="0.25">
      <c r="C2" s="247" t="s">
        <v>5</v>
      </c>
      <c r="D2" s="247"/>
      <c r="E2" s="247"/>
      <c r="F2" s="247"/>
      <c r="G2" s="247"/>
    </row>
    <row r="3" spans="2:8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</row>
    <row r="4" spans="2:8" x14ac:dyDescent="0.2">
      <c r="B4" s="28"/>
      <c r="C4" s="26"/>
      <c r="D4" s="26"/>
      <c r="E4" s="26"/>
      <c r="F4" s="26"/>
      <c r="G4" s="105"/>
    </row>
    <row r="5" spans="2:8" x14ac:dyDescent="0.2">
      <c r="B5" s="206" t="s">
        <v>91</v>
      </c>
      <c r="C5" s="115"/>
      <c r="D5" s="115"/>
      <c r="E5" s="115"/>
      <c r="F5" s="115"/>
      <c r="G5" s="116"/>
    </row>
    <row r="6" spans="2:8" x14ac:dyDescent="0.2">
      <c r="B6" s="207" t="s">
        <v>33</v>
      </c>
      <c r="C6" s="107">
        <f>'Income Statement '!C24</f>
        <v>0</v>
      </c>
      <c r="D6" s="107">
        <f>'Income Statement '!D24</f>
        <v>0</v>
      </c>
      <c r="E6" s="107">
        <f>'Income Statement '!E24</f>
        <v>0</v>
      </c>
      <c r="F6" s="107">
        <f>'Income Statement '!F24</f>
        <v>0</v>
      </c>
      <c r="G6" s="108">
        <f>'Income Statement '!G24</f>
        <v>0</v>
      </c>
    </row>
    <row r="7" spans="2:8" x14ac:dyDescent="0.2">
      <c r="B7" s="207" t="s">
        <v>92</v>
      </c>
      <c r="C7" s="115"/>
      <c r="D7" s="115"/>
      <c r="E7" s="115"/>
      <c r="F7" s="115"/>
      <c r="G7" s="116"/>
    </row>
    <row r="8" spans="2:8" x14ac:dyDescent="0.2">
      <c r="B8" s="208" t="s">
        <v>93</v>
      </c>
      <c r="C8" s="109"/>
      <c r="D8" s="109"/>
      <c r="E8" s="109"/>
      <c r="F8" s="109"/>
      <c r="G8" s="110"/>
    </row>
    <row r="9" spans="2:8" x14ac:dyDescent="0.2">
      <c r="B9" s="209" t="s">
        <v>95</v>
      </c>
      <c r="C9" s="107">
        <f>SUM(C6,C8)</f>
        <v>0</v>
      </c>
      <c r="D9" s="107">
        <f t="shared" ref="D9:F9" si="0">SUM(D6,D8)</f>
        <v>0</v>
      </c>
      <c r="E9" s="107">
        <f t="shared" si="0"/>
        <v>0</v>
      </c>
      <c r="F9" s="107">
        <f t="shared" si="0"/>
        <v>0</v>
      </c>
      <c r="G9" s="108">
        <f t="shared" ref="G9" si="1">SUM(G6,G8)</f>
        <v>0</v>
      </c>
    </row>
    <row r="10" spans="2:8" x14ac:dyDescent="0.2">
      <c r="B10" s="210"/>
      <c r="C10" s="115"/>
      <c r="D10" s="115"/>
      <c r="E10" s="115"/>
      <c r="F10" s="115"/>
      <c r="G10" s="116"/>
    </row>
    <row r="11" spans="2:8" x14ac:dyDescent="0.2">
      <c r="B11" s="208" t="s">
        <v>96</v>
      </c>
      <c r="C11" s="109">
        <f>-'Balance Sheet'!C43</f>
        <v>0</v>
      </c>
      <c r="D11" s="109">
        <f>'Balance Sheet'!C43-'Balance Sheet'!D43</f>
        <v>0</v>
      </c>
      <c r="E11" s="109">
        <f>'Balance Sheet'!D43-'Balance Sheet'!E43</f>
        <v>0</v>
      </c>
      <c r="F11" s="109">
        <f>'Balance Sheet'!E43-'Balance Sheet'!F43</f>
        <v>0</v>
      </c>
      <c r="G11" s="110">
        <f>'Balance Sheet'!F43-'Balance Sheet'!G43</f>
        <v>0</v>
      </c>
    </row>
    <row r="12" spans="2:8" x14ac:dyDescent="0.2">
      <c r="B12" s="208" t="s">
        <v>114</v>
      </c>
      <c r="C12" s="109">
        <f>-'Balance Sheet'!C44</f>
        <v>0</v>
      </c>
      <c r="D12" s="109">
        <f>'Balance Sheet'!C44-'Balance Sheet'!D44</f>
        <v>0</v>
      </c>
      <c r="E12" s="109">
        <f>'Balance Sheet'!D44-'Balance Sheet'!E44</f>
        <v>0</v>
      </c>
      <c r="F12" s="109">
        <f>'Balance Sheet'!E44-'Balance Sheet'!F44</f>
        <v>0</v>
      </c>
      <c r="G12" s="110">
        <f>'Balance Sheet'!F44-'Balance Sheet'!G44</f>
        <v>0</v>
      </c>
    </row>
    <row r="13" spans="2:8" x14ac:dyDescent="0.2">
      <c r="B13" s="208" t="s">
        <v>97</v>
      </c>
      <c r="C13" s="109">
        <f>'Balance Sheet'!C24</f>
        <v>0</v>
      </c>
      <c r="D13" s="109">
        <f>'Balance Sheet'!D24-'Balance Sheet'!C24</f>
        <v>0</v>
      </c>
      <c r="E13" s="109">
        <f>'Balance Sheet'!E24-'Balance Sheet'!D24</f>
        <v>0</v>
      </c>
      <c r="F13" s="109">
        <f>'Balance Sheet'!F24-'Balance Sheet'!E24</f>
        <v>0</v>
      </c>
      <c r="G13" s="110">
        <f>'Balance Sheet'!G24-'Balance Sheet'!F24</f>
        <v>0</v>
      </c>
    </row>
    <row r="14" spans="2:8" x14ac:dyDescent="0.2">
      <c r="B14" s="208" t="s">
        <v>115</v>
      </c>
      <c r="C14" s="109">
        <f>-SUM('Balance Sheet'!C45:C47)</f>
        <v>0</v>
      </c>
      <c r="D14" s="109">
        <f>SUM('Balance Sheet'!C45:C47)-SUM('Balance Sheet'!D45:D47)</f>
        <v>0</v>
      </c>
      <c r="E14" s="109">
        <f>SUM('Balance Sheet'!D45:D47)-SUM('Balance Sheet'!E45:E47)</f>
        <v>0</v>
      </c>
      <c r="F14" s="109">
        <f>SUM('Balance Sheet'!E45:E47)-SUM('Balance Sheet'!F45:F47)</f>
        <v>0</v>
      </c>
      <c r="G14" s="110">
        <f>SUM('Balance Sheet'!F45:F47)-SUM('Balance Sheet'!G45:G47)</f>
        <v>0</v>
      </c>
      <c r="H14" s="27"/>
    </row>
    <row r="15" spans="2:8" x14ac:dyDescent="0.2">
      <c r="B15" s="28" t="s">
        <v>205</v>
      </c>
      <c r="C15" s="109">
        <f>'Income Statement '!C26</f>
        <v>0</v>
      </c>
      <c r="D15" s="109">
        <f>'Income Statement '!D26</f>
        <v>0</v>
      </c>
      <c r="E15" s="109">
        <f>'Income Statement '!E26</f>
        <v>0</v>
      </c>
      <c r="F15" s="109">
        <f>'Income Statement '!F26</f>
        <v>0</v>
      </c>
      <c r="G15" s="110">
        <f>'Income Statement '!G26</f>
        <v>0</v>
      </c>
    </row>
    <row r="16" spans="2:8" x14ac:dyDescent="0.2">
      <c r="B16" s="143" t="s">
        <v>212</v>
      </c>
      <c r="C16" s="109">
        <f>'Income Statement '!C27</f>
        <v>0</v>
      </c>
      <c r="D16" s="109">
        <f>'Income Statement '!D27</f>
        <v>0</v>
      </c>
      <c r="E16" s="109">
        <f>'Income Statement '!E27</f>
        <v>0</v>
      </c>
      <c r="F16" s="109">
        <f>'Income Statement '!F27</f>
        <v>0</v>
      </c>
      <c r="G16" s="110">
        <f>'Income Statement '!G27</f>
        <v>0</v>
      </c>
    </row>
    <row r="17" spans="2:7" x14ac:dyDescent="0.2">
      <c r="B17" s="28" t="s">
        <v>113</v>
      </c>
      <c r="C17" s="109">
        <f>-'Income Statement '!C31</f>
        <v>0</v>
      </c>
      <c r="D17" s="109">
        <f>-'Income Statement '!D31</f>
        <v>0</v>
      </c>
      <c r="E17" s="109">
        <f>-'Income Statement '!E31</f>
        <v>0</v>
      </c>
      <c r="F17" s="109">
        <f>-'Income Statement '!F31</f>
        <v>0</v>
      </c>
      <c r="G17" s="110">
        <f>-'Income Statement '!G31</f>
        <v>0</v>
      </c>
    </row>
    <row r="18" spans="2:7" x14ac:dyDescent="0.2">
      <c r="B18" s="211"/>
      <c r="C18" s="115"/>
      <c r="D18" s="115"/>
      <c r="E18" s="115"/>
      <c r="F18" s="115"/>
      <c r="G18" s="116"/>
    </row>
    <row r="19" spans="2:7" x14ac:dyDescent="0.2">
      <c r="B19" s="209" t="s">
        <v>98</v>
      </c>
      <c r="C19" s="111">
        <f>SUM(C9:C17)</f>
        <v>0</v>
      </c>
      <c r="D19" s="111">
        <f t="shared" ref="D19:F19" si="2">SUM(D9:D17)</f>
        <v>0</v>
      </c>
      <c r="E19" s="111">
        <f t="shared" si="2"/>
        <v>0</v>
      </c>
      <c r="F19" s="111">
        <f t="shared" si="2"/>
        <v>0</v>
      </c>
      <c r="G19" s="112">
        <f t="shared" ref="G19" si="3">SUM(G9:G17)</f>
        <v>0</v>
      </c>
    </row>
    <row r="20" spans="2:7" x14ac:dyDescent="0.2">
      <c r="B20" s="211"/>
      <c r="C20" s="115"/>
      <c r="D20" s="115"/>
      <c r="E20" s="115"/>
      <c r="F20" s="115"/>
      <c r="G20" s="116"/>
    </row>
    <row r="21" spans="2:7" x14ac:dyDescent="0.2">
      <c r="B21" s="207" t="s">
        <v>117</v>
      </c>
      <c r="C21" s="115"/>
      <c r="D21" s="115"/>
      <c r="E21" s="115"/>
      <c r="F21" s="115"/>
      <c r="G21" s="116"/>
    </row>
    <row r="22" spans="2:7" x14ac:dyDescent="0.2">
      <c r="B22" s="28" t="s">
        <v>99</v>
      </c>
      <c r="C22" s="109">
        <f>-'CAPEX Schedule '!C5</f>
        <v>0</v>
      </c>
      <c r="D22" s="109">
        <f>-'CAPEX Schedule '!D5</f>
        <v>0</v>
      </c>
      <c r="E22" s="109">
        <f>-'CAPEX Schedule '!E5</f>
        <v>0</v>
      </c>
      <c r="F22" s="109">
        <f>-'CAPEX Schedule '!F5</f>
        <v>0</v>
      </c>
      <c r="G22" s="110">
        <f>-'CAPEX Schedule '!G5</f>
        <v>0</v>
      </c>
    </row>
    <row r="23" spans="2:7" x14ac:dyDescent="0.2">
      <c r="B23" s="28" t="s">
        <v>206</v>
      </c>
      <c r="C23" s="109">
        <f>-'CAPEX Schedule '!C6</f>
        <v>0</v>
      </c>
      <c r="D23" s="109">
        <f>-'CAPEX Schedule '!D6</f>
        <v>0</v>
      </c>
      <c r="E23" s="109">
        <f>-'CAPEX Schedule '!E6</f>
        <v>0</v>
      </c>
      <c r="F23" s="109">
        <f>-'CAPEX Schedule '!F6</f>
        <v>0</v>
      </c>
      <c r="G23" s="110">
        <f>-'CAPEX Schedule '!G6</f>
        <v>0</v>
      </c>
    </row>
    <row r="24" spans="2:7" x14ac:dyDescent="0.2">
      <c r="B24" s="209" t="s">
        <v>100</v>
      </c>
      <c r="C24" s="111">
        <f>SUM(C22:C23)</f>
        <v>0</v>
      </c>
      <c r="D24" s="111">
        <f>SUM(D22:D23)</f>
        <v>0</v>
      </c>
      <c r="E24" s="111">
        <f>SUM(E22:E23)</f>
        <v>0</v>
      </c>
      <c r="F24" s="111">
        <f>SUM(F22:F23)</f>
        <v>0</v>
      </c>
      <c r="G24" s="112">
        <f>SUM(G22:G23)</f>
        <v>0</v>
      </c>
    </row>
    <row r="25" spans="2:7" x14ac:dyDescent="0.2">
      <c r="B25" s="210"/>
      <c r="C25" s="115"/>
      <c r="D25" s="115"/>
      <c r="E25" s="115"/>
      <c r="F25" s="115"/>
      <c r="G25" s="116"/>
    </row>
    <row r="26" spans="2:7" x14ac:dyDescent="0.2">
      <c r="B26" s="209" t="s">
        <v>101</v>
      </c>
      <c r="C26" s="115"/>
      <c r="D26" s="115"/>
      <c r="E26" s="115"/>
      <c r="F26" s="115"/>
      <c r="G26" s="116"/>
    </row>
    <row r="27" spans="2:7" x14ac:dyDescent="0.2">
      <c r="B27" s="28" t="s">
        <v>102</v>
      </c>
      <c r="C27" s="109">
        <f>'Balance Sheet'!C6</f>
        <v>0</v>
      </c>
      <c r="D27" s="109">
        <f>'Balance Sheet'!D6-'Balance Sheet'!C6</f>
        <v>0</v>
      </c>
      <c r="E27" s="109">
        <f>'Balance Sheet'!E6-'Balance Sheet'!D6</f>
        <v>0</v>
      </c>
      <c r="F27" s="109">
        <f>'Balance Sheet'!F6-'Balance Sheet'!E6</f>
        <v>0</v>
      </c>
      <c r="G27" s="110">
        <f>'Balance Sheet'!G6-'Balance Sheet'!F6</f>
        <v>0</v>
      </c>
    </row>
    <row r="28" spans="2:7" x14ac:dyDescent="0.2">
      <c r="B28" s="28" t="s">
        <v>208</v>
      </c>
      <c r="C28" s="109">
        <f>'Balance Sheet'!C8</f>
        <v>0</v>
      </c>
      <c r="D28" s="109">
        <f>'Balance Sheet'!D8-'Balance Sheet'!C8</f>
        <v>0</v>
      </c>
      <c r="E28" s="109">
        <f>'Balance Sheet'!E8-'Balance Sheet'!D8</f>
        <v>0</v>
      </c>
      <c r="F28" s="109">
        <f>'Balance Sheet'!F8-'Balance Sheet'!E8</f>
        <v>0</v>
      </c>
      <c r="G28" s="110">
        <f>'Balance Sheet'!G8-'Balance Sheet'!F8</f>
        <v>0</v>
      </c>
    </row>
    <row r="29" spans="2:7" x14ac:dyDescent="0.2">
      <c r="B29" s="28" t="s">
        <v>177</v>
      </c>
      <c r="C29" s="109">
        <f>SUM('Balance Sheet'!C12:C13,'Balance Sheet'!C20)</f>
        <v>0</v>
      </c>
      <c r="D29" s="109">
        <f>SUM('Balance Sheet'!D12:D13,'Balance Sheet'!D20)-SUM('Balance Sheet'!C12:C13,'Balance Sheet'!C20)</f>
        <v>0</v>
      </c>
      <c r="E29" s="109">
        <f>SUM('Balance Sheet'!E12:E13,'Balance Sheet'!E20)-SUM('Balance Sheet'!D12:D13,'Balance Sheet'!D20)</f>
        <v>0</v>
      </c>
      <c r="F29" s="109">
        <f>SUM('Balance Sheet'!F12:F13,'Balance Sheet'!F20)-SUM('Balance Sheet'!E12:E13,'Balance Sheet'!E20)</f>
        <v>0</v>
      </c>
      <c r="G29" s="110">
        <f>SUM('Balance Sheet'!G12:G13,'Balance Sheet'!G20)-SUM('Balance Sheet'!F12:F13,'Balance Sheet'!F20)</f>
        <v>0</v>
      </c>
    </row>
    <row r="30" spans="2:7" x14ac:dyDescent="0.2">
      <c r="B30" s="28" t="s">
        <v>103</v>
      </c>
      <c r="C30" s="109">
        <f>-'Income Statement '!C29</f>
        <v>0</v>
      </c>
      <c r="D30" s="109">
        <f>-'Income Statement '!D29</f>
        <v>0</v>
      </c>
      <c r="E30" s="109">
        <f>-'Income Statement '!E29</f>
        <v>0</v>
      </c>
      <c r="F30" s="109">
        <f>-'Income Statement '!F29</f>
        <v>0</v>
      </c>
      <c r="G30" s="110">
        <f>-'Income Statement '!G29</f>
        <v>0</v>
      </c>
    </row>
    <row r="31" spans="2:7" x14ac:dyDescent="0.2">
      <c r="B31" s="212"/>
      <c r="C31" s="115"/>
      <c r="D31" s="115"/>
      <c r="E31" s="115"/>
      <c r="F31" s="115"/>
      <c r="G31" s="116"/>
    </row>
    <row r="32" spans="2:7" x14ac:dyDescent="0.2">
      <c r="B32" s="209" t="s">
        <v>104</v>
      </c>
      <c r="C32" s="111">
        <f>SUM(C27:C30)</f>
        <v>0</v>
      </c>
      <c r="D32" s="111">
        <f>SUM(D27:D30)</f>
        <v>0</v>
      </c>
      <c r="E32" s="111">
        <f>SUM(E27:E30)</f>
        <v>0</v>
      </c>
      <c r="F32" s="111">
        <f>SUM(F27:F30)</f>
        <v>0</v>
      </c>
      <c r="G32" s="112">
        <f>SUM(G27:G30)</f>
        <v>0</v>
      </c>
    </row>
    <row r="33" spans="2:7" x14ac:dyDescent="0.2">
      <c r="B33" s="213"/>
      <c r="C33" s="115"/>
      <c r="D33" s="115"/>
      <c r="E33" s="115"/>
      <c r="F33" s="115"/>
      <c r="G33" s="116"/>
    </row>
    <row r="34" spans="2:7" ht="27.75" x14ac:dyDescent="0.2">
      <c r="B34" s="214" t="s">
        <v>94</v>
      </c>
      <c r="C34" s="109"/>
      <c r="D34" s="109"/>
      <c r="E34" s="109"/>
      <c r="F34" s="109"/>
      <c r="G34" s="110"/>
    </row>
    <row r="35" spans="2:7" x14ac:dyDescent="0.2">
      <c r="B35" s="214"/>
      <c r="C35" s="115"/>
      <c r="D35" s="115"/>
      <c r="E35" s="115"/>
      <c r="F35" s="115"/>
      <c r="G35" s="116"/>
    </row>
    <row r="36" spans="2:7" x14ac:dyDescent="0.2">
      <c r="B36" s="215" t="s">
        <v>105</v>
      </c>
      <c r="C36" s="109">
        <f>SUM(C19,C24,C32)</f>
        <v>0</v>
      </c>
      <c r="D36" s="109">
        <f>SUM(D19,D24,D32)</f>
        <v>0</v>
      </c>
      <c r="E36" s="109">
        <f>SUM(E19,E24,E32)</f>
        <v>0</v>
      </c>
      <c r="F36" s="109">
        <f>SUM(F19,F24,F32)</f>
        <v>0</v>
      </c>
      <c r="G36" s="110">
        <f>SUM(G19,G24,G32)</f>
        <v>0</v>
      </c>
    </row>
    <row r="37" spans="2:7" x14ac:dyDescent="0.2">
      <c r="B37" s="215" t="s">
        <v>106</v>
      </c>
      <c r="C37" s="109"/>
      <c r="D37" s="109">
        <f>'Balance Sheet'!C42</f>
        <v>0</v>
      </c>
      <c r="E37" s="109">
        <f>'Balance Sheet'!D42</f>
        <v>0</v>
      </c>
      <c r="F37" s="109">
        <f>'Balance Sheet'!E42</f>
        <v>0</v>
      </c>
      <c r="G37" s="110">
        <f>'Balance Sheet'!F42</f>
        <v>0</v>
      </c>
    </row>
    <row r="38" spans="2:7" x14ac:dyDescent="0.2">
      <c r="B38" s="216" t="s">
        <v>107</v>
      </c>
      <c r="C38" s="107">
        <f>SUM(C36:C37)</f>
        <v>0</v>
      </c>
      <c r="D38" s="107">
        <f>SUM(D36:D37)</f>
        <v>0</v>
      </c>
      <c r="E38" s="107">
        <f>SUM(E36:E37)</f>
        <v>0</v>
      </c>
      <c r="F38" s="107">
        <f>SUM(F36:F37)</f>
        <v>0</v>
      </c>
      <c r="G38" s="108">
        <f>SUM(G36:G37)</f>
        <v>0</v>
      </c>
    </row>
    <row r="39" spans="2:7" x14ac:dyDescent="0.2">
      <c r="B39" s="143" t="s">
        <v>209</v>
      </c>
      <c r="C39" s="113">
        <f>'Cash Flow Statement'!C38-'Balance Sheet'!C42</f>
        <v>0</v>
      </c>
      <c r="D39" s="113">
        <f>'Cash Flow Statement'!D38-'Balance Sheet'!D42</f>
        <v>0</v>
      </c>
      <c r="E39" s="113">
        <f>'Cash Flow Statement'!E38-'Balance Sheet'!E42</f>
        <v>0</v>
      </c>
      <c r="F39" s="113">
        <f>'Cash Flow Statement'!F38-'Balance Sheet'!F42</f>
        <v>0</v>
      </c>
      <c r="G39" s="114">
        <f>'Cash Flow Statement'!G38-'Balance Sheet'!G42</f>
        <v>0</v>
      </c>
    </row>
    <row r="40" spans="2:7" x14ac:dyDescent="0.2">
      <c r="B40" s="217"/>
      <c r="C40" s="115"/>
      <c r="D40" s="115"/>
      <c r="E40" s="115"/>
      <c r="F40" s="115"/>
      <c r="G40" s="116"/>
    </row>
    <row r="41" spans="2:7" x14ac:dyDescent="0.2">
      <c r="B41" s="218" t="s">
        <v>108</v>
      </c>
      <c r="C41" s="115"/>
      <c r="D41" s="115"/>
      <c r="E41" s="115"/>
      <c r="F41" s="115"/>
      <c r="G41" s="116"/>
    </row>
    <row r="42" spans="2:7" x14ac:dyDescent="0.2">
      <c r="B42" s="219"/>
      <c r="C42" s="115"/>
      <c r="D42" s="115"/>
      <c r="E42" s="115"/>
      <c r="F42" s="115"/>
      <c r="G42" s="116"/>
    </row>
    <row r="43" spans="2:7" x14ac:dyDescent="0.2">
      <c r="B43" s="28" t="s">
        <v>1</v>
      </c>
      <c r="C43" s="109">
        <f>C19</f>
        <v>0</v>
      </c>
      <c r="D43" s="109">
        <f>D19</f>
        <v>0</v>
      </c>
      <c r="E43" s="109">
        <f>E19</f>
        <v>0</v>
      </c>
      <c r="F43" s="109">
        <f>F19</f>
        <v>0</v>
      </c>
      <c r="G43" s="110">
        <f>G19</f>
        <v>0</v>
      </c>
    </row>
    <row r="44" spans="2:7" x14ac:dyDescent="0.2">
      <c r="B44" s="28" t="s">
        <v>109</v>
      </c>
      <c r="C44" s="109">
        <f>C22+C23</f>
        <v>0</v>
      </c>
      <c r="D44" s="109">
        <f t="shared" ref="D44:G44" si="4">D22+D23</f>
        <v>0</v>
      </c>
      <c r="E44" s="109">
        <f t="shared" si="4"/>
        <v>0</v>
      </c>
      <c r="F44" s="109">
        <f t="shared" si="4"/>
        <v>0</v>
      </c>
      <c r="G44" s="110">
        <f t="shared" si="4"/>
        <v>0</v>
      </c>
    </row>
    <row r="45" spans="2:7" x14ac:dyDescent="0.2">
      <c r="B45" s="216" t="s">
        <v>110</v>
      </c>
      <c r="C45" s="107">
        <f>SUM(C43:C44)</f>
        <v>0</v>
      </c>
      <c r="D45" s="107">
        <f t="shared" ref="D45:F45" si="5">SUM(D43:D44)</f>
        <v>0</v>
      </c>
      <c r="E45" s="107">
        <f t="shared" si="5"/>
        <v>0</v>
      </c>
      <c r="F45" s="107">
        <f t="shared" si="5"/>
        <v>0</v>
      </c>
      <c r="G45" s="108">
        <f t="shared" ref="G45" si="6">SUM(G43:G44)</f>
        <v>0</v>
      </c>
    </row>
    <row r="46" spans="2:7" x14ac:dyDescent="0.2">
      <c r="B46" s="219"/>
      <c r="C46" s="26"/>
      <c r="D46" s="26"/>
      <c r="E46" s="26"/>
      <c r="F46" s="26"/>
      <c r="G46" s="105"/>
    </row>
    <row r="47" spans="2:7" x14ac:dyDescent="0.2">
      <c r="B47" s="209" t="s">
        <v>111</v>
      </c>
      <c r="C47" s="26"/>
      <c r="D47" s="26"/>
      <c r="E47" s="26"/>
      <c r="F47" s="26"/>
      <c r="G47" s="105"/>
    </row>
    <row r="48" spans="2:7" x14ac:dyDescent="0.2">
      <c r="B48" s="220" t="s">
        <v>116</v>
      </c>
      <c r="C48" s="99">
        <f>IFERROR(C19/'Income Statement '!C12,0)</f>
        <v>0</v>
      </c>
      <c r="D48" s="99">
        <f>IFERROR(D19/'Income Statement '!D12,0)</f>
        <v>0</v>
      </c>
      <c r="E48" s="99">
        <f>IFERROR(E19/'Income Statement '!E12,0)</f>
        <v>0</v>
      </c>
      <c r="F48" s="99">
        <f>IFERROR(F19/'Income Statement '!F12,0)</f>
        <v>0</v>
      </c>
      <c r="G48" s="100">
        <f>IFERROR(G19/'Income Statement '!G12,0)</f>
        <v>0</v>
      </c>
    </row>
    <row r="49" spans="2:7" ht="15.75" thickBot="1" x14ac:dyDescent="0.25">
      <c r="B49" s="221" t="s">
        <v>112</v>
      </c>
      <c r="C49" s="101">
        <f>IFERROR(C45/C19,0)</f>
        <v>0</v>
      </c>
      <c r="D49" s="101">
        <f>IFERROR(D45/D19,0)</f>
        <v>0</v>
      </c>
      <c r="E49" s="101">
        <f>IFERROR(E45/E19,0)</f>
        <v>0</v>
      </c>
      <c r="F49" s="101">
        <f>IFERROR(F45/F19,0)</f>
        <v>0</v>
      </c>
      <c r="G49" s="102">
        <f>IFERROR(G45/G19,0)</f>
        <v>0</v>
      </c>
    </row>
    <row r="53" spans="2:7" s="32" customFormat="1" x14ac:dyDescent="0.2">
      <c r="B53" s="154" t="s">
        <v>176</v>
      </c>
    </row>
  </sheetData>
  <mergeCells count="1">
    <mergeCell ref="C2:G2"/>
  </mergeCells>
  <phoneticPr fontId="3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01"/>
  <sheetViews>
    <sheetView showGridLines="0" topLeftCell="B1" zoomScale="96" zoomScaleNormal="96" workbookViewId="0">
      <selection activeCell="B2" sqref="B2"/>
    </sheetView>
  </sheetViews>
  <sheetFormatPr defaultRowHeight="15" x14ac:dyDescent="0.2"/>
  <cols>
    <col min="1" max="1" width="0" hidden="1" customWidth="1"/>
    <col min="2" max="2" width="54.8828125" style="155" bestFit="1" customWidth="1"/>
    <col min="9" max="9" width="32.015625" style="155" bestFit="1" customWidth="1"/>
    <col min="17" max="17" width="45.33203125" bestFit="1" customWidth="1"/>
  </cols>
  <sheetData>
    <row r="1" spans="2:17" x14ac:dyDescent="0.2">
      <c r="B1" s="139" t="s">
        <v>234</v>
      </c>
    </row>
    <row r="2" spans="2:17" ht="15.75" thickBot="1" x14ac:dyDescent="0.25">
      <c r="C2" s="247" t="s">
        <v>5</v>
      </c>
      <c r="D2" s="247"/>
      <c r="E2" s="247"/>
      <c r="F2" s="247"/>
      <c r="G2" s="247"/>
      <c r="I2" s="249" t="s">
        <v>237</v>
      </c>
      <c r="J2" s="249"/>
      <c r="K2" s="249"/>
      <c r="L2" s="249"/>
      <c r="M2" s="249"/>
      <c r="N2" s="249"/>
    </row>
    <row r="3" spans="2:17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227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7" x14ac:dyDescent="0.2">
      <c r="B4" s="143"/>
      <c r="C4" s="85"/>
      <c r="D4" s="85"/>
      <c r="E4" s="85"/>
      <c r="F4" s="85"/>
      <c r="G4" s="86"/>
      <c r="I4" s="228"/>
      <c r="J4" s="7"/>
      <c r="K4" s="7"/>
      <c r="L4" s="7"/>
      <c r="M4" s="7"/>
      <c r="N4" s="45"/>
    </row>
    <row r="5" spans="2:17" x14ac:dyDescent="0.2">
      <c r="B5" s="152" t="s">
        <v>183</v>
      </c>
      <c r="C5" s="85"/>
      <c r="D5" s="85"/>
      <c r="E5" s="85"/>
      <c r="F5" s="85"/>
      <c r="G5" s="86"/>
      <c r="I5" s="228"/>
      <c r="J5" s="7"/>
      <c r="K5" s="7"/>
      <c r="L5" s="7"/>
      <c r="M5" s="7"/>
      <c r="N5" s="45"/>
    </row>
    <row r="6" spans="2:17" x14ac:dyDescent="0.2">
      <c r="B6" s="149"/>
      <c r="C6" s="85"/>
      <c r="D6" s="85"/>
      <c r="E6" s="85"/>
      <c r="F6" s="85"/>
      <c r="G6" s="86"/>
      <c r="I6" s="228"/>
      <c r="J6" s="7"/>
      <c r="K6" s="7"/>
      <c r="L6" s="7"/>
      <c r="M6" s="7"/>
      <c r="N6" s="45"/>
      <c r="P6" s="244" t="s">
        <v>220</v>
      </c>
      <c r="Q6" s="246"/>
    </row>
    <row r="7" spans="2:17" x14ac:dyDescent="0.2">
      <c r="B7" s="222" t="s">
        <v>135</v>
      </c>
      <c r="C7" s="133"/>
      <c r="D7" s="133"/>
      <c r="E7" s="133"/>
      <c r="F7" s="133"/>
      <c r="G7" s="134"/>
      <c r="I7" s="229" t="str">
        <f>B7</f>
        <v xml:space="preserve">Direct Material </v>
      </c>
      <c r="J7" s="7"/>
      <c r="K7" s="7"/>
      <c r="L7" s="7"/>
      <c r="M7" s="7"/>
      <c r="N7" s="45"/>
      <c r="P7" s="135"/>
      <c r="Q7" s="63" t="s">
        <v>221</v>
      </c>
    </row>
    <row r="8" spans="2:17" x14ac:dyDescent="0.2">
      <c r="B8" s="149" t="s">
        <v>136</v>
      </c>
      <c r="C8" s="179"/>
      <c r="D8" s="183">
        <f>C8*(1+K8)</f>
        <v>0</v>
      </c>
      <c r="E8" s="183">
        <f t="shared" ref="E8:G9" si="0">D8*(1+L8)</f>
        <v>0</v>
      </c>
      <c r="F8" s="183">
        <f t="shared" si="0"/>
        <v>0</v>
      </c>
      <c r="G8" s="114">
        <f t="shared" si="0"/>
        <v>0</v>
      </c>
      <c r="I8" s="229" t="str">
        <f t="shared" ref="I8:I20" si="1">B8</f>
        <v xml:space="preserve">Units </v>
      </c>
      <c r="J8" s="179"/>
      <c r="K8" s="71"/>
      <c r="L8" s="71"/>
      <c r="M8" s="71"/>
      <c r="N8" s="72"/>
      <c r="P8" s="64"/>
      <c r="Q8" s="63" t="s">
        <v>218</v>
      </c>
    </row>
    <row r="9" spans="2:17" x14ac:dyDescent="0.2">
      <c r="B9" s="149" t="s">
        <v>157</v>
      </c>
      <c r="C9" s="179"/>
      <c r="D9" s="183">
        <f>C9*(1+K9)</f>
        <v>0</v>
      </c>
      <c r="E9" s="183">
        <f t="shared" si="0"/>
        <v>0</v>
      </c>
      <c r="F9" s="183">
        <f t="shared" si="0"/>
        <v>0</v>
      </c>
      <c r="G9" s="114">
        <f t="shared" si="0"/>
        <v>0</v>
      </c>
      <c r="I9" s="229" t="str">
        <f t="shared" si="1"/>
        <v xml:space="preserve">Average Cost Per unit </v>
      </c>
      <c r="J9" s="179"/>
      <c r="K9" s="71"/>
      <c r="L9" s="71"/>
      <c r="M9" s="71"/>
      <c r="N9" s="72"/>
      <c r="P9" s="65"/>
      <c r="Q9" s="35" t="s">
        <v>219</v>
      </c>
    </row>
    <row r="10" spans="2:17" x14ac:dyDescent="0.2">
      <c r="B10" s="149" t="s">
        <v>137</v>
      </c>
      <c r="C10" s="74">
        <f t="shared" ref="C10:G10" si="2">C8*C9</f>
        <v>0</v>
      </c>
      <c r="D10" s="74">
        <f t="shared" si="2"/>
        <v>0</v>
      </c>
      <c r="E10" s="74">
        <f t="shared" si="2"/>
        <v>0</v>
      </c>
      <c r="F10" s="74">
        <f t="shared" si="2"/>
        <v>0</v>
      </c>
      <c r="G10" s="78">
        <f t="shared" si="2"/>
        <v>0</v>
      </c>
      <c r="I10" s="229"/>
      <c r="J10" s="41"/>
      <c r="K10" s="41"/>
      <c r="L10" s="41"/>
      <c r="M10" s="41"/>
      <c r="N10" s="42"/>
    </row>
    <row r="11" spans="2:17" x14ac:dyDescent="0.2">
      <c r="B11" s="149"/>
      <c r="C11" s="156"/>
      <c r="D11" s="156"/>
      <c r="E11" s="156"/>
      <c r="F11" s="156"/>
      <c r="G11" s="157"/>
      <c r="I11" s="229"/>
      <c r="J11" s="7"/>
      <c r="K11" s="7"/>
      <c r="L11" s="7"/>
      <c r="M11" s="7"/>
      <c r="N11" s="45"/>
    </row>
    <row r="12" spans="2:17" x14ac:dyDescent="0.2">
      <c r="B12" s="222" t="s">
        <v>138</v>
      </c>
      <c r="C12" s="156"/>
      <c r="D12" s="156"/>
      <c r="E12" s="156"/>
      <c r="F12" s="156"/>
      <c r="G12" s="157"/>
      <c r="I12" s="229" t="str">
        <f t="shared" si="1"/>
        <v xml:space="preserve">Direct Labour </v>
      </c>
      <c r="J12" s="7"/>
      <c r="K12" s="7"/>
      <c r="L12" s="7"/>
      <c r="M12" s="7"/>
      <c r="N12" s="45"/>
    </row>
    <row r="13" spans="2:17" x14ac:dyDescent="0.2">
      <c r="B13" s="149" t="s">
        <v>139</v>
      </c>
      <c r="C13" s="179"/>
      <c r="D13" s="183">
        <f>C13*(1+K13)</f>
        <v>0</v>
      </c>
      <c r="E13" s="183">
        <f t="shared" ref="E13:G14" si="3">D13*(1+L13)</f>
        <v>0</v>
      </c>
      <c r="F13" s="183">
        <f t="shared" si="3"/>
        <v>0</v>
      </c>
      <c r="G13" s="114">
        <f t="shared" si="3"/>
        <v>0</v>
      </c>
      <c r="I13" s="229" t="str">
        <f t="shared" si="1"/>
        <v xml:space="preserve">No of Employees </v>
      </c>
      <c r="J13" s="179"/>
      <c r="K13" s="71"/>
      <c r="L13" s="71"/>
      <c r="M13" s="71"/>
      <c r="N13" s="72"/>
    </row>
    <row r="14" spans="2:17" x14ac:dyDescent="0.2">
      <c r="B14" s="149" t="s">
        <v>156</v>
      </c>
      <c r="C14" s="179"/>
      <c r="D14" s="183">
        <f>C14*(1+K14)</f>
        <v>0</v>
      </c>
      <c r="E14" s="183">
        <f t="shared" si="3"/>
        <v>0</v>
      </c>
      <c r="F14" s="183">
        <f t="shared" si="3"/>
        <v>0</v>
      </c>
      <c r="G14" s="114">
        <f t="shared" si="3"/>
        <v>0</v>
      </c>
      <c r="I14" s="229" t="str">
        <f t="shared" si="1"/>
        <v xml:space="preserve">Average Cost Per employee </v>
      </c>
      <c r="J14" s="179"/>
      <c r="K14" s="71"/>
      <c r="L14" s="71"/>
      <c r="M14" s="71"/>
      <c r="N14" s="72"/>
    </row>
    <row r="15" spans="2:17" x14ac:dyDescent="0.2">
      <c r="B15" s="149" t="s">
        <v>140</v>
      </c>
      <c r="C15" s="74">
        <f t="shared" ref="C15" si="4">C13*C14</f>
        <v>0</v>
      </c>
      <c r="D15" s="74">
        <f t="shared" ref="D15" si="5">D13*D14</f>
        <v>0</v>
      </c>
      <c r="E15" s="74">
        <f t="shared" ref="E15" si="6">E13*E14</f>
        <v>0</v>
      </c>
      <c r="F15" s="74">
        <f t="shared" ref="F15:G15" si="7">F13*F14</f>
        <v>0</v>
      </c>
      <c r="G15" s="78">
        <f t="shared" si="7"/>
        <v>0</v>
      </c>
      <c r="I15" s="229"/>
      <c r="J15" s="7"/>
      <c r="K15" s="7"/>
      <c r="L15" s="7"/>
      <c r="M15" s="7"/>
      <c r="N15" s="45"/>
    </row>
    <row r="16" spans="2:17" x14ac:dyDescent="0.2">
      <c r="B16" s="149"/>
      <c r="C16" s="156"/>
      <c r="D16" s="156"/>
      <c r="E16" s="156"/>
      <c r="F16" s="156"/>
      <c r="G16" s="157"/>
      <c r="I16" s="229"/>
      <c r="J16" s="7"/>
      <c r="K16" s="7"/>
      <c r="L16" s="7"/>
      <c r="M16" s="7"/>
      <c r="N16" s="45"/>
    </row>
    <row r="17" spans="2:14" x14ac:dyDescent="0.2">
      <c r="B17" s="222" t="s">
        <v>141</v>
      </c>
      <c r="C17" s="179"/>
      <c r="D17" s="183">
        <f>C17*(1+K17)</f>
        <v>0</v>
      </c>
      <c r="E17" s="183">
        <f t="shared" ref="E17:G20" si="8">D17*(1+L17)</f>
        <v>0</v>
      </c>
      <c r="F17" s="183">
        <f t="shared" si="8"/>
        <v>0</v>
      </c>
      <c r="G17" s="114">
        <f t="shared" si="8"/>
        <v>0</v>
      </c>
      <c r="I17" s="229" t="str">
        <f t="shared" si="1"/>
        <v xml:space="preserve">Direct Expenses </v>
      </c>
      <c r="J17" s="179"/>
      <c r="K17" s="71"/>
      <c r="L17" s="71"/>
      <c r="M17" s="71"/>
      <c r="N17" s="72"/>
    </row>
    <row r="18" spans="2:14" x14ac:dyDescent="0.2">
      <c r="B18" s="223" t="s">
        <v>190</v>
      </c>
      <c r="C18" s="179"/>
      <c r="D18" s="183">
        <f>C18*(1+K18)</f>
        <v>0</v>
      </c>
      <c r="E18" s="183">
        <f t="shared" si="8"/>
        <v>0</v>
      </c>
      <c r="F18" s="183">
        <f t="shared" si="8"/>
        <v>0</v>
      </c>
      <c r="G18" s="114">
        <f t="shared" si="8"/>
        <v>0</v>
      </c>
      <c r="I18" s="229" t="str">
        <f t="shared" si="1"/>
        <v>Other Direct Expenses 1</v>
      </c>
      <c r="J18" s="179"/>
      <c r="K18" s="71"/>
      <c r="L18" s="71"/>
      <c r="M18" s="71"/>
      <c r="N18" s="72"/>
    </row>
    <row r="19" spans="2:14" x14ac:dyDescent="0.2">
      <c r="B19" s="223" t="s">
        <v>191</v>
      </c>
      <c r="C19" s="179"/>
      <c r="D19" s="183">
        <f t="shared" ref="D19:D20" si="9">C19*(1+K19)</f>
        <v>0</v>
      </c>
      <c r="E19" s="183">
        <f t="shared" si="8"/>
        <v>0</v>
      </c>
      <c r="F19" s="183">
        <f t="shared" si="8"/>
        <v>0</v>
      </c>
      <c r="G19" s="114">
        <f t="shared" si="8"/>
        <v>0</v>
      </c>
      <c r="I19" s="229" t="str">
        <f t="shared" si="1"/>
        <v>Other Direct Expenses 2</v>
      </c>
      <c r="J19" s="179"/>
      <c r="K19" s="71"/>
      <c r="L19" s="71"/>
      <c r="M19" s="71"/>
      <c r="N19" s="72"/>
    </row>
    <row r="20" spans="2:14" x14ac:dyDescent="0.2">
      <c r="B20" s="223" t="s">
        <v>192</v>
      </c>
      <c r="C20" s="179"/>
      <c r="D20" s="183">
        <f t="shared" si="9"/>
        <v>0</v>
      </c>
      <c r="E20" s="183">
        <f t="shared" si="8"/>
        <v>0</v>
      </c>
      <c r="F20" s="183">
        <f t="shared" si="8"/>
        <v>0</v>
      </c>
      <c r="G20" s="114">
        <f t="shared" si="8"/>
        <v>0</v>
      </c>
      <c r="I20" s="229" t="str">
        <f t="shared" si="1"/>
        <v>Other Direct Expenses 3</v>
      </c>
      <c r="J20" s="179"/>
      <c r="K20" s="71"/>
      <c r="L20" s="71"/>
      <c r="M20" s="71"/>
      <c r="N20" s="72"/>
    </row>
    <row r="21" spans="2:14" x14ac:dyDescent="0.2">
      <c r="B21" s="149"/>
      <c r="C21" s="156"/>
      <c r="D21" s="156"/>
      <c r="E21" s="156"/>
      <c r="F21" s="156"/>
      <c r="G21" s="157"/>
      <c r="I21" s="228"/>
      <c r="J21" s="7"/>
      <c r="K21" s="7"/>
      <c r="L21" s="7"/>
      <c r="M21" s="7"/>
      <c r="N21" s="45"/>
    </row>
    <row r="22" spans="2:14" x14ac:dyDescent="0.2">
      <c r="B22" s="152" t="s">
        <v>184</v>
      </c>
      <c r="C22" s="91">
        <f>SUM(C10,C15,C17,C18,C19,C20)</f>
        <v>0</v>
      </c>
      <c r="D22" s="91">
        <f t="shared" ref="D22:G22" si="10">SUM(D10,D15,D17,D18,D19,D20)</f>
        <v>0</v>
      </c>
      <c r="E22" s="91">
        <f t="shared" si="10"/>
        <v>0</v>
      </c>
      <c r="F22" s="91">
        <f t="shared" si="10"/>
        <v>0</v>
      </c>
      <c r="G22" s="92">
        <f t="shared" si="10"/>
        <v>0</v>
      </c>
      <c r="I22" s="228"/>
      <c r="J22" s="7"/>
      <c r="K22" s="7"/>
      <c r="L22" s="7"/>
      <c r="M22" s="7"/>
      <c r="N22" s="45"/>
    </row>
    <row r="23" spans="2:14" x14ac:dyDescent="0.2">
      <c r="B23" s="149"/>
      <c r="C23" s="156"/>
      <c r="D23" s="156"/>
      <c r="E23" s="156"/>
      <c r="F23" s="156"/>
      <c r="G23" s="157"/>
      <c r="I23" s="228"/>
      <c r="J23" s="7"/>
      <c r="K23" s="7"/>
      <c r="L23" s="7"/>
      <c r="M23" s="7"/>
      <c r="N23" s="45"/>
    </row>
    <row r="24" spans="2:14" x14ac:dyDescent="0.2">
      <c r="B24" s="152" t="s">
        <v>142</v>
      </c>
      <c r="C24" s="156"/>
      <c r="D24" s="156"/>
      <c r="E24" s="156"/>
      <c r="F24" s="156"/>
      <c r="G24" s="157"/>
      <c r="I24" s="228"/>
      <c r="J24" s="7"/>
      <c r="K24" s="7"/>
      <c r="L24" s="7"/>
      <c r="M24" s="7"/>
      <c r="N24" s="45"/>
    </row>
    <row r="25" spans="2:14" x14ac:dyDescent="0.2">
      <c r="B25" s="149"/>
      <c r="C25" s="156"/>
      <c r="D25" s="156"/>
      <c r="E25" s="156"/>
      <c r="F25" s="156"/>
      <c r="G25" s="157"/>
      <c r="I25" s="228"/>
      <c r="J25" s="7"/>
      <c r="K25" s="7"/>
      <c r="L25" s="7"/>
      <c r="M25" s="7"/>
      <c r="N25" s="45"/>
    </row>
    <row r="26" spans="2:14" x14ac:dyDescent="0.2">
      <c r="B26" s="224" t="s">
        <v>143</v>
      </c>
      <c r="C26" s="156"/>
      <c r="D26" s="156"/>
      <c r="E26" s="156"/>
      <c r="F26" s="156"/>
      <c r="G26" s="157"/>
      <c r="I26" s="228" t="str">
        <f>B26</f>
        <v xml:space="preserve">Administration </v>
      </c>
      <c r="J26" s="7"/>
      <c r="K26" s="7"/>
      <c r="L26" s="7"/>
      <c r="M26" s="7"/>
      <c r="N26" s="45"/>
    </row>
    <row r="27" spans="2:14" x14ac:dyDescent="0.2">
      <c r="B27" s="149" t="s">
        <v>139</v>
      </c>
      <c r="C27" s="179"/>
      <c r="D27" s="183">
        <f>C27*(1+K27)</f>
        <v>0</v>
      </c>
      <c r="E27" s="183">
        <f t="shared" ref="E27:G28" si="11">D27*(1+L27)</f>
        <v>0</v>
      </c>
      <c r="F27" s="183">
        <f t="shared" si="11"/>
        <v>0</v>
      </c>
      <c r="G27" s="114">
        <f t="shared" si="11"/>
        <v>0</v>
      </c>
      <c r="I27" s="228" t="str">
        <f t="shared" ref="I27:I89" si="12">B27</f>
        <v xml:space="preserve">No of Employees </v>
      </c>
      <c r="J27" s="179"/>
      <c r="K27" s="71"/>
      <c r="L27" s="71"/>
      <c r="M27" s="71"/>
      <c r="N27" s="72"/>
    </row>
    <row r="28" spans="2:14" x14ac:dyDescent="0.2">
      <c r="B28" s="149" t="s">
        <v>156</v>
      </c>
      <c r="C28" s="179"/>
      <c r="D28" s="183">
        <f>C28*(1+K28)</f>
        <v>0</v>
      </c>
      <c r="E28" s="183">
        <f t="shared" si="11"/>
        <v>0</v>
      </c>
      <c r="F28" s="183">
        <f t="shared" si="11"/>
        <v>0</v>
      </c>
      <c r="G28" s="114">
        <f t="shared" si="11"/>
        <v>0</v>
      </c>
      <c r="I28" s="228" t="str">
        <f t="shared" si="12"/>
        <v xml:space="preserve">Average Cost Per employee </v>
      </c>
      <c r="J28" s="179"/>
      <c r="K28" s="71"/>
      <c r="L28" s="71"/>
      <c r="M28" s="71"/>
      <c r="N28" s="72"/>
    </row>
    <row r="29" spans="2:14" x14ac:dyDescent="0.2">
      <c r="B29" s="149" t="s">
        <v>155</v>
      </c>
      <c r="C29" s="74">
        <f>C27*C28</f>
        <v>0</v>
      </c>
      <c r="D29" s="74">
        <f t="shared" ref="D29:G29" si="13">D27*D28</f>
        <v>0</v>
      </c>
      <c r="E29" s="74">
        <f t="shared" si="13"/>
        <v>0</v>
      </c>
      <c r="F29" s="74">
        <f t="shared" si="13"/>
        <v>0</v>
      </c>
      <c r="G29" s="78">
        <f t="shared" si="13"/>
        <v>0</v>
      </c>
      <c r="I29" s="228"/>
      <c r="J29" s="7"/>
      <c r="K29" s="7"/>
      <c r="L29" s="7"/>
      <c r="M29" s="7"/>
      <c r="N29" s="45"/>
    </row>
    <row r="30" spans="2:14" x14ac:dyDescent="0.2">
      <c r="B30" s="149"/>
      <c r="C30" s="156"/>
      <c r="D30" s="156"/>
      <c r="E30" s="156"/>
      <c r="F30" s="156"/>
      <c r="G30" s="157"/>
      <c r="I30" s="228"/>
      <c r="J30" s="7"/>
      <c r="K30" s="7"/>
      <c r="L30" s="7"/>
      <c r="M30" s="7"/>
      <c r="N30" s="45"/>
    </row>
    <row r="31" spans="2:14" x14ac:dyDescent="0.2">
      <c r="B31" s="224" t="s">
        <v>144</v>
      </c>
      <c r="C31" s="156"/>
      <c r="D31" s="156"/>
      <c r="E31" s="156"/>
      <c r="F31" s="156"/>
      <c r="G31" s="157"/>
      <c r="I31" s="228" t="str">
        <f t="shared" si="12"/>
        <v xml:space="preserve">Selling &amp; Distribution </v>
      </c>
      <c r="J31" s="7"/>
      <c r="K31" s="7"/>
      <c r="L31" s="7"/>
      <c r="M31" s="7"/>
      <c r="N31" s="45"/>
    </row>
    <row r="32" spans="2:14" x14ac:dyDescent="0.2">
      <c r="B32" s="149" t="s">
        <v>139</v>
      </c>
      <c r="C32" s="179"/>
      <c r="D32" s="183">
        <f>C32*(1+K32)</f>
        <v>0</v>
      </c>
      <c r="E32" s="183">
        <f t="shared" ref="E32:G33" si="14">D32*(1+L32)</f>
        <v>0</v>
      </c>
      <c r="F32" s="183">
        <f t="shared" si="14"/>
        <v>0</v>
      </c>
      <c r="G32" s="114">
        <f t="shared" si="14"/>
        <v>0</v>
      </c>
      <c r="I32" s="228" t="str">
        <f t="shared" si="12"/>
        <v xml:space="preserve">No of Employees </v>
      </c>
      <c r="J32" s="179"/>
      <c r="K32" s="71"/>
      <c r="L32" s="71"/>
      <c r="M32" s="71"/>
      <c r="N32" s="72"/>
    </row>
    <row r="33" spans="2:14" x14ac:dyDescent="0.2">
      <c r="B33" s="149" t="s">
        <v>156</v>
      </c>
      <c r="C33" s="179"/>
      <c r="D33" s="183">
        <f>C33*(1+K33)</f>
        <v>0</v>
      </c>
      <c r="E33" s="183">
        <f t="shared" si="14"/>
        <v>0</v>
      </c>
      <c r="F33" s="183">
        <f t="shared" si="14"/>
        <v>0</v>
      </c>
      <c r="G33" s="114">
        <f t="shared" si="14"/>
        <v>0</v>
      </c>
      <c r="I33" s="228" t="str">
        <f t="shared" si="12"/>
        <v xml:space="preserve">Average Cost Per employee </v>
      </c>
      <c r="J33" s="179"/>
      <c r="K33" s="71"/>
      <c r="L33" s="71"/>
      <c r="M33" s="71"/>
      <c r="N33" s="72"/>
    </row>
    <row r="34" spans="2:14" x14ac:dyDescent="0.2">
      <c r="B34" s="149" t="s">
        <v>155</v>
      </c>
      <c r="C34" s="74">
        <f t="shared" ref="C34" si="15">C32*C33</f>
        <v>0</v>
      </c>
      <c r="D34" s="74">
        <f t="shared" ref="D34" si="16">D32*D33</f>
        <v>0</v>
      </c>
      <c r="E34" s="74">
        <f t="shared" ref="E34" si="17">E32*E33</f>
        <v>0</v>
      </c>
      <c r="F34" s="74">
        <f t="shared" ref="F34:G34" si="18">F32*F33</f>
        <v>0</v>
      </c>
      <c r="G34" s="78">
        <f t="shared" si="18"/>
        <v>0</v>
      </c>
      <c r="I34" s="228"/>
      <c r="J34" s="7"/>
      <c r="K34" s="7"/>
      <c r="L34" s="7"/>
      <c r="M34" s="7"/>
      <c r="N34" s="45"/>
    </row>
    <row r="35" spans="2:14" x14ac:dyDescent="0.2">
      <c r="B35" s="149"/>
      <c r="C35" s="156"/>
      <c r="D35" s="156"/>
      <c r="E35" s="156"/>
      <c r="F35" s="156"/>
      <c r="G35" s="157"/>
      <c r="I35" s="228"/>
      <c r="J35" s="7"/>
      <c r="K35" s="7"/>
      <c r="L35" s="7"/>
      <c r="M35" s="7"/>
      <c r="N35" s="45"/>
    </row>
    <row r="36" spans="2:14" x14ac:dyDescent="0.2">
      <c r="B36" s="224" t="s">
        <v>145</v>
      </c>
      <c r="C36" s="156"/>
      <c r="D36" s="156"/>
      <c r="E36" s="156"/>
      <c r="F36" s="156"/>
      <c r="G36" s="157"/>
      <c r="I36" s="228" t="str">
        <f t="shared" si="12"/>
        <v xml:space="preserve">Marketing </v>
      </c>
      <c r="J36" s="7"/>
      <c r="K36" s="7"/>
      <c r="L36" s="7"/>
      <c r="M36" s="7"/>
      <c r="N36" s="45"/>
    </row>
    <row r="37" spans="2:14" x14ac:dyDescent="0.2">
      <c r="B37" s="149" t="s">
        <v>139</v>
      </c>
      <c r="C37" s="179"/>
      <c r="D37" s="183">
        <f>C37*(1+K37)</f>
        <v>0</v>
      </c>
      <c r="E37" s="183">
        <f t="shared" ref="E37:G38" si="19">D37*(1+L37)</f>
        <v>0</v>
      </c>
      <c r="F37" s="183">
        <f t="shared" si="19"/>
        <v>0</v>
      </c>
      <c r="G37" s="114">
        <f t="shared" si="19"/>
        <v>0</v>
      </c>
      <c r="I37" s="228" t="str">
        <f t="shared" si="12"/>
        <v xml:space="preserve">No of Employees </v>
      </c>
      <c r="J37" s="179"/>
      <c r="K37" s="71"/>
      <c r="L37" s="71"/>
      <c r="M37" s="71"/>
      <c r="N37" s="72"/>
    </row>
    <row r="38" spans="2:14" x14ac:dyDescent="0.2">
      <c r="B38" s="149" t="s">
        <v>156</v>
      </c>
      <c r="C38" s="179"/>
      <c r="D38" s="183">
        <f>C38*(1+K38)</f>
        <v>0</v>
      </c>
      <c r="E38" s="183">
        <f t="shared" si="19"/>
        <v>0</v>
      </c>
      <c r="F38" s="183">
        <f t="shared" si="19"/>
        <v>0</v>
      </c>
      <c r="G38" s="114">
        <f t="shared" si="19"/>
        <v>0</v>
      </c>
      <c r="I38" s="228" t="str">
        <f t="shared" si="12"/>
        <v xml:space="preserve">Average Cost Per employee </v>
      </c>
      <c r="J38" s="179"/>
      <c r="K38" s="71"/>
      <c r="L38" s="71"/>
      <c r="M38" s="71"/>
      <c r="N38" s="72"/>
    </row>
    <row r="39" spans="2:14" x14ac:dyDescent="0.2">
      <c r="B39" s="149" t="s">
        <v>155</v>
      </c>
      <c r="C39" s="74">
        <f t="shared" ref="C39" si="20">C37*C38</f>
        <v>0</v>
      </c>
      <c r="D39" s="74">
        <f t="shared" ref="D39" si="21">D37*D38</f>
        <v>0</v>
      </c>
      <c r="E39" s="74">
        <f t="shared" ref="E39" si="22">E37*E38</f>
        <v>0</v>
      </c>
      <c r="F39" s="74">
        <f t="shared" ref="F39:G39" si="23">F37*F38</f>
        <v>0</v>
      </c>
      <c r="G39" s="78">
        <f t="shared" si="23"/>
        <v>0</v>
      </c>
      <c r="I39" s="228"/>
      <c r="J39" s="7"/>
      <c r="K39" s="7"/>
      <c r="L39" s="7"/>
      <c r="M39" s="7"/>
      <c r="N39" s="45"/>
    </row>
    <row r="40" spans="2:14" x14ac:dyDescent="0.2">
      <c r="B40" s="149"/>
      <c r="C40" s="156"/>
      <c r="D40" s="156"/>
      <c r="E40" s="156"/>
      <c r="F40" s="156"/>
      <c r="G40" s="157"/>
      <c r="I40" s="228"/>
      <c r="J40" s="7"/>
      <c r="K40" s="7"/>
      <c r="L40" s="7"/>
      <c r="M40" s="7"/>
      <c r="N40" s="45"/>
    </row>
    <row r="41" spans="2:14" x14ac:dyDescent="0.2">
      <c r="B41" s="224" t="s">
        <v>146</v>
      </c>
      <c r="C41" s="156"/>
      <c r="D41" s="156"/>
      <c r="E41" s="156"/>
      <c r="F41" s="156"/>
      <c r="G41" s="157"/>
      <c r="I41" s="228" t="str">
        <f t="shared" si="12"/>
        <v xml:space="preserve">Research &amp; Development </v>
      </c>
      <c r="J41" s="7"/>
      <c r="K41" s="7"/>
      <c r="L41" s="7"/>
      <c r="M41" s="7"/>
      <c r="N41" s="45"/>
    </row>
    <row r="42" spans="2:14" x14ac:dyDescent="0.2">
      <c r="B42" s="149" t="s">
        <v>139</v>
      </c>
      <c r="C42" s="179"/>
      <c r="D42" s="183">
        <f>C42*(1+K42)</f>
        <v>0</v>
      </c>
      <c r="E42" s="183">
        <f t="shared" ref="E42:G43" si="24">D42*(1+L42)</f>
        <v>0</v>
      </c>
      <c r="F42" s="183">
        <f t="shared" si="24"/>
        <v>0</v>
      </c>
      <c r="G42" s="114">
        <f t="shared" si="24"/>
        <v>0</v>
      </c>
      <c r="I42" s="228" t="str">
        <f t="shared" si="12"/>
        <v xml:space="preserve">No of Employees </v>
      </c>
      <c r="J42" s="179"/>
      <c r="K42" s="71"/>
      <c r="L42" s="71"/>
      <c r="M42" s="71"/>
      <c r="N42" s="72"/>
    </row>
    <row r="43" spans="2:14" x14ac:dyDescent="0.2">
      <c r="B43" s="149" t="s">
        <v>156</v>
      </c>
      <c r="C43" s="179"/>
      <c r="D43" s="183">
        <f>C43*(1+K43)</f>
        <v>0</v>
      </c>
      <c r="E43" s="183">
        <f t="shared" si="24"/>
        <v>0</v>
      </c>
      <c r="F43" s="183">
        <f t="shared" si="24"/>
        <v>0</v>
      </c>
      <c r="G43" s="114">
        <f t="shared" si="24"/>
        <v>0</v>
      </c>
      <c r="I43" s="228" t="str">
        <f t="shared" si="12"/>
        <v xml:space="preserve">Average Cost Per employee </v>
      </c>
      <c r="J43" s="179"/>
      <c r="K43" s="71"/>
      <c r="L43" s="71"/>
      <c r="M43" s="71"/>
      <c r="N43" s="72"/>
    </row>
    <row r="44" spans="2:14" x14ac:dyDescent="0.2">
      <c r="B44" s="149" t="s">
        <v>155</v>
      </c>
      <c r="C44" s="74">
        <f t="shared" ref="C44" si="25">C42*C43</f>
        <v>0</v>
      </c>
      <c r="D44" s="74">
        <f t="shared" ref="D44" si="26">D42*D43</f>
        <v>0</v>
      </c>
      <c r="E44" s="74">
        <f t="shared" ref="E44" si="27">E42*E43</f>
        <v>0</v>
      </c>
      <c r="F44" s="74">
        <f t="shared" ref="F44:G44" si="28">F42*F43</f>
        <v>0</v>
      </c>
      <c r="G44" s="78">
        <f t="shared" si="28"/>
        <v>0</v>
      </c>
      <c r="I44" s="228"/>
      <c r="J44" s="7"/>
      <c r="K44" s="7"/>
      <c r="L44" s="7"/>
      <c r="M44" s="7"/>
      <c r="N44" s="45"/>
    </row>
    <row r="45" spans="2:14" x14ac:dyDescent="0.2">
      <c r="B45" s="149"/>
      <c r="C45" s="158"/>
      <c r="D45" s="158"/>
      <c r="E45" s="158"/>
      <c r="F45" s="158"/>
      <c r="G45" s="159"/>
      <c r="I45" s="228"/>
      <c r="J45" s="7"/>
      <c r="K45" s="7"/>
      <c r="L45" s="7"/>
      <c r="M45" s="7"/>
      <c r="N45" s="45"/>
    </row>
    <row r="46" spans="2:14" x14ac:dyDescent="0.2">
      <c r="B46" s="225" t="s">
        <v>193</v>
      </c>
      <c r="C46" s="158"/>
      <c r="D46" s="158"/>
      <c r="E46" s="158"/>
      <c r="F46" s="158"/>
      <c r="G46" s="159"/>
      <c r="I46" s="228" t="str">
        <f t="shared" si="12"/>
        <v>Other Employees 1</v>
      </c>
      <c r="J46" s="7"/>
      <c r="K46" s="7"/>
      <c r="L46" s="7"/>
      <c r="M46" s="7"/>
      <c r="N46" s="45"/>
    </row>
    <row r="47" spans="2:14" x14ac:dyDescent="0.2">
      <c r="B47" s="149" t="s">
        <v>139</v>
      </c>
      <c r="C47" s="180"/>
      <c r="D47" s="183">
        <f>C47*(1+K47)</f>
        <v>0</v>
      </c>
      <c r="E47" s="183">
        <f t="shared" ref="E47:G48" si="29">D47*(1+L47)</f>
        <v>0</v>
      </c>
      <c r="F47" s="183">
        <f t="shared" si="29"/>
        <v>0</v>
      </c>
      <c r="G47" s="114">
        <f t="shared" si="29"/>
        <v>0</v>
      </c>
      <c r="I47" s="228" t="str">
        <f t="shared" si="12"/>
        <v xml:space="preserve">No of Employees </v>
      </c>
      <c r="J47" s="179"/>
      <c r="K47" s="71"/>
      <c r="L47" s="71"/>
      <c r="M47" s="71"/>
      <c r="N47" s="72"/>
    </row>
    <row r="48" spans="2:14" x14ac:dyDescent="0.2">
      <c r="B48" s="149" t="s">
        <v>156</v>
      </c>
      <c r="C48" s="180"/>
      <c r="D48" s="183">
        <f>C48*(1+K48)</f>
        <v>0</v>
      </c>
      <c r="E48" s="183">
        <f t="shared" si="29"/>
        <v>0</v>
      </c>
      <c r="F48" s="183">
        <f t="shared" si="29"/>
        <v>0</v>
      </c>
      <c r="G48" s="114">
        <f t="shared" si="29"/>
        <v>0</v>
      </c>
      <c r="I48" s="228" t="str">
        <f t="shared" si="12"/>
        <v xml:space="preserve">Average Cost Per employee </v>
      </c>
      <c r="J48" s="179"/>
      <c r="K48" s="71"/>
      <c r="L48" s="71"/>
      <c r="M48" s="71"/>
      <c r="N48" s="72"/>
    </row>
    <row r="49" spans="2:14" x14ac:dyDescent="0.2">
      <c r="B49" s="149" t="s">
        <v>155</v>
      </c>
      <c r="C49" s="74">
        <f>C47*C48</f>
        <v>0</v>
      </c>
      <c r="D49" s="74">
        <f t="shared" ref="D49:G49" si="30">D47*D48</f>
        <v>0</v>
      </c>
      <c r="E49" s="74">
        <f t="shared" si="30"/>
        <v>0</v>
      </c>
      <c r="F49" s="74">
        <f t="shared" si="30"/>
        <v>0</v>
      </c>
      <c r="G49" s="78">
        <f t="shared" si="30"/>
        <v>0</v>
      </c>
      <c r="I49" s="228"/>
      <c r="J49" s="7"/>
      <c r="K49" s="7"/>
      <c r="L49" s="7"/>
      <c r="M49" s="7"/>
      <c r="N49" s="45"/>
    </row>
    <row r="50" spans="2:14" x14ac:dyDescent="0.2">
      <c r="B50" s="149"/>
      <c r="C50" s="158"/>
      <c r="D50" s="158"/>
      <c r="E50" s="158"/>
      <c r="F50" s="158"/>
      <c r="G50" s="159"/>
      <c r="I50" s="228"/>
      <c r="J50" s="7"/>
      <c r="K50" s="7"/>
      <c r="L50" s="7"/>
      <c r="M50" s="7"/>
      <c r="N50" s="45"/>
    </row>
    <row r="51" spans="2:14" x14ac:dyDescent="0.2">
      <c r="B51" s="225" t="s">
        <v>194</v>
      </c>
      <c r="C51" s="158"/>
      <c r="D51" s="158"/>
      <c r="E51" s="158"/>
      <c r="F51" s="158"/>
      <c r="G51" s="159"/>
      <c r="I51" s="228" t="str">
        <f t="shared" si="12"/>
        <v>Other Employees 2</v>
      </c>
      <c r="J51" s="7"/>
      <c r="K51" s="7"/>
      <c r="L51" s="7"/>
      <c r="M51" s="7"/>
      <c r="N51" s="45"/>
    </row>
    <row r="52" spans="2:14" x14ac:dyDescent="0.2">
      <c r="B52" s="149" t="s">
        <v>139</v>
      </c>
      <c r="C52" s="180"/>
      <c r="D52" s="183">
        <f>C52*(1+K52)</f>
        <v>0</v>
      </c>
      <c r="E52" s="183">
        <f t="shared" ref="E52:G53" si="31">D52*(1+L52)</f>
        <v>0</v>
      </c>
      <c r="F52" s="183">
        <f t="shared" si="31"/>
        <v>0</v>
      </c>
      <c r="G52" s="114">
        <f t="shared" si="31"/>
        <v>0</v>
      </c>
      <c r="I52" s="228" t="str">
        <f t="shared" si="12"/>
        <v xml:space="preserve">No of Employees </v>
      </c>
      <c r="J52" s="179"/>
      <c r="K52" s="71"/>
      <c r="L52" s="71"/>
      <c r="M52" s="71"/>
      <c r="N52" s="72"/>
    </row>
    <row r="53" spans="2:14" x14ac:dyDescent="0.2">
      <c r="B53" s="149" t="s">
        <v>156</v>
      </c>
      <c r="C53" s="180"/>
      <c r="D53" s="183">
        <f>C53*(1+K53)</f>
        <v>0</v>
      </c>
      <c r="E53" s="183">
        <f t="shared" si="31"/>
        <v>0</v>
      </c>
      <c r="F53" s="183">
        <f t="shared" si="31"/>
        <v>0</v>
      </c>
      <c r="G53" s="114">
        <f t="shared" si="31"/>
        <v>0</v>
      </c>
      <c r="I53" s="228" t="str">
        <f t="shared" si="12"/>
        <v xml:space="preserve">Average Cost Per employee </v>
      </c>
      <c r="J53" s="179"/>
      <c r="K53" s="71"/>
      <c r="L53" s="71"/>
      <c r="M53" s="71"/>
      <c r="N53" s="72"/>
    </row>
    <row r="54" spans="2:14" x14ac:dyDescent="0.2">
      <c r="B54" s="149" t="s">
        <v>155</v>
      </c>
      <c r="C54" s="74">
        <f>C52*C53</f>
        <v>0</v>
      </c>
      <c r="D54" s="74">
        <f t="shared" ref="D54:G54" si="32">D52*D53</f>
        <v>0</v>
      </c>
      <c r="E54" s="74">
        <f t="shared" si="32"/>
        <v>0</v>
      </c>
      <c r="F54" s="74">
        <f t="shared" si="32"/>
        <v>0</v>
      </c>
      <c r="G54" s="78">
        <f t="shared" si="32"/>
        <v>0</v>
      </c>
      <c r="I54" s="228"/>
      <c r="J54" s="7"/>
      <c r="K54" s="7"/>
      <c r="L54" s="7"/>
      <c r="M54" s="7"/>
      <c r="N54" s="45"/>
    </row>
    <row r="55" spans="2:14" x14ac:dyDescent="0.2">
      <c r="B55" s="149"/>
      <c r="C55" s="158"/>
      <c r="D55" s="158"/>
      <c r="E55" s="158"/>
      <c r="F55" s="158"/>
      <c r="G55" s="159"/>
      <c r="I55" s="228"/>
      <c r="J55" s="7"/>
      <c r="K55" s="7"/>
      <c r="L55" s="7"/>
      <c r="M55" s="7"/>
      <c r="N55" s="45"/>
    </row>
    <row r="56" spans="2:14" x14ac:dyDescent="0.2">
      <c r="B56" s="225" t="s">
        <v>195</v>
      </c>
      <c r="C56" s="158"/>
      <c r="D56" s="158"/>
      <c r="E56" s="158"/>
      <c r="F56" s="158"/>
      <c r="G56" s="159"/>
      <c r="I56" s="228" t="str">
        <f t="shared" si="12"/>
        <v>Other Employees 3</v>
      </c>
      <c r="J56" s="7"/>
      <c r="K56" s="7"/>
      <c r="L56" s="7"/>
      <c r="M56" s="7"/>
      <c r="N56" s="45"/>
    </row>
    <row r="57" spans="2:14" x14ac:dyDescent="0.2">
      <c r="B57" s="149" t="s">
        <v>139</v>
      </c>
      <c r="C57" s="180"/>
      <c r="D57" s="183">
        <f>C57*(1+K57)</f>
        <v>0</v>
      </c>
      <c r="E57" s="183">
        <f t="shared" ref="E57:G58" si="33">D57*(1+L57)</f>
        <v>0</v>
      </c>
      <c r="F57" s="183">
        <f t="shared" si="33"/>
        <v>0</v>
      </c>
      <c r="G57" s="114">
        <f t="shared" si="33"/>
        <v>0</v>
      </c>
      <c r="I57" s="228" t="str">
        <f t="shared" si="12"/>
        <v xml:space="preserve">No of Employees </v>
      </c>
      <c r="J57" s="179"/>
      <c r="K57" s="71"/>
      <c r="L57" s="71"/>
      <c r="M57" s="71"/>
      <c r="N57" s="72"/>
    </row>
    <row r="58" spans="2:14" x14ac:dyDescent="0.2">
      <c r="B58" s="149" t="s">
        <v>156</v>
      </c>
      <c r="C58" s="180"/>
      <c r="D58" s="183">
        <f>C58*(1+K58)</f>
        <v>0</v>
      </c>
      <c r="E58" s="183">
        <f t="shared" si="33"/>
        <v>0</v>
      </c>
      <c r="F58" s="183">
        <f t="shared" si="33"/>
        <v>0</v>
      </c>
      <c r="G58" s="114">
        <f t="shared" si="33"/>
        <v>0</v>
      </c>
      <c r="I58" s="228" t="str">
        <f t="shared" si="12"/>
        <v xml:space="preserve">Average Cost Per employee </v>
      </c>
      <c r="J58" s="179"/>
      <c r="K58" s="71"/>
      <c r="L58" s="71"/>
      <c r="M58" s="71"/>
      <c r="N58" s="72"/>
    </row>
    <row r="59" spans="2:14" x14ac:dyDescent="0.2">
      <c r="B59" s="149" t="s">
        <v>155</v>
      </c>
      <c r="C59" s="74">
        <f>C57*C58</f>
        <v>0</v>
      </c>
      <c r="D59" s="74">
        <f t="shared" ref="D59:G59" si="34">D57*D58</f>
        <v>0</v>
      </c>
      <c r="E59" s="74">
        <f t="shared" si="34"/>
        <v>0</v>
      </c>
      <c r="F59" s="74">
        <f t="shared" si="34"/>
        <v>0</v>
      </c>
      <c r="G59" s="78">
        <f t="shared" si="34"/>
        <v>0</v>
      </c>
      <c r="I59" s="228"/>
      <c r="J59" s="7"/>
      <c r="K59" s="7"/>
      <c r="L59" s="7"/>
      <c r="M59" s="7"/>
      <c r="N59" s="45"/>
    </row>
    <row r="60" spans="2:14" x14ac:dyDescent="0.2">
      <c r="B60" s="149"/>
      <c r="C60" s="158"/>
      <c r="D60" s="158"/>
      <c r="E60" s="158"/>
      <c r="F60" s="158"/>
      <c r="G60" s="159"/>
      <c r="I60" s="228"/>
      <c r="J60" s="7"/>
      <c r="K60" s="7"/>
      <c r="L60" s="7"/>
      <c r="M60" s="7"/>
      <c r="N60" s="45"/>
    </row>
    <row r="61" spans="2:14" x14ac:dyDescent="0.2">
      <c r="B61" s="152" t="s">
        <v>185</v>
      </c>
      <c r="C61" s="91">
        <f>SUM(C29,C34,C39,C44,C49,C54,C59)</f>
        <v>0</v>
      </c>
      <c r="D61" s="91">
        <f t="shared" ref="D61:G61" si="35">SUM(D29,D34,D39,D44,D49,D54,D59)</f>
        <v>0</v>
      </c>
      <c r="E61" s="91">
        <f t="shared" si="35"/>
        <v>0</v>
      </c>
      <c r="F61" s="91">
        <f t="shared" si="35"/>
        <v>0</v>
      </c>
      <c r="G61" s="92">
        <f t="shared" si="35"/>
        <v>0</v>
      </c>
      <c r="I61" s="228"/>
      <c r="J61" s="7"/>
      <c r="K61" s="7"/>
      <c r="L61" s="7"/>
      <c r="M61" s="7"/>
      <c r="N61" s="45"/>
    </row>
    <row r="62" spans="2:14" x14ac:dyDescent="0.2">
      <c r="B62" s="152"/>
      <c r="C62" s="156"/>
      <c r="D62" s="156"/>
      <c r="E62" s="156"/>
      <c r="F62" s="156"/>
      <c r="G62" s="157"/>
      <c r="I62" s="228"/>
      <c r="J62" s="7"/>
      <c r="K62" s="7"/>
      <c r="L62" s="7"/>
      <c r="M62" s="7"/>
      <c r="N62" s="45"/>
    </row>
    <row r="63" spans="2:14" x14ac:dyDescent="0.2">
      <c r="B63" s="152" t="s">
        <v>186</v>
      </c>
      <c r="C63" s="156"/>
      <c r="D63" s="156"/>
      <c r="E63" s="156"/>
      <c r="F63" s="156"/>
      <c r="G63" s="157"/>
      <c r="I63" s="228"/>
      <c r="J63" s="7"/>
      <c r="K63" s="7"/>
      <c r="L63" s="7"/>
      <c r="M63" s="7"/>
      <c r="N63" s="45"/>
    </row>
    <row r="64" spans="2:14" x14ac:dyDescent="0.2">
      <c r="B64" s="152"/>
      <c r="C64" s="156"/>
      <c r="D64" s="156"/>
      <c r="E64" s="156"/>
      <c r="F64" s="156"/>
      <c r="G64" s="157"/>
      <c r="I64" s="228"/>
      <c r="J64" s="7"/>
      <c r="K64" s="7"/>
      <c r="L64" s="7"/>
      <c r="M64" s="7"/>
      <c r="N64" s="45"/>
    </row>
    <row r="65" spans="2:14" x14ac:dyDescent="0.2">
      <c r="B65" s="149" t="s">
        <v>147</v>
      </c>
      <c r="C65" s="179"/>
      <c r="D65" s="183">
        <f>C65*(1+K65)</f>
        <v>0</v>
      </c>
      <c r="E65" s="183">
        <f t="shared" ref="E65:G72" si="36">D65*(1+L65)</f>
        <v>0</v>
      </c>
      <c r="F65" s="183">
        <f t="shared" si="36"/>
        <v>0</v>
      </c>
      <c r="G65" s="114">
        <f t="shared" si="36"/>
        <v>0</v>
      </c>
      <c r="I65" s="228" t="str">
        <f t="shared" si="12"/>
        <v xml:space="preserve">Rent </v>
      </c>
      <c r="J65" s="179"/>
      <c r="K65" s="71"/>
      <c r="L65" s="71"/>
      <c r="M65" s="71"/>
      <c r="N65" s="72"/>
    </row>
    <row r="66" spans="2:14" x14ac:dyDescent="0.2">
      <c r="B66" s="149" t="s">
        <v>148</v>
      </c>
      <c r="C66" s="179"/>
      <c r="D66" s="183">
        <f>C66*(1+K66)</f>
        <v>0</v>
      </c>
      <c r="E66" s="183">
        <f t="shared" si="36"/>
        <v>0</v>
      </c>
      <c r="F66" s="183">
        <f t="shared" si="36"/>
        <v>0</v>
      </c>
      <c r="G66" s="114">
        <f t="shared" si="36"/>
        <v>0</v>
      </c>
      <c r="I66" s="228" t="str">
        <f t="shared" si="12"/>
        <v xml:space="preserve">Telephone expenses </v>
      </c>
      <c r="J66" s="179"/>
      <c r="K66" s="71"/>
      <c r="L66" s="71"/>
      <c r="M66" s="71"/>
      <c r="N66" s="72"/>
    </row>
    <row r="67" spans="2:14" x14ac:dyDescent="0.2">
      <c r="B67" s="149" t="s">
        <v>149</v>
      </c>
      <c r="C67" s="179"/>
      <c r="D67" s="183">
        <f t="shared" ref="D67:D72" si="37">C67*(1+K67)</f>
        <v>0</v>
      </c>
      <c r="E67" s="183">
        <f t="shared" si="36"/>
        <v>0</v>
      </c>
      <c r="F67" s="183">
        <f t="shared" si="36"/>
        <v>0</v>
      </c>
      <c r="G67" s="114">
        <f t="shared" si="36"/>
        <v>0</v>
      </c>
      <c r="I67" s="228" t="str">
        <f t="shared" si="12"/>
        <v xml:space="preserve">Electricity </v>
      </c>
      <c r="J67" s="179"/>
      <c r="K67" s="71"/>
      <c r="L67" s="71"/>
      <c r="M67" s="71"/>
      <c r="N67" s="72"/>
    </row>
    <row r="68" spans="2:14" x14ac:dyDescent="0.2">
      <c r="B68" s="149" t="s">
        <v>150</v>
      </c>
      <c r="C68" s="179"/>
      <c r="D68" s="183">
        <f t="shared" si="37"/>
        <v>0</v>
      </c>
      <c r="E68" s="183">
        <f t="shared" si="36"/>
        <v>0</v>
      </c>
      <c r="F68" s="183">
        <f t="shared" si="36"/>
        <v>0</v>
      </c>
      <c r="G68" s="114">
        <f t="shared" si="36"/>
        <v>0</v>
      </c>
      <c r="I68" s="228" t="str">
        <f t="shared" si="12"/>
        <v xml:space="preserve">Printing &amp; Stationery </v>
      </c>
      <c r="J68" s="179"/>
      <c r="K68" s="71"/>
      <c r="L68" s="71"/>
      <c r="M68" s="71"/>
      <c r="N68" s="72"/>
    </row>
    <row r="69" spans="2:14" x14ac:dyDescent="0.2">
      <c r="B69" s="149" t="s">
        <v>151</v>
      </c>
      <c r="C69" s="179"/>
      <c r="D69" s="183">
        <f t="shared" si="37"/>
        <v>0</v>
      </c>
      <c r="E69" s="183">
        <f t="shared" si="36"/>
        <v>0</v>
      </c>
      <c r="F69" s="183">
        <f t="shared" si="36"/>
        <v>0</v>
      </c>
      <c r="G69" s="114">
        <f t="shared" si="36"/>
        <v>0</v>
      </c>
      <c r="I69" s="228" t="str">
        <f t="shared" si="12"/>
        <v xml:space="preserve">Audit fees </v>
      </c>
      <c r="J69" s="179"/>
      <c r="K69" s="71"/>
      <c r="L69" s="71"/>
      <c r="M69" s="71"/>
      <c r="N69" s="72"/>
    </row>
    <row r="70" spans="2:14" x14ac:dyDescent="0.2">
      <c r="B70" s="223" t="s">
        <v>196</v>
      </c>
      <c r="C70" s="179"/>
      <c r="D70" s="183">
        <f t="shared" si="37"/>
        <v>0</v>
      </c>
      <c r="E70" s="183">
        <f t="shared" si="36"/>
        <v>0</v>
      </c>
      <c r="F70" s="183">
        <f t="shared" si="36"/>
        <v>0</v>
      </c>
      <c r="G70" s="114">
        <f t="shared" si="36"/>
        <v>0</v>
      </c>
      <c r="I70" s="228" t="str">
        <f t="shared" si="12"/>
        <v>Other administration expenses 1</v>
      </c>
      <c r="J70" s="179"/>
      <c r="K70" s="71"/>
      <c r="L70" s="71"/>
      <c r="M70" s="71"/>
      <c r="N70" s="72"/>
    </row>
    <row r="71" spans="2:14" x14ac:dyDescent="0.2">
      <c r="B71" s="223" t="s">
        <v>197</v>
      </c>
      <c r="C71" s="179"/>
      <c r="D71" s="183">
        <f t="shared" si="37"/>
        <v>0</v>
      </c>
      <c r="E71" s="183">
        <f t="shared" si="36"/>
        <v>0</v>
      </c>
      <c r="F71" s="183">
        <f t="shared" si="36"/>
        <v>0</v>
      </c>
      <c r="G71" s="114">
        <f t="shared" si="36"/>
        <v>0</v>
      </c>
      <c r="I71" s="228" t="str">
        <f t="shared" si="12"/>
        <v>Other administration expenses 2</v>
      </c>
      <c r="J71" s="179"/>
      <c r="K71" s="71"/>
      <c r="L71" s="71"/>
      <c r="M71" s="71"/>
      <c r="N71" s="72"/>
    </row>
    <row r="72" spans="2:14" x14ac:dyDescent="0.2">
      <c r="B72" s="223" t="s">
        <v>198</v>
      </c>
      <c r="C72" s="179"/>
      <c r="D72" s="183">
        <f t="shared" si="37"/>
        <v>0</v>
      </c>
      <c r="E72" s="183">
        <f t="shared" si="36"/>
        <v>0</v>
      </c>
      <c r="F72" s="183">
        <f t="shared" si="36"/>
        <v>0</v>
      </c>
      <c r="G72" s="114">
        <f t="shared" si="36"/>
        <v>0</v>
      </c>
      <c r="I72" s="228" t="str">
        <f t="shared" si="12"/>
        <v>Other administration expenses 3</v>
      </c>
      <c r="J72" s="179"/>
      <c r="K72" s="71"/>
      <c r="L72" s="71"/>
      <c r="M72" s="71"/>
      <c r="N72" s="72"/>
    </row>
    <row r="73" spans="2:14" x14ac:dyDescent="0.2">
      <c r="B73" s="149"/>
      <c r="C73" s="156"/>
      <c r="D73" s="156"/>
      <c r="E73" s="156"/>
      <c r="F73" s="156"/>
      <c r="G73" s="157"/>
      <c r="I73" s="228"/>
      <c r="J73" s="7"/>
      <c r="K73" s="7"/>
      <c r="L73" s="7"/>
      <c r="M73" s="7"/>
      <c r="N73" s="45"/>
    </row>
    <row r="74" spans="2:14" x14ac:dyDescent="0.2">
      <c r="B74" s="152" t="s">
        <v>187</v>
      </c>
      <c r="C74" s="160">
        <f>SUM(C65:C72)</f>
        <v>0</v>
      </c>
      <c r="D74" s="160">
        <f t="shared" ref="D74:G74" si="38">SUM(D65:D72)</f>
        <v>0</v>
      </c>
      <c r="E74" s="160">
        <f t="shared" si="38"/>
        <v>0</v>
      </c>
      <c r="F74" s="160">
        <f t="shared" si="38"/>
        <v>0</v>
      </c>
      <c r="G74" s="161">
        <f t="shared" si="38"/>
        <v>0</v>
      </c>
      <c r="I74" s="228"/>
      <c r="J74" s="7"/>
      <c r="K74" s="7"/>
      <c r="L74" s="7"/>
      <c r="M74" s="7"/>
      <c r="N74" s="45"/>
    </row>
    <row r="75" spans="2:14" x14ac:dyDescent="0.2">
      <c r="B75" s="149"/>
      <c r="C75" s="156"/>
      <c r="D75" s="156"/>
      <c r="E75" s="156"/>
      <c r="F75" s="156"/>
      <c r="G75" s="157"/>
      <c r="I75" s="228"/>
      <c r="J75" s="7"/>
      <c r="K75" s="7"/>
      <c r="L75" s="7"/>
      <c r="M75" s="7"/>
      <c r="N75" s="45"/>
    </row>
    <row r="76" spans="2:14" x14ac:dyDescent="0.2">
      <c r="B76" s="152" t="s">
        <v>188</v>
      </c>
      <c r="C76" s="156"/>
      <c r="D76" s="156"/>
      <c r="E76" s="156"/>
      <c r="F76" s="156"/>
      <c r="G76" s="157"/>
      <c r="I76" s="228"/>
      <c r="J76" s="7"/>
      <c r="K76" s="7"/>
      <c r="L76" s="7"/>
      <c r="M76" s="7"/>
      <c r="N76" s="45"/>
    </row>
    <row r="77" spans="2:14" x14ac:dyDescent="0.2">
      <c r="B77" s="152"/>
      <c r="C77" s="156"/>
      <c r="D77" s="156"/>
      <c r="E77" s="156"/>
      <c r="F77" s="156"/>
      <c r="G77" s="157"/>
      <c r="I77" s="228"/>
      <c r="J77" s="7"/>
      <c r="K77" s="7"/>
      <c r="L77" s="7"/>
      <c r="M77" s="7"/>
      <c r="N77" s="45"/>
    </row>
    <row r="78" spans="2:14" x14ac:dyDescent="0.2">
      <c r="B78" s="146" t="s">
        <v>199</v>
      </c>
      <c r="C78" s="179"/>
      <c r="D78" s="183">
        <f>C78*(1+K78)</f>
        <v>0</v>
      </c>
      <c r="E78" s="183">
        <f t="shared" ref="E78:G85" si="39">D78*(1+L78)</f>
        <v>0</v>
      </c>
      <c r="F78" s="183">
        <f t="shared" si="39"/>
        <v>0</v>
      </c>
      <c r="G78" s="114">
        <f t="shared" si="39"/>
        <v>0</v>
      </c>
      <c r="I78" s="228" t="str">
        <f t="shared" si="12"/>
        <v>Digital Marketing Cost</v>
      </c>
      <c r="J78" s="179"/>
      <c r="K78" s="71"/>
      <c r="L78" s="71"/>
      <c r="M78" s="71"/>
      <c r="N78" s="72"/>
    </row>
    <row r="79" spans="2:14" x14ac:dyDescent="0.2">
      <c r="B79" s="149" t="s">
        <v>152</v>
      </c>
      <c r="C79" s="179"/>
      <c r="D79" s="183">
        <f t="shared" ref="D79:D85" si="40">C79*(1+K79)</f>
        <v>0</v>
      </c>
      <c r="E79" s="183">
        <f t="shared" si="39"/>
        <v>0</v>
      </c>
      <c r="F79" s="183">
        <f t="shared" si="39"/>
        <v>0</v>
      </c>
      <c r="G79" s="114">
        <f t="shared" si="39"/>
        <v>0</v>
      </c>
      <c r="I79" s="228" t="str">
        <f t="shared" si="12"/>
        <v>Sales Commissions</v>
      </c>
      <c r="J79" s="179"/>
      <c r="K79" s="71"/>
      <c r="L79" s="71"/>
      <c r="M79" s="71"/>
      <c r="N79" s="72"/>
    </row>
    <row r="80" spans="2:14" x14ac:dyDescent="0.2">
      <c r="B80" s="149" t="s">
        <v>153</v>
      </c>
      <c r="C80" s="179"/>
      <c r="D80" s="183">
        <f t="shared" si="40"/>
        <v>0</v>
      </c>
      <c r="E80" s="183">
        <f t="shared" si="39"/>
        <v>0</v>
      </c>
      <c r="F80" s="183">
        <f t="shared" si="39"/>
        <v>0</v>
      </c>
      <c r="G80" s="114">
        <f t="shared" si="39"/>
        <v>0</v>
      </c>
      <c r="I80" s="228" t="str">
        <f t="shared" si="12"/>
        <v xml:space="preserve">Travelling expenses </v>
      </c>
      <c r="J80" s="179"/>
      <c r="K80" s="71"/>
      <c r="L80" s="71"/>
      <c r="M80" s="71"/>
      <c r="N80" s="72"/>
    </row>
    <row r="81" spans="2:14" x14ac:dyDescent="0.2">
      <c r="B81" s="149" t="s">
        <v>154</v>
      </c>
      <c r="C81" s="179"/>
      <c r="D81" s="183">
        <f t="shared" si="40"/>
        <v>0</v>
      </c>
      <c r="E81" s="183">
        <f t="shared" si="39"/>
        <v>0</v>
      </c>
      <c r="F81" s="183">
        <f t="shared" si="39"/>
        <v>0</v>
      </c>
      <c r="G81" s="114">
        <f t="shared" si="39"/>
        <v>0</v>
      </c>
      <c r="I81" s="228" t="str">
        <f t="shared" si="12"/>
        <v xml:space="preserve">Advertisement </v>
      </c>
      <c r="J81" s="179"/>
      <c r="K81" s="71"/>
      <c r="L81" s="71"/>
      <c r="M81" s="71"/>
      <c r="N81" s="72"/>
    </row>
    <row r="82" spans="2:14" x14ac:dyDescent="0.2">
      <c r="B82" s="149" t="s">
        <v>200</v>
      </c>
      <c r="C82" s="179"/>
      <c r="D82" s="183">
        <f t="shared" si="40"/>
        <v>0</v>
      </c>
      <c r="E82" s="183">
        <f t="shared" si="39"/>
        <v>0</v>
      </c>
      <c r="F82" s="183">
        <f t="shared" si="39"/>
        <v>0</v>
      </c>
      <c r="G82" s="114">
        <f t="shared" si="39"/>
        <v>0</v>
      </c>
      <c r="I82" s="228" t="str">
        <f t="shared" si="12"/>
        <v>Logistics expenses</v>
      </c>
      <c r="J82" s="179"/>
      <c r="K82" s="71"/>
      <c r="L82" s="71"/>
      <c r="M82" s="71"/>
      <c r="N82" s="72"/>
    </row>
    <row r="83" spans="2:14" x14ac:dyDescent="0.2">
      <c r="B83" s="223" t="s">
        <v>201</v>
      </c>
      <c r="C83" s="179"/>
      <c r="D83" s="183">
        <f t="shared" si="40"/>
        <v>0</v>
      </c>
      <c r="E83" s="183">
        <f t="shared" si="39"/>
        <v>0</v>
      </c>
      <c r="F83" s="183">
        <f t="shared" si="39"/>
        <v>0</v>
      </c>
      <c r="G83" s="114">
        <f t="shared" si="39"/>
        <v>0</v>
      </c>
      <c r="I83" s="228" t="str">
        <f t="shared" si="12"/>
        <v>Other expenses 1</v>
      </c>
      <c r="J83" s="179"/>
      <c r="K83" s="71"/>
      <c r="L83" s="71"/>
      <c r="M83" s="71"/>
      <c r="N83" s="72"/>
    </row>
    <row r="84" spans="2:14" x14ac:dyDescent="0.2">
      <c r="B84" s="223" t="s">
        <v>202</v>
      </c>
      <c r="C84" s="179"/>
      <c r="D84" s="183">
        <f t="shared" si="40"/>
        <v>0</v>
      </c>
      <c r="E84" s="183">
        <f t="shared" si="39"/>
        <v>0</v>
      </c>
      <c r="F84" s="183">
        <f t="shared" si="39"/>
        <v>0</v>
      </c>
      <c r="G84" s="114">
        <f t="shared" si="39"/>
        <v>0</v>
      </c>
      <c r="I84" s="228" t="str">
        <f t="shared" si="12"/>
        <v>Other expenses 2</v>
      </c>
      <c r="J84" s="179"/>
      <c r="K84" s="71"/>
      <c r="L84" s="71"/>
      <c r="M84" s="71"/>
      <c r="N84" s="72"/>
    </row>
    <row r="85" spans="2:14" x14ac:dyDescent="0.2">
      <c r="B85" s="223" t="s">
        <v>222</v>
      </c>
      <c r="C85" s="179"/>
      <c r="D85" s="183">
        <f t="shared" si="40"/>
        <v>0</v>
      </c>
      <c r="E85" s="183">
        <f t="shared" si="39"/>
        <v>0</v>
      </c>
      <c r="F85" s="183">
        <f t="shared" si="39"/>
        <v>0</v>
      </c>
      <c r="G85" s="114">
        <f t="shared" si="39"/>
        <v>0</v>
      </c>
      <c r="I85" s="228" t="str">
        <f t="shared" si="12"/>
        <v>Other expenses 3</v>
      </c>
      <c r="J85" s="179"/>
      <c r="K85" s="71"/>
      <c r="L85" s="71"/>
      <c r="M85" s="71"/>
      <c r="N85" s="72"/>
    </row>
    <row r="86" spans="2:14" x14ac:dyDescent="0.2">
      <c r="B86" s="149"/>
      <c r="C86" s="156"/>
      <c r="D86" s="156"/>
      <c r="E86" s="156"/>
      <c r="F86" s="156"/>
      <c r="G86" s="157"/>
      <c r="I86" s="228"/>
      <c r="J86" s="7"/>
      <c r="K86" s="7"/>
      <c r="L86" s="7"/>
      <c r="M86" s="7"/>
      <c r="N86" s="45"/>
    </row>
    <row r="87" spans="2:14" x14ac:dyDescent="0.2">
      <c r="B87" s="152" t="s">
        <v>189</v>
      </c>
      <c r="C87" s="160">
        <f>SUM(C78:C85)</f>
        <v>0</v>
      </c>
      <c r="D87" s="160">
        <f t="shared" ref="D87:G87" si="41">SUM(D78:D85)</f>
        <v>0</v>
      </c>
      <c r="E87" s="160">
        <f t="shared" si="41"/>
        <v>0</v>
      </c>
      <c r="F87" s="160">
        <f t="shared" si="41"/>
        <v>0</v>
      </c>
      <c r="G87" s="161">
        <f t="shared" si="41"/>
        <v>0</v>
      </c>
      <c r="I87" s="228"/>
      <c r="J87" s="7"/>
      <c r="K87" s="7"/>
      <c r="L87" s="7"/>
      <c r="M87" s="7"/>
      <c r="N87" s="45"/>
    </row>
    <row r="88" spans="2:14" x14ac:dyDescent="0.2">
      <c r="B88" s="152"/>
      <c r="C88" s="156"/>
      <c r="D88" s="156"/>
      <c r="E88" s="156"/>
      <c r="F88" s="156"/>
      <c r="G88" s="157"/>
      <c r="I88" s="228"/>
      <c r="J88" s="1"/>
      <c r="K88" s="1"/>
      <c r="L88" s="1"/>
      <c r="M88" s="1"/>
      <c r="N88" s="24"/>
    </row>
    <row r="89" spans="2:14" x14ac:dyDescent="0.2">
      <c r="B89" s="226" t="str">
        <f>[1]Historicals!$B$52</f>
        <v>Other Expenses 1</v>
      </c>
      <c r="C89" s="117"/>
      <c r="D89" s="183">
        <f t="shared" ref="D89" si="42">C89*(1+K89)</f>
        <v>0</v>
      </c>
      <c r="E89" s="183">
        <f t="shared" ref="E89" si="43">D89*(1+L89)</f>
        <v>0</v>
      </c>
      <c r="F89" s="183">
        <f t="shared" ref="F89" si="44">E89*(1+M89)</f>
        <v>0</v>
      </c>
      <c r="G89" s="114">
        <f t="shared" ref="G89" si="45">F89*(1+N89)</f>
        <v>0</v>
      </c>
      <c r="I89" s="228" t="str">
        <f t="shared" si="12"/>
        <v>Other Expenses 1</v>
      </c>
      <c r="J89" s="179"/>
      <c r="K89" s="181"/>
      <c r="L89" s="181"/>
      <c r="M89" s="181"/>
      <c r="N89" s="182"/>
    </row>
    <row r="90" spans="2:14" x14ac:dyDescent="0.2">
      <c r="B90" s="152"/>
      <c r="C90" s="156"/>
      <c r="D90" s="156"/>
      <c r="E90" s="156"/>
      <c r="F90" s="156"/>
      <c r="G90" s="157"/>
      <c r="I90" s="228"/>
      <c r="J90" s="1"/>
      <c r="K90" s="1"/>
      <c r="L90" s="1"/>
      <c r="M90" s="1"/>
      <c r="N90" s="24"/>
    </row>
    <row r="91" spans="2:14" x14ac:dyDescent="0.2">
      <c r="B91" s="226" t="str">
        <f>B89</f>
        <v>Other Expenses 1</v>
      </c>
      <c r="C91" s="160">
        <f>C89</f>
        <v>0</v>
      </c>
      <c r="D91" s="160">
        <f t="shared" ref="D91:G91" si="46">D89</f>
        <v>0</v>
      </c>
      <c r="E91" s="160">
        <f t="shared" si="46"/>
        <v>0</v>
      </c>
      <c r="F91" s="160">
        <f t="shared" si="46"/>
        <v>0</v>
      </c>
      <c r="G91" s="161">
        <f t="shared" si="46"/>
        <v>0</v>
      </c>
      <c r="I91" s="228"/>
      <c r="J91" s="1"/>
      <c r="K91" s="1"/>
      <c r="L91" s="1"/>
      <c r="M91" s="1"/>
      <c r="N91" s="24"/>
    </row>
    <row r="92" spans="2:14" x14ac:dyDescent="0.2">
      <c r="B92" s="152"/>
      <c r="C92" s="156"/>
      <c r="D92" s="156"/>
      <c r="E92" s="156"/>
      <c r="F92" s="156"/>
      <c r="G92" s="157"/>
      <c r="I92" s="228"/>
      <c r="J92" s="1"/>
      <c r="K92" s="1"/>
      <c r="L92" s="1"/>
      <c r="M92" s="1"/>
      <c r="N92" s="24"/>
    </row>
    <row r="93" spans="2:14" x14ac:dyDescent="0.2">
      <c r="B93" s="226" t="str">
        <f>[1]Historicals!$B$53</f>
        <v>Other Expenses 2</v>
      </c>
      <c r="C93" s="117"/>
      <c r="D93" s="183">
        <f t="shared" ref="D93" si="47">C93*(1+K93)</f>
        <v>0</v>
      </c>
      <c r="E93" s="183">
        <f t="shared" ref="E93" si="48">D93*(1+L93)</f>
        <v>0</v>
      </c>
      <c r="F93" s="183">
        <f t="shared" ref="F93" si="49">E93*(1+M93)</f>
        <v>0</v>
      </c>
      <c r="G93" s="114">
        <f t="shared" ref="G93" si="50">F93*(1+N93)</f>
        <v>0</v>
      </c>
      <c r="I93" s="228" t="str">
        <f t="shared" ref="I93:I97" si="51">B93</f>
        <v>Other Expenses 2</v>
      </c>
      <c r="J93" s="179"/>
      <c r="K93" s="181"/>
      <c r="L93" s="181"/>
      <c r="M93" s="181"/>
      <c r="N93" s="182"/>
    </row>
    <row r="94" spans="2:14" x14ac:dyDescent="0.2">
      <c r="B94" s="152"/>
      <c r="C94" s="156"/>
      <c r="D94" s="156"/>
      <c r="E94" s="156"/>
      <c r="F94" s="156"/>
      <c r="G94" s="157"/>
      <c r="I94" s="228"/>
      <c r="J94" s="1"/>
      <c r="K94" s="1"/>
      <c r="L94" s="1"/>
      <c r="M94" s="1"/>
      <c r="N94" s="24"/>
    </row>
    <row r="95" spans="2:14" x14ac:dyDescent="0.2">
      <c r="B95" s="226" t="str">
        <f t="shared" ref="B95:G95" si="52">B93</f>
        <v>Other Expenses 2</v>
      </c>
      <c r="C95" s="160">
        <f t="shared" si="52"/>
        <v>0</v>
      </c>
      <c r="D95" s="160">
        <f t="shared" si="52"/>
        <v>0</v>
      </c>
      <c r="E95" s="160">
        <f t="shared" si="52"/>
        <v>0</v>
      </c>
      <c r="F95" s="160">
        <f t="shared" si="52"/>
        <v>0</v>
      </c>
      <c r="G95" s="161">
        <f t="shared" si="52"/>
        <v>0</v>
      </c>
      <c r="I95" s="228"/>
      <c r="J95" s="1"/>
      <c r="K95" s="1"/>
      <c r="L95" s="1"/>
      <c r="M95" s="1"/>
      <c r="N95" s="24"/>
    </row>
    <row r="96" spans="2:14" x14ac:dyDescent="0.2">
      <c r="B96" s="152"/>
      <c r="C96" s="156"/>
      <c r="D96" s="156"/>
      <c r="E96" s="156"/>
      <c r="F96" s="156"/>
      <c r="G96" s="157"/>
      <c r="I96" s="228"/>
      <c r="J96" s="1"/>
      <c r="K96" s="1"/>
      <c r="L96" s="1"/>
      <c r="M96" s="1"/>
      <c r="N96" s="24"/>
    </row>
    <row r="97" spans="2:14" ht="15.75" thickBot="1" x14ac:dyDescent="0.25">
      <c r="B97" s="202" t="s">
        <v>235</v>
      </c>
      <c r="C97" s="83">
        <f>J97</f>
        <v>0</v>
      </c>
      <c r="D97" s="83">
        <f t="shared" ref="D97:F97" si="53">K97</f>
        <v>0</v>
      </c>
      <c r="E97" s="83">
        <f t="shared" si="53"/>
        <v>0</v>
      </c>
      <c r="F97" s="83">
        <f t="shared" si="53"/>
        <v>0</v>
      </c>
      <c r="G97" s="84">
        <f>N97</f>
        <v>0</v>
      </c>
      <c r="I97" s="230" t="str">
        <f t="shared" si="51"/>
        <v>Income Tax Rate</v>
      </c>
      <c r="J97" s="172"/>
      <c r="K97" s="172"/>
      <c r="L97" s="172"/>
      <c r="M97" s="172"/>
      <c r="N97" s="173"/>
    </row>
    <row r="101" spans="2:14" s="32" customFormat="1" x14ac:dyDescent="0.2">
      <c r="B101" s="154" t="s">
        <v>176</v>
      </c>
      <c r="I101" s="154"/>
    </row>
  </sheetData>
  <mergeCells count="3">
    <mergeCell ref="C2:G2"/>
    <mergeCell ref="I2:N2"/>
    <mergeCell ref="P6:Q6"/>
  </mergeCells>
  <phoneticPr fontId="3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showGridLines="0" topLeftCell="B1" workbookViewId="0">
      <selection activeCell="B2" sqref="B2"/>
    </sheetView>
  </sheetViews>
  <sheetFormatPr defaultRowHeight="15" x14ac:dyDescent="0.2"/>
  <cols>
    <col min="1" max="1" width="4.03515625" hidden="1" customWidth="1"/>
    <col min="2" max="2" width="38.203125" style="155" bestFit="1" customWidth="1"/>
    <col min="3" max="7" width="6.45703125" bestFit="1" customWidth="1"/>
    <col min="9" max="9" width="37.53125" bestFit="1" customWidth="1"/>
    <col min="10" max="14" width="7.3984375" bestFit="1" customWidth="1"/>
    <col min="17" max="17" width="45.33203125" bestFit="1" customWidth="1"/>
  </cols>
  <sheetData>
    <row r="1" spans="2:17" x14ac:dyDescent="0.2">
      <c r="B1" s="139" t="s">
        <v>158</v>
      </c>
    </row>
    <row r="2" spans="2:17" ht="15.75" thickBot="1" x14ac:dyDescent="0.25">
      <c r="C2" s="247" t="s">
        <v>5</v>
      </c>
      <c r="D2" s="247"/>
      <c r="E2" s="247"/>
      <c r="F2" s="247"/>
      <c r="G2" s="247"/>
      <c r="I2" s="250" t="s">
        <v>180</v>
      </c>
      <c r="J2" s="250"/>
      <c r="K2" s="250"/>
      <c r="L2" s="250"/>
      <c r="M2" s="250"/>
      <c r="N2" s="250"/>
    </row>
    <row r="3" spans="2:17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76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7" x14ac:dyDescent="0.2">
      <c r="B4" s="143"/>
      <c r="C4" s="1"/>
      <c r="D4" s="1"/>
      <c r="E4" s="1"/>
      <c r="F4" s="1"/>
      <c r="G4" s="24"/>
      <c r="I4" s="177"/>
      <c r="J4" s="7"/>
      <c r="K4" s="7"/>
      <c r="L4" s="7"/>
      <c r="M4" s="7"/>
      <c r="N4" s="45"/>
    </row>
    <row r="5" spans="2:17" x14ac:dyDescent="0.2">
      <c r="B5" s="142" t="s">
        <v>179</v>
      </c>
      <c r="C5" s="43"/>
      <c r="D5" s="43"/>
      <c r="E5" s="43"/>
      <c r="F5" s="43"/>
      <c r="G5" s="49"/>
      <c r="I5" s="177"/>
      <c r="J5" s="7"/>
      <c r="K5" s="7"/>
      <c r="L5" s="7"/>
      <c r="M5" s="7"/>
      <c r="N5" s="45"/>
    </row>
    <row r="6" spans="2:17" x14ac:dyDescent="0.2">
      <c r="B6" s="143"/>
      <c r="C6" s="43"/>
      <c r="D6" s="43"/>
      <c r="E6" s="43"/>
      <c r="F6" s="43"/>
      <c r="G6" s="49"/>
      <c r="I6" s="177"/>
      <c r="J6" s="7"/>
      <c r="K6" s="7"/>
      <c r="L6" s="7"/>
      <c r="M6" s="7"/>
      <c r="N6" s="45"/>
    </row>
    <row r="7" spans="2:17" x14ac:dyDescent="0.2">
      <c r="B7" s="199" t="str">
        <f>[1]Historicals!B40</f>
        <v>Stream 1</v>
      </c>
      <c r="C7" s="88"/>
      <c r="D7" s="183">
        <f>C7*(1+K7)</f>
        <v>0</v>
      </c>
      <c r="E7" s="183">
        <f t="shared" ref="E7:G10" si="0">D7*(1+L7)</f>
        <v>0</v>
      </c>
      <c r="F7" s="183">
        <f t="shared" si="0"/>
        <v>0</v>
      </c>
      <c r="G7" s="114">
        <f t="shared" si="0"/>
        <v>0</v>
      </c>
      <c r="I7" s="177" t="str">
        <f>B7</f>
        <v>Stream 1</v>
      </c>
      <c r="J7" s="88"/>
      <c r="K7" s="71"/>
      <c r="L7" s="71"/>
      <c r="M7" s="71"/>
      <c r="N7" s="72"/>
      <c r="P7" s="244" t="s">
        <v>220</v>
      </c>
      <c r="Q7" s="246"/>
    </row>
    <row r="8" spans="2:17" x14ac:dyDescent="0.2">
      <c r="B8" s="199" t="str">
        <f>[1]Historicals!B41</f>
        <v>Stream 2</v>
      </c>
      <c r="C8" s="88"/>
      <c r="D8" s="183">
        <f t="shared" ref="D8:D10" si="1">C8*(1+K8)</f>
        <v>0</v>
      </c>
      <c r="E8" s="183">
        <f t="shared" si="0"/>
        <v>0</v>
      </c>
      <c r="F8" s="183">
        <f t="shared" si="0"/>
        <v>0</v>
      </c>
      <c r="G8" s="114">
        <f t="shared" si="0"/>
        <v>0</v>
      </c>
      <c r="I8" s="177" t="str">
        <f t="shared" ref="I8:I15" si="2">B8</f>
        <v>Stream 2</v>
      </c>
      <c r="J8" s="88"/>
      <c r="K8" s="71"/>
      <c r="L8" s="71"/>
      <c r="M8" s="71"/>
      <c r="N8" s="72"/>
      <c r="P8" s="135"/>
      <c r="Q8" s="63" t="s">
        <v>221</v>
      </c>
    </row>
    <row r="9" spans="2:17" x14ac:dyDescent="0.2">
      <c r="B9" s="199" t="str">
        <f>[1]Historicals!B42</f>
        <v>Stream 3</v>
      </c>
      <c r="C9" s="88"/>
      <c r="D9" s="183">
        <f t="shared" si="1"/>
        <v>0</v>
      </c>
      <c r="E9" s="183">
        <f t="shared" si="0"/>
        <v>0</v>
      </c>
      <c r="F9" s="183">
        <f t="shared" si="0"/>
        <v>0</v>
      </c>
      <c r="G9" s="114">
        <f t="shared" si="0"/>
        <v>0</v>
      </c>
      <c r="I9" s="177" t="str">
        <f t="shared" si="2"/>
        <v>Stream 3</v>
      </c>
      <c r="J9" s="88"/>
      <c r="K9" s="71"/>
      <c r="L9" s="71"/>
      <c r="M9" s="71"/>
      <c r="N9" s="72"/>
      <c r="P9" s="64"/>
      <c r="Q9" s="63" t="s">
        <v>218</v>
      </c>
    </row>
    <row r="10" spans="2:17" x14ac:dyDescent="0.2">
      <c r="B10" s="199" t="str">
        <f>[1]Historicals!B43</f>
        <v>Stream 4</v>
      </c>
      <c r="C10" s="88"/>
      <c r="D10" s="183">
        <f t="shared" si="1"/>
        <v>0</v>
      </c>
      <c r="E10" s="183">
        <f t="shared" si="0"/>
        <v>0</v>
      </c>
      <c r="F10" s="183">
        <f t="shared" si="0"/>
        <v>0</v>
      </c>
      <c r="G10" s="114">
        <f t="shared" si="0"/>
        <v>0</v>
      </c>
      <c r="I10" s="177" t="str">
        <f t="shared" si="2"/>
        <v>Stream 4</v>
      </c>
      <c r="J10" s="88"/>
      <c r="K10" s="71"/>
      <c r="L10" s="71"/>
      <c r="M10" s="71"/>
      <c r="N10" s="72"/>
      <c r="P10" s="65"/>
      <c r="Q10" s="35" t="s">
        <v>219</v>
      </c>
    </row>
    <row r="11" spans="2:17" x14ac:dyDescent="0.2">
      <c r="B11" s="143"/>
      <c r="C11" s="44"/>
      <c r="D11" s="44"/>
      <c r="E11" s="44"/>
      <c r="F11" s="44"/>
      <c r="G11" s="51"/>
      <c r="I11" s="177"/>
      <c r="J11" s="7"/>
      <c r="K11" s="7"/>
      <c r="L11" s="7"/>
      <c r="M11" s="7"/>
      <c r="N11" s="45"/>
    </row>
    <row r="12" spans="2:17" x14ac:dyDescent="0.2">
      <c r="B12" s="142" t="s">
        <v>178</v>
      </c>
      <c r="C12" s="69">
        <f>SUM(C7:C10)</f>
        <v>0</v>
      </c>
      <c r="D12" s="69">
        <f t="shared" ref="D12:G12" si="3">SUM(D7:D10)</f>
        <v>0</v>
      </c>
      <c r="E12" s="69">
        <f t="shared" si="3"/>
        <v>0</v>
      </c>
      <c r="F12" s="69">
        <f t="shared" si="3"/>
        <v>0</v>
      </c>
      <c r="G12" s="70">
        <f t="shared" si="3"/>
        <v>0</v>
      </c>
      <c r="I12" s="177"/>
      <c r="J12" s="7"/>
      <c r="K12" s="7"/>
      <c r="L12" s="7"/>
      <c r="M12" s="7"/>
      <c r="N12" s="45"/>
    </row>
    <row r="13" spans="2:17" x14ac:dyDescent="0.2">
      <c r="B13" s="143"/>
      <c r="C13" s="43"/>
      <c r="D13" s="43"/>
      <c r="E13" s="43"/>
      <c r="F13" s="43"/>
      <c r="G13" s="49"/>
      <c r="I13" s="177"/>
      <c r="J13" s="7"/>
      <c r="K13" s="7"/>
      <c r="L13" s="7"/>
      <c r="M13" s="7"/>
      <c r="N13" s="45"/>
    </row>
    <row r="14" spans="2:17" x14ac:dyDescent="0.2">
      <c r="B14" s="143" t="s">
        <v>205</v>
      </c>
      <c r="C14" s="88"/>
      <c r="D14" s="183">
        <f t="shared" ref="D14" si="4">C14*(1+K14)</f>
        <v>0</v>
      </c>
      <c r="E14" s="183">
        <f t="shared" ref="E14" si="5">D14*(1+L14)</f>
        <v>0</v>
      </c>
      <c r="F14" s="183">
        <f t="shared" ref="F14" si="6">E14*(1+M14)</f>
        <v>0</v>
      </c>
      <c r="G14" s="114">
        <f t="shared" ref="G14" si="7">F14*(1+N14)</f>
        <v>0</v>
      </c>
      <c r="I14" s="177" t="str">
        <f t="shared" si="2"/>
        <v>Other Income</v>
      </c>
      <c r="J14" s="88"/>
      <c r="K14" s="181"/>
      <c r="L14" s="181"/>
      <c r="M14" s="181"/>
      <c r="N14" s="182"/>
    </row>
    <row r="15" spans="2:17" x14ac:dyDescent="0.2">
      <c r="B15" s="143" t="s">
        <v>212</v>
      </c>
      <c r="C15" s="88"/>
      <c r="D15" s="183">
        <f t="shared" ref="D15" si="8">C15*(1+K15)</f>
        <v>0</v>
      </c>
      <c r="E15" s="183">
        <f t="shared" ref="E15" si="9">D15*(1+L15)</f>
        <v>0</v>
      </c>
      <c r="F15" s="183">
        <f t="shared" ref="F15" si="10">E15*(1+M15)</f>
        <v>0</v>
      </c>
      <c r="G15" s="114">
        <f t="shared" ref="G15" si="11">F15*(1+N15)</f>
        <v>0</v>
      </c>
      <c r="I15" s="177" t="str">
        <f t="shared" si="2"/>
        <v xml:space="preserve">Realised Foreign Exchange Gain/(Loss) </v>
      </c>
      <c r="J15" s="88"/>
      <c r="K15" s="181"/>
      <c r="L15" s="181"/>
      <c r="M15" s="181"/>
      <c r="N15" s="182"/>
    </row>
    <row r="16" spans="2:17" ht="15.75" thickBot="1" x14ac:dyDescent="0.25">
      <c r="B16" s="205"/>
      <c r="C16" s="48"/>
      <c r="D16" s="48"/>
      <c r="E16" s="48"/>
      <c r="F16" s="48"/>
      <c r="G16" s="50"/>
      <c r="I16" s="25"/>
      <c r="J16" s="21"/>
      <c r="K16" s="21"/>
      <c r="L16" s="21"/>
      <c r="M16" s="21"/>
      <c r="N16" s="184"/>
    </row>
    <row r="21" spans="2:2" s="32" customFormat="1" x14ac:dyDescent="0.2">
      <c r="B21" s="154" t="s">
        <v>176</v>
      </c>
    </row>
  </sheetData>
  <mergeCells count="3">
    <mergeCell ref="C2:G2"/>
    <mergeCell ref="I2:N2"/>
    <mergeCell ref="P7:Q7"/>
  </mergeCells>
  <phoneticPr fontId="3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showGridLines="0" topLeftCell="B1" workbookViewId="0">
      <selection activeCell="B2" sqref="B2"/>
    </sheetView>
  </sheetViews>
  <sheetFormatPr defaultRowHeight="15" x14ac:dyDescent="0.2"/>
  <cols>
    <col min="1" max="1" width="0" hidden="1" customWidth="1"/>
    <col min="2" max="2" width="29.99609375" style="155" bestFit="1" customWidth="1"/>
    <col min="3" max="4" width="11.56640625" bestFit="1" customWidth="1"/>
    <col min="5" max="7" width="13.44921875" bestFit="1" customWidth="1"/>
    <col min="9" max="9" width="30.1328125" bestFit="1" customWidth="1"/>
  </cols>
  <sheetData>
    <row r="1" spans="2:14" x14ac:dyDescent="0.2">
      <c r="B1" s="139" t="s">
        <v>175</v>
      </c>
    </row>
    <row r="2" spans="2:14" ht="15.75" thickBot="1" x14ac:dyDescent="0.25">
      <c r="C2" s="247" t="s">
        <v>59</v>
      </c>
      <c r="D2" s="247"/>
      <c r="E2" s="247"/>
      <c r="F2" s="247"/>
      <c r="G2" s="247"/>
    </row>
    <row r="3" spans="2:14" x14ac:dyDescent="0.2">
      <c r="B3" s="141" t="s">
        <v>4</v>
      </c>
      <c r="C3" s="19" t="s">
        <v>238</v>
      </c>
      <c r="D3" s="19" t="s">
        <v>239</v>
      </c>
      <c r="E3" s="19" t="s">
        <v>240</v>
      </c>
      <c r="F3" s="19" t="s">
        <v>241</v>
      </c>
      <c r="G3" s="20" t="s">
        <v>242</v>
      </c>
      <c r="I3" s="176" t="s">
        <v>233</v>
      </c>
      <c r="J3" s="19" t="s">
        <v>238</v>
      </c>
      <c r="K3" s="19" t="s">
        <v>239</v>
      </c>
      <c r="L3" s="19" t="s">
        <v>240</v>
      </c>
      <c r="M3" s="19" t="s">
        <v>241</v>
      </c>
      <c r="N3" s="20" t="s">
        <v>242</v>
      </c>
    </row>
    <row r="4" spans="2:14" x14ac:dyDescent="0.2">
      <c r="B4" s="143" t="s">
        <v>119</v>
      </c>
      <c r="C4" s="117"/>
      <c r="D4" s="113">
        <f t="shared" ref="D4:G4" si="0">+C8</f>
        <v>0</v>
      </c>
      <c r="E4" s="113">
        <f t="shared" si="0"/>
        <v>0</v>
      </c>
      <c r="F4" s="113">
        <f t="shared" si="0"/>
        <v>0</v>
      </c>
      <c r="G4" s="114">
        <f t="shared" si="0"/>
        <v>0</v>
      </c>
      <c r="I4" s="177"/>
      <c r="J4" s="7"/>
      <c r="K4" s="7"/>
      <c r="L4" s="7"/>
      <c r="M4" s="7"/>
      <c r="N4" s="45"/>
    </row>
    <row r="5" spans="2:14" x14ac:dyDescent="0.2">
      <c r="B5" s="143" t="s">
        <v>120</v>
      </c>
      <c r="C5" s="179"/>
      <c r="D5" s="183">
        <f t="shared" ref="D5:G7" si="1">C5*(1+K5)</f>
        <v>0</v>
      </c>
      <c r="E5" s="183">
        <f t="shared" si="1"/>
        <v>0</v>
      </c>
      <c r="F5" s="183">
        <f t="shared" si="1"/>
        <v>0</v>
      </c>
      <c r="G5" s="114">
        <f t="shared" si="1"/>
        <v>0</v>
      </c>
      <c r="I5" s="177" t="str">
        <f>B5</f>
        <v>Additions</v>
      </c>
      <c r="J5" s="179"/>
      <c r="K5" s="71"/>
      <c r="L5" s="71"/>
      <c r="M5" s="71"/>
      <c r="N5" s="72"/>
    </row>
    <row r="6" spans="2:14" x14ac:dyDescent="0.2">
      <c r="B6" s="143" t="s">
        <v>207</v>
      </c>
      <c r="C6" s="179"/>
      <c r="D6" s="183">
        <f t="shared" si="1"/>
        <v>0</v>
      </c>
      <c r="E6" s="183">
        <f t="shared" si="1"/>
        <v>0</v>
      </c>
      <c r="F6" s="183">
        <f t="shared" si="1"/>
        <v>0</v>
      </c>
      <c r="G6" s="114">
        <f t="shared" si="1"/>
        <v>0</v>
      </c>
      <c r="I6" s="177" t="str">
        <f>B6</f>
        <v>Additions - Intangible</v>
      </c>
      <c r="J6" s="179"/>
      <c r="K6" s="71"/>
      <c r="L6" s="71"/>
      <c r="M6" s="71"/>
      <c r="N6" s="72"/>
    </row>
    <row r="7" spans="2:14" x14ac:dyDescent="0.2">
      <c r="B7" s="143" t="s">
        <v>121</v>
      </c>
      <c r="C7" s="179"/>
      <c r="D7" s="183">
        <f t="shared" si="1"/>
        <v>0</v>
      </c>
      <c r="E7" s="183">
        <f t="shared" si="1"/>
        <v>0</v>
      </c>
      <c r="F7" s="183">
        <f t="shared" si="1"/>
        <v>0</v>
      </c>
      <c r="G7" s="114">
        <f>F7*(1+N7)</f>
        <v>0</v>
      </c>
      <c r="I7" s="177" t="str">
        <f>B7</f>
        <v>Deletions</v>
      </c>
      <c r="J7" s="179"/>
      <c r="K7" s="71"/>
      <c r="L7" s="71"/>
      <c r="M7" s="71"/>
      <c r="N7" s="72"/>
    </row>
    <row r="8" spans="2:14" x14ac:dyDescent="0.2">
      <c r="B8" s="231" t="s">
        <v>122</v>
      </c>
      <c r="C8" s="113">
        <f t="shared" ref="C8:G8" si="2">+C4+C5+C6-C7</f>
        <v>0</v>
      </c>
      <c r="D8" s="113">
        <f t="shared" si="2"/>
        <v>0</v>
      </c>
      <c r="E8" s="113">
        <f t="shared" si="2"/>
        <v>0</v>
      </c>
      <c r="F8" s="113">
        <f t="shared" si="2"/>
        <v>0</v>
      </c>
      <c r="G8" s="114">
        <f t="shared" si="2"/>
        <v>0</v>
      </c>
      <c r="I8" s="177"/>
      <c r="J8" s="7"/>
      <c r="K8" s="7"/>
      <c r="L8" s="7"/>
      <c r="M8" s="7"/>
      <c r="N8" s="45"/>
    </row>
    <row r="9" spans="2:14" x14ac:dyDescent="0.2">
      <c r="B9" s="143" t="s">
        <v>123</v>
      </c>
      <c r="C9" s="113">
        <f>+C11</f>
        <v>0</v>
      </c>
      <c r="D9" s="113">
        <f t="shared" ref="D9:G9" si="3">+C9+D11</f>
        <v>0</v>
      </c>
      <c r="E9" s="113">
        <f t="shared" si="3"/>
        <v>0</v>
      </c>
      <c r="F9" s="113">
        <f t="shared" si="3"/>
        <v>0</v>
      </c>
      <c r="G9" s="114">
        <f t="shared" si="3"/>
        <v>0</v>
      </c>
      <c r="I9" s="177"/>
      <c r="J9" s="7"/>
      <c r="K9" s="7"/>
      <c r="L9" s="7"/>
      <c r="M9" s="7"/>
      <c r="N9" s="45"/>
    </row>
    <row r="10" spans="2:14" x14ac:dyDescent="0.2">
      <c r="B10" s="231" t="s">
        <v>124</v>
      </c>
      <c r="C10" s="120">
        <f>+C8-C9</f>
        <v>0</v>
      </c>
      <c r="D10" s="120">
        <f t="shared" ref="D10:G10" si="4">+D8-D9</f>
        <v>0</v>
      </c>
      <c r="E10" s="120">
        <f t="shared" si="4"/>
        <v>0</v>
      </c>
      <c r="F10" s="120">
        <f t="shared" si="4"/>
        <v>0</v>
      </c>
      <c r="G10" s="121">
        <f t="shared" si="4"/>
        <v>0</v>
      </c>
      <c r="I10" s="177"/>
      <c r="J10" s="7"/>
      <c r="K10" s="7"/>
      <c r="L10" s="7"/>
      <c r="M10" s="7"/>
      <c r="N10" s="45"/>
    </row>
    <row r="11" spans="2:14" x14ac:dyDescent="0.2">
      <c r="B11" s="231" t="s">
        <v>125</v>
      </c>
      <c r="C11" s="113">
        <f>+(C4+C5+C6-C7)*C13</f>
        <v>0</v>
      </c>
      <c r="D11" s="113">
        <f>+(C10+D5+D6-D7)*D13</f>
        <v>0</v>
      </c>
      <c r="E11" s="113">
        <f>+(D10+E5+E6-E7)*E13</f>
        <v>0</v>
      </c>
      <c r="F11" s="113">
        <f>+(E10+F5+F6-F7)*F13</f>
        <v>0</v>
      </c>
      <c r="G11" s="114">
        <f>+(F10+G5+G6-G7)*G13</f>
        <v>0</v>
      </c>
      <c r="I11" s="177"/>
      <c r="J11" s="7"/>
      <c r="K11" s="7"/>
      <c r="L11" s="7"/>
      <c r="M11" s="7"/>
      <c r="N11" s="45"/>
    </row>
    <row r="12" spans="2:14" x14ac:dyDescent="0.2">
      <c r="B12" s="143"/>
      <c r="C12" s="85"/>
      <c r="D12" s="85"/>
      <c r="E12" s="85"/>
      <c r="F12" s="85"/>
      <c r="G12" s="86"/>
      <c r="I12" s="177"/>
      <c r="J12" s="7"/>
      <c r="K12" s="7"/>
      <c r="L12" s="7"/>
      <c r="M12" s="7"/>
      <c r="N12" s="45"/>
    </row>
    <row r="13" spans="2:14" ht="15.75" thickBot="1" x14ac:dyDescent="0.25">
      <c r="B13" s="232" t="s">
        <v>243</v>
      </c>
      <c r="C13" s="83">
        <f>J13</f>
        <v>0</v>
      </c>
      <c r="D13" s="83">
        <f t="shared" ref="D13:F13" si="5">K13</f>
        <v>0</v>
      </c>
      <c r="E13" s="83">
        <f t="shared" si="5"/>
        <v>0</v>
      </c>
      <c r="F13" s="83">
        <f t="shared" si="5"/>
        <v>0</v>
      </c>
      <c r="G13" s="84">
        <f>N13</f>
        <v>0</v>
      </c>
      <c r="I13" s="178" t="str">
        <f>B13</f>
        <v>Average Depreciation Rate (%)</v>
      </c>
      <c r="J13" s="118"/>
      <c r="K13" s="118"/>
      <c r="L13" s="118"/>
      <c r="M13" s="118"/>
      <c r="N13" s="119"/>
    </row>
    <row r="19" spans="1:2" x14ac:dyDescent="0.2">
      <c r="A19" s="8"/>
      <c r="B19" s="233"/>
    </row>
    <row r="20" spans="1:2" x14ac:dyDescent="0.2">
      <c r="A20" s="8"/>
      <c r="B20" s="234"/>
    </row>
    <row r="21" spans="1:2" s="32" customFormat="1" x14ac:dyDescent="0.2">
      <c r="B21" s="154" t="s">
        <v>176</v>
      </c>
    </row>
    <row r="22" spans="1:2" x14ac:dyDescent="0.2">
      <c r="B22" s="235"/>
    </row>
    <row r="23" spans="1:2" x14ac:dyDescent="0.2">
      <c r="A23" s="8"/>
      <c r="B23" s="233"/>
    </row>
    <row r="24" spans="1:2" x14ac:dyDescent="0.2">
      <c r="A24" s="8"/>
      <c r="B24" s="234"/>
    </row>
    <row r="25" spans="1:2" x14ac:dyDescent="0.2">
      <c r="A25" s="9"/>
      <c r="B25" s="234"/>
    </row>
    <row r="26" spans="1:2" x14ac:dyDescent="0.2">
      <c r="A26" s="9"/>
      <c r="B26" s="234"/>
    </row>
    <row r="27" spans="1:2" x14ac:dyDescent="0.2">
      <c r="A27" s="9"/>
      <c r="B27" s="234"/>
    </row>
    <row r="28" spans="1:2" x14ac:dyDescent="0.2">
      <c r="A28" s="9"/>
      <c r="B28" s="234"/>
    </row>
    <row r="29" spans="1:2" x14ac:dyDescent="0.2">
      <c r="A29" s="9"/>
      <c r="B29" s="234"/>
    </row>
    <row r="30" spans="1:2" x14ac:dyDescent="0.2">
      <c r="A30" s="9"/>
      <c r="B30" s="234"/>
    </row>
    <row r="31" spans="1:2" x14ac:dyDescent="0.2">
      <c r="A31" s="9"/>
      <c r="B31" s="234"/>
    </row>
  </sheetData>
  <mergeCells count="1">
    <mergeCell ref="C2:G2"/>
  </mergeCells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Summary</vt:lpstr>
      <vt:lpstr>Charts</vt:lpstr>
      <vt:lpstr>Income Statement </vt:lpstr>
      <vt:lpstr>Balance Sheet</vt:lpstr>
      <vt:lpstr>Cash Flow Statement</vt:lpstr>
      <vt:lpstr>Expenses Projection</vt:lpstr>
      <vt:lpstr>Revenue Projections</vt:lpstr>
      <vt:lpstr>CAPEX Schedule </vt:lpstr>
      <vt:lpstr>Debt Schedule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Dharmesh</cp:lastModifiedBy>
  <cp:lastPrinted>2019-08-06T08:42:55Z</cp:lastPrinted>
  <dcterms:created xsi:type="dcterms:W3CDTF">2014-11-08T22:00:02Z</dcterms:created>
  <dcterms:modified xsi:type="dcterms:W3CDTF">2020-10-28T10:02:57Z</dcterms:modified>
</cp:coreProperties>
</file>