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Dany/portfolio/allocation/60:"/>
    </mc:Choice>
  </mc:AlternateContent>
  <xr:revisionPtr revIDLastSave="0" documentId="13_ncr:1_{2DC976B5-FEB7-4247-9B2A-42254DFB8EFA}" xr6:coauthVersionLast="47" xr6:coauthVersionMax="47" xr10:uidLastSave="{00000000-0000-0000-0000-000000000000}"/>
  <bookViews>
    <workbookView xWindow="0" yWindow="0" windowWidth="38400" windowHeight="21600" xr2:uid="{09AD307C-AFDD-734B-8A1F-F9F0177E6514}"/>
  </bookViews>
  <sheets>
    <sheet name="Alloc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2" i="1" l="1"/>
  <c r="J26" i="1"/>
  <c r="J14" i="1"/>
  <c r="J5" i="1"/>
  <c r="J29" i="1"/>
  <c r="J30" i="1"/>
  <c r="J31" i="1"/>
  <c r="K32" i="1"/>
  <c r="K31" i="1"/>
  <c r="K30" i="1"/>
  <c r="K29" i="1"/>
  <c r="J17" i="1"/>
  <c r="J18" i="1"/>
  <c r="J19" i="1"/>
  <c r="J20" i="1"/>
  <c r="J21" i="1"/>
  <c r="J22" i="1"/>
  <c r="J23" i="1"/>
  <c r="J24" i="1"/>
  <c r="J25" i="1"/>
  <c r="J8" i="1"/>
  <c r="J9" i="1"/>
  <c r="J10" i="1"/>
  <c r="J11" i="1"/>
  <c r="J12" i="1"/>
  <c r="J13" i="1"/>
  <c r="J3" i="1"/>
  <c r="J4" i="1"/>
  <c r="K5" i="1"/>
  <c r="K4" i="1"/>
  <c r="K3" i="1"/>
  <c r="K8" i="1"/>
  <c r="K9" i="1"/>
  <c r="K10" i="1"/>
  <c r="K11" i="1"/>
  <c r="K12" i="1"/>
  <c r="K13" i="1"/>
  <c r="K14" i="1"/>
  <c r="K26" i="1"/>
  <c r="K25" i="1"/>
  <c r="K24" i="1"/>
  <c r="K23" i="1"/>
  <c r="K22" i="1"/>
  <c r="K21" i="1"/>
  <c r="K20" i="1"/>
  <c r="K19" i="1"/>
  <c r="K18" i="1"/>
  <c r="K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<sst xmlns="http://schemas.openxmlformats.org/spreadsheetml/2006/main" count="109" uniqueCount="42">
  <si>
    <t>Asset Class</t>
  </si>
  <si>
    <t>Country</t>
  </si>
  <si>
    <t>Ticker</t>
  </si>
  <si>
    <t>Sector</t>
  </si>
  <si>
    <t>Currency</t>
  </si>
  <si>
    <t>Current Invested Amount</t>
  </si>
  <si>
    <t>United States</t>
  </si>
  <si>
    <t>USD</t>
  </si>
  <si>
    <t>Communication Services</t>
  </si>
  <si>
    <t>Information Technology</t>
  </si>
  <si>
    <t>Consumer Discretionary</t>
  </si>
  <si>
    <t>GOOGL</t>
  </si>
  <si>
    <t>AMZN</t>
  </si>
  <si>
    <t>AAPL</t>
  </si>
  <si>
    <t>APTV</t>
  </si>
  <si>
    <t>NKE</t>
  </si>
  <si>
    <t>Industry</t>
  </si>
  <si>
    <t>Interactive Media &amp; Services</t>
  </si>
  <si>
    <t>Internet &amp; Direct Marketing Retail</t>
  </si>
  <si>
    <t>Semiconductors</t>
  </si>
  <si>
    <t>Technology Hardware, Storage &amp; Peripherals</t>
  </si>
  <si>
    <t>Auto Parts &amp; Equipment</t>
  </si>
  <si>
    <t>Europe</t>
  </si>
  <si>
    <t>ASML</t>
  </si>
  <si>
    <t>Consumer Cyclical</t>
  </si>
  <si>
    <t>Footwear &amp; Accesories</t>
  </si>
  <si>
    <t>BABA</t>
  </si>
  <si>
    <t>Asia</t>
  </si>
  <si>
    <t>TSM</t>
  </si>
  <si>
    <t>TLT</t>
  </si>
  <si>
    <t>Fixed Income</t>
  </si>
  <si>
    <t>Long Government</t>
  </si>
  <si>
    <t>HYG</t>
  </si>
  <si>
    <t>High Yield Bond</t>
  </si>
  <si>
    <t>TIP</t>
  </si>
  <si>
    <t>Inflation-Protected Bond</t>
  </si>
  <si>
    <t>Government Bond</t>
  </si>
  <si>
    <t>Corporate Bond</t>
  </si>
  <si>
    <t>Amount</t>
  </si>
  <si>
    <t>%</t>
  </si>
  <si>
    <t>Public Equity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</si>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</sst>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0.0%"/>
    <numFmt numFmtId="165" formatCode="[$$-409]#,##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164" fontId="0" fillId="0" borderId="0" xfId="2" applyNumberFormat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P32"/>
  <sheetViews>
    <sheetView tabSelected="1" zoomScaleNormal="100" workbookViewId="0">
      <selection activeCell="D29" sqref="D29"/>
    </sheetView>
  </sheetViews>
  <sheetFormatPr baseColWidth="10" defaultRowHeight="16" x14ac:dyDescent="0.2"/>
  <cols>
    <col min="2" max="2" width="12" bestFit="1" customWidth="1"/>
    <col min="3" max="3" width="21.5" bestFit="1" customWidth="1"/>
    <col min="4" max="4" width="21.5" customWidth="1"/>
    <col min="5" max="5" width="12.33203125" bestFit="1" customWidth="1"/>
    <col min="6" max="6" width="21.1640625" customWidth="1"/>
    <col min="9" max="9" width="38.5" bestFit="1" customWidth="1"/>
    <col min="10" max="10" width="13.83203125" customWidth="1"/>
  </cols>
  <sheetData>
    <row r="1" spans="1:16" x14ac:dyDescent="0.2">
      <c r="A1" t="s">
        <v>2</v>
      </c>
      <c r="B1" t="s">
        <v>0</v>
      </c>
      <c r="C1" t="s">
        <v>3</v>
      </c>
      <c r="D1" t="s">
        <v>16</v>
      </c>
      <c r="E1" t="s">
        <v>1</v>
      </c>
      <c r="F1" t="s">
        <v>5</v>
      </c>
      <c r="G1" t="s">
        <v>4</v>
      </c>
    </row>
    <row r="2" spans="1:16" x14ac:dyDescent="0.2">
      <c r="A2" t="s">
        <v>11</v>
      </c>
      <c r="B2" t="s">
        <v>40</v>
      </c>
      <c r="C2" t="s">
        <v>8</v>
      </c>
      <c r="D2" t="s">
        <v>17</v>
      </c>
      <c r="E2" t="s">
        <v>6</v>
      </c>
      <c r="F2" s="1">
        <v>630000</v>
      </c>
      <c r="G2" t="s">
        <v>7</v>
      </c>
      <c r="I2" t="s">
        <v>0</v>
      </c>
      <c r="J2" t="s">
        <v>38</v>
      </c>
      <c r="K2" t="s">
        <v>39</v>
      </c>
      <c r="L2" s="3"/>
    </row>
    <row r="3" spans="1:16" x14ac:dyDescent="0.2">
      <c r="A3" t="s">
        <v>12</v>
      </c>
      <c r="B3" t="s">
        <v>40</v>
      </c>
      <c r="C3" t="s">
        <v>10</v>
      </c>
      <c r="D3" t="s">
        <v>18</v>
      </c>
      <c r="E3" t="s">
        <v>6</v>
      </c>
      <c r="F3" s="1">
        <v>746000</v>
      </c>
      <c r="G3" t="s">
        <v>7</v>
      </c>
      <c r="I3" t="s">
        <v>40</v>
      </c>
      <c r="J3" s="4">
        <f>SUMIF(B:B,I3,F:F)</f>
        <v>4236000</v>
      </c>
      <c r="K3" s="3">
        <f>J3/$J$5</f>
        <v>0.60034013605442171</v>
      </c>
      <c r="L3" s="3"/>
    </row>
    <row r="4" spans="1:16" x14ac:dyDescent="0.2">
      <c r="A4" t="s">
        <v>13</v>
      </c>
      <c r="B4" t="s">
        <v>40</v>
      </c>
      <c r="C4" t="s">
        <v>9</v>
      </c>
      <c r="D4" t="s">
        <v>20</v>
      </c>
      <c r="E4" t="s">
        <v>6</v>
      </c>
      <c r="F4" s="1">
        <v>380000</v>
      </c>
      <c r="G4" t="s">
        <v>7</v>
      </c>
      <c r="I4" t="s">
        <v>30</v>
      </c>
      <c r="J4" s="4">
        <f>SUMIF(B:B,I4,F:F)</f>
        <v>2820000</v>
      </c>
      <c r="K4" s="3">
        <f>J4/$J$5</f>
        <v>0.39965986394557823</v>
      </c>
      <c r="L4" s="3"/>
    </row>
    <row r="5" spans="1:16" x14ac:dyDescent="0.2">
      <c r="A5" t="s">
        <v>14</v>
      </c>
      <c r="B5" t="s">
        <v>40</v>
      </c>
      <c r="C5" t="s">
        <v>10</v>
      </c>
      <c r="D5" t="s">
        <v>21</v>
      </c>
      <c r="E5" t="s">
        <v>6</v>
      </c>
      <c r="F5" s="1">
        <v>429000</v>
      </c>
      <c r="G5" t="s">
        <v>7</v>
      </c>
      <c r="I5" t="s">
        <v>41</v>
      </c>
      <c r="J5" s="4">
        <f>SUM(J3:J4)</f>
        <v>7056000</v>
      </c>
      <c r="K5" s="3">
        <f>J5/$J$5</f>
        <v>1</v>
      </c>
      <c r="P5" s="2"/>
    </row>
    <row r="6" spans="1:16" x14ac:dyDescent="0.2">
      <c r="A6" t="s">
        <v>23</v>
      </c>
      <c r="B6" t="s">
        <v>40</v>
      </c>
      <c r="C6" t="s">
        <v>9</v>
      </c>
      <c r="D6" t="s">
        <v>19</v>
      </c>
      <c r="E6" t="s">
        <v>22</v>
      </c>
      <c r="F6" s="1">
        <v>920000</v>
      </c>
      <c r="G6" t="s">
        <v>7</v>
      </c>
      <c r="P6" s="2"/>
    </row>
    <row r="7" spans="1:16" x14ac:dyDescent="0.2">
      <c r="A7" t="s">
        <v>15</v>
      </c>
      <c r="B7" t="s">
        <v>40</v>
      </c>
      <c r="C7" t="s">
        <v>24</v>
      </c>
      <c r="D7" t="s">
        <v>25</v>
      </c>
      <c r="E7" t="s">
        <v>22</v>
      </c>
      <c r="F7" s="1">
        <v>505000</v>
      </c>
      <c r="G7" t="s">
        <v>7</v>
      </c>
      <c r="I7" t="s">
        <v>3</v>
      </c>
      <c r="J7" t="s">
        <v>38</v>
      </c>
      <c r="K7" t="s">
        <v>39</v>
      </c>
    </row>
    <row r="8" spans="1:16" x14ac:dyDescent="0.2">
      <c r="A8" t="s">
        <v>26</v>
      </c>
      <c r="B8" t="s">
        <v>40</v>
      </c>
      <c r="C8" t="s">
        <v>24</v>
      </c>
      <c r="D8" t="s">
        <v>18</v>
      </c>
      <c r="E8" t="s">
        <v>27</v>
      </c>
      <c r="F8" s="1">
        <v>246000</v>
      </c>
      <c r="G8" t="s">
        <v>7</v>
      </c>
      <c r="I8" t="s">
        <v>8</v>
      </c>
      <c r="J8" s="4">
        <f t="shared" ref="J8:J13" si="0">SUMIF(C:C,I8,F:F)</f>
        <v>630000</v>
      </c>
      <c r="K8" s="3">
        <f t="shared" ref="K8:K14" si="1">J8/$J$14</f>
        <v>8.9285714285714288E-2</v>
      </c>
    </row>
    <row r="9" spans="1:16" x14ac:dyDescent="0.2">
      <c r="A9" t="s">
        <v>28</v>
      </c>
      <c r="B9" t="s">
        <v>40</v>
      </c>
      <c r="C9" t="s">
        <v>9</v>
      </c>
      <c r="D9" t="s">
        <v>19</v>
      </c>
      <c r="E9" t="s">
        <v>27</v>
      </c>
      <c r="F9" s="1">
        <v>380000</v>
      </c>
      <c r="G9" t="s">
        <v>7</v>
      </c>
      <c r="I9" t="s">
        <v>10</v>
      </c>
      <c r="J9" s="4">
        <f t="shared" si="0"/>
        <v>1175000</v>
      </c>
      <c r="K9" s="3">
        <f t="shared" si="1"/>
        <v>0.16652494331065759</v>
      </c>
    </row>
    <row r="10" spans="1:16" x14ac:dyDescent="0.2">
      <c r="A10" t="s">
        <v>29</v>
      </c>
      <c r="B10" t="s">
        <v>30</v>
      </c>
      <c r="C10" t="s">
        <v>36</v>
      </c>
      <c r="D10" t="s">
        <v>31</v>
      </c>
      <c r="E10" t="s">
        <v>6</v>
      </c>
      <c r="F10" s="1">
        <v>1050000</v>
      </c>
      <c r="G10" t="s">
        <v>7</v>
      </c>
      <c r="I10" t="s">
        <v>9</v>
      </c>
      <c r="J10" s="4">
        <f t="shared" si="0"/>
        <v>1680000</v>
      </c>
      <c r="K10" s="3">
        <f t="shared" si="1"/>
        <v>0.23809523809523808</v>
      </c>
    </row>
    <row r="11" spans="1:16" x14ac:dyDescent="0.2">
      <c r="A11" t="s">
        <v>32</v>
      </c>
      <c r="B11" t="s">
        <v>30</v>
      </c>
      <c r="C11" t="s">
        <v>37</v>
      </c>
      <c r="D11" t="s">
        <v>33</v>
      </c>
      <c r="E11" t="s">
        <v>6</v>
      </c>
      <c r="F11" s="1">
        <v>770000</v>
      </c>
      <c r="G11" t="s">
        <v>7</v>
      </c>
      <c r="I11" t="s">
        <v>24</v>
      </c>
      <c r="J11" s="4">
        <f t="shared" si="0"/>
        <v>751000</v>
      </c>
      <c r="K11" s="3">
        <f t="shared" si="1"/>
        <v>0.10643424036281179</v>
      </c>
    </row>
    <row r="12" spans="1:16" x14ac:dyDescent="0.2">
      <c r="A12" t="s">
        <v>34</v>
      </c>
      <c r="B12" t="s">
        <v>30</v>
      </c>
      <c r="C12" t="s">
        <v>36</v>
      </c>
      <c r="D12" t="s">
        <v>35</v>
      </c>
      <c r="E12" t="s">
        <v>6</v>
      </c>
      <c r="F12" s="1">
        <v>1000000</v>
      </c>
      <c r="G12" t="s">
        <v>7</v>
      </c>
      <c r="I12" t="s">
        <v>36</v>
      </c>
      <c r="J12" s="4">
        <f t="shared" si="0"/>
        <v>2050000</v>
      </c>
      <c r="K12" s="3">
        <f t="shared" si="1"/>
        <v>0.2905328798185941</v>
      </c>
    </row>
    <row r="13" spans="1:16" x14ac:dyDescent="0.2">
      <c r="I13" t="s">
        <v>37</v>
      </c>
      <c r="J13" s="4">
        <f t="shared" si="0"/>
        <v>770000</v>
      </c>
      <c r="K13" s="3">
        <f t="shared" si="1"/>
        <v>0.10912698412698413</v>
      </c>
    </row>
    <row r="14" spans="1:16" x14ac:dyDescent="0.2">
      <c r="I14" t="s">
        <v>41</v>
      </c>
      <c r="J14" s="4">
        <f>SUM(J8:J13)</f>
        <v>7056000</v>
      </c>
      <c r="K14" s="3">
        <f t="shared" si="1"/>
        <v>1</v>
      </c>
    </row>
    <row r="16" spans="1:16" x14ac:dyDescent="0.2">
      <c r="I16" t="s">
        <v>16</v>
      </c>
      <c r="J16" t="s">
        <v>38</v>
      </c>
      <c r="K16" t="s">
        <v>39</v>
      </c>
    </row>
    <row r="17" spans="9:11" x14ac:dyDescent="0.2">
      <c r="I17" t="s">
        <v>17</v>
      </c>
      <c r="J17" s="4">
        <f t="shared" ref="J17:J25" si="2">SUMIF(D:D,I17,F:F)</f>
        <v>630000</v>
      </c>
      <c r="K17" s="3">
        <f t="shared" ref="K17:K26" si="3">J17/$J$26</f>
        <v>8.9285714285714288E-2</v>
      </c>
    </row>
    <row r="18" spans="9:11" x14ac:dyDescent="0.2">
      <c r="I18" t="s">
        <v>18</v>
      </c>
      <c r="J18" s="4">
        <f t="shared" si="2"/>
        <v>992000</v>
      </c>
      <c r="K18" s="3">
        <f t="shared" si="3"/>
        <v>0.14058956916099774</v>
      </c>
    </row>
    <row r="19" spans="9:11" x14ac:dyDescent="0.2">
      <c r="I19" t="s">
        <v>20</v>
      </c>
      <c r="J19" s="4">
        <f t="shared" si="2"/>
        <v>380000</v>
      </c>
      <c r="K19" s="3">
        <f t="shared" si="3"/>
        <v>5.3854875283446714E-2</v>
      </c>
    </row>
    <row r="20" spans="9:11" x14ac:dyDescent="0.2">
      <c r="I20" t="s">
        <v>21</v>
      </c>
      <c r="J20" s="4">
        <f t="shared" si="2"/>
        <v>429000</v>
      </c>
      <c r="K20" s="3">
        <f t="shared" si="3"/>
        <v>6.0799319727891155E-2</v>
      </c>
    </row>
    <row r="21" spans="9:11" x14ac:dyDescent="0.2">
      <c r="I21" t="s">
        <v>19</v>
      </c>
      <c r="J21" s="4">
        <f t="shared" si="2"/>
        <v>1300000</v>
      </c>
      <c r="K21" s="3">
        <f t="shared" si="3"/>
        <v>0.18424036281179137</v>
      </c>
    </row>
    <row r="22" spans="9:11" x14ac:dyDescent="0.2">
      <c r="I22" t="s">
        <v>25</v>
      </c>
      <c r="J22" s="4">
        <f t="shared" si="2"/>
        <v>505000</v>
      </c>
      <c r="K22" s="3">
        <f t="shared" si="3"/>
        <v>7.1570294784580504E-2</v>
      </c>
    </row>
    <row r="23" spans="9:11" x14ac:dyDescent="0.2">
      <c r="I23" t="s">
        <v>31</v>
      </c>
      <c r="J23" s="4">
        <f t="shared" si="2"/>
        <v>1050000</v>
      </c>
      <c r="K23" s="3">
        <f t="shared" si="3"/>
        <v>0.14880952380952381</v>
      </c>
    </row>
    <row r="24" spans="9:11" x14ac:dyDescent="0.2">
      <c r="I24" t="s">
        <v>33</v>
      </c>
      <c r="J24" s="4">
        <f t="shared" si="2"/>
        <v>770000</v>
      </c>
      <c r="K24" s="3">
        <f t="shared" si="3"/>
        <v>0.10912698412698413</v>
      </c>
    </row>
    <row r="25" spans="9:11" x14ac:dyDescent="0.2">
      <c r="I25" t="s">
        <v>35</v>
      </c>
      <c r="J25" s="4">
        <f t="shared" si="2"/>
        <v>1000000</v>
      </c>
      <c r="K25" s="3">
        <f t="shared" si="3"/>
        <v>0.14172335600907029</v>
      </c>
    </row>
    <row r="26" spans="9:11" x14ac:dyDescent="0.2">
      <c r="I26" t="s">
        <v>41</v>
      </c>
      <c r="J26" s="4">
        <f>SUM(J17:J25)</f>
        <v>7056000</v>
      </c>
      <c r="K26" s="3">
        <f t="shared" si="3"/>
        <v>1</v>
      </c>
    </row>
    <row r="28" spans="9:11" x14ac:dyDescent="0.2">
      <c r="I28" t="s">
        <v>1</v>
      </c>
      <c r="J28" t="s">
        <v>38</v>
      </c>
      <c r="K28" t="s">
        <v>39</v>
      </c>
    </row>
    <row r="29" spans="9:11" x14ac:dyDescent="0.2">
      <c r="I29" t="s">
        <v>6</v>
      </c>
      <c r="J29" s="4">
        <f>SUMIF(E:E,I29,F:F)</f>
        <v>5005000</v>
      </c>
      <c r="K29" s="3">
        <f>J29/$J$32</f>
        <v>0.70932539682539686</v>
      </c>
    </row>
    <row r="30" spans="9:11" x14ac:dyDescent="0.2">
      <c r="I30" t="s">
        <v>22</v>
      </c>
      <c r="J30" s="4">
        <f>SUMIF(E:E,I30,F:F)</f>
        <v>1425000</v>
      </c>
      <c r="K30" s="3">
        <f>J30/$J$32</f>
        <v>0.20195578231292516</v>
      </c>
    </row>
    <row r="31" spans="9:11" x14ac:dyDescent="0.2">
      <c r="I31" t="s">
        <v>27</v>
      </c>
      <c r="J31" s="4">
        <f>SUMIF(E:E,I31,F:F)</f>
        <v>626000</v>
      </c>
      <c r="K31" s="3">
        <f>J31/$J$32</f>
        <v>8.8718820861678011E-2</v>
      </c>
    </row>
    <row r="32" spans="9:11" x14ac:dyDescent="0.2">
      <c r="I32" t="s">
        <v>41</v>
      </c>
      <c r="J32" s="4">
        <f>SUM(J29:J31)</f>
        <v>7056000</v>
      </c>
      <c r="K32" s="3">
        <f>J32/$J$32</f>
        <v>1</v>
      </c>
    </row>
  </sheetData>
  <conditionalFormatting sqref="K8:K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K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2022-04-26T11:11:12Z</dcterms:modified>
</cp:coreProperties>
</file>