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enbouma/Documents/OpenBB Dany/portfolio/allocation/"/>
    </mc:Choice>
  </mc:AlternateContent>
  <xr:revisionPtr revIDLastSave="0" documentId="13_ncr:1_{6A5C900C-AB14-7348-A616-9A90C3D4DE8B}" xr6:coauthVersionLast="47" xr6:coauthVersionMax="47" xr10:uidLastSave="{00000000-0000-0000-0000-000000000000}"/>
  <bookViews>
    <workbookView xWindow="0" yWindow="0" windowWidth="38400" windowHeight="21600" xr2:uid="{09AD307C-AFDD-734B-8A1F-F9F0177E6514}"/>
  </bookViews>
  <sheets>
    <sheet name="Allocation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2" i="1" l="1"/>
  <c r="J18" i="1"/>
  <c r="J4" i="1"/>
  <c r="J9" i="1"/>
  <c r="J17" i="1"/>
  <c r="K17" i="1"/>
  <c r="J7" i="1"/>
  <c r="J8" i="1"/>
  <c r="J21" i="1"/>
  <c r="J12" i="1"/>
  <c r="J13" i="1"/>
  <c r="J14" i="1"/>
  <c r="J15" i="1"/>
  <c r="J16" i="1"/>
  <c r="K15" i="1"/>
  <c r="K16" i="1"/>
  <c r="K18" i="1"/>
  <c r="K14" i="1"/>
  <c r="K13" i="1"/>
  <c r="K12" i="1"/>
  <c r="J3" i="1"/>
  <c r="K22" i="1"/>
  <c r="K21" i="1"/>
  <c r="K8" i="1"/>
  <c r="K7" i="1"/>
  <c r="K9" i="1"/>
  <c r="K4" i="1"/>
  <c r="K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63992D-51C9-1343-8DB8-5BE20C190F10}" keepAlive="1" name="Query - constituents" description="Connection to the 'constituents' query in the workbook." type="5" refreshedVersion="0" background="1">
    <dbPr connection="Provider=Microsoft.Mashup.OleDb.1;Data Source=$Workbook$;Location=constituents;Extended Properties=&quot;&quot;" command="SELECT * FROM [constituents]"/>
  </connection>
</connections>
</file>

<file path=xl/sharedStrings.xml><?xml version="1.0" encoding="utf-8"?>
<sst xmlns="http://schemas.openxmlformats.org/spreadsheetml/2006/main" count="69" uniqueCount="26">
  <si>
    <t>Asset Class</t>
  </si>
  <si>
    <t>Country</t>
  </si>
  <si>
    <t>Ticker</t>
  </si>
  <si>
    <t>Sector</t>
  </si>
  <si>
    <t>Currency</t>
  </si>
  <si>
    <t>Current Invested Amount</t>
  </si>
  <si>
    <t>United States</t>
  </si>
  <si>
    <t>USD</t>
  </si>
  <si>
    <t>Industry</t>
  </si>
  <si>
    <t>TLT</t>
  </si>
  <si>
    <t>Fixed Income</t>
  </si>
  <si>
    <t>Long Government</t>
  </si>
  <si>
    <t>HYG</t>
  </si>
  <si>
    <t>High Yield Bond</t>
  </si>
  <si>
    <t>TIP</t>
  </si>
  <si>
    <t>Inflation-Protected Bond</t>
  </si>
  <si>
    <t>LQD</t>
  </si>
  <si>
    <t>Corporate Bond</t>
  </si>
  <si>
    <t>SHY</t>
  </si>
  <si>
    <t>Short Government</t>
  </si>
  <si>
    <t>AGG</t>
  </si>
  <si>
    <t>Intermediate-Term Bond</t>
  </si>
  <si>
    <t>Government Bond</t>
  </si>
  <si>
    <t>Amount</t>
  </si>
  <si>
    <t>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</si>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</sst>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€&quot;\ * #,##0.00_ ;_ &quot;€&quot;\ * \-#,##0.00_ ;_ &quot;€&quot;\ * &quot;-&quot;??_ ;_ @_ "/>
    <numFmt numFmtId="164" formatCode="[$$-409]#,##0"/>
    <numFmt numFmtId="165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164" fontId="0" fillId="0" borderId="0" xfId="0" applyNumberFormat="1"/>
    <xf numFmtId="165" fontId="0" fillId="0" borderId="0" xfId="2" applyNumberFormat="1" applyFont="1"/>
  </cellXfs>
  <cellStyles count="3">
    <cellStyle name="Currency" xfId="1" builtinId="4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6F62-AF81-9E4D-96B0-03BD76BF955E}">
  <dimension ref="A1:K27"/>
  <sheetViews>
    <sheetView tabSelected="1" zoomScaleNormal="100" workbookViewId="0">
      <selection activeCell="D20" sqref="D20"/>
    </sheetView>
  </sheetViews>
  <sheetFormatPr baseColWidth="10" defaultRowHeight="16" x14ac:dyDescent="0.2"/>
  <cols>
    <col min="2" max="2" width="12" bestFit="1" customWidth="1"/>
    <col min="3" max="3" width="21.5" bestFit="1" customWidth="1"/>
    <col min="4" max="4" width="21.5" customWidth="1"/>
    <col min="5" max="5" width="12.33203125" bestFit="1" customWidth="1"/>
    <col min="6" max="6" width="21.1640625" customWidth="1"/>
    <col min="9" max="9" width="38.5" bestFit="1" customWidth="1"/>
    <col min="10" max="10" width="13.83203125" customWidth="1"/>
  </cols>
  <sheetData>
    <row r="1" spans="1:11" x14ac:dyDescent="0.2">
      <c r="A1" t="s">
        <v>2</v>
      </c>
      <c r="B1" t="s">
        <v>0</v>
      </c>
      <c r="C1" t="s">
        <v>3</v>
      </c>
      <c r="D1" t="s">
        <v>8</v>
      </c>
      <c r="E1" t="s">
        <v>1</v>
      </c>
      <c r="F1" t="s">
        <v>5</v>
      </c>
      <c r="G1" t="s">
        <v>4</v>
      </c>
    </row>
    <row r="2" spans="1:11" x14ac:dyDescent="0.2">
      <c r="A2" t="s">
        <v>9</v>
      </c>
      <c r="B2" t="s">
        <v>10</v>
      </c>
      <c r="C2" t="s">
        <v>22</v>
      </c>
      <c r="D2" t="s">
        <v>11</v>
      </c>
      <c r="E2" t="s">
        <v>6</v>
      </c>
      <c r="F2" s="1">
        <v>1050000</v>
      </c>
      <c r="G2" t="s">
        <v>7</v>
      </c>
      <c r="I2" t="s">
        <v>0</v>
      </c>
      <c r="J2" t="s">
        <v>23</v>
      </c>
      <c r="K2" t="s">
        <v>24</v>
      </c>
    </row>
    <row r="3" spans="1:11" x14ac:dyDescent="0.2">
      <c r="A3" t="s">
        <v>12</v>
      </c>
      <c r="B3" t="s">
        <v>10</v>
      </c>
      <c r="C3" t="s">
        <v>17</v>
      </c>
      <c r="D3" t="s">
        <v>13</v>
      </c>
      <c r="E3" t="s">
        <v>6</v>
      </c>
      <c r="F3" s="1">
        <v>770000</v>
      </c>
      <c r="G3" t="s">
        <v>7</v>
      </c>
      <c r="I3" t="s">
        <v>10</v>
      </c>
      <c r="J3" s="2">
        <f>SUMIF(B:B,I3,F:F)</f>
        <v>4070000</v>
      </c>
      <c r="K3" s="3">
        <f>J3/$J$4</f>
        <v>1</v>
      </c>
    </row>
    <row r="4" spans="1:11" x14ac:dyDescent="0.2">
      <c r="A4" t="s">
        <v>14</v>
      </c>
      <c r="B4" t="s">
        <v>10</v>
      </c>
      <c r="C4" t="s">
        <v>22</v>
      </c>
      <c r="D4" t="s">
        <v>15</v>
      </c>
      <c r="E4" t="s">
        <v>6</v>
      </c>
      <c r="F4" s="1">
        <v>1000000</v>
      </c>
      <c r="G4" t="s">
        <v>7</v>
      </c>
      <c r="I4" t="s">
        <v>25</v>
      </c>
      <c r="J4" s="2">
        <f>SUM(J3)</f>
        <v>4070000</v>
      </c>
      <c r="K4" s="3">
        <f>J4/$J$4</f>
        <v>1</v>
      </c>
    </row>
    <row r="5" spans="1:11" x14ac:dyDescent="0.2">
      <c r="A5" t="s">
        <v>16</v>
      </c>
      <c r="B5" t="s">
        <v>10</v>
      </c>
      <c r="C5" t="s">
        <v>17</v>
      </c>
      <c r="D5" t="s">
        <v>17</v>
      </c>
      <c r="E5" t="s">
        <v>6</v>
      </c>
      <c r="F5" s="1">
        <v>300000</v>
      </c>
      <c r="G5" t="s">
        <v>7</v>
      </c>
      <c r="J5" s="2"/>
      <c r="K5" s="3"/>
    </row>
    <row r="6" spans="1:11" x14ac:dyDescent="0.2">
      <c r="A6" t="s">
        <v>18</v>
      </c>
      <c r="B6" t="s">
        <v>10</v>
      </c>
      <c r="C6" t="s">
        <v>22</v>
      </c>
      <c r="D6" t="s">
        <v>19</v>
      </c>
      <c r="E6" t="s">
        <v>6</v>
      </c>
      <c r="F6" s="1">
        <v>800000</v>
      </c>
      <c r="G6" t="s">
        <v>7</v>
      </c>
      <c r="I6" t="s">
        <v>3</v>
      </c>
      <c r="J6" t="s">
        <v>23</v>
      </c>
      <c r="K6" t="s">
        <v>24</v>
      </c>
    </row>
    <row r="7" spans="1:11" x14ac:dyDescent="0.2">
      <c r="A7" t="s">
        <v>20</v>
      </c>
      <c r="B7" t="s">
        <v>10</v>
      </c>
      <c r="C7" t="s">
        <v>17</v>
      </c>
      <c r="D7" t="s">
        <v>21</v>
      </c>
      <c r="E7" t="s">
        <v>6</v>
      </c>
      <c r="F7" s="1">
        <v>150000</v>
      </c>
      <c r="G7" t="s">
        <v>7</v>
      </c>
      <c r="I7" t="s">
        <v>22</v>
      </c>
      <c r="J7" s="2">
        <f>SUMIF(C:C,I7,F:F)</f>
        <v>2850000</v>
      </c>
      <c r="K7" s="3">
        <f>J7/$J$9</f>
        <v>0.70024570024570021</v>
      </c>
    </row>
    <row r="8" spans="1:11" x14ac:dyDescent="0.2">
      <c r="I8" t="s">
        <v>17</v>
      </c>
      <c r="J8" s="2">
        <f>SUMIF(C:C,I8,F:F)</f>
        <v>1220000</v>
      </c>
      <c r="K8" s="3">
        <f>J8/$J$9</f>
        <v>0.29975429975429974</v>
      </c>
    </row>
    <row r="9" spans="1:11" x14ac:dyDescent="0.2">
      <c r="I9" t="s">
        <v>25</v>
      </c>
      <c r="J9" s="2">
        <f>SUM(J7:J8)</f>
        <v>4070000</v>
      </c>
      <c r="K9" s="3">
        <f>J9/$J$9</f>
        <v>1</v>
      </c>
    </row>
    <row r="11" spans="1:11" x14ac:dyDescent="0.2">
      <c r="I11" t="s">
        <v>8</v>
      </c>
      <c r="J11" t="s">
        <v>23</v>
      </c>
      <c r="K11" t="s">
        <v>24</v>
      </c>
    </row>
    <row r="12" spans="1:11" x14ac:dyDescent="0.2">
      <c r="I12" t="s">
        <v>11</v>
      </c>
      <c r="J12" s="2">
        <f t="shared" ref="J12:J17" si="0">SUMIF(D:D,I12,F:F)</f>
        <v>1050000</v>
      </c>
      <c r="K12" s="3">
        <f t="shared" ref="K12:K18" si="1">J12/$J$18</f>
        <v>0.25798525798525801</v>
      </c>
    </row>
    <row r="13" spans="1:11" x14ac:dyDescent="0.2">
      <c r="I13" t="s">
        <v>13</v>
      </c>
      <c r="J13" s="2">
        <f t="shared" si="0"/>
        <v>770000</v>
      </c>
      <c r="K13" s="3">
        <f t="shared" si="1"/>
        <v>0.1891891891891892</v>
      </c>
    </row>
    <row r="14" spans="1:11" x14ac:dyDescent="0.2">
      <c r="I14" t="s">
        <v>15</v>
      </c>
      <c r="J14" s="2">
        <f t="shared" si="0"/>
        <v>1000000</v>
      </c>
      <c r="K14" s="3">
        <f t="shared" si="1"/>
        <v>0.24570024570024571</v>
      </c>
    </row>
    <row r="15" spans="1:11" x14ac:dyDescent="0.2">
      <c r="I15" t="s">
        <v>19</v>
      </c>
      <c r="J15" s="2">
        <f t="shared" si="0"/>
        <v>800000</v>
      </c>
      <c r="K15" s="3">
        <f t="shared" si="1"/>
        <v>0.19656019656019655</v>
      </c>
    </row>
    <row r="16" spans="1:11" x14ac:dyDescent="0.2">
      <c r="I16" t="s">
        <v>21</v>
      </c>
      <c r="J16" s="2">
        <f t="shared" si="0"/>
        <v>150000</v>
      </c>
      <c r="K16" s="3">
        <f t="shared" si="1"/>
        <v>3.6855036855036855E-2</v>
      </c>
    </row>
    <row r="17" spans="9:11" x14ac:dyDescent="0.2">
      <c r="I17" t="s">
        <v>17</v>
      </c>
      <c r="J17" s="2">
        <f t="shared" si="0"/>
        <v>300000</v>
      </c>
      <c r="K17" s="3">
        <f t="shared" si="1"/>
        <v>7.3710073710073709E-2</v>
      </c>
    </row>
    <row r="18" spans="9:11" x14ac:dyDescent="0.2">
      <c r="I18" t="s">
        <v>25</v>
      </c>
      <c r="J18" s="2">
        <f>SUM(J12:J17)</f>
        <v>4070000</v>
      </c>
      <c r="K18" s="3">
        <f t="shared" si="1"/>
        <v>1</v>
      </c>
    </row>
    <row r="20" spans="9:11" x14ac:dyDescent="0.2">
      <c r="I20" t="s">
        <v>1</v>
      </c>
      <c r="J20" t="s">
        <v>23</v>
      </c>
      <c r="K20" t="s">
        <v>24</v>
      </c>
    </row>
    <row r="21" spans="9:11" x14ac:dyDescent="0.2">
      <c r="I21" t="s">
        <v>6</v>
      </c>
      <c r="J21" s="2">
        <f>SUMIF(E:E,I21,F:F)</f>
        <v>4070000</v>
      </c>
      <c r="K21" s="3">
        <f>J21/$J$22</f>
        <v>1</v>
      </c>
    </row>
    <row r="22" spans="9:11" x14ac:dyDescent="0.2">
      <c r="I22" t="s">
        <v>25</v>
      </c>
      <c r="J22" s="2">
        <f>SUM(J21)</f>
        <v>4070000</v>
      </c>
      <c r="K22" s="3">
        <f>J22/$J$22</f>
        <v>1</v>
      </c>
    </row>
    <row r="27" spans="9:11" x14ac:dyDescent="0.2">
      <c r="J27" s="2"/>
      <c r="K27" s="3"/>
    </row>
  </sheetData>
  <conditionalFormatting sqref="K27 K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 K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:K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:K1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5351E4-4216-BD47-B8D0-AA01258225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Bouma, J.</cp:lastModifiedBy>
  <dcterms:created xsi:type="dcterms:W3CDTF">2022-04-17T06:23:31Z</dcterms:created>
  <dcterms:modified xsi:type="dcterms:W3CDTF">2022-04-26T11:11:06Z</dcterms:modified>
</cp:coreProperties>
</file>