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<sst xmlns="http://schemas.openxmlformats.org/spreadsheetml/2006/main" count="66" uniqueCount="37">
  <si>
    <t>DOWNLOAD A COPY. PLEASE DO NOT MODIFY THIS VERSION IF YOU ARE SOMEHOW ABLE TO</t>
  </si>
  <si>
    <r>
      <rPr>
        <rFont val="Arial"/>
        <color theme="1"/>
      </rPr>
      <t xml:space="preserve">How to Use: Colored info is based on your settings, and only for reference. When finding max volumetric flow, I find using feedrate (mm/min) is the most precise way of finding your max volumetric flow is by using gcode commands, varying the feedrate by intervals of 25 (Example G1 E100 </t>
    </r>
    <r>
      <rPr>
        <rFont val="Arial"/>
        <b/>
        <i/>
        <color theme="1"/>
      </rPr>
      <t>F600</t>
    </r>
    <r>
      <rPr>
        <rFont val="Arial"/>
        <color theme="1"/>
      </rPr>
      <t>). when you find your max feedrate, plug that value into the appropriate box, and it will do the rest of the work for you.</t>
    </r>
  </si>
  <si>
    <t>Voron</t>
  </si>
  <si>
    <t>V2.4</t>
  </si>
  <si>
    <t>ESUN ABS+</t>
  </si>
  <si>
    <t>235c</t>
  </si>
  <si>
    <t>0.6A</t>
  </si>
  <si>
    <t>Mosquito 0.4</t>
  </si>
  <si>
    <t>Clockwork</t>
  </si>
  <si>
    <t>Good</t>
  </si>
  <si>
    <t>Max Flow Rate = Max input feedrate * pi * (fil dia / 2)^2</t>
  </si>
  <si>
    <t>Max Input FR (mm/s) :</t>
  </si>
  <si>
    <t>(&lt;-- mm/min)</t>
  </si>
  <si>
    <t>Max Flow Rate :</t>
  </si>
  <si>
    <t>Max Suggested Speed = Volumetric Limit / ( Layer Height * Extrusion Width)</t>
  </si>
  <si>
    <t>Nozzle Size</t>
  </si>
  <si>
    <t>Extrusion Width</t>
  </si>
  <si>
    <t>Layer Height</t>
  </si>
  <si>
    <t>Volumetric Limit</t>
  </si>
  <si>
    <t>Sug Max Speed</t>
  </si>
  <si>
    <t>Extr Size Ratio</t>
  </si>
  <si>
    <t>Extrusion Height</t>
  </si>
  <si>
    <t>0.8A</t>
  </si>
  <si>
    <t>LGX</t>
  </si>
  <si>
    <t>Revalidate</t>
  </si>
  <si>
    <t>Max Input FR</t>
  </si>
  <si>
    <t>Max Flow Rate</t>
  </si>
  <si>
    <t>Max Sug Spd</t>
  </si>
  <si>
    <t>KVP ABS+</t>
  </si>
  <si>
    <t>240c</t>
  </si>
  <si>
    <t>0.65A</t>
  </si>
  <si>
    <t>Galileo</t>
  </si>
  <si>
    <t>Steps/mm calc</t>
  </si>
  <si>
    <t>Old_E_Steps * (100 / (110 - Distance_To_Mark)) = New_E_Steps</t>
  </si>
  <si>
    <t>Old E Steps:</t>
  </si>
  <si>
    <t>New E Steps</t>
  </si>
  <si>
    <t>Dist to Mark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</si>
</sst>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sz val="36.0"/>
      <color theme="1"/>
      <name val="Arial"/>
    </font>
    <font>
      <color theme="1"/>
      <name val="Arial"/>
    </font>
    <font>
      <b/>
      <u/>
      <color theme="1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CCCCCC"/>
        <bgColor rgb="FFCCCCCC"/>
      </patternFill>
    </fill>
    <fill>
      <patternFill patternType="solid">
        <fgColor rgb="FFE6B8AF"/>
        <bgColor rgb="FFE6B8AF"/>
      </patternFill>
    </fill>
    <fill>
      <patternFill patternType="solid">
        <fgColor rgb="FFFFE599"/>
        <bgColor rgb="FFFFE599"/>
      </patternFill>
    </fill>
    <fill>
      <patternFill patternType="solid">
        <fgColor rgb="FFA2C4C9"/>
        <bgColor rgb="FFA2C4C9"/>
      </patternFill>
    </fill>
    <fill>
      <patternFill patternType="solid">
        <fgColor rgb="FFD5A6BD"/>
        <bgColor rgb="FFD5A6BD"/>
      </patternFill>
    </fill>
    <fill>
      <patternFill patternType="solid">
        <fgColor rgb="FFB6D7A8"/>
        <bgColor rgb="FFB6D7A8"/>
      </patternFill>
    </fill>
    <fill>
      <patternFill patternType="solid">
        <fgColor rgb="FFEFEFEF"/>
        <bgColor rgb="FFEFEFEF"/>
      </patternFill>
    </fill>
  </fills>
  <borders count="36">
    <border/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</border>
    <border>
      <right style="thick">
        <color rgb="FF000000"/>
      </right>
    </border>
    <border>
      <left style="thick">
        <color rgb="FF4A86E8"/>
      </left>
      <right style="medium">
        <color rgb="FF000000"/>
      </right>
      <top style="thick">
        <color rgb="FF4A86E8"/>
      </top>
      <bottom style="medium">
        <color rgb="FF000000"/>
      </bottom>
    </border>
    <border>
      <top style="thick">
        <color rgb="FF4A86E8"/>
      </top>
    </border>
    <border>
      <right style="thick">
        <color rgb="FF4A86E8"/>
      </right>
      <top style="thick">
        <color rgb="FF4A86E8"/>
      </top>
    </border>
    <border>
      <left style="thick">
        <color rgb="FF4A86E8"/>
      </left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right/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thick">
        <color rgb="FF4A86E8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right style="thick">
        <color rgb="FF4A86E8"/>
      </right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thick">
        <color rgb="FF4A86E8"/>
      </right>
      <top style="medium">
        <color rgb="FF000000"/>
      </top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thick">
        <color rgb="FF4A86E8"/>
      </right>
      <bottom style="medium">
        <color rgb="FF000000"/>
      </bottom>
    </border>
    <border>
      <left style="thick">
        <color rgb="FF4A86E8"/>
      </left>
      <bottom style="thick">
        <color rgb="FF4A86E8"/>
      </bottom>
    </border>
    <border>
      <left style="medium">
        <color rgb="FF000000"/>
      </left>
      <bottom style="thick">
        <color rgb="FF4A86E8"/>
      </bottom>
    </border>
    <border>
      <bottom style="thick">
        <color rgb="FF4A86E8"/>
      </bottom>
    </border>
    <border>
      <right style="thick">
        <color rgb="FF4A86E8"/>
      </right>
      <bottom style="thick">
        <color rgb="FF4A86E8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</border>
    <border>
      <right style="medium">
        <color rgb="FF000000"/>
      </right>
      <bottom style="medium">
        <color rgb="FF000000"/>
      </bottom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left style="thick">
        <color rgb="FF000000"/>
      </left>
      <right/>
    </border>
    <border>
      <right/>
    </border>
  </borders>
  <cellStyleXfs count="1">
    <xf borderId="0" fillId="0" fontId="0" numFmtId="0" applyAlignment="1" applyFont="1"/>
  </cellStyleXfs>
  <cellXfs count="8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1" fillId="2" fontId="2" numFmtId="0" xfId="0" applyAlignment="1" applyBorder="1" applyFill="1" applyFont="1">
      <alignment readingOrder="0"/>
    </xf>
    <xf borderId="2" fillId="2" fontId="2" numFmtId="0" xfId="0" applyAlignment="1" applyBorder="1" applyFont="1">
      <alignment readingOrder="0"/>
    </xf>
    <xf borderId="2" fillId="2" fontId="2" numFmtId="0" xfId="0" applyBorder="1" applyFont="1"/>
    <xf borderId="3" fillId="2" fontId="2" numFmtId="0" xfId="0" applyBorder="1" applyFont="1"/>
    <xf borderId="4" fillId="2" fontId="2" numFmtId="0" xfId="0" applyAlignment="1" applyBorder="1" applyFont="1">
      <alignment readingOrder="0"/>
    </xf>
    <xf borderId="5" fillId="2" fontId="2" numFmtId="0" xfId="0" applyBorder="1" applyFont="1"/>
    <xf borderId="0" fillId="0" fontId="2" numFmtId="0" xfId="0" applyAlignment="1" applyFont="1">
      <alignment readingOrder="0" shrinkToFit="0" vertical="bottom" wrapText="0"/>
    </xf>
    <xf borderId="4" fillId="2" fontId="2" numFmtId="0" xfId="0" applyAlignment="1" applyBorder="1" applyFont="1">
      <alignment readingOrder="0" shrinkToFit="0" vertical="bottom" wrapText="0"/>
    </xf>
    <xf borderId="6" fillId="0" fontId="2" numFmtId="0" xfId="0" applyAlignment="1" applyBorder="1" applyFont="1">
      <alignment readingOrder="0" shrinkToFit="0" vertical="bottom" wrapText="0"/>
    </xf>
    <xf borderId="7" fillId="3" fontId="2" numFmtId="0" xfId="0" applyAlignment="1" applyBorder="1" applyFill="1" applyFont="1">
      <alignment horizontal="center" readingOrder="0" vertical="bottom"/>
    </xf>
    <xf borderId="7" fillId="4" fontId="2" numFmtId="0" xfId="0" applyAlignment="1" applyBorder="1" applyFill="1" applyFont="1">
      <alignment horizontal="center" readingOrder="0" vertical="bottom"/>
    </xf>
    <xf borderId="7" fillId="5" fontId="2" numFmtId="0" xfId="0" applyAlignment="1" applyBorder="1" applyFill="1" applyFont="1">
      <alignment horizontal="center" readingOrder="0" vertical="bottom"/>
    </xf>
    <xf borderId="7" fillId="6" fontId="2" numFmtId="0" xfId="0" applyAlignment="1" applyBorder="1" applyFill="1" applyFont="1">
      <alignment horizontal="center" readingOrder="0" vertical="bottom"/>
    </xf>
    <xf borderId="8" fillId="7" fontId="2" numFmtId="0" xfId="0" applyAlignment="1" applyBorder="1" applyFill="1" applyFont="1">
      <alignment horizontal="center" readingOrder="0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4" fillId="2" fontId="2" numFmtId="0" xfId="0" applyAlignment="1" applyBorder="1" applyFont="1">
      <alignment vertical="bottom"/>
    </xf>
    <xf borderId="9" fillId="8" fontId="2" numFmtId="0" xfId="0" applyAlignment="1" applyBorder="1" applyFill="1" applyFont="1">
      <alignment vertical="bottom"/>
    </xf>
    <xf borderId="10" fillId="0" fontId="2" numFmtId="0" xfId="0" applyAlignment="1" applyBorder="1" applyFont="1">
      <alignment shrinkToFit="0" vertical="bottom" wrapText="0"/>
    </xf>
    <xf borderId="11" fillId="0" fontId="2" numFmtId="0" xfId="0" applyAlignment="1" applyBorder="1" applyFont="1">
      <alignment vertical="bottom"/>
    </xf>
    <xf borderId="12" fillId="0" fontId="2" numFmtId="0" xfId="0" applyAlignment="1" applyBorder="1" applyFont="1">
      <alignment vertical="bottom"/>
    </xf>
    <xf borderId="13" fillId="0" fontId="2" numFmtId="0" xfId="0" applyAlignment="1" applyBorder="1" applyFont="1">
      <alignment vertical="bottom"/>
    </xf>
    <xf borderId="0" fillId="0" fontId="2" numFmtId="0" xfId="0" applyAlignment="1" applyFont="1">
      <alignment shrinkToFit="0" vertical="bottom" wrapText="0"/>
    </xf>
    <xf borderId="9" fillId="0" fontId="2" numFmtId="0" xfId="0" applyAlignment="1" applyBorder="1" applyFont="1">
      <alignment vertical="bottom"/>
    </xf>
    <xf borderId="14" fillId="0" fontId="2" numFmtId="0" xfId="0" applyAlignment="1" applyBorder="1" applyFont="1">
      <alignment horizontal="right" readingOrder="0" vertical="bottom"/>
    </xf>
    <xf borderId="0" fillId="0" fontId="2" numFmtId="0" xfId="0" applyAlignment="1" applyFont="1">
      <alignment horizontal="right" readingOrder="0" vertical="bottom"/>
    </xf>
    <xf borderId="15" fillId="0" fontId="2" numFmtId="0" xfId="0" applyAlignment="1" applyBorder="1" applyFont="1">
      <alignment vertical="bottom"/>
    </xf>
    <xf borderId="0" fillId="0" fontId="2" numFmtId="0" xfId="0" applyAlignment="1" applyFont="1">
      <alignment horizontal="right" vertical="bottom"/>
    </xf>
    <xf borderId="14" fillId="0" fontId="2" numFmtId="0" xfId="0" applyAlignment="1" applyBorder="1" applyFont="1">
      <alignment horizontal="right" vertical="bottom"/>
    </xf>
    <xf borderId="15" fillId="0" fontId="2" numFmtId="0" xfId="0" applyAlignment="1" applyBorder="1" applyFont="1">
      <alignment horizontal="right" vertical="bottom"/>
    </xf>
    <xf borderId="16" fillId="9" fontId="2" numFmtId="0" xfId="0" applyAlignment="1" applyBorder="1" applyFill="1" applyFont="1">
      <alignment vertical="bottom"/>
    </xf>
    <xf borderId="17" fillId="9" fontId="2" numFmtId="0" xfId="0" applyAlignment="1" applyBorder="1" applyFont="1">
      <alignment horizontal="right" vertical="bottom"/>
    </xf>
    <xf borderId="18" fillId="9" fontId="2" numFmtId="0" xfId="0" applyAlignment="1" applyBorder="1" applyFont="1">
      <alignment horizontal="right" vertical="bottom"/>
    </xf>
    <xf borderId="19" fillId="9" fontId="2" numFmtId="0" xfId="0" applyAlignment="1" applyBorder="1" applyFont="1">
      <alignment readingOrder="0" vertical="bottom"/>
    </xf>
    <xf borderId="20" fillId="9" fontId="2" numFmtId="0" xfId="0" applyAlignment="1" applyBorder="1" applyFont="1">
      <alignment horizontal="right" vertical="bottom"/>
    </xf>
    <xf borderId="21" fillId="9" fontId="2" numFmtId="0" xfId="0" applyAlignment="1" applyBorder="1" applyFont="1">
      <alignment horizontal="right" vertical="bottom"/>
    </xf>
    <xf borderId="0" fillId="0" fontId="2" numFmtId="10" xfId="0" applyAlignment="1" applyFont="1" applyNumberFormat="1">
      <alignment horizontal="right" vertical="bottom"/>
    </xf>
    <xf borderId="15" fillId="0" fontId="2" numFmtId="10" xfId="0" applyAlignment="1" applyBorder="1" applyFont="1" applyNumberFormat="1">
      <alignment horizontal="right" vertical="bottom"/>
    </xf>
    <xf borderId="22" fillId="0" fontId="2" numFmtId="0" xfId="0" applyAlignment="1" applyBorder="1" applyFont="1">
      <alignment vertical="bottom"/>
    </xf>
    <xf borderId="23" fillId="0" fontId="2" numFmtId="0" xfId="0" applyAlignment="1" applyBorder="1" applyFont="1">
      <alignment horizontal="right" vertical="bottom"/>
    </xf>
    <xf borderId="24" fillId="0" fontId="2" numFmtId="10" xfId="0" applyAlignment="1" applyBorder="1" applyFont="1" applyNumberFormat="1">
      <alignment horizontal="right" vertical="bottom"/>
    </xf>
    <xf borderId="25" fillId="0" fontId="2" numFmtId="10" xfId="0" applyAlignment="1" applyBorder="1" applyFont="1" applyNumberFormat="1">
      <alignment horizontal="right" vertical="bottom"/>
    </xf>
    <xf borderId="4" fillId="2" fontId="2" numFmtId="0" xfId="0" applyBorder="1" applyFont="1"/>
    <xf borderId="26" fillId="0" fontId="2" numFmtId="0" xfId="0" applyAlignment="1" applyBorder="1" applyFont="1">
      <alignment readingOrder="0" shrinkToFit="0" vertical="bottom" wrapText="0"/>
    </xf>
    <xf borderId="17" fillId="3" fontId="2" numFmtId="0" xfId="0" applyAlignment="1" applyBorder="1" applyFont="1">
      <alignment horizontal="center" readingOrder="0" vertical="bottom"/>
    </xf>
    <xf borderId="17" fillId="4" fontId="2" numFmtId="0" xfId="0" applyAlignment="1" applyBorder="1" applyFont="1">
      <alignment horizontal="center" readingOrder="0" vertical="bottom"/>
    </xf>
    <xf borderId="17" fillId="5" fontId="2" numFmtId="0" xfId="0" applyAlignment="1" applyBorder="1" applyFont="1">
      <alignment horizontal="center" readingOrder="0" vertical="bottom"/>
    </xf>
    <xf borderId="17" fillId="6" fontId="2" numFmtId="0" xfId="0" applyAlignment="1" applyBorder="1" applyFont="1">
      <alignment horizontal="center" readingOrder="0" vertical="bottom"/>
    </xf>
    <xf borderId="27" fillId="7" fontId="2" numFmtId="0" xfId="0" applyAlignment="1" applyBorder="1" applyFont="1">
      <alignment horizontal="center" readingOrder="0" vertical="bottom"/>
    </xf>
    <xf borderId="4" fillId="2" fontId="2" numFmtId="0" xfId="0" applyAlignment="1" applyBorder="1" applyFont="1">
      <alignment readingOrder="0" vertical="bottom"/>
    </xf>
    <xf borderId="9" fillId="8" fontId="2" numFmtId="0" xfId="0" applyAlignment="1" applyBorder="1" applyFont="1">
      <alignment readingOrder="0" vertical="bottom"/>
    </xf>
    <xf borderId="28" fillId="0" fontId="2" numFmtId="0" xfId="0" applyAlignment="1" applyBorder="1" applyFont="1">
      <alignment vertical="bottom"/>
    </xf>
    <xf borderId="14" fillId="0" fontId="2" numFmtId="0" xfId="0" applyAlignment="1" applyBorder="1" applyFont="1">
      <alignment vertical="bottom"/>
    </xf>
    <xf borderId="29" fillId="0" fontId="2" numFmtId="0" xfId="0" applyAlignment="1" applyBorder="1" applyFont="1">
      <alignment vertical="bottom"/>
    </xf>
    <xf borderId="29" fillId="0" fontId="2" numFmtId="0" xfId="0" applyAlignment="1" applyBorder="1" applyFont="1">
      <alignment horizontal="right" vertical="bottom"/>
    </xf>
    <xf borderId="16" fillId="0" fontId="2" numFmtId="0" xfId="0" applyAlignment="1" applyBorder="1" applyFont="1">
      <alignment vertical="bottom"/>
    </xf>
    <xf borderId="17" fillId="0" fontId="2" numFmtId="0" xfId="0" applyAlignment="1" applyBorder="1" applyFont="1">
      <alignment horizontal="right" vertical="bottom"/>
    </xf>
    <xf borderId="27" fillId="0" fontId="2" numFmtId="0" xfId="0" applyAlignment="1" applyBorder="1" applyFont="1">
      <alignment horizontal="right" vertical="bottom"/>
    </xf>
    <xf borderId="19" fillId="0" fontId="2" numFmtId="0" xfId="0" applyAlignment="1" applyBorder="1" applyFont="1">
      <alignment vertical="bottom"/>
    </xf>
    <xf borderId="20" fillId="0" fontId="2" numFmtId="0" xfId="0" applyAlignment="1" applyBorder="1" applyFont="1">
      <alignment horizontal="right" vertical="bottom"/>
    </xf>
    <xf borderId="30" fillId="0" fontId="2" numFmtId="0" xfId="0" applyAlignment="1" applyBorder="1" applyFont="1">
      <alignment horizontal="right" vertical="bottom"/>
    </xf>
    <xf borderId="29" fillId="0" fontId="2" numFmtId="10" xfId="0" applyAlignment="1" applyBorder="1" applyFont="1" applyNumberFormat="1">
      <alignment horizontal="right" vertical="bottom"/>
    </xf>
    <xf borderId="20" fillId="0" fontId="2" numFmtId="10" xfId="0" applyAlignment="1" applyBorder="1" applyFont="1" applyNumberFormat="1">
      <alignment horizontal="right" vertical="bottom"/>
    </xf>
    <xf borderId="30" fillId="0" fontId="2" numFmtId="10" xfId="0" applyAlignment="1" applyBorder="1" applyFont="1" applyNumberFormat="1">
      <alignment horizontal="right" vertical="bottom"/>
    </xf>
    <xf borderId="31" fillId="2" fontId="2" numFmtId="0" xfId="0" applyBorder="1" applyFont="1"/>
    <xf borderId="32" fillId="2" fontId="2" numFmtId="0" xfId="0" applyBorder="1" applyFont="1"/>
    <xf borderId="33" fillId="2" fontId="2" numFmtId="0" xfId="0" applyBorder="1" applyFont="1"/>
    <xf borderId="1" fillId="0" fontId="3" numFmtId="0" xfId="0" applyAlignment="1" applyBorder="1" applyFont="1">
      <alignment vertical="bottom"/>
    </xf>
    <xf borderId="2" fillId="0" fontId="2" numFmtId="0" xfId="0" applyAlignment="1" applyBorder="1" applyFont="1">
      <alignment vertical="bottom"/>
    </xf>
    <xf borderId="3" fillId="0" fontId="2" numFmtId="0" xfId="0" applyAlignment="1" applyBorder="1" applyFont="1">
      <alignment vertical="bottom"/>
    </xf>
    <xf borderId="34" fillId="0" fontId="2" numFmtId="0" xfId="0" applyAlignment="1" applyBorder="1" applyFont="1">
      <alignment shrinkToFit="0" vertical="bottom" wrapText="0"/>
    </xf>
    <xf borderId="35" fillId="0" fontId="2" numFmtId="0" xfId="0" applyAlignment="1" applyBorder="1" applyFont="1">
      <alignment vertical="bottom"/>
    </xf>
    <xf borderId="5" fillId="0" fontId="2" numFmtId="0" xfId="0" applyAlignment="1" applyBorder="1" applyFont="1">
      <alignment vertical="bottom"/>
    </xf>
    <xf borderId="4" fillId="0" fontId="2" numFmtId="0" xfId="0" applyAlignment="1" applyBorder="1" applyFont="1">
      <alignment vertical="bottom"/>
    </xf>
    <xf borderId="20" fillId="0" fontId="2" numFmtId="0" xfId="0" applyAlignment="1" applyBorder="1" applyFont="1">
      <alignment vertical="bottom"/>
    </xf>
    <xf borderId="31" fillId="0" fontId="2" numFmtId="0" xfId="0" applyAlignment="1" applyBorder="1" applyFont="1">
      <alignment vertical="bottom"/>
    </xf>
    <xf borderId="32" fillId="0" fontId="2" numFmtId="0" xfId="0" applyAlignment="1" applyBorder="1" applyFont="1">
      <alignment horizontal="right" vertical="bottom"/>
    </xf>
    <xf borderId="32" fillId="0" fontId="2" numFmtId="0" xfId="0" applyAlignment="1" applyBorder="1" applyFont="1">
      <alignment vertical="bottom"/>
    </xf>
    <xf borderId="33" fillId="0" fontId="2" numFmtId="0" xfId="0" applyAlignment="1" applyBorder="1" applyFont="1">
      <alignment vertical="bottom"/>
    </xf>
  </cellXfs>
  <cellStyles count="1">
    <cellStyle xfId="0" name="Normal" builtinId="0"/>
  </cellStyles>
  <dxfs count="1">
    <dxf>
      <font/>
      <fill>
        <patternFill patternType="solid">
          <fgColor rgb="FFDD7E6B"/>
          <bgColor rgb="FFDD7E6B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7.43"/>
    <col customWidth="1" min="2" max="2" width="8.0"/>
    <col customWidth="1" min="3" max="3" width="6.71"/>
    <col customWidth="1" min="4" max="4" width="9.57"/>
    <col customWidth="1" min="5" max="5" width="20.57"/>
    <col customWidth="1" min="6" max="6" width="11.86"/>
    <col customWidth="1" min="7" max="7" width="24.71"/>
    <col customWidth="1" min="8" max="9" width="11.86"/>
    <col customWidth="1" min="10" max="10" width="6.86"/>
    <col customWidth="1" min="29" max="29" width="6.71"/>
  </cols>
  <sheetData>
    <row r="1">
      <c r="B1" s="1" t="s">
        <v>0</v>
      </c>
      <c r="R1" s="1"/>
      <c r="T1" s="1"/>
    </row>
    <row r="2">
      <c r="B2" s="2" t="s">
        <v>1</v>
      </c>
      <c r="R2" s="1"/>
      <c r="T2" s="1"/>
    </row>
    <row r="3">
      <c r="R3" s="1"/>
      <c r="T3" s="1"/>
    </row>
    <row r="4">
      <c r="A4" s="2"/>
      <c r="B4" s="3" t="s">
        <v>2</v>
      </c>
      <c r="C4" s="4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6"/>
    </row>
    <row r="5">
      <c r="A5" s="2"/>
      <c r="B5" s="7"/>
      <c r="C5" s="2"/>
      <c r="AC5" s="8"/>
    </row>
    <row r="6">
      <c r="A6" s="9"/>
      <c r="B6" s="10"/>
      <c r="C6" s="9"/>
      <c r="D6" s="11" t="s">
        <v>3</v>
      </c>
      <c r="E6" s="12" t="s">
        <v>4</v>
      </c>
      <c r="F6" s="13" t="s">
        <v>5</v>
      </c>
      <c r="G6" s="14" t="s">
        <v>6</v>
      </c>
      <c r="H6" s="15" t="s">
        <v>7</v>
      </c>
      <c r="I6" s="16" t="s">
        <v>8</v>
      </c>
      <c r="K6" s="9"/>
      <c r="L6" s="17"/>
      <c r="M6" s="18"/>
      <c r="N6" s="17"/>
      <c r="O6" s="18"/>
      <c r="P6" s="17"/>
      <c r="R6" s="9"/>
      <c r="S6" s="17"/>
      <c r="T6" s="18"/>
      <c r="U6" s="17"/>
      <c r="V6" s="18"/>
      <c r="W6" s="17"/>
      <c r="AC6" s="8"/>
    </row>
    <row r="7">
      <c r="A7" s="17"/>
      <c r="B7" s="19"/>
      <c r="C7" s="17"/>
      <c r="D7" s="20" t="s">
        <v>9</v>
      </c>
      <c r="E7" s="21" t="s">
        <v>10</v>
      </c>
      <c r="F7" s="22"/>
      <c r="G7" s="22"/>
      <c r="H7" s="23"/>
      <c r="I7" s="24"/>
      <c r="K7" s="17"/>
      <c r="L7" s="25"/>
      <c r="M7" s="17"/>
      <c r="N7" s="17"/>
      <c r="O7" s="17"/>
      <c r="P7" s="17"/>
      <c r="R7" s="17"/>
      <c r="S7" s="25"/>
      <c r="T7" s="17"/>
      <c r="U7" s="17"/>
      <c r="V7" s="17"/>
      <c r="W7" s="17"/>
      <c r="AC7" s="8"/>
    </row>
    <row r="8">
      <c r="A8" s="17"/>
      <c r="B8" s="19"/>
      <c r="C8" s="17"/>
      <c r="D8" s="26"/>
      <c r="E8" s="27" t="s">
        <v>11</v>
      </c>
      <c r="F8" s="28">
        <f>G8/60</f>
        <v>10</v>
      </c>
      <c r="G8" s="18">
        <v>600.0</v>
      </c>
      <c r="H8" s="18" t="s">
        <v>12</v>
      </c>
      <c r="I8" s="29"/>
      <c r="K8" s="17"/>
      <c r="L8" s="17"/>
      <c r="M8" s="28"/>
      <c r="N8" s="18"/>
      <c r="O8" s="17"/>
      <c r="P8" s="17"/>
      <c r="R8" s="17"/>
      <c r="S8" s="17"/>
      <c r="T8" s="28"/>
      <c r="U8" s="18"/>
      <c r="V8" s="18"/>
      <c r="W8" s="17"/>
      <c r="AC8" s="8"/>
    </row>
    <row r="9">
      <c r="A9" s="17"/>
      <c r="B9" s="19"/>
      <c r="C9" s="17"/>
      <c r="D9" s="26"/>
      <c r="E9" s="27" t="s">
        <v>13</v>
      </c>
      <c r="F9" s="30">
        <f>F8*3.14*(1.75/2)^2</f>
        <v>24.040625</v>
      </c>
      <c r="G9" s="17"/>
      <c r="H9" s="17"/>
      <c r="I9" s="29"/>
      <c r="K9" s="17"/>
      <c r="L9" s="17"/>
      <c r="M9" s="30"/>
      <c r="N9" s="17"/>
      <c r="O9" s="17"/>
      <c r="P9" s="17"/>
      <c r="R9" s="17"/>
      <c r="S9" s="17"/>
      <c r="T9" s="30"/>
      <c r="U9" s="17"/>
      <c r="V9" s="17"/>
      <c r="W9" s="17"/>
      <c r="AC9" s="8"/>
    </row>
    <row r="10">
      <c r="A10" s="17"/>
      <c r="B10" s="19"/>
      <c r="C10" s="17"/>
      <c r="D10" s="26"/>
      <c r="E10" s="21" t="s">
        <v>14</v>
      </c>
      <c r="F10" s="22"/>
      <c r="G10" s="22"/>
      <c r="H10" s="22"/>
      <c r="I10" s="24"/>
      <c r="K10" s="17"/>
      <c r="L10" s="25"/>
      <c r="M10" s="17"/>
      <c r="N10" s="17"/>
      <c r="O10" s="17"/>
      <c r="P10" s="17"/>
      <c r="R10" s="17"/>
      <c r="S10" s="25"/>
      <c r="T10" s="17"/>
      <c r="U10" s="17"/>
      <c r="V10" s="17"/>
      <c r="W10" s="17"/>
      <c r="AC10" s="8"/>
    </row>
    <row r="11">
      <c r="A11" s="17"/>
      <c r="B11" s="19"/>
      <c r="C11" s="17"/>
      <c r="D11" s="26"/>
      <c r="E11" s="31" t="s">
        <v>15</v>
      </c>
      <c r="F11" s="30">
        <v>0.4</v>
      </c>
      <c r="G11" s="30">
        <v>0.4</v>
      </c>
      <c r="H11" s="30">
        <v>0.4</v>
      </c>
      <c r="I11" s="32">
        <v>0.4</v>
      </c>
      <c r="K11" s="17"/>
      <c r="L11" s="17"/>
      <c r="M11" s="28"/>
      <c r="N11" s="28"/>
      <c r="O11" s="28"/>
      <c r="P11" s="28"/>
      <c r="R11" s="17"/>
      <c r="S11" s="17"/>
      <c r="T11" s="28"/>
      <c r="U11" s="28"/>
      <c r="V11" s="28"/>
      <c r="W11" s="28"/>
      <c r="AC11" s="8"/>
    </row>
    <row r="12">
      <c r="A12" s="17"/>
      <c r="B12" s="19"/>
      <c r="C12" s="17"/>
      <c r="D12" s="26"/>
      <c r="E12" s="31" t="s">
        <v>16</v>
      </c>
      <c r="F12" s="30">
        <v>0.48</v>
      </c>
      <c r="G12" s="30">
        <v>0.48</v>
      </c>
      <c r="H12" s="30">
        <v>0.4</v>
      </c>
      <c r="I12" s="32">
        <v>0.4</v>
      </c>
      <c r="K12" s="17"/>
      <c r="L12" s="17"/>
      <c r="M12" s="28"/>
      <c r="N12" s="28"/>
      <c r="O12" s="28"/>
      <c r="P12" s="28"/>
      <c r="R12" s="17"/>
      <c r="S12" s="17"/>
      <c r="T12" s="28"/>
      <c r="U12" s="28"/>
      <c r="V12" s="28"/>
      <c r="W12" s="28"/>
      <c r="AC12" s="8"/>
    </row>
    <row r="13">
      <c r="A13" s="17"/>
      <c r="B13" s="19"/>
      <c r="C13" s="17"/>
      <c r="D13" s="26"/>
      <c r="E13" s="31" t="s">
        <v>17</v>
      </c>
      <c r="F13" s="30">
        <v>0.3</v>
      </c>
      <c r="G13" s="30">
        <v>0.25</v>
      </c>
      <c r="H13" s="30">
        <v>0.25</v>
      </c>
      <c r="I13" s="32">
        <v>0.2</v>
      </c>
      <c r="K13" s="17"/>
      <c r="L13" s="17"/>
      <c r="M13" s="28"/>
      <c r="N13" s="28"/>
      <c r="O13" s="28"/>
      <c r="P13" s="28"/>
      <c r="R13" s="17"/>
      <c r="S13" s="17"/>
      <c r="T13" s="28"/>
      <c r="U13" s="28"/>
      <c r="V13" s="28"/>
      <c r="W13" s="28"/>
      <c r="AC13" s="8"/>
    </row>
    <row r="14">
      <c r="A14" s="17"/>
      <c r="B14" s="19"/>
      <c r="C14" s="17"/>
      <c r="D14" s="26"/>
      <c r="E14" s="33" t="s">
        <v>18</v>
      </c>
      <c r="F14" s="34">
        <f>F9</f>
        <v>24.040625</v>
      </c>
      <c r="G14" s="34">
        <f>F9</f>
        <v>24.040625</v>
      </c>
      <c r="H14" s="34">
        <f>F9</f>
        <v>24.040625</v>
      </c>
      <c r="I14" s="35">
        <f>F9</f>
        <v>24.040625</v>
      </c>
      <c r="K14" s="17"/>
      <c r="L14" s="17"/>
      <c r="M14" s="30"/>
      <c r="N14" s="30"/>
      <c r="O14" s="30"/>
      <c r="P14" s="30"/>
      <c r="R14" s="17"/>
      <c r="S14" s="17"/>
      <c r="T14" s="30"/>
      <c r="U14" s="30"/>
      <c r="V14" s="30"/>
      <c r="W14" s="30"/>
      <c r="AC14" s="8"/>
    </row>
    <row r="15">
      <c r="A15" s="17"/>
      <c r="B15" s="19"/>
      <c r="C15" s="17"/>
      <c r="D15" s="26"/>
      <c r="E15" s="36" t="s">
        <v>19</v>
      </c>
      <c r="F15" s="37">
        <f t="shared" ref="F15:I15" si="1">F14/(F13*F12)</f>
        <v>166.9487847</v>
      </c>
      <c r="G15" s="37">
        <f t="shared" si="1"/>
        <v>200.3385417</v>
      </c>
      <c r="H15" s="37">
        <f t="shared" si="1"/>
        <v>240.40625</v>
      </c>
      <c r="I15" s="38">
        <f t="shared" si="1"/>
        <v>300.5078125</v>
      </c>
      <c r="K15" s="17"/>
      <c r="L15" s="17"/>
      <c r="M15" s="30"/>
      <c r="N15" s="30"/>
      <c r="O15" s="30"/>
      <c r="P15" s="30"/>
      <c r="R15" s="17"/>
      <c r="S15" s="17"/>
      <c r="T15" s="30"/>
      <c r="U15" s="30"/>
      <c r="V15" s="30"/>
      <c r="W15" s="30"/>
      <c r="AC15" s="8"/>
    </row>
    <row r="16">
      <c r="A16" s="17"/>
      <c r="B16" s="19"/>
      <c r="C16" s="17"/>
      <c r="D16" s="26"/>
      <c r="E16" s="31" t="s">
        <v>20</v>
      </c>
      <c r="F16" s="30">
        <f t="shared" ref="F16:I16" si="2">F12/F13</f>
        <v>1.6</v>
      </c>
      <c r="G16" s="30">
        <f t="shared" si="2"/>
        <v>1.92</v>
      </c>
      <c r="H16" s="30">
        <f t="shared" si="2"/>
        <v>1.6</v>
      </c>
      <c r="I16" s="32">
        <f t="shared" si="2"/>
        <v>2</v>
      </c>
      <c r="K16" s="17"/>
      <c r="L16" s="17"/>
      <c r="M16" s="30"/>
      <c r="N16" s="30"/>
      <c r="O16" s="30"/>
      <c r="P16" s="30"/>
      <c r="R16" s="17"/>
      <c r="S16" s="17"/>
      <c r="T16" s="30"/>
      <c r="U16" s="30"/>
      <c r="V16" s="30"/>
      <c r="W16" s="30"/>
      <c r="AC16" s="8"/>
    </row>
    <row r="17">
      <c r="A17" s="17"/>
      <c r="B17" s="19"/>
      <c r="C17" s="17"/>
      <c r="D17" s="26"/>
      <c r="E17" s="31" t="s">
        <v>16</v>
      </c>
      <c r="F17" s="39">
        <f t="shared" ref="F17:I17" si="3">F12/F11</f>
        <v>1.2</v>
      </c>
      <c r="G17" s="39">
        <f t="shared" si="3"/>
        <v>1.2</v>
      </c>
      <c r="H17" s="39">
        <f t="shared" si="3"/>
        <v>1</v>
      </c>
      <c r="I17" s="40">
        <f t="shared" si="3"/>
        <v>1</v>
      </c>
      <c r="K17" s="17"/>
      <c r="L17" s="17"/>
      <c r="M17" s="39"/>
      <c r="N17" s="39"/>
      <c r="O17" s="39"/>
      <c r="P17" s="39"/>
      <c r="R17" s="17"/>
      <c r="S17" s="17"/>
      <c r="T17" s="39"/>
      <c r="U17" s="39"/>
      <c r="V17" s="39"/>
      <c r="W17" s="39"/>
      <c r="AC17" s="8"/>
    </row>
    <row r="18">
      <c r="A18" s="17"/>
      <c r="B18" s="19"/>
      <c r="C18" s="17"/>
      <c r="D18" s="41"/>
      <c r="E18" s="42" t="s">
        <v>21</v>
      </c>
      <c r="F18" s="43">
        <f t="shared" ref="F18:I18" si="4">F13/F11</f>
        <v>0.75</v>
      </c>
      <c r="G18" s="43">
        <f t="shared" si="4"/>
        <v>0.625</v>
      </c>
      <c r="H18" s="43">
        <f t="shared" si="4"/>
        <v>0.625</v>
      </c>
      <c r="I18" s="44">
        <f t="shared" si="4"/>
        <v>0.5</v>
      </c>
      <c r="K18" s="17"/>
      <c r="L18" s="17"/>
      <c r="M18" s="39"/>
      <c r="N18" s="39"/>
      <c r="O18" s="39"/>
      <c r="P18" s="39"/>
      <c r="R18" s="17"/>
      <c r="S18" s="17"/>
      <c r="T18" s="39"/>
      <c r="U18" s="39"/>
      <c r="V18" s="39"/>
      <c r="W18" s="39"/>
      <c r="AC18" s="8"/>
    </row>
    <row r="19">
      <c r="B19" s="45"/>
      <c r="AC19" s="8"/>
    </row>
    <row r="20">
      <c r="A20" s="9"/>
      <c r="B20" s="10"/>
      <c r="C20" s="9"/>
      <c r="D20" s="46" t="s">
        <v>3</v>
      </c>
      <c r="E20" s="47" t="s">
        <v>4</v>
      </c>
      <c r="F20" s="48" t="s">
        <v>5</v>
      </c>
      <c r="G20" s="49" t="s">
        <v>22</v>
      </c>
      <c r="H20" s="50" t="s">
        <v>7</v>
      </c>
      <c r="I20" s="51" t="s">
        <v>23</v>
      </c>
      <c r="K20" s="9"/>
      <c r="L20" s="17"/>
      <c r="M20" s="18"/>
      <c r="N20" s="17"/>
      <c r="O20" s="18"/>
      <c r="P20" s="17"/>
      <c r="AC20" s="8"/>
    </row>
    <row r="21">
      <c r="A21" s="18"/>
      <c r="B21" s="52"/>
      <c r="C21" s="18"/>
      <c r="D21" s="53" t="s">
        <v>24</v>
      </c>
      <c r="E21" s="21" t="s">
        <v>10</v>
      </c>
      <c r="F21" s="22"/>
      <c r="G21" s="22"/>
      <c r="H21" s="23"/>
      <c r="I21" s="54"/>
      <c r="K21" s="17"/>
      <c r="L21" s="25"/>
      <c r="M21" s="17"/>
      <c r="N21" s="17"/>
      <c r="O21" s="17"/>
      <c r="P21" s="17"/>
      <c r="AC21" s="8"/>
    </row>
    <row r="22">
      <c r="A22" s="17"/>
      <c r="B22" s="19"/>
      <c r="C22" s="17"/>
      <c r="D22" s="55"/>
      <c r="E22" s="55" t="s">
        <v>25</v>
      </c>
      <c r="F22" s="28">
        <f>G22/60</f>
        <v>10</v>
      </c>
      <c r="G22" s="18">
        <v>600.0</v>
      </c>
      <c r="H22" s="17"/>
      <c r="I22" s="56"/>
      <c r="K22" s="17"/>
      <c r="L22" s="17"/>
      <c r="M22" s="28"/>
      <c r="N22" s="18"/>
      <c r="O22" s="17"/>
      <c r="P22" s="17"/>
      <c r="AC22" s="8"/>
    </row>
    <row r="23">
      <c r="A23" s="17"/>
      <c r="B23" s="19"/>
      <c r="C23" s="17"/>
      <c r="D23" s="55"/>
      <c r="E23" s="55" t="s">
        <v>26</v>
      </c>
      <c r="F23" s="30">
        <f>F22*3.14*(1.75/2)^2</f>
        <v>24.040625</v>
      </c>
      <c r="G23" s="17"/>
      <c r="H23" s="17"/>
      <c r="I23" s="56"/>
      <c r="K23" s="17"/>
      <c r="L23" s="17"/>
      <c r="M23" s="30"/>
      <c r="N23" s="17"/>
      <c r="O23" s="17"/>
      <c r="P23" s="17"/>
      <c r="AC23" s="8"/>
    </row>
    <row r="24">
      <c r="A24" s="17"/>
      <c r="B24" s="19"/>
      <c r="C24" s="17"/>
      <c r="D24" s="55"/>
      <c r="E24" s="21" t="s">
        <v>14</v>
      </c>
      <c r="F24" s="22"/>
      <c r="G24" s="22"/>
      <c r="H24" s="22"/>
      <c r="I24" s="54"/>
      <c r="K24" s="17"/>
      <c r="L24" s="25"/>
      <c r="M24" s="17"/>
      <c r="N24" s="17"/>
      <c r="O24" s="17"/>
      <c r="P24" s="17"/>
      <c r="AC24" s="8"/>
    </row>
    <row r="25">
      <c r="A25" s="17"/>
      <c r="B25" s="19"/>
      <c r="C25" s="17"/>
      <c r="D25" s="55"/>
      <c r="E25" s="55" t="s">
        <v>15</v>
      </c>
      <c r="F25" s="30">
        <v>0.4</v>
      </c>
      <c r="G25" s="30">
        <v>0.4</v>
      </c>
      <c r="H25" s="30">
        <v>0.4</v>
      </c>
      <c r="I25" s="57">
        <v>0.4</v>
      </c>
      <c r="K25" s="17"/>
      <c r="L25" s="17"/>
      <c r="M25" s="28"/>
      <c r="N25" s="28"/>
      <c r="O25" s="28"/>
      <c r="P25" s="28"/>
      <c r="AC25" s="8"/>
    </row>
    <row r="26">
      <c r="A26" s="17"/>
      <c r="B26" s="19"/>
      <c r="C26" s="17"/>
      <c r="D26" s="55"/>
      <c r="E26" s="55" t="s">
        <v>16</v>
      </c>
      <c r="F26" s="30">
        <v>0.48</v>
      </c>
      <c r="G26" s="30">
        <v>0.48</v>
      </c>
      <c r="H26" s="30">
        <v>0.4</v>
      </c>
      <c r="I26" s="57">
        <v>0.4</v>
      </c>
      <c r="K26" s="17"/>
      <c r="L26" s="17"/>
      <c r="M26" s="28"/>
      <c r="N26" s="28"/>
      <c r="O26" s="28"/>
      <c r="P26" s="28"/>
      <c r="AC26" s="8"/>
    </row>
    <row r="27">
      <c r="A27" s="17"/>
      <c r="B27" s="19"/>
      <c r="C27" s="17"/>
      <c r="D27" s="55"/>
      <c r="E27" s="55" t="s">
        <v>17</v>
      </c>
      <c r="F27" s="30">
        <v>0.3</v>
      </c>
      <c r="G27" s="30">
        <v>0.25</v>
      </c>
      <c r="H27" s="30">
        <v>0.25</v>
      </c>
      <c r="I27" s="57">
        <v>0.2</v>
      </c>
      <c r="K27" s="17"/>
      <c r="L27" s="17"/>
      <c r="M27" s="28"/>
      <c r="N27" s="28"/>
      <c r="O27" s="28"/>
      <c r="P27" s="28"/>
      <c r="AC27" s="8"/>
    </row>
    <row r="28">
      <c r="A28" s="17"/>
      <c r="B28" s="19"/>
      <c r="C28" s="17"/>
      <c r="D28" s="55"/>
      <c r="E28" s="58" t="s">
        <v>18</v>
      </c>
      <c r="F28" s="59">
        <f>F23</f>
        <v>24.040625</v>
      </c>
      <c r="G28" s="59">
        <f>F23</f>
        <v>24.040625</v>
      </c>
      <c r="H28" s="59">
        <f>F23</f>
        <v>24.040625</v>
      </c>
      <c r="I28" s="60">
        <f>F23</f>
        <v>24.040625</v>
      </c>
      <c r="K28" s="17"/>
      <c r="L28" s="17"/>
      <c r="M28" s="30"/>
      <c r="N28" s="30"/>
      <c r="O28" s="30"/>
      <c r="P28" s="30"/>
      <c r="AC28" s="8"/>
    </row>
    <row r="29">
      <c r="A29" s="17"/>
      <c r="B29" s="19"/>
      <c r="C29" s="17"/>
      <c r="D29" s="55"/>
      <c r="E29" s="61" t="s">
        <v>27</v>
      </c>
      <c r="F29" s="62">
        <f t="shared" ref="F29:I29" si="5">F28/(F27*F26)</f>
        <v>166.9487847</v>
      </c>
      <c r="G29" s="62">
        <f t="shared" si="5"/>
        <v>200.3385417</v>
      </c>
      <c r="H29" s="62">
        <f t="shared" si="5"/>
        <v>240.40625</v>
      </c>
      <c r="I29" s="63">
        <f t="shared" si="5"/>
        <v>300.5078125</v>
      </c>
      <c r="K29" s="17"/>
      <c r="L29" s="17"/>
      <c r="M29" s="30"/>
      <c r="N29" s="30"/>
      <c r="O29" s="30"/>
      <c r="P29" s="30"/>
      <c r="AC29" s="8"/>
    </row>
    <row r="30">
      <c r="A30" s="17"/>
      <c r="B30" s="19"/>
      <c r="C30" s="17"/>
      <c r="D30" s="55"/>
      <c r="E30" s="55" t="s">
        <v>20</v>
      </c>
      <c r="F30" s="30">
        <f t="shared" ref="F30:I30" si="6">F26/F27</f>
        <v>1.6</v>
      </c>
      <c r="G30" s="30">
        <f t="shared" si="6"/>
        <v>1.92</v>
      </c>
      <c r="H30" s="30">
        <f t="shared" si="6"/>
        <v>1.6</v>
      </c>
      <c r="I30" s="57">
        <f t="shared" si="6"/>
        <v>2</v>
      </c>
      <c r="K30" s="17"/>
      <c r="L30" s="17"/>
      <c r="M30" s="30"/>
      <c r="N30" s="30"/>
      <c r="O30" s="30"/>
      <c r="P30" s="30"/>
      <c r="AC30" s="8"/>
    </row>
    <row r="31">
      <c r="A31" s="17"/>
      <c r="B31" s="19"/>
      <c r="C31" s="17"/>
      <c r="D31" s="55"/>
      <c r="E31" s="55" t="s">
        <v>16</v>
      </c>
      <c r="F31" s="39">
        <f t="shared" ref="F31:I31" si="7">F26/F25</f>
        <v>1.2</v>
      </c>
      <c r="G31" s="39">
        <f t="shared" si="7"/>
        <v>1.2</v>
      </c>
      <c r="H31" s="39">
        <f t="shared" si="7"/>
        <v>1</v>
      </c>
      <c r="I31" s="64">
        <f t="shared" si="7"/>
        <v>1</v>
      </c>
      <c r="K31" s="17"/>
      <c r="L31" s="17"/>
      <c r="M31" s="39"/>
      <c r="N31" s="39"/>
      <c r="O31" s="39"/>
      <c r="P31" s="39"/>
      <c r="AC31" s="8"/>
    </row>
    <row r="32">
      <c r="A32" s="17"/>
      <c r="B32" s="19"/>
      <c r="C32" s="17"/>
      <c r="D32" s="61"/>
      <c r="E32" s="61" t="s">
        <v>21</v>
      </c>
      <c r="F32" s="65">
        <f t="shared" ref="F32:I32" si="8">F27/F25</f>
        <v>0.75</v>
      </c>
      <c r="G32" s="65">
        <f t="shared" si="8"/>
        <v>0.625</v>
      </c>
      <c r="H32" s="65">
        <f t="shared" si="8"/>
        <v>0.625</v>
      </c>
      <c r="I32" s="66">
        <f t="shared" si="8"/>
        <v>0.5</v>
      </c>
      <c r="K32" s="17"/>
      <c r="L32" s="17"/>
      <c r="M32" s="39"/>
      <c r="N32" s="39"/>
      <c r="O32" s="39"/>
      <c r="P32" s="39"/>
      <c r="AC32" s="8"/>
    </row>
    <row r="33">
      <c r="B33" s="45"/>
      <c r="AC33" s="8"/>
    </row>
    <row r="34">
      <c r="A34" s="9"/>
      <c r="B34" s="10"/>
      <c r="C34" s="9"/>
      <c r="D34" s="46" t="s">
        <v>3</v>
      </c>
      <c r="E34" s="47" t="s">
        <v>28</v>
      </c>
      <c r="F34" s="48" t="s">
        <v>29</v>
      </c>
      <c r="G34" s="49" t="s">
        <v>30</v>
      </c>
      <c r="H34" s="50" t="s">
        <v>7</v>
      </c>
      <c r="I34" s="51" t="s">
        <v>31</v>
      </c>
      <c r="K34" s="9"/>
      <c r="L34" s="17"/>
      <c r="M34" s="18"/>
      <c r="N34" s="18"/>
      <c r="O34" s="18"/>
      <c r="P34" s="18"/>
      <c r="AC34" s="8"/>
    </row>
    <row r="35">
      <c r="A35" s="17"/>
      <c r="B35" s="19"/>
      <c r="C35" s="17"/>
      <c r="D35" s="20" t="s">
        <v>9</v>
      </c>
      <c r="E35" s="21" t="s">
        <v>10</v>
      </c>
      <c r="F35" s="22"/>
      <c r="G35" s="22"/>
      <c r="H35" s="23"/>
      <c r="I35" s="54"/>
      <c r="K35" s="17"/>
      <c r="L35" s="25"/>
      <c r="M35" s="17"/>
      <c r="N35" s="17"/>
      <c r="O35" s="17"/>
      <c r="P35" s="17"/>
      <c r="AC35" s="8"/>
    </row>
    <row r="36">
      <c r="A36" s="17"/>
      <c r="B36" s="19"/>
      <c r="C36" s="17"/>
      <c r="D36" s="55"/>
      <c r="E36" s="55" t="s">
        <v>25</v>
      </c>
      <c r="F36" s="28">
        <f>G36/60</f>
        <v>10</v>
      </c>
      <c r="G36" s="18">
        <v>600.0</v>
      </c>
      <c r="H36" s="17"/>
      <c r="I36" s="56"/>
      <c r="K36" s="17"/>
      <c r="L36" s="17"/>
      <c r="M36" s="28"/>
      <c r="N36" s="18"/>
      <c r="O36" s="17"/>
      <c r="P36" s="17"/>
      <c r="AC36" s="8"/>
    </row>
    <row r="37">
      <c r="A37" s="17"/>
      <c r="B37" s="19"/>
      <c r="C37" s="17"/>
      <c r="D37" s="55"/>
      <c r="E37" s="55" t="s">
        <v>26</v>
      </c>
      <c r="F37" s="30">
        <f>F36*3.14*(1.75/2)^2</f>
        <v>24.040625</v>
      </c>
      <c r="G37" s="17"/>
      <c r="H37" s="17"/>
      <c r="I37" s="56"/>
      <c r="K37" s="17"/>
      <c r="L37" s="17"/>
      <c r="M37" s="30"/>
      <c r="N37" s="17"/>
      <c r="O37" s="17"/>
      <c r="P37" s="17"/>
      <c r="AC37" s="8"/>
    </row>
    <row r="38">
      <c r="A38" s="17"/>
      <c r="B38" s="19"/>
      <c r="C38" s="17"/>
      <c r="D38" s="55"/>
      <c r="E38" s="21" t="s">
        <v>14</v>
      </c>
      <c r="F38" s="22"/>
      <c r="G38" s="22"/>
      <c r="H38" s="22"/>
      <c r="I38" s="54"/>
      <c r="K38" s="17"/>
      <c r="L38" s="25"/>
      <c r="M38" s="17"/>
      <c r="N38" s="17"/>
      <c r="O38" s="17"/>
      <c r="P38" s="17"/>
      <c r="AC38" s="8"/>
    </row>
    <row r="39">
      <c r="A39" s="17"/>
      <c r="B39" s="19"/>
      <c r="C39" s="17"/>
      <c r="D39" s="55"/>
      <c r="E39" s="55" t="s">
        <v>15</v>
      </c>
      <c r="F39" s="30">
        <v>0.4</v>
      </c>
      <c r="G39" s="30">
        <v>0.4</v>
      </c>
      <c r="H39" s="30">
        <v>0.4</v>
      </c>
      <c r="I39" s="57">
        <v>0.4</v>
      </c>
      <c r="K39" s="17"/>
      <c r="L39" s="17"/>
      <c r="M39" s="30"/>
      <c r="N39" s="30"/>
      <c r="O39" s="30"/>
      <c r="P39" s="30"/>
      <c r="AC39" s="8"/>
    </row>
    <row r="40">
      <c r="A40" s="17"/>
      <c r="B40" s="19"/>
      <c r="C40" s="17"/>
      <c r="D40" s="55"/>
      <c r="E40" s="55" t="s">
        <v>16</v>
      </c>
      <c r="F40" s="30">
        <v>0.48</v>
      </c>
      <c r="G40" s="30">
        <v>0.48</v>
      </c>
      <c r="H40" s="30">
        <v>0.4</v>
      </c>
      <c r="I40" s="57">
        <v>0.4</v>
      </c>
      <c r="K40" s="17"/>
      <c r="L40" s="17"/>
      <c r="M40" s="30"/>
      <c r="N40" s="30"/>
      <c r="O40" s="30"/>
      <c r="P40" s="30"/>
      <c r="AC40" s="8"/>
    </row>
    <row r="41">
      <c r="A41" s="17"/>
      <c r="B41" s="19"/>
      <c r="C41" s="17"/>
      <c r="D41" s="55"/>
      <c r="E41" s="55" t="s">
        <v>17</v>
      </c>
      <c r="F41" s="30">
        <v>0.3</v>
      </c>
      <c r="G41" s="30">
        <v>0.25</v>
      </c>
      <c r="H41" s="30">
        <v>0.25</v>
      </c>
      <c r="I41" s="57">
        <v>0.2</v>
      </c>
      <c r="K41" s="17"/>
      <c r="L41" s="17"/>
      <c r="M41" s="30"/>
      <c r="N41" s="30"/>
      <c r="O41" s="30"/>
      <c r="P41" s="30"/>
      <c r="AC41" s="8"/>
    </row>
    <row r="42">
      <c r="A42" s="17"/>
      <c r="B42" s="19"/>
      <c r="C42" s="17"/>
      <c r="D42" s="55"/>
      <c r="E42" s="55" t="s">
        <v>18</v>
      </c>
      <c r="F42" s="30">
        <f>F37</f>
        <v>24.040625</v>
      </c>
      <c r="G42" s="30">
        <f>F37</f>
        <v>24.040625</v>
      </c>
      <c r="H42" s="30">
        <f>F37</f>
        <v>24.040625</v>
      </c>
      <c r="I42" s="57">
        <f>F37</f>
        <v>24.040625</v>
      </c>
      <c r="K42" s="17"/>
      <c r="L42" s="17"/>
      <c r="M42" s="30"/>
      <c r="N42" s="30"/>
      <c r="O42" s="30"/>
      <c r="P42" s="30"/>
      <c r="AC42" s="8"/>
    </row>
    <row r="43">
      <c r="A43" s="17"/>
      <c r="B43" s="19"/>
      <c r="C43" s="17"/>
      <c r="D43" s="55"/>
      <c r="E43" s="55" t="s">
        <v>27</v>
      </c>
      <c r="F43" s="30">
        <f t="shared" ref="F43:I43" si="9">F42/(F41*F40)</f>
        <v>166.9487847</v>
      </c>
      <c r="G43" s="30">
        <f t="shared" si="9"/>
        <v>200.3385417</v>
      </c>
      <c r="H43" s="30">
        <f t="shared" si="9"/>
        <v>240.40625</v>
      </c>
      <c r="I43" s="57">
        <f t="shared" si="9"/>
        <v>300.5078125</v>
      </c>
      <c r="K43" s="17"/>
      <c r="L43" s="17"/>
      <c r="M43" s="30"/>
      <c r="N43" s="30"/>
      <c r="O43" s="30"/>
      <c r="P43" s="30"/>
      <c r="AC43" s="8"/>
    </row>
    <row r="44">
      <c r="A44" s="17"/>
      <c r="B44" s="19"/>
      <c r="C44" s="17"/>
      <c r="D44" s="55"/>
      <c r="E44" s="55" t="s">
        <v>20</v>
      </c>
      <c r="F44" s="30">
        <f t="shared" ref="F44:I44" si="10">F40/F41</f>
        <v>1.6</v>
      </c>
      <c r="G44" s="30">
        <f t="shared" si="10"/>
        <v>1.92</v>
      </c>
      <c r="H44" s="30">
        <f t="shared" si="10"/>
        <v>1.6</v>
      </c>
      <c r="I44" s="57">
        <f t="shared" si="10"/>
        <v>2</v>
      </c>
      <c r="K44" s="17"/>
      <c r="L44" s="17"/>
      <c r="M44" s="30"/>
      <c r="N44" s="30"/>
      <c r="O44" s="30"/>
      <c r="P44" s="30"/>
      <c r="AC44" s="8"/>
    </row>
    <row r="45">
      <c r="A45" s="17"/>
      <c r="B45" s="19"/>
      <c r="C45" s="17"/>
      <c r="D45" s="55"/>
      <c r="E45" s="55" t="s">
        <v>16</v>
      </c>
      <c r="F45" s="39">
        <f t="shared" ref="F45:I45" si="11">F40/F39</f>
        <v>1.2</v>
      </c>
      <c r="G45" s="39">
        <f t="shared" si="11"/>
        <v>1.2</v>
      </c>
      <c r="H45" s="39">
        <f t="shared" si="11"/>
        <v>1</v>
      </c>
      <c r="I45" s="64">
        <f t="shared" si="11"/>
        <v>1</v>
      </c>
      <c r="K45" s="17"/>
      <c r="L45" s="17"/>
      <c r="M45" s="39"/>
      <c r="N45" s="39"/>
      <c r="O45" s="39"/>
      <c r="P45" s="39"/>
      <c r="AC45" s="8"/>
    </row>
    <row r="46">
      <c r="A46" s="17"/>
      <c r="B46" s="19"/>
      <c r="C46" s="17"/>
      <c r="D46" s="61"/>
      <c r="E46" s="61" t="s">
        <v>21</v>
      </c>
      <c r="F46" s="65">
        <f t="shared" ref="F46:I46" si="12">F41/F39</f>
        <v>0.75</v>
      </c>
      <c r="G46" s="65">
        <f t="shared" si="12"/>
        <v>0.625</v>
      </c>
      <c r="H46" s="65">
        <f t="shared" si="12"/>
        <v>0.625</v>
      </c>
      <c r="I46" s="66">
        <f t="shared" si="12"/>
        <v>0.5</v>
      </c>
      <c r="K46" s="17"/>
      <c r="L46" s="17"/>
      <c r="M46" s="39"/>
      <c r="N46" s="39"/>
      <c r="O46" s="39"/>
      <c r="P46" s="39"/>
      <c r="AC46" s="8"/>
    </row>
    <row r="47">
      <c r="B47" s="45"/>
      <c r="AC47" s="8"/>
    </row>
    <row r="48">
      <c r="B48" s="67"/>
      <c r="C48" s="68"/>
      <c r="D48" s="68"/>
      <c r="E48" s="68"/>
      <c r="F48" s="68"/>
      <c r="G48" s="68"/>
      <c r="H48" s="68"/>
      <c r="I48" s="68"/>
      <c r="J48" s="68"/>
      <c r="K48" s="68"/>
      <c r="L48" s="68"/>
      <c r="M48" s="68"/>
      <c r="N48" s="68"/>
      <c r="O48" s="68"/>
      <c r="P48" s="68"/>
      <c r="Q48" s="68"/>
      <c r="R48" s="68"/>
      <c r="S48" s="68"/>
      <c r="T48" s="68"/>
      <c r="U48" s="68"/>
      <c r="V48" s="68"/>
      <c r="W48" s="68"/>
      <c r="X48" s="68"/>
      <c r="Y48" s="68"/>
      <c r="Z48" s="68"/>
      <c r="AA48" s="68"/>
      <c r="AB48" s="68"/>
      <c r="AC48" s="69"/>
    </row>
    <row r="50">
      <c r="B50" s="70" t="s">
        <v>32</v>
      </c>
      <c r="C50" s="71"/>
      <c r="D50" s="71"/>
      <c r="E50" s="71"/>
      <c r="F50" s="71"/>
      <c r="G50" s="72"/>
    </row>
    <row r="51">
      <c r="B51" s="73" t="s">
        <v>33</v>
      </c>
      <c r="C51" s="74"/>
      <c r="D51" s="74"/>
      <c r="E51" s="17"/>
      <c r="F51" s="17"/>
      <c r="G51" s="75"/>
    </row>
    <row r="52">
      <c r="B52" s="76"/>
      <c r="C52" s="17"/>
      <c r="D52" s="17"/>
      <c r="E52" s="77"/>
      <c r="F52" s="77"/>
      <c r="G52" s="75"/>
    </row>
    <row r="53">
      <c r="B53" s="76" t="s">
        <v>34</v>
      </c>
      <c r="C53" s="30">
        <v>843.43</v>
      </c>
      <c r="D53" s="56"/>
      <c r="E53" s="77" t="s">
        <v>35</v>
      </c>
      <c r="F53" s="63">
        <f>C53*(100/(110-C54))</f>
        <v>835.0792079</v>
      </c>
      <c r="G53" s="75"/>
    </row>
    <row r="54">
      <c r="B54" s="78" t="s">
        <v>36</v>
      </c>
      <c r="C54" s="79">
        <v>9.0</v>
      </c>
      <c r="D54" s="80"/>
      <c r="E54" s="80"/>
      <c r="F54" s="80"/>
      <c r="G54" s="81"/>
    </row>
  </sheetData>
  <conditionalFormatting sqref="D21">
    <cfRule type="notContainsText" dxfId="0" priority="1" operator="notContains" text="Good">
      <formula>ISERROR(SEARCH(("Good"),(D21)))</formula>
    </cfRule>
  </conditionalFormatting>
  <conditionalFormatting sqref="D7">
    <cfRule type="notContainsText" dxfId="0" priority="2" operator="notContains" text="Good">
      <formula>ISERROR(SEARCH(("Good"),(D7)))</formula>
    </cfRule>
  </conditionalFormatting>
  <conditionalFormatting sqref="D35">
    <cfRule type="notContainsText" dxfId="0" priority="3" operator="notContains" text="Good">
      <formula>ISERROR(SEARCH(("Good"),(D35)))</formula>
    </cfRule>
  </conditionalFormatting>
  <drawing r:id="rId1"/>
</worksheet>
</file>