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5348" yWindow="-12" windowWidth="15384" windowHeight="14028"/>
  </bookViews>
  <sheets>
    <sheet name="Velocity Calculation" sheetId="1" r:id="rId1"/>
    <sheet name="Chopper Parameters" sheetId="2" r:id="rId2"/>
    <sheet name="Power Dissipation" sheetId="5" r:id="rId3"/>
    <sheet name="Rsense" sheetId="7" r:id="rId4"/>
    <sheet name="RDSonSense" sheetId="6" r:id="rId5"/>
    <sheet name="Microstep Table" sheetId="3" r:id="rId6"/>
    <sheet name="Revision History" sheetId="4" r:id="rId7"/>
  </sheets>
  <calcPr calcId="145621"/>
</workbook>
</file>

<file path=xl/calcChain.xml><?xml version="1.0" encoding="utf-8"?>
<calcChain xmlns="http://schemas.openxmlformats.org/spreadsheetml/2006/main">
  <c r="B23" i="1" l="1"/>
  <c r="C21" i="5" l="1"/>
  <c r="C52" i="5"/>
  <c r="C53" i="5"/>
  <c r="C14" i="5"/>
  <c r="D23" i="7" l="1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22" i="7"/>
  <c r="B36" i="7"/>
  <c r="C36" i="7"/>
  <c r="B35" i="7"/>
  <c r="C35" i="7"/>
  <c r="B34" i="7"/>
  <c r="C34" i="7" s="1"/>
  <c r="B23" i="7"/>
  <c r="C23" i="7" s="1"/>
  <c r="B24" i="7"/>
  <c r="B25" i="7"/>
  <c r="B26" i="7"/>
  <c r="B27" i="7"/>
  <c r="C27" i="7" s="1"/>
  <c r="B28" i="7"/>
  <c r="B29" i="7"/>
  <c r="B30" i="7"/>
  <c r="B31" i="7"/>
  <c r="C31" i="7" s="1"/>
  <c r="B32" i="7"/>
  <c r="C32" i="7" s="1"/>
  <c r="B33" i="7"/>
  <c r="B22" i="7"/>
  <c r="C22" i="7" s="1"/>
  <c r="C33" i="7"/>
  <c r="C30" i="7"/>
  <c r="C29" i="7"/>
  <c r="C28" i="7"/>
  <c r="C26" i="7"/>
  <c r="C25" i="7"/>
  <c r="C24" i="7"/>
  <c r="B7" i="7"/>
  <c r="C7" i="7" s="1"/>
  <c r="D7" i="7" s="1"/>
  <c r="B8" i="7"/>
  <c r="C8" i="7" s="1"/>
  <c r="D8" i="7" s="1"/>
  <c r="B9" i="7"/>
  <c r="C9" i="7" s="1"/>
  <c r="D9" i="7" s="1"/>
  <c r="B10" i="7"/>
  <c r="C10" i="7" s="1"/>
  <c r="D10" i="7" s="1"/>
  <c r="B11" i="7"/>
  <c r="C11" i="7" s="1"/>
  <c r="D11" i="7" s="1"/>
  <c r="B12" i="7"/>
  <c r="C12" i="7" s="1"/>
  <c r="D12" i="7" s="1"/>
  <c r="B13" i="7"/>
  <c r="C13" i="7" s="1"/>
  <c r="D13" i="7" s="1"/>
  <c r="B14" i="7"/>
  <c r="C14" i="7" s="1"/>
  <c r="D14" i="7" s="1"/>
  <c r="B15" i="7"/>
  <c r="C15" i="7" s="1"/>
  <c r="D15" i="7" s="1"/>
  <c r="B16" i="7"/>
  <c r="C16" i="7" s="1"/>
  <c r="D16" i="7" s="1"/>
  <c r="B17" i="7"/>
  <c r="C17" i="7" s="1"/>
  <c r="D17" i="7" s="1"/>
  <c r="B6" i="7"/>
  <c r="C6" i="7" s="1"/>
  <c r="D6" i="7" s="1"/>
  <c r="B4" i="6" l="1"/>
  <c r="C4" i="6" s="1"/>
  <c r="D4" i="6" s="1"/>
  <c r="B17" i="6"/>
  <c r="C17" i="6" s="1"/>
  <c r="D17" i="6" s="1"/>
  <c r="C16" i="6"/>
  <c r="D16" i="6" s="1"/>
  <c r="B16" i="6"/>
  <c r="B15" i="6"/>
  <c r="C15" i="6" s="1"/>
  <c r="D15" i="6" s="1"/>
  <c r="B14" i="6"/>
  <c r="C14" i="6" s="1"/>
  <c r="D14" i="6" s="1"/>
  <c r="B13" i="6"/>
  <c r="C13" i="6" s="1"/>
  <c r="D13" i="6" s="1"/>
  <c r="B12" i="6"/>
  <c r="C12" i="6" s="1"/>
  <c r="D12" i="6" s="1"/>
  <c r="B11" i="6"/>
  <c r="C11" i="6" s="1"/>
  <c r="D11" i="6" s="1"/>
  <c r="B10" i="6"/>
  <c r="C10" i="6" s="1"/>
  <c r="D10" i="6" s="1"/>
  <c r="B9" i="6"/>
  <c r="C9" i="6" s="1"/>
  <c r="D9" i="6" s="1"/>
  <c r="B8" i="6"/>
  <c r="C8" i="6" s="1"/>
  <c r="D8" i="6" s="1"/>
  <c r="B7" i="6"/>
  <c r="C7" i="6" s="1"/>
  <c r="D7" i="6" s="1"/>
  <c r="B6" i="6"/>
  <c r="C6" i="6" s="1"/>
  <c r="D6" i="6" s="1"/>
  <c r="B5" i="6"/>
  <c r="C5" i="6" s="1"/>
  <c r="D5" i="6" s="1"/>
  <c r="C46" i="5" l="1"/>
  <c r="C25" i="5"/>
  <c r="C26" i="5"/>
  <c r="C29" i="5"/>
  <c r="C30" i="5"/>
  <c r="C47" i="2"/>
  <c r="C46" i="2"/>
  <c r="C9" i="5" l="1"/>
  <c r="C40" i="2"/>
  <c r="C43" i="2" s="1"/>
  <c r="C27" i="2"/>
  <c r="C18" i="2"/>
  <c r="C10" i="2"/>
  <c r="C13" i="2" s="1"/>
  <c r="C23" i="2" s="1"/>
  <c r="C29" i="2" s="1"/>
  <c r="C32" i="2" s="1"/>
  <c r="B281" i="3"/>
  <c r="I280" i="3"/>
  <c r="H280" i="3"/>
  <c r="G280" i="3"/>
  <c r="F280" i="3"/>
  <c r="B280" i="3"/>
  <c r="I279" i="3"/>
  <c r="H279" i="3"/>
  <c r="G279" i="3"/>
  <c r="F279" i="3"/>
  <c r="J279" i="3" s="1"/>
  <c r="B279" i="3"/>
  <c r="I278" i="3"/>
  <c r="H278" i="3"/>
  <c r="G278" i="3"/>
  <c r="F278" i="3"/>
  <c r="B278" i="3"/>
  <c r="I277" i="3"/>
  <c r="H277" i="3"/>
  <c r="G277" i="3"/>
  <c r="F277" i="3"/>
  <c r="B277" i="3"/>
  <c r="I276" i="3"/>
  <c r="H276" i="3"/>
  <c r="G276" i="3"/>
  <c r="F276" i="3"/>
  <c r="B276" i="3"/>
  <c r="I275" i="3"/>
  <c r="H275" i="3"/>
  <c r="G275" i="3"/>
  <c r="F275" i="3"/>
  <c r="J275" i="3" s="1"/>
  <c r="B275" i="3"/>
  <c r="I274" i="3"/>
  <c r="H274" i="3"/>
  <c r="G274" i="3"/>
  <c r="F274" i="3"/>
  <c r="B274" i="3"/>
  <c r="I273" i="3"/>
  <c r="H273" i="3"/>
  <c r="G273" i="3"/>
  <c r="F273" i="3"/>
  <c r="B273" i="3"/>
  <c r="I272" i="3"/>
  <c r="H272" i="3"/>
  <c r="G272" i="3"/>
  <c r="F272" i="3"/>
  <c r="B272" i="3"/>
  <c r="I271" i="3"/>
  <c r="H271" i="3"/>
  <c r="G271" i="3"/>
  <c r="F271" i="3"/>
  <c r="J271" i="3" s="1"/>
  <c r="B271" i="3"/>
  <c r="I270" i="3"/>
  <c r="H270" i="3"/>
  <c r="G270" i="3"/>
  <c r="F270" i="3"/>
  <c r="B270" i="3"/>
  <c r="I269" i="3"/>
  <c r="H269" i="3"/>
  <c r="G269" i="3"/>
  <c r="F269" i="3"/>
  <c r="B269" i="3"/>
  <c r="I268" i="3"/>
  <c r="H268" i="3"/>
  <c r="G268" i="3"/>
  <c r="F268" i="3"/>
  <c r="B268" i="3"/>
  <c r="I267" i="3"/>
  <c r="H267" i="3"/>
  <c r="G267" i="3"/>
  <c r="F267" i="3"/>
  <c r="J267" i="3" s="1"/>
  <c r="B267" i="3"/>
  <c r="I266" i="3"/>
  <c r="H266" i="3"/>
  <c r="G266" i="3"/>
  <c r="F266" i="3"/>
  <c r="B266" i="3"/>
  <c r="I265" i="3"/>
  <c r="H265" i="3"/>
  <c r="G265" i="3"/>
  <c r="F265" i="3"/>
  <c r="B265" i="3"/>
  <c r="I264" i="3"/>
  <c r="H264" i="3"/>
  <c r="G264" i="3"/>
  <c r="F264" i="3"/>
  <c r="B264" i="3"/>
  <c r="I263" i="3"/>
  <c r="H263" i="3"/>
  <c r="G263" i="3"/>
  <c r="F263" i="3"/>
  <c r="J263" i="3" s="1"/>
  <c r="B263" i="3"/>
  <c r="I262" i="3"/>
  <c r="H262" i="3"/>
  <c r="G262" i="3"/>
  <c r="F262" i="3"/>
  <c r="B262" i="3"/>
  <c r="I261" i="3"/>
  <c r="H261" i="3"/>
  <c r="G261" i="3"/>
  <c r="F261" i="3"/>
  <c r="B261" i="3"/>
  <c r="I260" i="3"/>
  <c r="H260" i="3"/>
  <c r="G260" i="3"/>
  <c r="F260" i="3"/>
  <c r="B260" i="3"/>
  <c r="I259" i="3"/>
  <c r="H259" i="3"/>
  <c r="G259" i="3"/>
  <c r="F259" i="3"/>
  <c r="J259" i="3" s="1"/>
  <c r="B259" i="3"/>
  <c r="I258" i="3"/>
  <c r="H258" i="3"/>
  <c r="G258" i="3"/>
  <c r="F258" i="3"/>
  <c r="B258" i="3"/>
  <c r="I257" i="3"/>
  <c r="H257" i="3"/>
  <c r="G257" i="3"/>
  <c r="F257" i="3"/>
  <c r="B257" i="3"/>
  <c r="I256" i="3"/>
  <c r="H256" i="3"/>
  <c r="G256" i="3"/>
  <c r="F256" i="3"/>
  <c r="B256" i="3"/>
  <c r="I255" i="3"/>
  <c r="H255" i="3"/>
  <c r="G255" i="3"/>
  <c r="F255" i="3"/>
  <c r="J255" i="3" s="1"/>
  <c r="B255" i="3"/>
  <c r="I254" i="3"/>
  <c r="H254" i="3"/>
  <c r="G254" i="3"/>
  <c r="F254" i="3"/>
  <c r="B254" i="3"/>
  <c r="I253" i="3"/>
  <c r="H253" i="3"/>
  <c r="G253" i="3"/>
  <c r="F253" i="3"/>
  <c r="B253" i="3"/>
  <c r="I252" i="3"/>
  <c r="H252" i="3"/>
  <c r="G252" i="3"/>
  <c r="F252" i="3"/>
  <c r="B252" i="3"/>
  <c r="I251" i="3"/>
  <c r="H251" i="3"/>
  <c r="G251" i="3"/>
  <c r="F251" i="3"/>
  <c r="J251" i="3" s="1"/>
  <c r="B251" i="3"/>
  <c r="I250" i="3"/>
  <c r="H250" i="3"/>
  <c r="G250" i="3"/>
  <c r="F250" i="3"/>
  <c r="B250" i="3"/>
  <c r="I249" i="3"/>
  <c r="H249" i="3"/>
  <c r="G249" i="3"/>
  <c r="F249" i="3"/>
  <c r="B249" i="3"/>
  <c r="I248" i="3"/>
  <c r="H248" i="3"/>
  <c r="G248" i="3"/>
  <c r="F248" i="3"/>
  <c r="B248" i="3"/>
  <c r="I247" i="3"/>
  <c r="H247" i="3"/>
  <c r="G247" i="3"/>
  <c r="F247" i="3"/>
  <c r="J247" i="3" s="1"/>
  <c r="B247" i="3"/>
  <c r="I246" i="3"/>
  <c r="H246" i="3"/>
  <c r="G246" i="3"/>
  <c r="F246" i="3"/>
  <c r="B246" i="3"/>
  <c r="I245" i="3"/>
  <c r="H245" i="3"/>
  <c r="G245" i="3"/>
  <c r="F245" i="3"/>
  <c r="B245" i="3"/>
  <c r="I244" i="3"/>
  <c r="H244" i="3"/>
  <c r="G244" i="3"/>
  <c r="F244" i="3"/>
  <c r="B244" i="3"/>
  <c r="I243" i="3"/>
  <c r="H243" i="3"/>
  <c r="G243" i="3"/>
  <c r="F243" i="3"/>
  <c r="J243" i="3" s="1"/>
  <c r="B243" i="3"/>
  <c r="I242" i="3"/>
  <c r="H242" i="3"/>
  <c r="G242" i="3"/>
  <c r="F242" i="3"/>
  <c r="B242" i="3"/>
  <c r="I241" i="3"/>
  <c r="H241" i="3"/>
  <c r="G241" i="3"/>
  <c r="F241" i="3"/>
  <c r="B241" i="3"/>
  <c r="I240" i="3"/>
  <c r="H240" i="3"/>
  <c r="G240" i="3"/>
  <c r="F240" i="3"/>
  <c r="B240" i="3"/>
  <c r="I239" i="3"/>
  <c r="H239" i="3"/>
  <c r="G239" i="3"/>
  <c r="F239" i="3"/>
  <c r="J239" i="3" s="1"/>
  <c r="B239" i="3"/>
  <c r="I238" i="3"/>
  <c r="H238" i="3"/>
  <c r="G238" i="3"/>
  <c r="F238" i="3"/>
  <c r="B238" i="3"/>
  <c r="I237" i="3"/>
  <c r="H237" i="3"/>
  <c r="G237" i="3"/>
  <c r="F237" i="3"/>
  <c r="B237" i="3"/>
  <c r="I236" i="3"/>
  <c r="H236" i="3"/>
  <c r="G236" i="3"/>
  <c r="F236" i="3"/>
  <c r="B236" i="3"/>
  <c r="I235" i="3"/>
  <c r="H235" i="3"/>
  <c r="G235" i="3"/>
  <c r="F235" i="3"/>
  <c r="J235" i="3" s="1"/>
  <c r="B235" i="3"/>
  <c r="I234" i="3"/>
  <c r="H234" i="3"/>
  <c r="G234" i="3"/>
  <c r="F234" i="3"/>
  <c r="B234" i="3"/>
  <c r="I233" i="3"/>
  <c r="H233" i="3"/>
  <c r="G233" i="3"/>
  <c r="F233" i="3"/>
  <c r="B233" i="3"/>
  <c r="I232" i="3"/>
  <c r="H232" i="3"/>
  <c r="G232" i="3"/>
  <c r="F232" i="3"/>
  <c r="B232" i="3"/>
  <c r="I231" i="3"/>
  <c r="H231" i="3"/>
  <c r="G231" i="3"/>
  <c r="F231" i="3"/>
  <c r="J231" i="3" s="1"/>
  <c r="B231" i="3"/>
  <c r="I230" i="3"/>
  <c r="H230" i="3"/>
  <c r="G230" i="3"/>
  <c r="F230" i="3"/>
  <c r="B230" i="3"/>
  <c r="I229" i="3"/>
  <c r="H229" i="3"/>
  <c r="G229" i="3"/>
  <c r="F229" i="3"/>
  <c r="B229" i="3"/>
  <c r="I228" i="3"/>
  <c r="H228" i="3"/>
  <c r="G228" i="3"/>
  <c r="F228" i="3"/>
  <c r="B228" i="3"/>
  <c r="I227" i="3"/>
  <c r="H227" i="3"/>
  <c r="G227" i="3"/>
  <c r="F227" i="3"/>
  <c r="J227" i="3" s="1"/>
  <c r="B227" i="3"/>
  <c r="I226" i="3"/>
  <c r="H226" i="3"/>
  <c r="G226" i="3"/>
  <c r="F226" i="3"/>
  <c r="B226" i="3"/>
  <c r="I225" i="3"/>
  <c r="H225" i="3"/>
  <c r="G225" i="3"/>
  <c r="F225" i="3"/>
  <c r="B225" i="3"/>
  <c r="I224" i="3"/>
  <c r="H224" i="3"/>
  <c r="G224" i="3"/>
  <c r="F224" i="3"/>
  <c r="B224" i="3"/>
  <c r="I223" i="3"/>
  <c r="H223" i="3"/>
  <c r="G223" i="3"/>
  <c r="F223" i="3"/>
  <c r="J223" i="3" s="1"/>
  <c r="B223" i="3"/>
  <c r="I222" i="3"/>
  <c r="H222" i="3"/>
  <c r="G222" i="3"/>
  <c r="F222" i="3"/>
  <c r="B222" i="3"/>
  <c r="I221" i="3"/>
  <c r="H221" i="3"/>
  <c r="G221" i="3"/>
  <c r="F221" i="3"/>
  <c r="B221" i="3"/>
  <c r="I220" i="3"/>
  <c r="H220" i="3"/>
  <c r="G220" i="3"/>
  <c r="F220" i="3"/>
  <c r="B220" i="3"/>
  <c r="I219" i="3"/>
  <c r="H219" i="3"/>
  <c r="G219" i="3"/>
  <c r="F219" i="3"/>
  <c r="J219" i="3" s="1"/>
  <c r="B219" i="3"/>
  <c r="I218" i="3"/>
  <c r="H218" i="3"/>
  <c r="G218" i="3"/>
  <c r="F218" i="3"/>
  <c r="B218" i="3"/>
  <c r="I217" i="3"/>
  <c r="H217" i="3"/>
  <c r="G217" i="3"/>
  <c r="F217" i="3"/>
  <c r="B217" i="3"/>
  <c r="I216" i="3"/>
  <c r="H216" i="3"/>
  <c r="G216" i="3"/>
  <c r="F216" i="3"/>
  <c r="B216" i="3"/>
  <c r="I215" i="3"/>
  <c r="H215" i="3"/>
  <c r="G215" i="3"/>
  <c r="F215" i="3"/>
  <c r="J215" i="3" s="1"/>
  <c r="B215" i="3"/>
  <c r="I214" i="3"/>
  <c r="H214" i="3"/>
  <c r="G214" i="3"/>
  <c r="F214" i="3"/>
  <c r="B214" i="3"/>
  <c r="I213" i="3"/>
  <c r="H213" i="3"/>
  <c r="G213" i="3"/>
  <c r="F213" i="3"/>
  <c r="B213" i="3"/>
  <c r="I212" i="3"/>
  <c r="H212" i="3"/>
  <c r="G212" i="3"/>
  <c r="F212" i="3"/>
  <c r="B212" i="3"/>
  <c r="I211" i="3"/>
  <c r="H211" i="3"/>
  <c r="G211" i="3"/>
  <c r="F211" i="3"/>
  <c r="J211" i="3" s="1"/>
  <c r="B211" i="3"/>
  <c r="I210" i="3"/>
  <c r="H210" i="3"/>
  <c r="G210" i="3"/>
  <c r="F210" i="3"/>
  <c r="B210" i="3"/>
  <c r="I209" i="3"/>
  <c r="H209" i="3"/>
  <c r="G209" i="3"/>
  <c r="F209" i="3"/>
  <c r="B209" i="3"/>
  <c r="I208" i="3"/>
  <c r="H208" i="3"/>
  <c r="G208" i="3"/>
  <c r="F208" i="3"/>
  <c r="B208" i="3"/>
  <c r="I207" i="3"/>
  <c r="H207" i="3"/>
  <c r="G207" i="3"/>
  <c r="F207" i="3"/>
  <c r="J207" i="3" s="1"/>
  <c r="B207" i="3"/>
  <c r="I206" i="3"/>
  <c r="H206" i="3"/>
  <c r="G206" i="3"/>
  <c r="F206" i="3"/>
  <c r="B206" i="3"/>
  <c r="I205" i="3"/>
  <c r="H205" i="3"/>
  <c r="G205" i="3"/>
  <c r="F205" i="3"/>
  <c r="B205" i="3"/>
  <c r="I204" i="3"/>
  <c r="H204" i="3"/>
  <c r="G204" i="3"/>
  <c r="F204" i="3"/>
  <c r="B204" i="3"/>
  <c r="I203" i="3"/>
  <c r="H203" i="3"/>
  <c r="G203" i="3"/>
  <c r="F203" i="3"/>
  <c r="J203" i="3" s="1"/>
  <c r="B203" i="3"/>
  <c r="I202" i="3"/>
  <c r="H202" i="3"/>
  <c r="G202" i="3"/>
  <c r="F202" i="3"/>
  <c r="B202" i="3"/>
  <c r="I201" i="3"/>
  <c r="H201" i="3"/>
  <c r="G201" i="3"/>
  <c r="F201" i="3"/>
  <c r="B201" i="3"/>
  <c r="I200" i="3"/>
  <c r="H200" i="3"/>
  <c r="G200" i="3"/>
  <c r="F200" i="3"/>
  <c r="B200" i="3"/>
  <c r="I199" i="3"/>
  <c r="H199" i="3"/>
  <c r="G199" i="3"/>
  <c r="F199" i="3"/>
  <c r="J199" i="3" s="1"/>
  <c r="B199" i="3"/>
  <c r="I198" i="3"/>
  <c r="H198" i="3"/>
  <c r="G198" i="3"/>
  <c r="F198" i="3"/>
  <c r="B198" i="3"/>
  <c r="I197" i="3"/>
  <c r="H197" i="3"/>
  <c r="G197" i="3"/>
  <c r="F197" i="3"/>
  <c r="B197" i="3"/>
  <c r="I196" i="3"/>
  <c r="H196" i="3"/>
  <c r="G196" i="3"/>
  <c r="F196" i="3"/>
  <c r="B196" i="3"/>
  <c r="I195" i="3"/>
  <c r="H195" i="3"/>
  <c r="G195" i="3"/>
  <c r="F195" i="3"/>
  <c r="J195" i="3" s="1"/>
  <c r="B195" i="3"/>
  <c r="I194" i="3"/>
  <c r="H194" i="3"/>
  <c r="G194" i="3"/>
  <c r="F194" i="3"/>
  <c r="B194" i="3"/>
  <c r="I193" i="3"/>
  <c r="H193" i="3"/>
  <c r="G193" i="3"/>
  <c r="F193" i="3"/>
  <c r="B193" i="3"/>
  <c r="I192" i="3"/>
  <c r="H192" i="3"/>
  <c r="G192" i="3"/>
  <c r="F192" i="3"/>
  <c r="B192" i="3"/>
  <c r="I191" i="3"/>
  <c r="H191" i="3"/>
  <c r="G191" i="3"/>
  <c r="F191" i="3"/>
  <c r="J191" i="3" s="1"/>
  <c r="B191" i="3"/>
  <c r="I190" i="3"/>
  <c r="H190" i="3"/>
  <c r="G190" i="3"/>
  <c r="F190" i="3"/>
  <c r="B190" i="3"/>
  <c r="I189" i="3"/>
  <c r="H189" i="3"/>
  <c r="G189" i="3"/>
  <c r="F189" i="3"/>
  <c r="B189" i="3"/>
  <c r="I188" i="3"/>
  <c r="H188" i="3"/>
  <c r="G188" i="3"/>
  <c r="F188" i="3"/>
  <c r="B188" i="3"/>
  <c r="I187" i="3"/>
  <c r="H187" i="3"/>
  <c r="G187" i="3"/>
  <c r="F187" i="3"/>
  <c r="J187" i="3" s="1"/>
  <c r="B187" i="3"/>
  <c r="I186" i="3"/>
  <c r="H186" i="3"/>
  <c r="G186" i="3"/>
  <c r="F186" i="3"/>
  <c r="B186" i="3"/>
  <c r="I185" i="3"/>
  <c r="H185" i="3"/>
  <c r="G185" i="3"/>
  <c r="F185" i="3"/>
  <c r="B185" i="3"/>
  <c r="I184" i="3"/>
  <c r="H184" i="3"/>
  <c r="G184" i="3"/>
  <c r="F184" i="3"/>
  <c r="B184" i="3"/>
  <c r="I183" i="3"/>
  <c r="H183" i="3"/>
  <c r="G183" i="3"/>
  <c r="F183" i="3"/>
  <c r="J183" i="3" s="1"/>
  <c r="B183" i="3"/>
  <c r="I182" i="3"/>
  <c r="H182" i="3"/>
  <c r="G182" i="3"/>
  <c r="F182" i="3"/>
  <c r="B182" i="3"/>
  <c r="I181" i="3"/>
  <c r="H181" i="3"/>
  <c r="G181" i="3"/>
  <c r="F181" i="3"/>
  <c r="B181" i="3"/>
  <c r="I180" i="3"/>
  <c r="H180" i="3"/>
  <c r="G180" i="3"/>
  <c r="F180" i="3"/>
  <c r="B180" i="3"/>
  <c r="I179" i="3"/>
  <c r="H179" i="3"/>
  <c r="G179" i="3"/>
  <c r="F179" i="3"/>
  <c r="J179" i="3" s="1"/>
  <c r="B179" i="3"/>
  <c r="I178" i="3"/>
  <c r="H178" i="3"/>
  <c r="G178" i="3"/>
  <c r="F178" i="3"/>
  <c r="B178" i="3"/>
  <c r="I177" i="3"/>
  <c r="H177" i="3"/>
  <c r="G177" i="3"/>
  <c r="F177" i="3"/>
  <c r="B177" i="3"/>
  <c r="I176" i="3"/>
  <c r="H176" i="3"/>
  <c r="G176" i="3"/>
  <c r="F176" i="3"/>
  <c r="B176" i="3"/>
  <c r="I175" i="3"/>
  <c r="H175" i="3"/>
  <c r="G175" i="3"/>
  <c r="F175" i="3"/>
  <c r="J175" i="3" s="1"/>
  <c r="B175" i="3"/>
  <c r="I174" i="3"/>
  <c r="H174" i="3"/>
  <c r="G174" i="3"/>
  <c r="F174" i="3"/>
  <c r="B174" i="3"/>
  <c r="I173" i="3"/>
  <c r="H173" i="3"/>
  <c r="G173" i="3"/>
  <c r="F173" i="3"/>
  <c r="B173" i="3"/>
  <c r="I172" i="3"/>
  <c r="H172" i="3"/>
  <c r="G172" i="3"/>
  <c r="F172" i="3"/>
  <c r="B172" i="3"/>
  <c r="I171" i="3"/>
  <c r="H171" i="3"/>
  <c r="G171" i="3"/>
  <c r="F171" i="3"/>
  <c r="J171" i="3" s="1"/>
  <c r="B171" i="3"/>
  <c r="I170" i="3"/>
  <c r="H170" i="3"/>
  <c r="G170" i="3"/>
  <c r="F170" i="3"/>
  <c r="B170" i="3"/>
  <c r="I169" i="3"/>
  <c r="H169" i="3"/>
  <c r="G169" i="3"/>
  <c r="F169" i="3"/>
  <c r="B169" i="3"/>
  <c r="I168" i="3"/>
  <c r="H168" i="3"/>
  <c r="G168" i="3"/>
  <c r="F168" i="3"/>
  <c r="B168" i="3"/>
  <c r="I167" i="3"/>
  <c r="H167" i="3"/>
  <c r="G167" i="3"/>
  <c r="F167" i="3"/>
  <c r="J167" i="3" s="1"/>
  <c r="B167" i="3"/>
  <c r="I166" i="3"/>
  <c r="H166" i="3"/>
  <c r="G166" i="3"/>
  <c r="F166" i="3"/>
  <c r="B166" i="3"/>
  <c r="I165" i="3"/>
  <c r="H165" i="3"/>
  <c r="G165" i="3"/>
  <c r="F165" i="3"/>
  <c r="B165" i="3"/>
  <c r="I164" i="3"/>
  <c r="H164" i="3"/>
  <c r="G164" i="3"/>
  <c r="F164" i="3"/>
  <c r="B164" i="3"/>
  <c r="I163" i="3"/>
  <c r="H163" i="3"/>
  <c r="G163" i="3"/>
  <c r="F163" i="3"/>
  <c r="J163" i="3" s="1"/>
  <c r="B163" i="3"/>
  <c r="I162" i="3"/>
  <c r="H162" i="3"/>
  <c r="G162" i="3"/>
  <c r="F162" i="3"/>
  <c r="B162" i="3"/>
  <c r="I161" i="3"/>
  <c r="H161" i="3"/>
  <c r="G161" i="3"/>
  <c r="F161" i="3"/>
  <c r="B161" i="3"/>
  <c r="I160" i="3"/>
  <c r="H160" i="3"/>
  <c r="G160" i="3"/>
  <c r="F160" i="3"/>
  <c r="B160" i="3"/>
  <c r="I159" i="3"/>
  <c r="H159" i="3"/>
  <c r="G159" i="3"/>
  <c r="F159" i="3"/>
  <c r="J159" i="3" s="1"/>
  <c r="B159" i="3"/>
  <c r="I158" i="3"/>
  <c r="H158" i="3"/>
  <c r="G158" i="3"/>
  <c r="F158" i="3"/>
  <c r="B158" i="3"/>
  <c r="I157" i="3"/>
  <c r="H157" i="3"/>
  <c r="G157" i="3"/>
  <c r="F157" i="3"/>
  <c r="B157" i="3"/>
  <c r="I156" i="3"/>
  <c r="H156" i="3"/>
  <c r="G156" i="3"/>
  <c r="F156" i="3"/>
  <c r="B156" i="3"/>
  <c r="I155" i="3"/>
  <c r="H155" i="3"/>
  <c r="G155" i="3"/>
  <c r="F155" i="3"/>
  <c r="J155" i="3" s="1"/>
  <c r="B155" i="3"/>
  <c r="I154" i="3"/>
  <c r="H154" i="3"/>
  <c r="G154" i="3"/>
  <c r="F154" i="3"/>
  <c r="B154" i="3"/>
  <c r="I153" i="3"/>
  <c r="H153" i="3"/>
  <c r="G153" i="3"/>
  <c r="F153" i="3"/>
  <c r="B153" i="3"/>
  <c r="I152" i="3"/>
  <c r="H152" i="3"/>
  <c r="G152" i="3"/>
  <c r="F152" i="3"/>
  <c r="B152" i="3"/>
  <c r="I151" i="3"/>
  <c r="H151" i="3"/>
  <c r="G151" i="3"/>
  <c r="F151" i="3"/>
  <c r="J151" i="3" s="1"/>
  <c r="B151" i="3"/>
  <c r="I150" i="3"/>
  <c r="H150" i="3"/>
  <c r="G150" i="3"/>
  <c r="F150" i="3"/>
  <c r="B150" i="3"/>
  <c r="I149" i="3"/>
  <c r="H149" i="3"/>
  <c r="G149" i="3"/>
  <c r="F149" i="3"/>
  <c r="B149" i="3"/>
  <c r="I148" i="3"/>
  <c r="H148" i="3"/>
  <c r="G148" i="3"/>
  <c r="F148" i="3"/>
  <c r="B148" i="3"/>
  <c r="I147" i="3"/>
  <c r="H147" i="3"/>
  <c r="G147" i="3"/>
  <c r="F147" i="3"/>
  <c r="J147" i="3" s="1"/>
  <c r="B147" i="3"/>
  <c r="I146" i="3"/>
  <c r="H146" i="3"/>
  <c r="G146" i="3"/>
  <c r="F146" i="3"/>
  <c r="B146" i="3"/>
  <c r="I145" i="3"/>
  <c r="H145" i="3"/>
  <c r="G145" i="3"/>
  <c r="F145" i="3"/>
  <c r="B145" i="3"/>
  <c r="I144" i="3"/>
  <c r="H144" i="3"/>
  <c r="G144" i="3"/>
  <c r="F144" i="3"/>
  <c r="B144" i="3"/>
  <c r="I143" i="3"/>
  <c r="H143" i="3"/>
  <c r="G143" i="3"/>
  <c r="F143" i="3"/>
  <c r="J143" i="3" s="1"/>
  <c r="B143" i="3"/>
  <c r="I142" i="3"/>
  <c r="H142" i="3"/>
  <c r="G142" i="3"/>
  <c r="F142" i="3"/>
  <c r="B142" i="3"/>
  <c r="I141" i="3"/>
  <c r="H141" i="3"/>
  <c r="G141" i="3"/>
  <c r="F141" i="3"/>
  <c r="B141" i="3"/>
  <c r="I140" i="3"/>
  <c r="H140" i="3"/>
  <c r="G140" i="3"/>
  <c r="F140" i="3"/>
  <c r="B140" i="3"/>
  <c r="I139" i="3"/>
  <c r="H139" i="3"/>
  <c r="G139" i="3"/>
  <c r="F139" i="3"/>
  <c r="J139" i="3" s="1"/>
  <c r="B139" i="3"/>
  <c r="I138" i="3"/>
  <c r="H138" i="3"/>
  <c r="G138" i="3"/>
  <c r="F138" i="3"/>
  <c r="B138" i="3"/>
  <c r="I137" i="3"/>
  <c r="H137" i="3"/>
  <c r="G137" i="3"/>
  <c r="F137" i="3"/>
  <c r="B137" i="3"/>
  <c r="I136" i="3"/>
  <c r="H136" i="3"/>
  <c r="G136" i="3"/>
  <c r="F136" i="3"/>
  <c r="B136" i="3"/>
  <c r="I135" i="3"/>
  <c r="H135" i="3"/>
  <c r="G135" i="3"/>
  <c r="F135" i="3"/>
  <c r="J135" i="3" s="1"/>
  <c r="B135" i="3"/>
  <c r="I134" i="3"/>
  <c r="H134" i="3"/>
  <c r="G134" i="3"/>
  <c r="F134" i="3"/>
  <c r="B134" i="3"/>
  <c r="I133" i="3"/>
  <c r="H133" i="3"/>
  <c r="G133" i="3"/>
  <c r="F133" i="3"/>
  <c r="B133" i="3"/>
  <c r="I132" i="3"/>
  <c r="H132" i="3"/>
  <c r="G132" i="3"/>
  <c r="F132" i="3"/>
  <c r="B132" i="3"/>
  <c r="I131" i="3"/>
  <c r="H131" i="3"/>
  <c r="G131" i="3"/>
  <c r="F131" i="3"/>
  <c r="J131" i="3" s="1"/>
  <c r="B131" i="3"/>
  <c r="I130" i="3"/>
  <c r="H130" i="3"/>
  <c r="G130" i="3"/>
  <c r="F130" i="3"/>
  <c r="B130" i="3"/>
  <c r="I129" i="3"/>
  <c r="H129" i="3"/>
  <c r="G129" i="3"/>
  <c r="F129" i="3"/>
  <c r="B129" i="3"/>
  <c r="I128" i="3"/>
  <c r="H128" i="3"/>
  <c r="G128" i="3"/>
  <c r="F128" i="3"/>
  <c r="B128" i="3"/>
  <c r="I127" i="3"/>
  <c r="H127" i="3"/>
  <c r="G127" i="3"/>
  <c r="F127" i="3"/>
  <c r="J127" i="3" s="1"/>
  <c r="B127" i="3"/>
  <c r="I126" i="3"/>
  <c r="H126" i="3"/>
  <c r="G126" i="3"/>
  <c r="F126" i="3"/>
  <c r="B126" i="3"/>
  <c r="I125" i="3"/>
  <c r="H125" i="3"/>
  <c r="G125" i="3"/>
  <c r="F125" i="3"/>
  <c r="B125" i="3"/>
  <c r="I124" i="3"/>
  <c r="H124" i="3"/>
  <c r="G124" i="3"/>
  <c r="F124" i="3"/>
  <c r="B124" i="3"/>
  <c r="I123" i="3"/>
  <c r="H123" i="3"/>
  <c r="G123" i="3"/>
  <c r="F123" i="3"/>
  <c r="J123" i="3" s="1"/>
  <c r="B123" i="3"/>
  <c r="I122" i="3"/>
  <c r="H122" i="3"/>
  <c r="G122" i="3"/>
  <c r="F122" i="3"/>
  <c r="B122" i="3"/>
  <c r="I121" i="3"/>
  <c r="H121" i="3"/>
  <c r="G121" i="3"/>
  <c r="F121" i="3"/>
  <c r="B121" i="3"/>
  <c r="I120" i="3"/>
  <c r="H120" i="3"/>
  <c r="G120" i="3"/>
  <c r="F120" i="3"/>
  <c r="B120" i="3"/>
  <c r="I119" i="3"/>
  <c r="H119" i="3"/>
  <c r="G119" i="3"/>
  <c r="F119" i="3"/>
  <c r="J119" i="3" s="1"/>
  <c r="B119" i="3"/>
  <c r="I118" i="3"/>
  <c r="H118" i="3"/>
  <c r="G118" i="3"/>
  <c r="F118" i="3"/>
  <c r="B118" i="3"/>
  <c r="I117" i="3"/>
  <c r="H117" i="3"/>
  <c r="G117" i="3"/>
  <c r="F117" i="3"/>
  <c r="B117" i="3"/>
  <c r="I116" i="3"/>
  <c r="H116" i="3"/>
  <c r="G116" i="3"/>
  <c r="F116" i="3"/>
  <c r="B116" i="3"/>
  <c r="I115" i="3"/>
  <c r="H115" i="3"/>
  <c r="G115" i="3"/>
  <c r="F115" i="3"/>
  <c r="J115" i="3" s="1"/>
  <c r="B115" i="3"/>
  <c r="I114" i="3"/>
  <c r="H114" i="3"/>
  <c r="G114" i="3"/>
  <c r="F114" i="3"/>
  <c r="B114" i="3"/>
  <c r="I113" i="3"/>
  <c r="H113" i="3"/>
  <c r="G113" i="3"/>
  <c r="F113" i="3"/>
  <c r="B113" i="3"/>
  <c r="I112" i="3"/>
  <c r="H112" i="3"/>
  <c r="G112" i="3"/>
  <c r="F112" i="3"/>
  <c r="B112" i="3"/>
  <c r="I111" i="3"/>
  <c r="H111" i="3"/>
  <c r="G111" i="3"/>
  <c r="F111" i="3"/>
  <c r="J111" i="3" s="1"/>
  <c r="B111" i="3"/>
  <c r="I110" i="3"/>
  <c r="H110" i="3"/>
  <c r="G110" i="3"/>
  <c r="F110" i="3"/>
  <c r="B110" i="3"/>
  <c r="I109" i="3"/>
  <c r="H109" i="3"/>
  <c r="G109" i="3"/>
  <c r="F109" i="3"/>
  <c r="B109" i="3"/>
  <c r="I108" i="3"/>
  <c r="H108" i="3"/>
  <c r="G108" i="3"/>
  <c r="F108" i="3"/>
  <c r="B108" i="3"/>
  <c r="I107" i="3"/>
  <c r="H107" i="3"/>
  <c r="G107" i="3"/>
  <c r="F107" i="3"/>
  <c r="J107" i="3" s="1"/>
  <c r="B107" i="3"/>
  <c r="I106" i="3"/>
  <c r="H106" i="3"/>
  <c r="G106" i="3"/>
  <c r="F106" i="3"/>
  <c r="B106" i="3"/>
  <c r="I105" i="3"/>
  <c r="H105" i="3"/>
  <c r="G105" i="3"/>
  <c r="F105" i="3"/>
  <c r="B105" i="3"/>
  <c r="I104" i="3"/>
  <c r="H104" i="3"/>
  <c r="G104" i="3"/>
  <c r="F104" i="3"/>
  <c r="B104" i="3"/>
  <c r="I103" i="3"/>
  <c r="H103" i="3"/>
  <c r="G103" i="3"/>
  <c r="F103" i="3"/>
  <c r="J103" i="3" s="1"/>
  <c r="B103" i="3"/>
  <c r="I102" i="3"/>
  <c r="H102" i="3"/>
  <c r="G102" i="3"/>
  <c r="F102" i="3"/>
  <c r="B102" i="3"/>
  <c r="I101" i="3"/>
  <c r="H101" i="3"/>
  <c r="G101" i="3"/>
  <c r="F101" i="3"/>
  <c r="B101" i="3"/>
  <c r="I100" i="3"/>
  <c r="H100" i="3"/>
  <c r="G100" i="3"/>
  <c r="F100" i="3"/>
  <c r="B100" i="3"/>
  <c r="I99" i="3"/>
  <c r="H99" i="3"/>
  <c r="G99" i="3"/>
  <c r="F99" i="3"/>
  <c r="J99" i="3" s="1"/>
  <c r="B99" i="3"/>
  <c r="I98" i="3"/>
  <c r="H98" i="3"/>
  <c r="G98" i="3"/>
  <c r="F98" i="3"/>
  <c r="B98" i="3"/>
  <c r="I97" i="3"/>
  <c r="H97" i="3"/>
  <c r="G97" i="3"/>
  <c r="F97" i="3"/>
  <c r="B97" i="3"/>
  <c r="I96" i="3"/>
  <c r="H96" i="3"/>
  <c r="G96" i="3"/>
  <c r="F96" i="3"/>
  <c r="B96" i="3"/>
  <c r="I95" i="3"/>
  <c r="H95" i="3"/>
  <c r="G95" i="3"/>
  <c r="F95" i="3"/>
  <c r="J95" i="3" s="1"/>
  <c r="B95" i="3"/>
  <c r="I94" i="3"/>
  <c r="H94" i="3"/>
  <c r="G94" i="3"/>
  <c r="F94" i="3"/>
  <c r="B94" i="3"/>
  <c r="I93" i="3"/>
  <c r="H93" i="3"/>
  <c r="G93" i="3"/>
  <c r="F93" i="3"/>
  <c r="B93" i="3"/>
  <c r="I92" i="3"/>
  <c r="H92" i="3"/>
  <c r="G92" i="3"/>
  <c r="F92" i="3"/>
  <c r="B92" i="3"/>
  <c r="I91" i="3"/>
  <c r="H91" i="3"/>
  <c r="G91" i="3"/>
  <c r="F91" i="3"/>
  <c r="J91" i="3" s="1"/>
  <c r="B91" i="3"/>
  <c r="I90" i="3"/>
  <c r="H90" i="3"/>
  <c r="G90" i="3"/>
  <c r="F90" i="3"/>
  <c r="B90" i="3"/>
  <c r="I89" i="3"/>
  <c r="H89" i="3"/>
  <c r="G89" i="3"/>
  <c r="F89" i="3"/>
  <c r="B89" i="3"/>
  <c r="I88" i="3"/>
  <c r="H88" i="3"/>
  <c r="G88" i="3"/>
  <c r="F88" i="3"/>
  <c r="B88" i="3"/>
  <c r="C88" i="3" s="1"/>
  <c r="D88" i="3" s="1"/>
  <c r="I87" i="3"/>
  <c r="H87" i="3"/>
  <c r="G87" i="3"/>
  <c r="F87" i="3"/>
  <c r="J87" i="3" s="1"/>
  <c r="B87" i="3"/>
  <c r="I86" i="3"/>
  <c r="H86" i="3"/>
  <c r="G86" i="3"/>
  <c r="F86" i="3"/>
  <c r="B86" i="3"/>
  <c r="I85" i="3"/>
  <c r="H85" i="3"/>
  <c r="G85" i="3"/>
  <c r="F85" i="3"/>
  <c r="B85" i="3"/>
  <c r="I84" i="3"/>
  <c r="H84" i="3"/>
  <c r="G84" i="3"/>
  <c r="F84" i="3"/>
  <c r="B84" i="3"/>
  <c r="C84" i="3" s="1"/>
  <c r="D84" i="3" s="1"/>
  <c r="I83" i="3"/>
  <c r="H83" i="3"/>
  <c r="G83" i="3"/>
  <c r="F83" i="3"/>
  <c r="J83" i="3" s="1"/>
  <c r="B83" i="3"/>
  <c r="I82" i="3"/>
  <c r="H82" i="3"/>
  <c r="G82" i="3"/>
  <c r="F82" i="3"/>
  <c r="B82" i="3"/>
  <c r="I81" i="3"/>
  <c r="H81" i="3"/>
  <c r="G81" i="3"/>
  <c r="F81" i="3"/>
  <c r="B81" i="3"/>
  <c r="I80" i="3"/>
  <c r="H80" i="3"/>
  <c r="G80" i="3"/>
  <c r="F80" i="3"/>
  <c r="B80" i="3"/>
  <c r="C80" i="3" s="1"/>
  <c r="D80" i="3" s="1"/>
  <c r="I79" i="3"/>
  <c r="H79" i="3"/>
  <c r="G79" i="3"/>
  <c r="F79" i="3"/>
  <c r="J79" i="3" s="1"/>
  <c r="B79" i="3"/>
  <c r="I78" i="3"/>
  <c r="H78" i="3"/>
  <c r="G78" i="3"/>
  <c r="F78" i="3"/>
  <c r="B78" i="3"/>
  <c r="I77" i="3"/>
  <c r="H77" i="3"/>
  <c r="G77" i="3"/>
  <c r="F77" i="3"/>
  <c r="B77" i="3"/>
  <c r="I76" i="3"/>
  <c r="H76" i="3"/>
  <c r="G76" i="3"/>
  <c r="F76" i="3"/>
  <c r="B76" i="3"/>
  <c r="C76" i="3" s="1"/>
  <c r="D76" i="3" s="1"/>
  <c r="I75" i="3"/>
  <c r="H75" i="3"/>
  <c r="G75" i="3"/>
  <c r="F75" i="3"/>
  <c r="J75" i="3" s="1"/>
  <c r="B75" i="3"/>
  <c r="I74" i="3"/>
  <c r="H74" i="3"/>
  <c r="G74" i="3"/>
  <c r="F74" i="3"/>
  <c r="B74" i="3"/>
  <c r="I73" i="3"/>
  <c r="H73" i="3"/>
  <c r="G73" i="3"/>
  <c r="F73" i="3"/>
  <c r="B73" i="3"/>
  <c r="I72" i="3"/>
  <c r="H72" i="3"/>
  <c r="G72" i="3"/>
  <c r="F72" i="3"/>
  <c r="B72" i="3"/>
  <c r="C72" i="3" s="1"/>
  <c r="D72" i="3" s="1"/>
  <c r="I71" i="3"/>
  <c r="H71" i="3"/>
  <c r="G71" i="3"/>
  <c r="F71" i="3"/>
  <c r="J71" i="3" s="1"/>
  <c r="B71" i="3"/>
  <c r="I70" i="3"/>
  <c r="H70" i="3"/>
  <c r="G70" i="3"/>
  <c r="F70" i="3"/>
  <c r="B70" i="3"/>
  <c r="I69" i="3"/>
  <c r="H69" i="3"/>
  <c r="G69" i="3"/>
  <c r="F69" i="3"/>
  <c r="B69" i="3"/>
  <c r="I68" i="3"/>
  <c r="H68" i="3"/>
  <c r="G68" i="3"/>
  <c r="F68" i="3"/>
  <c r="B68" i="3"/>
  <c r="C68" i="3" s="1"/>
  <c r="D68" i="3" s="1"/>
  <c r="I67" i="3"/>
  <c r="H67" i="3"/>
  <c r="G67" i="3"/>
  <c r="F67" i="3"/>
  <c r="J67" i="3" s="1"/>
  <c r="B67" i="3"/>
  <c r="I66" i="3"/>
  <c r="H66" i="3"/>
  <c r="G66" i="3"/>
  <c r="F66" i="3"/>
  <c r="B66" i="3"/>
  <c r="I65" i="3"/>
  <c r="H65" i="3"/>
  <c r="G65" i="3"/>
  <c r="F65" i="3"/>
  <c r="B65" i="3"/>
  <c r="I64" i="3"/>
  <c r="H64" i="3"/>
  <c r="G64" i="3"/>
  <c r="F64" i="3"/>
  <c r="B64" i="3"/>
  <c r="C64" i="3" s="1"/>
  <c r="D64" i="3" s="1"/>
  <c r="I63" i="3"/>
  <c r="H63" i="3"/>
  <c r="G63" i="3"/>
  <c r="F63" i="3"/>
  <c r="J63" i="3" s="1"/>
  <c r="B63" i="3"/>
  <c r="I62" i="3"/>
  <c r="H62" i="3"/>
  <c r="G62" i="3"/>
  <c r="F62" i="3"/>
  <c r="B62" i="3"/>
  <c r="I61" i="3"/>
  <c r="H61" i="3"/>
  <c r="G61" i="3"/>
  <c r="F61" i="3"/>
  <c r="B61" i="3"/>
  <c r="I60" i="3"/>
  <c r="H60" i="3"/>
  <c r="G60" i="3"/>
  <c r="F60" i="3"/>
  <c r="B60" i="3"/>
  <c r="C60" i="3" s="1"/>
  <c r="D60" i="3" s="1"/>
  <c r="I59" i="3"/>
  <c r="H59" i="3"/>
  <c r="G59" i="3"/>
  <c r="F59" i="3"/>
  <c r="J59" i="3" s="1"/>
  <c r="B59" i="3"/>
  <c r="I58" i="3"/>
  <c r="H58" i="3"/>
  <c r="G58" i="3"/>
  <c r="F58" i="3"/>
  <c r="B58" i="3"/>
  <c r="I57" i="3"/>
  <c r="H57" i="3"/>
  <c r="G57" i="3"/>
  <c r="F57" i="3"/>
  <c r="B57" i="3"/>
  <c r="I56" i="3"/>
  <c r="H56" i="3"/>
  <c r="G56" i="3"/>
  <c r="F56" i="3"/>
  <c r="B56" i="3"/>
  <c r="C56" i="3" s="1"/>
  <c r="D56" i="3" s="1"/>
  <c r="I55" i="3"/>
  <c r="H55" i="3"/>
  <c r="G55" i="3"/>
  <c r="F55" i="3"/>
  <c r="J55" i="3" s="1"/>
  <c r="B55" i="3"/>
  <c r="I54" i="3"/>
  <c r="H54" i="3"/>
  <c r="G54" i="3"/>
  <c r="F54" i="3"/>
  <c r="B54" i="3"/>
  <c r="I53" i="3"/>
  <c r="H53" i="3"/>
  <c r="G53" i="3"/>
  <c r="F53" i="3"/>
  <c r="B53" i="3"/>
  <c r="I52" i="3"/>
  <c r="H52" i="3"/>
  <c r="G52" i="3"/>
  <c r="F52" i="3"/>
  <c r="B52" i="3"/>
  <c r="C52" i="3" s="1"/>
  <c r="D52" i="3" s="1"/>
  <c r="I51" i="3"/>
  <c r="H51" i="3"/>
  <c r="G51" i="3"/>
  <c r="F51" i="3"/>
  <c r="J51" i="3" s="1"/>
  <c r="B51" i="3"/>
  <c r="I50" i="3"/>
  <c r="H50" i="3"/>
  <c r="G50" i="3"/>
  <c r="F50" i="3"/>
  <c r="B50" i="3"/>
  <c r="I49" i="3"/>
  <c r="H49" i="3"/>
  <c r="G49" i="3"/>
  <c r="F49" i="3"/>
  <c r="B49" i="3"/>
  <c r="I48" i="3"/>
  <c r="H48" i="3"/>
  <c r="G48" i="3"/>
  <c r="F48" i="3"/>
  <c r="B48" i="3"/>
  <c r="C48" i="3" s="1"/>
  <c r="D48" i="3" s="1"/>
  <c r="I47" i="3"/>
  <c r="H47" i="3"/>
  <c r="G47" i="3"/>
  <c r="F47" i="3"/>
  <c r="J47" i="3" s="1"/>
  <c r="B47" i="3"/>
  <c r="I46" i="3"/>
  <c r="H46" i="3"/>
  <c r="G46" i="3"/>
  <c r="F46" i="3"/>
  <c r="B46" i="3"/>
  <c r="I45" i="3"/>
  <c r="H45" i="3"/>
  <c r="G45" i="3"/>
  <c r="F45" i="3"/>
  <c r="B45" i="3"/>
  <c r="I44" i="3"/>
  <c r="H44" i="3"/>
  <c r="G44" i="3"/>
  <c r="F44" i="3"/>
  <c r="B44" i="3"/>
  <c r="C44" i="3" s="1"/>
  <c r="D44" i="3" s="1"/>
  <c r="I43" i="3"/>
  <c r="H43" i="3"/>
  <c r="G43" i="3"/>
  <c r="F43" i="3"/>
  <c r="J43" i="3" s="1"/>
  <c r="B43" i="3"/>
  <c r="I42" i="3"/>
  <c r="H42" i="3"/>
  <c r="G42" i="3"/>
  <c r="F42" i="3"/>
  <c r="B42" i="3"/>
  <c r="I41" i="3"/>
  <c r="H41" i="3"/>
  <c r="G41" i="3"/>
  <c r="F41" i="3"/>
  <c r="B41" i="3"/>
  <c r="I40" i="3"/>
  <c r="H40" i="3"/>
  <c r="G40" i="3"/>
  <c r="F40" i="3"/>
  <c r="B40" i="3"/>
  <c r="C40" i="3" s="1"/>
  <c r="D40" i="3" s="1"/>
  <c r="I39" i="3"/>
  <c r="H39" i="3"/>
  <c r="G39" i="3"/>
  <c r="F39" i="3"/>
  <c r="J39" i="3" s="1"/>
  <c r="B39" i="3"/>
  <c r="I38" i="3"/>
  <c r="H38" i="3"/>
  <c r="G38" i="3"/>
  <c r="F38" i="3"/>
  <c r="B38" i="3"/>
  <c r="I37" i="3"/>
  <c r="H37" i="3"/>
  <c r="G37" i="3"/>
  <c r="F37" i="3"/>
  <c r="B37" i="3"/>
  <c r="I36" i="3"/>
  <c r="H36" i="3"/>
  <c r="G36" i="3"/>
  <c r="F36" i="3"/>
  <c r="B36" i="3"/>
  <c r="C36" i="3" s="1"/>
  <c r="D36" i="3" s="1"/>
  <c r="I35" i="3"/>
  <c r="H35" i="3"/>
  <c r="G35" i="3"/>
  <c r="F35" i="3"/>
  <c r="J35" i="3" s="1"/>
  <c r="B35" i="3"/>
  <c r="I34" i="3"/>
  <c r="H34" i="3"/>
  <c r="G34" i="3"/>
  <c r="F34" i="3"/>
  <c r="B34" i="3"/>
  <c r="I33" i="3"/>
  <c r="H33" i="3"/>
  <c r="G33" i="3"/>
  <c r="F33" i="3"/>
  <c r="B33" i="3"/>
  <c r="I32" i="3"/>
  <c r="H32" i="3"/>
  <c r="G32" i="3"/>
  <c r="F32" i="3"/>
  <c r="B32" i="3"/>
  <c r="C32" i="3" s="1"/>
  <c r="D32" i="3" s="1"/>
  <c r="I31" i="3"/>
  <c r="H31" i="3"/>
  <c r="G31" i="3"/>
  <c r="F31" i="3"/>
  <c r="J31" i="3" s="1"/>
  <c r="B31" i="3"/>
  <c r="I30" i="3"/>
  <c r="H30" i="3"/>
  <c r="G30" i="3"/>
  <c r="F30" i="3"/>
  <c r="B30" i="3"/>
  <c r="I29" i="3"/>
  <c r="H29" i="3"/>
  <c r="G29" i="3"/>
  <c r="F29" i="3"/>
  <c r="B29" i="3"/>
  <c r="I28" i="3"/>
  <c r="H28" i="3"/>
  <c r="G28" i="3"/>
  <c r="F28" i="3"/>
  <c r="B28" i="3"/>
  <c r="C28" i="3" s="1"/>
  <c r="D28" i="3" s="1"/>
  <c r="I27" i="3"/>
  <c r="H27" i="3"/>
  <c r="G27" i="3"/>
  <c r="F27" i="3"/>
  <c r="J27" i="3" s="1"/>
  <c r="B27" i="3"/>
  <c r="I26" i="3"/>
  <c r="H26" i="3"/>
  <c r="G26" i="3"/>
  <c r="F26" i="3"/>
  <c r="B26" i="3"/>
  <c r="I25" i="3"/>
  <c r="H25" i="3"/>
  <c r="G25" i="3"/>
  <c r="F25" i="3"/>
  <c r="B25" i="3"/>
  <c r="C11" i="3"/>
  <c r="J28" i="3" l="1"/>
  <c r="J32" i="3"/>
  <c r="J36" i="3"/>
  <c r="C37" i="3"/>
  <c r="D37" i="3" s="1"/>
  <c r="E36" i="3" s="1"/>
  <c r="J40" i="3"/>
  <c r="C41" i="3"/>
  <c r="D41" i="3" s="1"/>
  <c r="J44" i="3"/>
  <c r="C45" i="3"/>
  <c r="D45" i="3" s="1"/>
  <c r="E44" i="3" s="1"/>
  <c r="J48" i="3"/>
  <c r="C49" i="3"/>
  <c r="D49" i="3" s="1"/>
  <c r="J52" i="3"/>
  <c r="C53" i="3"/>
  <c r="D53" i="3" s="1"/>
  <c r="C57" i="3"/>
  <c r="D57" i="3" s="1"/>
  <c r="E56" i="3" s="1"/>
  <c r="J60" i="3"/>
  <c r="C61" i="3"/>
  <c r="D61" i="3" s="1"/>
  <c r="J64" i="3"/>
  <c r="C65" i="3"/>
  <c r="D65" i="3" s="1"/>
  <c r="J68" i="3"/>
  <c r="C69" i="3"/>
  <c r="D69" i="3" s="1"/>
  <c r="E68" i="3" s="1"/>
  <c r="J72" i="3"/>
  <c r="C73" i="3"/>
  <c r="D73" i="3" s="1"/>
  <c r="E72" i="3" s="1"/>
  <c r="J76" i="3"/>
  <c r="C77" i="3"/>
  <c r="D77" i="3" s="1"/>
  <c r="E76" i="3" s="1"/>
  <c r="J80" i="3"/>
  <c r="J84" i="3"/>
  <c r="J88" i="3"/>
  <c r="J100" i="3"/>
  <c r="J104" i="3"/>
  <c r="J108" i="3"/>
  <c r="J112" i="3"/>
  <c r="J116" i="3"/>
  <c r="J120" i="3"/>
  <c r="J124" i="3"/>
  <c r="J128" i="3"/>
  <c r="J132" i="3"/>
  <c r="J136" i="3"/>
  <c r="J140" i="3"/>
  <c r="J144" i="3"/>
  <c r="J148" i="3"/>
  <c r="J152" i="3"/>
  <c r="J156" i="3"/>
  <c r="J160" i="3"/>
  <c r="J164" i="3"/>
  <c r="J168" i="3"/>
  <c r="J172" i="3"/>
  <c r="J176" i="3"/>
  <c r="J180" i="3"/>
  <c r="J184" i="3"/>
  <c r="J188" i="3"/>
  <c r="J192" i="3"/>
  <c r="J196" i="3"/>
  <c r="J200" i="3"/>
  <c r="J204" i="3"/>
  <c r="J208" i="3"/>
  <c r="J212" i="3"/>
  <c r="J216" i="3"/>
  <c r="J220" i="3"/>
  <c r="J224" i="3"/>
  <c r="J228" i="3"/>
  <c r="J232" i="3"/>
  <c r="J236" i="3"/>
  <c r="J240" i="3"/>
  <c r="J244" i="3"/>
  <c r="J248" i="3"/>
  <c r="J252" i="3"/>
  <c r="J256" i="3"/>
  <c r="J260" i="3"/>
  <c r="J264" i="3"/>
  <c r="J268" i="3"/>
  <c r="C25" i="3"/>
  <c r="D25" i="3" s="1"/>
  <c r="F10" i="3" s="1"/>
  <c r="L25" i="3" s="1"/>
  <c r="M25" i="3" s="1"/>
  <c r="C29" i="3"/>
  <c r="D29" i="3" s="1"/>
  <c r="E28" i="3" s="1"/>
  <c r="K28" i="3" s="1"/>
  <c r="C33" i="3"/>
  <c r="D33" i="3" s="1"/>
  <c r="J25" i="3"/>
  <c r="C26" i="3"/>
  <c r="D26" i="3" s="1"/>
  <c r="E25" i="3" s="1"/>
  <c r="J29" i="3"/>
  <c r="C30" i="3"/>
  <c r="D30" i="3" s="1"/>
  <c r="J33" i="3"/>
  <c r="C34" i="3"/>
  <c r="D34" i="3" s="1"/>
  <c r="J37" i="3"/>
  <c r="C38" i="3"/>
  <c r="D38" i="3" s="1"/>
  <c r="J41" i="3"/>
  <c r="C42" i="3"/>
  <c r="D42" i="3" s="1"/>
  <c r="J45" i="3"/>
  <c r="C46" i="3"/>
  <c r="D46" i="3" s="1"/>
  <c r="E45" i="3" s="1"/>
  <c r="J49" i="3"/>
  <c r="C50" i="3"/>
  <c r="D50" i="3" s="1"/>
  <c r="E49" i="3" s="1"/>
  <c r="J53" i="3"/>
  <c r="C54" i="3"/>
  <c r="D54" i="3" s="1"/>
  <c r="J57" i="3"/>
  <c r="C58" i="3"/>
  <c r="D58" i="3" s="1"/>
  <c r="E57" i="3" s="1"/>
  <c r="J61" i="3"/>
  <c r="C62" i="3"/>
  <c r="D62" i="3" s="1"/>
  <c r="J65" i="3"/>
  <c r="C66" i="3"/>
  <c r="D66" i="3" s="1"/>
  <c r="J69" i="3"/>
  <c r="C70" i="3"/>
  <c r="D70" i="3" s="1"/>
  <c r="J73" i="3"/>
  <c r="C74" i="3"/>
  <c r="D74" i="3" s="1"/>
  <c r="E73" i="3" s="1"/>
  <c r="J77" i="3"/>
  <c r="C78" i="3"/>
  <c r="D78" i="3" s="1"/>
  <c r="J81" i="3"/>
  <c r="C82" i="3"/>
  <c r="D82" i="3" s="1"/>
  <c r="J85" i="3"/>
  <c r="C86" i="3"/>
  <c r="D86" i="3" s="1"/>
  <c r="J105" i="3"/>
  <c r="J109" i="3"/>
  <c r="J113" i="3"/>
  <c r="J117" i="3"/>
  <c r="J121" i="3"/>
  <c r="J125" i="3"/>
  <c r="J129" i="3"/>
  <c r="J133" i="3"/>
  <c r="J137" i="3"/>
  <c r="J141" i="3"/>
  <c r="J145" i="3"/>
  <c r="J149" i="3"/>
  <c r="J153" i="3"/>
  <c r="J157" i="3"/>
  <c r="J161" i="3"/>
  <c r="J165" i="3"/>
  <c r="J169" i="3"/>
  <c r="J173" i="3"/>
  <c r="J181" i="3"/>
  <c r="J185" i="3"/>
  <c r="J189" i="3"/>
  <c r="J193" i="3"/>
  <c r="J197" i="3"/>
  <c r="J201" i="3"/>
  <c r="J205" i="3"/>
  <c r="J209" i="3"/>
  <c r="J213" i="3"/>
  <c r="J217" i="3"/>
  <c r="J221" i="3"/>
  <c r="J225" i="3"/>
  <c r="J229" i="3"/>
  <c r="J233" i="3"/>
  <c r="J237" i="3"/>
  <c r="J241" i="3"/>
  <c r="J245" i="3"/>
  <c r="J249" i="3"/>
  <c r="J253" i="3"/>
  <c r="J257" i="3"/>
  <c r="J261" i="3"/>
  <c r="J265" i="3"/>
  <c r="J269" i="3"/>
  <c r="J273" i="3"/>
  <c r="C96" i="3"/>
  <c r="D96" i="3" s="1"/>
  <c r="J26" i="3"/>
  <c r="C27" i="3"/>
  <c r="D27" i="3" s="1"/>
  <c r="E27" i="3" s="1"/>
  <c r="K27" i="3" s="1"/>
  <c r="J30" i="3"/>
  <c r="C31" i="3"/>
  <c r="D31" i="3" s="1"/>
  <c r="E30" i="3" s="1"/>
  <c r="J34" i="3"/>
  <c r="C35" i="3"/>
  <c r="D35" i="3" s="1"/>
  <c r="E35" i="3" s="1"/>
  <c r="K35" i="3" s="1"/>
  <c r="J38" i="3"/>
  <c r="C39" i="3"/>
  <c r="D39" i="3" s="1"/>
  <c r="E39" i="3" s="1"/>
  <c r="K39" i="3" s="1"/>
  <c r="J42" i="3"/>
  <c r="C43" i="3"/>
  <c r="D43" i="3" s="1"/>
  <c r="E43" i="3" s="1"/>
  <c r="K43" i="3" s="1"/>
  <c r="J46" i="3"/>
  <c r="C47" i="3"/>
  <c r="D47" i="3" s="1"/>
  <c r="E47" i="3" s="1"/>
  <c r="K47" i="3" s="1"/>
  <c r="J50" i="3"/>
  <c r="C51" i="3"/>
  <c r="D51" i="3" s="1"/>
  <c r="E50" i="3" s="1"/>
  <c r="J54" i="3"/>
  <c r="C55" i="3"/>
  <c r="D55" i="3" s="1"/>
  <c r="E55" i="3" s="1"/>
  <c r="K55" i="3" s="1"/>
  <c r="J56" i="3"/>
  <c r="J58" i="3"/>
  <c r="C59" i="3"/>
  <c r="D59" i="3" s="1"/>
  <c r="E58" i="3" s="1"/>
  <c r="J62" i="3"/>
  <c r="C63" i="3"/>
  <c r="D63" i="3" s="1"/>
  <c r="E63" i="3" s="1"/>
  <c r="K63" i="3" s="1"/>
  <c r="J66" i="3"/>
  <c r="C67" i="3"/>
  <c r="D67" i="3" s="1"/>
  <c r="E67" i="3" s="1"/>
  <c r="K67" i="3" s="1"/>
  <c r="J70" i="3"/>
  <c r="C71" i="3"/>
  <c r="D71" i="3" s="1"/>
  <c r="E71" i="3" s="1"/>
  <c r="K71" i="3" s="1"/>
  <c r="J74" i="3"/>
  <c r="C75" i="3"/>
  <c r="D75" i="3" s="1"/>
  <c r="E74" i="3" s="1"/>
  <c r="K74" i="3" s="1"/>
  <c r="J78" i="3"/>
  <c r="J82" i="3"/>
  <c r="J86" i="3"/>
  <c r="J102" i="3"/>
  <c r="J106" i="3"/>
  <c r="J110" i="3"/>
  <c r="J114" i="3"/>
  <c r="J118" i="3"/>
  <c r="J122" i="3"/>
  <c r="J126" i="3"/>
  <c r="J130" i="3"/>
  <c r="J134" i="3"/>
  <c r="J138" i="3"/>
  <c r="J142" i="3"/>
  <c r="J146" i="3"/>
  <c r="J150" i="3"/>
  <c r="J154" i="3"/>
  <c r="J158" i="3"/>
  <c r="J162" i="3"/>
  <c r="J166" i="3"/>
  <c r="J170" i="3"/>
  <c r="J174" i="3"/>
  <c r="J178" i="3"/>
  <c r="J182" i="3"/>
  <c r="J186" i="3"/>
  <c r="J190" i="3"/>
  <c r="J194" i="3"/>
  <c r="J198" i="3"/>
  <c r="J202" i="3"/>
  <c r="J206" i="3"/>
  <c r="J210" i="3"/>
  <c r="J214" i="3"/>
  <c r="J218" i="3"/>
  <c r="J222" i="3"/>
  <c r="J226" i="3"/>
  <c r="J230" i="3"/>
  <c r="J234" i="3"/>
  <c r="J238" i="3"/>
  <c r="J242" i="3"/>
  <c r="J246" i="3"/>
  <c r="J250" i="3"/>
  <c r="J254" i="3"/>
  <c r="J258" i="3"/>
  <c r="J262" i="3"/>
  <c r="J266" i="3"/>
  <c r="J270" i="3"/>
  <c r="J274" i="3"/>
  <c r="C19" i="5"/>
  <c r="C20" i="5" s="1"/>
  <c r="C37" i="5"/>
  <c r="C40" i="5"/>
  <c r="C42" i="2"/>
  <c r="C21" i="2"/>
  <c r="E26" i="3"/>
  <c r="E40" i="3"/>
  <c r="E48" i="3"/>
  <c r="K48" i="3" s="1"/>
  <c r="E60" i="3"/>
  <c r="K60" i="3" s="1"/>
  <c r="E64" i="3"/>
  <c r="E37" i="3"/>
  <c r="E41" i="3"/>
  <c r="K41" i="3" s="1"/>
  <c r="E53" i="3"/>
  <c r="K53" i="3" s="1"/>
  <c r="E65" i="3"/>
  <c r="K65" i="3" s="1"/>
  <c r="E42" i="3"/>
  <c r="E54" i="3"/>
  <c r="K54" i="3" s="1"/>
  <c r="E70" i="3"/>
  <c r="E51" i="3"/>
  <c r="K51" i="3" s="1"/>
  <c r="E75" i="3"/>
  <c r="K75" i="3" s="1"/>
  <c r="E52" i="3"/>
  <c r="K52" i="3" s="1"/>
  <c r="C13" i="3"/>
  <c r="J90" i="3"/>
  <c r="C92" i="3"/>
  <c r="D92" i="3" s="1"/>
  <c r="J94" i="3"/>
  <c r="J101" i="3"/>
  <c r="C166" i="3"/>
  <c r="D166" i="3" s="1"/>
  <c r="C170" i="3"/>
  <c r="D170" i="3" s="1"/>
  <c r="C174" i="3"/>
  <c r="D174" i="3" s="1"/>
  <c r="C280" i="3"/>
  <c r="D280" i="3" s="1"/>
  <c r="C279" i="3"/>
  <c r="D279" i="3" s="1"/>
  <c r="C278" i="3"/>
  <c r="D278" i="3" s="1"/>
  <c r="C277" i="3"/>
  <c r="D277" i="3" s="1"/>
  <c r="C276" i="3"/>
  <c r="D276" i="3" s="1"/>
  <c r="C275" i="3"/>
  <c r="D275" i="3" s="1"/>
  <c r="C274" i="3"/>
  <c r="D274" i="3" s="1"/>
  <c r="C272" i="3"/>
  <c r="D272" i="3" s="1"/>
  <c r="C211" i="3"/>
  <c r="D211" i="3" s="1"/>
  <c r="C210" i="3"/>
  <c r="D210" i="3" s="1"/>
  <c r="C209" i="3"/>
  <c r="D209" i="3" s="1"/>
  <c r="C208" i="3"/>
  <c r="D208" i="3" s="1"/>
  <c r="C207" i="3"/>
  <c r="D207" i="3" s="1"/>
  <c r="C206" i="3"/>
  <c r="D206" i="3" s="1"/>
  <c r="C205" i="3"/>
  <c r="D205" i="3" s="1"/>
  <c r="C204" i="3"/>
  <c r="D204" i="3" s="1"/>
  <c r="C203" i="3"/>
  <c r="D203" i="3" s="1"/>
  <c r="C202" i="3"/>
  <c r="D202" i="3" s="1"/>
  <c r="C201" i="3"/>
  <c r="D201" i="3" s="1"/>
  <c r="C200" i="3"/>
  <c r="D200" i="3" s="1"/>
  <c r="C199" i="3"/>
  <c r="D199" i="3" s="1"/>
  <c r="C198" i="3"/>
  <c r="D198" i="3" s="1"/>
  <c r="C197" i="3"/>
  <c r="D197" i="3" s="1"/>
  <c r="C196" i="3"/>
  <c r="D196" i="3" s="1"/>
  <c r="C195" i="3"/>
  <c r="D195" i="3" s="1"/>
  <c r="C194" i="3"/>
  <c r="D194" i="3" s="1"/>
  <c r="C193" i="3"/>
  <c r="D193" i="3" s="1"/>
  <c r="C192" i="3"/>
  <c r="D192" i="3" s="1"/>
  <c r="C191" i="3"/>
  <c r="D191" i="3" s="1"/>
  <c r="C190" i="3"/>
  <c r="D190" i="3" s="1"/>
  <c r="C189" i="3"/>
  <c r="D189" i="3" s="1"/>
  <c r="C188" i="3"/>
  <c r="D188" i="3" s="1"/>
  <c r="C187" i="3"/>
  <c r="D187" i="3" s="1"/>
  <c r="C186" i="3"/>
  <c r="D186" i="3" s="1"/>
  <c r="C185" i="3"/>
  <c r="D185" i="3" s="1"/>
  <c r="C184" i="3"/>
  <c r="D184" i="3" s="1"/>
  <c r="C183" i="3"/>
  <c r="D183" i="3" s="1"/>
  <c r="C182" i="3"/>
  <c r="D182" i="3" s="1"/>
  <c r="C181" i="3"/>
  <c r="D181" i="3" s="1"/>
  <c r="C180" i="3"/>
  <c r="D180" i="3" s="1"/>
  <c r="C179" i="3"/>
  <c r="D179" i="3" s="1"/>
  <c r="C178" i="3"/>
  <c r="D178" i="3" s="1"/>
  <c r="C222" i="3"/>
  <c r="D222" i="3" s="1"/>
  <c r="C220" i="3"/>
  <c r="D220" i="3" s="1"/>
  <c r="C218" i="3"/>
  <c r="D218" i="3" s="1"/>
  <c r="C216" i="3"/>
  <c r="D216" i="3" s="1"/>
  <c r="C214" i="3"/>
  <c r="D214" i="3" s="1"/>
  <c r="C212" i="3"/>
  <c r="D212" i="3" s="1"/>
  <c r="C177" i="3"/>
  <c r="D177" i="3" s="1"/>
  <c r="C164" i="3"/>
  <c r="D164" i="3" s="1"/>
  <c r="C162" i="3"/>
  <c r="D162" i="3" s="1"/>
  <c r="C160" i="3"/>
  <c r="D160" i="3" s="1"/>
  <c r="C158" i="3"/>
  <c r="D158" i="3" s="1"/>
  <c r="C156" i="3"/>
  <c r="D156" i="3" s="1"/>
  <c r="C154" i="3"/>
  <c r="D154" i="3" s="1"/>
  <c r="C152" i="3"/>
  <c r="D152" i="3" s="1"/>
  <c r="C150" i="3"/>
  <c r="D150" i="3" s="1"/>
  <c r="C148" i="3"/>
  <c r="D148" i="3" s="1"/>
  <c r="C146" i="3"/>
  <c r="D146" i="3" s="1"/>
  <c r="C144" i="3"/>
  <c r="D144" i="3" s="1"/>
  <c r="C142" i="3"/>
  <c r="D142" i="3" s="1"/>
  <c r="C141" i="3"/>
  <c r="D141" i="3" s="1"/>
  <c r="C140" i="3"/>
  <c r="D140" i="3" s="1"/>
  <c r="C139" i="3"/>
  <c r="D139" i="3" s="1"/>
  <c r="C138" i="3"/>
  <c r="D138" i="3" s="1"/>
  <c r="C137" i="3"/>
  <c r="D137" i="3" s="1"/>
  <c r="C136" i="3"/>
  <c r="D136" i="3" s="1"/>
  <c r="C135" i="3"/>
  <c r="D135" i="3" s="1"/>
  <c r="C134" i="3"/>
  <c r="D134" i="3" s="1"/>
  <c r="C133" i="3"/>
  <c r="D133" i="3" s="1"/>
  <c r="C132" i="3"/>
  <c r="D132" i="3" s="1"/>
  <c r="C131" i="3"/>
  <c r="D131" i="3" s="1"/>
  <c r="C130" i="3"/>
  <c r="D130" i="3" s="1"/>
  <c r="C129" i="3"/>
  <c r="D129" i="3" s="1"/>
  <c r="C128" i="3"/>
  <c r="D128" i="3" s="1"/>
  <c r="C127" i="3"/>
  <c r="D127" i="3" s="1"/>
  <c r="C126" i="3"/>
  <c r="D126" i="3" s="1"/>
  <c r="C125" i="3"/>
  <c r="D125" i="3" s="1"/>
  <c r="C124" i="3"/>
  <c r="D124" i="3" s="1"/>
  <c r="C123" i="3"/>
  <c r="D123" i="3" s="1"/>
  <c r="C122" i="3"/>
  <c r="D122" i="3" s="1"/>
  <c r="C121" i="3"/>
  <c r="D121" i="3" s="1"/>
  <c r="C120" i="3"/>
  <c r="D120" i="3" s="1"/>
  <c r="C119" i="3"/>
  <c r="D119" i="3" s="1"/>
  <c r="C118" i="3"/>
  <c r="D118" i="3" s="1"/>
  <c r="C117" i="3"/>
  <c r="D117" i="3" s="1"/>
  <c r="C116" i="3"/>
  <c r="D116" i="3" s="1"/>
  <c r="C115" i="3"/>
  <c r="D115" i="3" s="1"/>
  <c r="C114" i="3"/>
  <c r="D114" i="3" s="1"/>
  <c r="C113" i="3"/>
  <c r="D113" i="3" s="1"/>
  <c r="C112" i="3"/>
  <c r="D112" i="3" s="1"/>
  <c r="C111" i="3"/>
  <c r="D111" i="3" s="1"/>
  <c r="C110" i="3"/>
  <c r="D110" i="3" s="1"/>
  <c r="C109" i="3"/>
  <c r="D109" i="3" s="1"/>
  <c r="C108" i="3"/>
  <c r="D108" i="3" s="1"/>
  <c r="C107" i="3"/>
  <c r="D107" i="3" s="1"/>
  <c r="C106" i="3"/>
  <c r="D106" i="3" s="1"/>
  <c r="C105" i="3"/>
  <c r="D105" i="3" s="1"/>
  <c r="C104" i="3"/>
  <c r="D104" i="3" s="1"/>
  <c r="C103" i="3"/>
  <c r="D103" i="3" s="1"/>
  <c r="C102" i="3"/>
  <c r="D102" i="3" s="1"/>
  <c r="C101" i="3"/>
  <c r="D101" i="3" s="1"/>
  <c r="C100" i="3"/>
  <c r="D100" i="3" s="1"/>
  <c r="C99" i="3"/>
  <c r="D99" i="3" s="1"/>
  <c r="C98" i="3"/>
  <c r="D98" i="3" s="1"/>
  <c r="C79" i="3"/>
  <c r="D79" i="3" s="1"/>
  <c r="E79" i="3" s="1"/>
  <c r="K79" i="3" s="1"/>
  <c r="C81" i="3"/>
  <c r="D81" i="3" s="1"/>
  <c r="E81" i="3" s="1"/>
  <c r="C83" i="3"/>
  <c r="D83" i="3" s="1"/>
  <c r="E83" i="3" s="1"/>
  <c r="K83" i="3" s="1"/>
  <c r="C85" i="3"/>
  <c r="D85" i="3" s="1"/>
  <c r="C87" i="3"/>
  <c r="D87" i="3" s="1"/>
  <c r="E87" i="3" s="1"/>
  <c r="K87" i="3" s="1"/>
  <c r="C89" i="3"/>
  <c r="D89" i="3" s="1"/>
  <c r="C93" i="3"/>
  <c r="D93" i="3" s="1"/>
  <c r="C97" i="3"/>
  <c r="D97" i="3" s="1"/>
  <c r="C143" i="3"/>
  <c r="D143" i="3" s="1"/>
  <c r="C147" i="3"/>
  <c r="D147" i="3" s="1"/>
  <c r="C151" i="3"/>
  <c r="D151" i="3" s="1"/>
  <c r="C155" i="3"/>
  <c r="D155" i="3" s="1"/>
  <c r="C159" i="3"/>
  <c r="D159" i="3" s="1"/>
  <c r="C163" i="3"/>
  <c r="D163" i="3" s="1"/>
  <c r="C167" i="3"/>
  <c r="D167" i="3" s="1"/>
  <c r="C171" i="3"/>
  <c r="D171" i="3" s="1"/>
  <c r="C175" i="3"/>
  <c r="D175" i="3" s="1"/>
  <c r="C90" i="3"/>
  <c r="D90" i="3" s="1"/>
  <c r="J92" i="3"/>
  <c r="C94" i="3"/>
  <c r="D94" i="3" s="1"/>
  <c r="J96" i="3"/>
  <c r="C168" i="3"/>
  <c r="D168" i="3" s="1"/>
  <c r="C172" i="3"/>
  <c r="D172" i="3" s="1"/>
  <c r="C176" i="3"/>
  <c r="D176" i="3" s="1"/>
  <c r="J89" i="3"/>
  <c r="C91" i="3"/>
  <c r="D91" i="3" s="1"/>
  <c r="J93" i="3"/>
  <c r="C95" i="3"/>
  <c r="D95" i="3" s="1"/>
  <c r="J97" i="3"/>
  <c r="J98" i="3"/>
  <c r="C145" i="3"/>
  <c r="D145" i="3" s="1"/>
  <c r="C149" i="3"/>
  <c r="D149" i="3" s="1"/>
  <c r="C153" i="3"/>
  <c r="D153" i="3" s="1"/>
  <c r="C157" i="3"/>
  <c r="D157" i="3" s="1"/>
  <c r="C161" i="3"/>
  <c r="D161" i="3" s="1"/>
  <c r="C165" i="3"/>
  <c r="D165" i="3" s="1"/>
  <c r="C169" i="3"/>
  <c r="D169" i="3" s="1"/>
  <c r="C173" i="3"/>
  <c r="D173" i="3" s="1"/>
  <c r="J177" i="3"/>
  <c r="C226" i="3"/>
  <c r="D226" i="3" s="1"/>
  <c r="C215" i="3"/>
  <c r="D215" i="3" s="1"/>
  <c r="C219" i="3"/>
  <c r="D219" i="3" s="1"/>
  <c r="C223" i="3"/>
  <c r="D223" i="3" s="1"/>
  <c r="C227" i="3"/>
  <c r="D227" i="3" s="1"/>
  <c r="C224" i="3"/>
  <c r="D224" i="3" s="1"/>
  <c r="C228" i="3"/>
  <c r="D228" i="3" s="1"/>
  <c r="C213" i="3"/>
  <c r="D213" i="3" s="1"/>
  <c r="C217" i="3"/>
  <c r="D217" i="3" s="1"/>
  <c r="C221" i="3"/>
  <c r="D221" i="3" s="1"/>
  <c r="C225" i="3"/>
  <c r="D225" i="3" s="1"/>
  <c r="C229" i="3"/>
  <c r="D229" i="3" s="1"/>
  <c r="C231" i="3"/>
  <c r="D231" i="3" s="1"/>
  <c r="C233" i="3"/>
  <c r="D233" i="3" s="1"/>
  <c r="C235" i="3"/>
  <c r="D235" i="3" s="1"/>
  <c r="C238" i="3"/>
  <c r="D238" i="3" s="1"/>
  <c r="C239" i="3"/>
  <c r="D239" i="3" s="1"/>
  <c r="C230" i="3"/>
  <c r="D230" i="3" s="1"/>
  <c r="C232" i="3"/>
  <c r="D232" i="3" s="1"/>
  <c r="C234" i="3"/>
  <c r="D234" i="3" s="1"/>
  <c r="C236" i="3"/>
  <c r="D236" i="3" s="1"/>
  <c r="C240" i="3"/>
  <c r="D240" i="3" s="1"/>
  <c r="C237" i="3"/>
  <c r="D237" i="3" s="1"/>
  <c r="C241" i="3"/>
  <c r="D241" i="3" s="1"/>
  <c r="C243" i="3"/>
  <c r="D243" i="3" s="1"/>
  <c r="C245" i="3"/>
  <c r="D245" i="3" s="1"/>
  <c r="C247" i="3"/>
  <c r="D247" i="3" s="1"/>
  <c r="C249" i="3"/>
  <c r="D249" i="3" s="1"/>
  <c r="C251" i="3"/>
  <c r="D251" i="3" s="1"/>
  <c r="C253" i="3"/>
  <c r="D253" i="3" s="1"/>
  <c r="C255" i="3"/>
  <c r="D255" i="3" s="1"/>
  <c r="C257" i="3"/>
  <c r="D257" i="3" s="1"/>
  <c r="C259" i="3"/>
  <c r="D259" i="3" s="1"/>
  <c r="C261" i="3"/>
  <c r="D261" i="3" s="1"/>
  <c r="C263" i="3"/>
  <c r="D263" i="3" s="1"/>
  <c r="C265" i="3"/>
  <c r="D265" i="3" s="1"/>
  <c r="C267" i="3"/>
  <c r="D267" i="3" s="1"/>
  <c r="C269" i="3"/>
  <c r="D269" i="3" s="1"/>
  <c r="C271" i="3"/>
  <c r="D271" i="3" s="1"/>
  <c r="C273" i="3"/>
  <c r="D273" i="3" s="1"/>
  <c r="C242" i="3"/>
  <c r="D242" i="3" s="1"/>
  <c r="C244" i="3"/>
  <c r="D244" i="3" s="1"/>
  <c r="C246" i="3"/>
  <c r="D246" i="3" s="1"/>
  <c r="C248" i="3"/>
  <c r="D248" i="3" s="1"/>
  <c r="C250" i="3"/>
  <c r="D250" i="3" s="1"/>
  <c r="C252" i="3"/>
  <c r="D252" i="3" s="1"/>
  <c r="C254" i="3"/>
  <c r="D254" i="3" s="1"/>
  <c r="C256" i="3"/>
  <c r="D256" i="3" s="1"/>
  <c r="C258" i="3"/>
  <c r="D258" i="3" s="1"/>
  <c r="C260" i="3"/>
  <c r="D260" i="3" s="1"/>
  <c r="C262" i="3"/>
  <c r="D262" i="3" s="1"/>
  <c r="C264" i="3"/>
  <c r="D264" i="3" s="1"/>
  <c r="C266" i="3"/>
  <c r="D266" i="3" s="1"/>
  <c r="C268" i="3"/>
  <c r="D268" i="3" s="1"/>
  <c r="C270" i="3"/>
  <c r="D270" i="3" s="1"/>
  <c r="J272" i="3"/>
  <c r="J277" i="3"/>
  <c r="J276" i="3"/>
  <c r="J280" i="3"/>
  <c r="C281" i="3"/>
  <c r="D281" i="3" s="1"/>
  <c r="J278" i="3"/>
  <c r="B28" i="1"/>
  <c r="K81" i="3" l="1"/>
  <c r="K37" i="3"/>
  <c r="K40" i="3"/>
  <c r="K30" i="3"/>
  <c r="K76" i="3"/>
  <c r="K68" i="3"/>
  <c r="K70" i="3"/>
  <c r="K57" i="3"/>
  <c r="K45" i="3"/>
  <c r="K44" i="3"/>
  <c r="K36" i="3"/>
  <c r="K58" i="3"/>
  <c r="K73" i="3"/>
  <c r="K49" i="3"/>
  <c r="K25" i="3"/>
  <c r="E59" i="3"/>
  <c r="K59" i="3" s="1"/>
  <c r="E69" i="3"/>
  <c r="K69" i="3" s="1"/>
  <c r="E38" i="3"/>
  <c r="K38" i="3" s="1"/>
  <c r="E31" i="3"/>
  <c r="K31" i="3" s="1"/>
  <c r="E34" i="3"/>
  <c r="K34" i="3" s="1"/>
  <c r="E66" i="3"/>
  <c r="K66" i="3" s="1"/>
  <c r="E77" i="3"/>
  <c r="K77" i="3" s="1"/>
  <c r="E61" i="3"/>
  <c r="K61" i="3" s="1"/>
  <c r="E29" i="3"/>
  <c r="K29" i="3" s="1"/>
  <c r="E33" i="3"/>
  <c r="K33" i="3" s="1"/>
  <c r="K72" i="3"/>
  <c r="E62" i="3"/>
  <c r="K62" i="3" s="1"/>
  <c r="E46" i="3"/>
  <c r="K46" i="3" s="1"/>
  <c r="E32" i="3"/>
  <c r="K32" i="3" s="1"/>
  <c r="K50" i="3"/>
  <c r="K56" i="3"/>
  <c r="K42" i="3"/>
  <c r="K64" i="3"/>
  <c r="K26" i="3"/>
  <c r="C41" i="5"/>
  <c r="C42" i="5" s="1"/>
  <c r="C38" i="5"/>
  <c r="C39" i="5" s="1"/>
  <c r="C24" i="2"/>
  <c r="C37" i="2"/>
  <c r="C38" i="2" s="1"/>
  <c r="E267" i="3"/>
  <c r="K267" i="3" s="1"/>
  <c r="E243" i="3"/>
  <c r="K243" i="3" s="1"/>
  <c r="E252" i="3"/>
  <c r="K252" i="3" s="1"/>
  <c r="E229" i="3"/>
  <c r="K229" i="3" s="1"/>
  <c r="E223" i="3"/>
  <c r="K223" i="3" s="1"/>
  <c r="E152" i="3"/>
  <c r="K152" i="3" s="1"/>
  <c r="E265" i="3"/>
  <c r="K265" i="3" s="1"/>
  <c r="E249" i="3"/>
  <c r="K249" i="3" s="1"/>
  <c r="E241" i="3"/>
  <c r="K241" i="3" s="1"/>
  <c r="E258" i="3"/>
  <c r="K258" i="3" s="1"/>
  <c r="E242" i="3"/>
  <c r="K242" i="3" s="1"/>
  <c r="E238" i="3"/>
  <c r="K238" i="3" s="1"/>
  <c r="E216" i="3"/>
  <c r="K216" i="3" s="1"/>
  <c r="E225" i="3"/>
  <c r="K225" i="3" s="1"/>
  <c r="E148" i="3"/>
  <c r="K148" i="3" s="1"/>
  <c r="E94" i="3"/>
  <c r="K94" i="3" s="1"/>
  <c r="E93" i="3"/>
  <c r="K93" i="3" s="1"/>
  <c r="E154" i="3"/>
  <c r="K154" i="3" s="1"/>
  <c r="E84" i="3"/>
  <c r="K84" i="3" s="1"/>
  <c r="E101" i="3"/>
  <c r="K101" i="3" s="1"/>
  <c r="E109" i="3"/>
  <c r="K109" i="3" s="1"/>
  <c r="E117" i="3"/>
  <c r="K117" i="3" s="1"/>
  <c r="E125" i="3"/>
  <c r="K125" i="3" s="1"/>
  <c r="E133" i="3"/>
  <c r="K133" i="3" s="1"/>
  <c r="E141" i="3"/>
  <c r="K141" i="3" s="1"/>
  <c r="E176" i="3"/>
  <c r="K176" i="3" s="1"/>
  <c r="E280" i="3"/>
  <c r="K280" i="3" s="1"/>
  <c r="F11" i="3"/>
  <c r="E263" i="3"/>
  <c r="K263" i="3" s="1"/>
  <c r="E255" i="3"/>
  <c r="K255" i="3" s="1"/>
  <c r="E247" i="3"/>
  <c r="K247" i="3" s="1"/>
  <c r="E272" i="3"/>
  <c r="K272" i="3" s="1"/>
  <c r="E264" i="3"/>
  <c r="K264" i="3" s="1"/>
  <c r="E256" i="3"/>
  <c r="K256" i="3" s="1"/>
  <c r="E248" i="3"/>
  <c r="K248" i="3" s="1"/>
  <c r="E240" i="3"/>
  <c r="K240" i="3" s="1"/>
  <c r="E233" i="3"/>
  <c r="K233" i="3" s="1"/>
  <c r="E237" i="3"/>
  <c r="K237" i="3" s="1"/>
  <c r="E228" i="3"/>
  <c r="K228" i="3" s="1"/>
  <c r="E212" i="3"/>
  <c r="K212" i="3" s="1"/>
  <c r="E222" i="3"/>
  <c r="K222" i="3" s="1"/>
  <c r="E160" i="3"/>
  <c r="K160" i="3" s="1"/>
  <c r="E144" i="3"/>
  <c r="K144" i="3" s="1"/>
  <c r="E171" i="3"/>
  <c r="K171" i="3" s="1"/>
  <c r="E166" i="3"/>
  <c r="K166" i="3" s="1"/>
  <c r="E150" i="3"/>
  <c r="K150" i="3" s="1"/>
  <c r="E92" i="3"/>
  <c r="K92" i="3" s="1"/>
  <c r="E82" i="3"/>
  <c r="K82" i="3" s="1"/>
  <c r="E98" i="3"/>
  <c r="K98" i="3" s="1"/>
  <c r="E102" i="3"/>
  <c r="K102" i="3" s="1"/>
  <c r="E106" i="3"/>
  <c r="K106" i="3" s="1"/>
  <c r="E110" i="3"/>
  <c r="K110" i="3" s="1"/>
  <c r="E114" i="3"/>
  <c r="K114" i="3" s="1"/>
  <c r="E118" i="3"/>
  <c r="K118" i="3" s="1"/>
  <c r="E122" i="3"/>
  <c r="K122" i="3" s="1"/>
  <c r="E126" i="3"/>
  <c r="K126" i="3" s="1"/>
  <c r="E130" i="3"/>
  <c r="K130" i="3" s="1"/>
  <c r="E134" i="3"/>
  <c r="K134" i="3" s="1"/>
  <c r="E138" i="3"/>
  <c r="K138" i="3" s="1"/>
  <c r="E143" i="3"/>
  <c r="K143" i="3" s="1"/>
  <c r="E151" i="3"/>
  <c r="K151" i="3" s="1"/>
  <c r="E159" i="3"/>
  <c r="K159" i="3" s="1"/>
  <c r="E211" i="3"/>
  <c r="K211" i="3" s="1"/>
  <c r="E219" i="3"/>
  <c r="K219" i="3" s="1"/>
  <c r="E179" i="3"/>
  <c r="K179" i="3" s="1"/>
  <c r="E183" i="3"/>
  <c r="K183" i="3" s="1"/>
  <c r="E187" i="3"/>
  <c r="K187" i="3" s="1"/>
  <c r="E191" i="3"/>
  <c r="K191" i="3" s="1"/>
  <c r="E195" i="3"/>
  <c r="K195" i="3" s="1"/>
  <c r="E199" i="3"/>
  <c r="K199" i="3" s="1"/>
  <c r="E203" i="3"/>
  <c r="K203" i="3" s="1"/>
  <c r="E207" i="3"/>
  <c r="K207" i="3" s="1"/>
  <c r="E271" i="3"/>
  <c r="K271" i="3" s="1"/>
  <c r="E276" i="3"/>
  <c r="K276" i="3" s="1"/>
  <c r="E173" i="3"/>
  <c r="K173" i="3" s="1"/>
  <c r="L536" i="3"/>
  <c r="L26" i="3"/>
  <c r="E269" i="3"/>
  <c r="K269" i="3" s="1"/>
  <c r="E253" i="3"/>
  <c r="K253" i="3" s="1"/>
  <c r="E245" i="3"/>
  <c r="K245" i="3" s="1"/>
  <c r="E270" i="3"/>
  <c r="K270" i="3" s="1"/>
  <c r="E262" i="3"/>
  <c r="K262" i="3" s="1"/>
  <c r="E254" i="3"/>
  <c r="K254" i="3" s="1"/>
  <c r="E246" i="3"/>
  <c r="K246" i="3" s="1"/>
  <c r="E236" i="3"/>
  <c r="K236" i="3" s="1"/>
  <c r="E231" i="3"/>
  <c r="K231" i="3" s="1"/>
  <c r="E234" i="3"/>
  <c r="K234" i="3" s="1"/>
  <c r="E224" i="3"/>
  <c r="K224" i="3" s="1"/>
  <c r="E227" i="3"/>
  <c r="K227" i="3" s="1"/>
  <c r="E218" i="3"/>
  <c r="K218" i="3" s="1"/>
  <c r="E172" i="3"/>
  <c r="K172" i="3" s="1"/>
  <c r="E156" i="3"/>
  <c r="K156" i="3" s="1"/>
  <c r="E90" i="3"/>
  <c r="K90" i="3" s="1"/>
  <c r="E167" i="3"/>
  <c r="K167" i="3" s="1"/>
  <c r="E89" i="3"/>
  <c r="K89" i="3" s="1"/>
  <c r="E162" i="3"/>
  <c r="K162" i="3" s="1"/>
  <c r="E146" i="3"/>
  <c r="K146" i="3" s="1"/>
  <c r="E88" i="3"/>
  <c r="K88" i="3" s="1"/>
  <c r="E80" i="3"/>
  <c r="K80" i="3" s="1"/>
  <c r="E99" i="3"/>
  <c r="K99" i="3" s="1"/>
  <c r="E103" i="3"/>
  <c r="K103" i="3" s="1"/>
  <c r="E107" i="3"/>
  <c r="K107" i="3" s="1"/>
  <c r="E111" i="3"/>
  <c r="K111" i="3" s="1"/>
  <c r="E115" i="3"/>
  <c r="K115" i="3" s="1"/>
  <c r="E119" i="3"/>
  <c r="K119" i="3" s="1"/>
  <c r="E123" i="3"/>
  <c r="K123" i="3" s="1"/>
  <c r="E127" i="3"/>
  <c r="K127" i="3" s="1"/>
  <c r="E131" i="3"/>
  <c r="K131" i="3" s="1"/>
  <c r="E135" i="3"/>
  <c r="K135" i="3" s="1"/>
  <c r="E139" i="3"/>
  <c r="K139" i="3" s="1"/>
  <c r="E145" i="3"/>
  <c r="K145" i="3" s="1"/>
  <c r="E153" i="3"/>
  <c r="K153" i="3" s="1"/>
  <c r="E161" i="3"/>
  <c r="K161" i="3" s="1"/>
  <c r="E213" i="3"/>
  <c r="K213" i="3" s="1"/>
  <c r="E221" i="3"/>
  <c r="K221" i="3" s="1"/>
  <c r="E180" i="3"/>
  <c r="K180" i="3" s="1"/>
  <c r="E184" i="3"/>
  <c r="K184" i="3" s="1"/>
  <c r="E188" i="3"/>
  <c r="K188" i="3" s="1"/>
  <c r="E192" i="3"/>
  <c r="K192" i="3" s="1"/>
  <c r="E196" i="3"/>
  <c r="K196" i="3" s="1"/>
  <c r="E200" i="3"/>
  <c r="K200" i="3" s="1"/>
  <c r="E204" i="3"/>
  <c r="K204" i="3" s="1"/>
  <c r="E208" i="3"/>
  <c r="K208" i="3" s="1"/>
  <c r="E273" i="3"/>
  <c r="K273" i="3" s="1"/>
  <c r="E277" i="3"/>
  <c r="K277" i="3" s="1"/>
  <c r="E169" i="3"/>
  <c r="K169" i="3" s="1"/>
  <c r="E91" i="3"/>
  <c r="K91" i="3" s="1"/>
  <c r="E251" i="3"/>
  <c r="K251" i="3" s="1"/>
  <c r="E260" i="3"/>
  <c r="K260" i="3" s="1"/>
  <c r="E239" i="3"/>
  <c r="K239" i="3" s="1"/>
  <c r="E220" i="3"/>
  <c r="K220" i="3" s="1"/>
  <c r="E168" i="3"/>
  <c r="K168" i="3" s="1"/>
  <c r="E174" i="3"/>
  <c r="K174" i="3" s="1"/>
  <c r="E158" i="3"/>
  <c r="K158" i="3" s="1"/>
  <c r="E142" i="3"/>
  <c r="K142" i="3" s="1"/>
  <c r="E86" i="3"/>
  <c r="K86" i="3" s="1"/>
  <c r="E78" i="3"/>
  <c r="K78" i="3" s="1"/>
  <c r="E100" i="3"/>
  <c r="K100" i="3" s="1"/>
  <c r="E104" i="3"/>
  <c r="K104" i="3" s="1"/>
  <c r="E108" i="3"/>
  <c r="K108" i="3" s="1"/>
  <c r="E112" i="3"/>
  <c r="K112" i="3" s="1"/>
  <c r="E116" i="3"/>
  <c r="K116" i="3" s="1"/>
  <c r="E120" i="3"/>
  <c r="K120" i="3" s="1"/>
  <c r="E124" i="3"/>
  <c r="K124" i="3" s="1"/>
  <c r="E128" i="3"/>
  <c r="K128" i="3" s="1"/>
  <c r="E132" i="3"/>
  <c r="K132" i="3" s="1"/>
  <c r="E136" i="3"/>
  <c r="K136" i="3" s="1"/>
  <c r="E140" i="3"/>
  <c r="K140" i="3" s="1"/>
  <c r="E147" i="3"/>
  <c r="K147" i="3" s="1"/>
  <c r="E155" i="3"/>
  <c r="K155" i="3" s="1"/>
  <c r="E163" i="3"/>
  <c r="K163" i="3" s="1"/>
  <c r="E215" i="3"/>
  <c r="K215" i="3" s="1"/>
  <c r="E177" i="3"/>
  <c r="K177" i="3" s="1"/>
  <c r="E181" i="3"/>
  <c r="K181" i="3" s="1"/>
  <c r="E185" i="3"/>
  <c r="K185" i="3" s="1"/>
  <c r="E189" i="3"/>
  <c r="K189" i="3" s="1"/>
  <c r="E193" i="3"/>
  <c r="K193" i="3" s="1"/>
  <c r="E197" i="3"/>
  <c r="K197" i="3" s="1"/>
  <c r="E201" i="3"/>
  <c r="K201" i="3" s="1"/>
  <c r="E205" i="3"/>
  <c r="K205" i="3" s="1"/>
  <c r="E209" i="3"/>
  <c r="K209" i="3" s="1"/>
  <c r="E274" i="3"/>
  <c r="K274" i="3" s="1"/>
  <c r="E278" i="3"/>
  <c r="K278" i="3" s="1"/>
  <c r="E165" i="3"/>
  <c r="K165" i="3" s="1"/>
  <c r="E95" i="3"/>
  <c r="K95" i="3" s="1"/>
  <c r="E85" i="3"/>
  <c r="K85" i="3" s="1"/>
  <c r="E261" i="3"/>
  <c r="K261" i="3" s="1"/>
  <c r="E259" i="3"/>
  <c r="K259" i="3" s="1"/>
  <c r="E268" i="3"/>
  <c r="K268" i="3" s="1"/>
  <c r="E244" i="3"/>
  <c r="K244" i="3" s="1"/>
  <c r="E232" i="3"/>
  <c r="K232" i="3" s="1"/>
  <c r="E214" i="3"/>
  <c r="K214" i="3" s="1"/>
  <c r="E257" i="3"/>
  <c r="K257" i="3" s="1"/>
  <c r="E266" i="3"/>
  <c r="K266" i="3" s="1"/>
  <c r="E250" i="3"/>
  <c r="K250" i="3" s="1"/>
  <c r="E235" i="3"/>
  <c r="K235" i="3" s="1"/>
  <c r="E230" i="3"/>
  <c r="K230" i="3" s="1"/>
  <c r="E226" i="3"/>
  <c r="K226" i="3" s="1"/>
  <c r="E164" i="3"/>
  <c r="K164" i="3" s="1"/>
  <c r="E175" i="3"/>
  <c r="K175" i="3" s="1"/>
  <c r="E170" i="3"/>
  <c r="K170" i="3" s="1"/>
  <c r="E96" i="3"/>
  <c r="K96" i="3" s="1"/>
  <c r="E97" i="3"/>
  <c r="K97" i="3" s="1"/>
  <c r="E105" i="3"/>
  <c r="K105" i="3" s="1"/>
  <c r="E113" i="3"/>
  <c r="K113" i="3" s="1"/>
  <c r="E121" i="3"/>
  <c r="K121" i="3" s="1"/>
  <c r="E129" i="3"/>
  <c r="K129" i="3" s="1"/>
  <c r="E137" i="3"/>
  <c r="K137" i="3" s="1"/>
  <c r="E149" i="3"/>
  <c r="K149" i="3" s="1"/>
  <c r="E157" i="3"/>
  <c r="K157" i="3" s="1"/>
  <c r="E217" i="3"/>
  <c r="K217" i="3" s="1"/>
  <c r="E178" i="3"/>
  <c r="K178" i="3" s="1"/>
  <c r="E182" i="3"/>
  <c r="K182" i="3" s="1"/>
  <c r="E186" i="3"/>
  <c r="K186" i="3" s="1"/>
  <c r="E190" i="3"/>
  <c r="K190" i="3" s="1"/>
  <c r="E194" i="3"/>
  <c r="K194" i="3" s="1"/>
  <c r="E198" i="3"/>
  <c r="K198" i="3" s="1"/>
  <c r="E202" i="3"/>
  <c r="K202" i="3" s="1"/>
  <c r="E206" i="3"/>
  <c r="K206" i="3" s="1"/>
  <c r="E210" i="3"/>
  <c r="K210" i="3" s="1"/>
  <c r="E275" i="3"/>
  <c r="K275" i="3" s="1"/>
  <c r="E279" i="3"/>
  <c r="K279" i="3" s="1"/>
  <c r="B30" i="1"/>
  <c r="J7" i="1"/>
  <c r="B29" i="1"/>
  <c r="B24" i="1"/>
  <c r="B10" i="1"/>
  <c r="B11" i="1" s="1"/>
  <c r="C44" i="5" l="1"/>
  <c r="C45" i="5" s="1"/>
  <c r="C48" i="5" s="1"/>
  <c r="F32" i="2"/>
  <c r="C35" i="2"/>
  <c r="L535" i="3"/>
  <c r="L27" i="3"/>
  <c r="M26" i="3"/>
  <c r="B25" i="1"/>
  <c r="B15" i="1" s="1"/>
  <c r="B19" i="1" s="1"/>
  <c r="B31" i="1"/>
  <c r="B32" i="1"/>
  <c r="B35" i="1" l="1"/>
  <c r="B37" i="1" s="1"/>
  <c r="B38" i="1" s="1"/>
  <c r="B39" i="1" s="1"/>
  <c r="C33" i="2"/>
  <c r="F33" i="2" s="1"/>
  <c r="L534" i="3"/>
  <c r="L28" i="3"/>
  <c r="M27" i="3"/>
  <c r="B42" i="1" l="1"/>
  <c r="B43" i="1" s="1"/>
  <c r="B16" i="1"/>
  <c r="B17" i="1" s="1"/>
  <c r="B18" i="1" s="1"/>
  <c r="B20" i="1" s="1"/>
  <c r="L533" i="3"/>
  <c r="L29" i="3"/>
  <c r="M28" i="3"/>
  <c r="L532" i="3" l="1"/>
  <c r="L30" i="3"/>
  <c r="M29" i="3"/>
  <c r="L531" i="3" l="1"/>
  <c r="L31" i="3"/>
  <c r="M30" i="3"/>
  <c r="L530" i="3" l="1"/>
  <c r="L32" i="3"/>
  <c r="M31" i="3"/>
  <c r="L529" i="3" l="1"/>
  <c r="L33" i="3"/>
  <c r="M32" i="3"/>
  <c r="L528" i="3" l="1"/>
  <c r="L34" i="3"/>
  <c r="M33" i="3"/>
  <c r="L527" i="3" l="1"/>
  <c r="L35" i="3"/>
  <c r="M34" i="3"/>
  <c r="L526" i="3" l="1"/>
  <c r="L36" i="3"/>
  <c r="M35" i="3"/>
  <c r="L525" i="3" l="1"/>
  <c r="L37" i="3"/>
  <c r="M36" i="3"/>
  <c r="L524" i="3" l="1"/>
  <c r="L38" i="3"/>
  <c r="M37" i="3"/>
  <c r="L523" i="3" l="1"/>
  <c r="L39" i="3"/>
  <c r="M38" i="3"/>
  <c r="L522" i="3" l="1"/>
  <c r="L40" i="3"/>
  <c r="M39" i="3"/>
  <c r="L521" i="3" l="1"/>
  <c r="L41" i="3"/>
  <c r="M40" i="3"/>
  <c r="L520" i="3" l="1"/>
  <c r="L42" i="3"/>
  <c r="M41" i="3"/>
  <c r="L519" i="3" l="1"/>
  <c r="L43" i="3"/>
  <c r="M42" i="3"/>
  <c r="L518" i="3" l="1"/>
  <c r="L44" i="3"/>
  <c r="M43" i="3"/>
  <c r="L517" i="3" l="1"/>
  <c r="L45" i="3"/>
  <c r="M44" i="3"/>
  <c r="L516" i="3" l="1"/>
  <c r="L46" i="3"/>
  <c r="M45" i="3"/>
  <c r="L515" i="3" l="1"/>
  <c r="L47" i="3"/>
  <c r="M46" i="3"/>
  <c r="L514" i="3" l="1"/>
  <c r="L48" i="3"/>
  <c r="M47" i="3"/>
  <c r="L513" i="3" l="1"/>
  <c r="L49" i="3"/>
  <c r="M48" i="3"/>
  <c r="L512" i="3" l="1"/>
  <c r="L50" i="3"/>
  <c r="M49" i="3"/>
  <c r="L511" i="3" l="1"/>
  <c r="L51" i="3"/>
  <c r="M50" i="3"/>
  <c r="L510" i="3" l="1"/>
  <c r="L52" i="3"/>
  <c r="M51" i="3"/>
  <c r="L509" i="3" l="1"/>
  <c r="L53" i="3"/>
  <c r="M52" i="3"/>
  <c r="L508" i="3" l="1"/>
  <c r="L54" i="3"/>
  <c r="M53" i="3"/>
  <c r="L507" i="3" l="1"/>
  <c r="L55" i="3"/>
  <c r="M54" i="3"/>
  <c r="L506" i="3" l="1"/>
  <c r="L56" i="3"/>
  <c r="M55" i="3"/>
  <c r="L505" i="3" l="1"/>
  <c r="L57" i="3"/>
  <c r="M56" i="3"/>
  <c r="L504" i="3" l="1"/>
  <c r="L58" i="3"/>
  <c r="M57" i="3"/>
  <c r="L503" i="3" l="1"/>
  <c r="L59" i="3"/>
  <c r="M58" i="3"/>
  <c r="L502" i="3" l="1"/>
  <c r="L60" i="3"/>
  <c r="M59" i="3"/>
  <c r="L501" i="3" l="1"/>
  <c r="L61" i="3"/>
  <c r="M60" i="3"/>
  <c r="L500" i="3" l="1"/>
  <c r="L62" i="3"/>
  <c r="M61" i="3"/>
  <c r="L499" i="3" l="1"/>
  <c r="L63" i="3"/>
  <c r="M62" i="3"/>
  <c r="L498" i="3" l="1"/>
  <c r="L64" i="3"/>
  <c r="M63" i="3"/>
  <c r="L497" i="3" l="1"/>
  <c r="L65" i="3"/>
  <c r="M64" i="3"/>
  <c r="L496" i="3" l="1"/>
  <c r="L66" i="3"/>
  <c r="M65" i="3"/>
  <c r="L495" i="3" l="1"/>
  <c r="L67" i="3"/>
  <c r="M66" i="3"/>
  <c r="L494" i="3" l="1"/>
  <c r="L68" i="3"/>
  <c r="M67" i="3"/>
  <c r="L493" i="3" l="1"/>
  <c r="L69" i="3"/>
  <c r="M68" i="3"/>
  <c r="L492" i="3" l="1"/>
  <c r="L70" i="3"/>
  <c r="M69" i="3"/>
  <c r="L491" i="3" l="1"/>
  <c r="L71" i="3"/>
  <c r="M70" i="3"/>
  <c r="L490" i="3" l="1"/>
  <c r="L72" i="3"/>
  <c r="M71" i="3"/>
  <c r="L489" i="3" l="1"/>
  <c r="L73" i="3"/>
  <c r="M72" i="3"/>
  <c r="L488" i="3" l="1"/>
  <c r="L74" i="3"/>
  <c r="M73" i="3"/>
  <c r="L487" i="3" l="1"/>
  <c r="L75" i="3"/>
  <c r="M74" i="3"/>
  <c r="L486" i="3" l="1"/>
  <c r="L76" i="3"/>
  <c r="M75" i="3"/>
  <c r="L485" i="3" l="1"/>
  <c r="L77" i="3"/>
  <c r="M76" i="3"/>
  <c r="L484" i="3" l="1"/>
  <c r="L78" i="3"/>
  <c r="M77" i="3"/>
  <c r="L483" i="3" l="1"/>
  <c r="L79" i="3"/>
  <c r="M78" i="3"/>
  <c r="L482" i="3" l="1"/>
  <c r="L80" i="3"/>
  <c r="M79" i="3"/>
  <c r="L481" i="3" l="1"/>
  <c r="L81" i="3"/>
  <c r="M80" i="3"/>
  <c r="L480" i="3" l="1"/>
  <c r="L82" i="3"/>
  <c r="M81" i="3"/>
  <c r="L479" i="3" l="1"/>
  <c r="L83" i="3"/>
  <c r="M82" i="3"/>
  <c r="L478" i="3" l="1"/>
  <c r="L84" i="3"/>
  <c r="M83" i="3"/>
  <c r="L477" i="3" l="1"/>
  <c r="L85" i="3"/>
  <c r="M84" i="3"/>
  <c r="L476" i="3" l="1"/>
  <c r="L86" i="3"/>
  <c r="M85" i="3"/>
  <c r="L475" i="3" l="1"/>
  <c r="L87" i="3"/>
  <c r="M86" i="3"/>
  <c r="L474" i="3" l="1"/>
  <c r="L88" i="3"/>
  <c r="M87" i="3"/>
  <c r="L473" i="3" l="1"/>
  <c r="L89" i="3"/>
  <c r="M88" i="3"/>
  <c r="L472" i="3" l="1"/>
  <c r="L90" i="3"/>
  <c r="M89" i="3"/>
  <c r="L471" i="3" l="1"/>
  <c r="L91" i="3"/>
  <c r="M90" i="3"/>
  <c r="L470" i="3" l="1"/>
  <c r="L92" i="3"/>
  <c r="M91" i="3"/>
  <c r="L469" i="3" l="1"/>
  <c r="L93" i="3"/>
  <c r="M92" i="3"/>
  <c r="L468" i="3" l="1"/>
  <c r="L94" i="3"/>
  <c r="M93" i="3"/>
  <c r="L467" i="3" l="1"/>
  <c r="L95" i="3"/>
  <c r="M94" i="3"/>
  <c r="L466" i="3" l="1"/>
  <c r="L96" i="3"/>
  <c r="M95" i="3"/>
  <c r="L465" i="3" l="1"/>
  <c r="L97" i="3"/>
  <c r="M96" i="3"/>
  <c r="L464" i="3" l="1"/>
  <c r="L98" i="3"/>
  <c r="M97" i="3"/>
  <c r="L463" i="3" l="1"/>
  <c r="L99" i="3"/>
  <c r="M98" i="3"/>
  <c r="L462" i="3" l="1"/>
  <c r="L100" i="3"/>
  <c r="M99" i="3"/>
  <c r="L461" i="3" l="1"/>
  <c r="L101" i="3"/>
  <c r="M100" i="3"/>
  <c r="L460" i="3" l="1"/>
  <c r="L102" i="3"/>
  <c r="M101" i="3"/>
  <c r="L459" i="3" l="1"/>
  <c r="L103" i="3"/>
  <c r="M102" i="3"/>
  <c r="L458" i="3" l="1"/>
  <c r="L104" i="3"/>
  <c r="M103" i="3"/>
  <c r="L457" i="3" l="1"/>
  <c r="L105" i="3"/>
  <c r="M104" i="3"/>
  <c r="L456" i="3" l="1"/>
  <c r="L106" i="3"/>
  <c r="M105" i="3"/>
  <c r="L455" i="3" l="1"/>
  <c r="L107" i="3"/>
  <c r="M106" i="3"/>
  <c r="L454" i="3" l="1"/>
  <c r="L108" i="3"/>
  <c r="M107" i="3"/>
  <c r="L453" i="3" l="1"/>
  <c r="L109" i="3"/>
  <c r="M108" i="3"/>
  <c r="L452" i="3" l="1"/>
  <c r="L110" i="3"/>
  <c r="M109" i="3"/>
  <c r="L451" i="3" l="1"/>
  <c r="L111" i="3"/>
  <c r="M110" i="3"/>
  <c r="L450" i="3" l="1"/>
  <c r="L112" i="3"/>
  <c r="M111" i="3"/>
  <c r="L449" i="3" l="1"/>
  <c r="L113" i="3"/>
  <c r="M112" i="3"/>
  <c r="L448" i="3" l="1"/>
  <c r="L114" i="3"/>
  <c r="M113" i="3"/>
  <c r="L447" i="3" l="1"/>
  <c r="L115" i="3"/>
  <c r="M114" i="3"/>
  <c r="L446" i="3" l="1"/>
  <c r="L116" i="3"/>
  <c r="M115" i="3"/>
  <c r="L445" i="3" l="1"/>
  <c r="L117" i="3"/>
  <c r="M116" i="3"/>
  <c r="L444" i="3" l="1"/>
  <c r="L118" i="3"/>
  <c r="M117" i="3"/>
  <c r="L443" i="3" l="1"/>
  <c r="L119" i="3"/>
  <c r="M118" i="3"/>
  <c r="L442" i="3" l="1"/>
  <c r="L120" i="3"/>
  <c r="M119" i="3"/>
  <c r="L441" i="3" l="1"/>
  <c r="L121" i="3"/>
  <c r="M120" i="3"/>
  <c r="L440" i="3" l="1"/>
  <c r="L122" i="3"/>
  <c r="M121" i="3"/>
  <c r="L439" i="3" l="1"/>
  <c r="L123" i="3"/>
  <c r="M122" i="3"/>
  <c r="L438" i="3" l="1"/>
  <c r="L124" i="3"/>
  <c r="M123" i="3"/>
  <c r="L437" i="3" l="1"/>
  <c r="L125" i="3"/>
  <c r="M124" i="3"/>
  <c r="L436" i="3" l="1"/>
  <c r="L126" i="3"/>
  <c r="M125" i="3"/>
  <c r="L435" i="3" l="1"/>
  <c r="L127" i="3"/>
  <c r="M126" i="3"/>
  <c r="L434" i="3" l="1"/>
  <c r="L128" i="3"/>
  <c r="M127" i="3"/>
  <c r="L433" i="3" l="1"/>
  <c r="L129" i="3"/>
  <c r="M128" i="3"/>
  <c r="L432" i="3" l="1"/>
  <c r="L130" i="3"/>
  <c r="M129" i="3"/>
  <c r="L431" i="3" l="1"/>
  <c r="L131" i="3"/>
  <c r="M130" i="3"/>
  <c r="L430" i="3" l="1"/>
  <c r="L132" i="3"/>
  <c r="M131" i="3"/>
  <c r="L429" i="3" l="1"/>
  <c r="L133" i="3"/>
  <c r="M132" i="3"/>
  <c r="L428" i="3" l="1"/>
  <c r="L134" i="3"/>
  <c r="M133" i="3"/>
  <c r="L427" i="3" l="1"/>
  <c r="L135" i="3"/>
  <c r="M134" i="3"/>
  <c r="L426" i="3" l="1"/>
  <c r="L136" i="3"/>
  <c r="M135" i="3"/>
  <c r="L425" i="3" l="1"/>
  <c r="L137" i="3"/>
  <c r="M136" i="3"/>
  <c r="L424" i="3" l="1"/>
  <c r="L138" i="3"/>
  <c r="M137" i="3"/>
  <c r="L423" i="3" l="1"/>
  <c r="L139" i="3"/>
  <c r="M138" i="3"/>
  <c r="L422" i="3" l="1"/>
  <c r="L140" i="3"/>
  <c r="M139" i="3"/>
  <c r="L421" i="3" l="1"/>
  <c r="L141" i="3"/>
  <c r="M140" i="3"/>
  <c r="L420" i="3" l="1"/>
  <c r="L142" i="3"/>
  <c r="M141" i="3"/>
  <c r="L419" i="3" l="1"/>
  <c r="L143" i="3"/>
  <c r="M142" i="3"/>
  <c r="L418" i="3" l="1"/>
  <c r="L144" i="3"/>
  <c r="M143" i="3"/>
  <c r="L417" i="3" l="1"/>
  <c r="L145" i="3"/>
  <c r="M144" i="3"/>
  <c r="L416" i="3" l="1"/>
  <c r="L146" i="3"/>
  <c r="M145" i="3"/>
  <c r="L415" i="3" l="1"/>
  <c r="L147" i="3"/>
  <c r="M146" i="3"/>
  <c r="L414" i="3" l="1"/>
  <c r="L148" i="3"/>
  <c r="M147" i="3"/>
  <c r="L413" i="3" l="1"/>
  <c r="L149" i="3"/>
  <c r="M148" i="3"/>
  <c r="L412" i="3" l="1"/>
  <c r="L150" i="3"/>
  <c r="M149" i="3"/>
  <c r="L411" i="3" l="1"/>
  <c r="L151" i="3"/>
  <c r="M150" i="3"/>
  <c r="L410" i="3" l="1"/>
  <c r="L152" i="3"/>
  <c r="M151" i="3"/>
  <c r="L409" i="3" l="1"/>
  <c r="L153" i="3"/>
  <c r="M152" i="3"/>
  <c r="L408" i="3" l="1"/>
  <c r="L154" i="3"/>
  <c r="M153" i="3"/>
  <c r="L407" i="3" l="1"/>
  <c r="L155" i="3"/>
  <c r="M154" i="3"/>
  <c r="L406" i="3" l="1"/>
  <c r="L156" i="3"/>
  <c r="M155" i="3"/>
  <c r="L405" i="3" l="1"/>
  <c r="L157" i="3"/>
  <c r="M156" i="3"/>
  <c r="L404" i="3" l="1"/>
  <c r="L158" i="3"/>
  <c r="M157" i="3"/>
  <c r="L403" i="3" l="1"/>
  <c r="L159" i="3"/>
  <c r="M158" i="3"/>
  <c r="L402" i="3" l="1"/>
  <c r="L160" i="3"/>
  <c r="M159" i="3"/>
  <c r="L401" i="3" l="1"/>
  <c r="L161" i="3"/>
  <c r="M160" i="3"/>
  <c r="L400" i="3" l="1"/>
  <c r="L162" i="3"/>
  <c r="M161" i="3"/>
  <c r="L399" i="3" l="1"/>
  <c r="L163" i="3"/>
  <c r="M162" i="3"/>
  <c r="L398" i="3" l="1"/>
  <c r="L164" i="3"/>
  <c r="M163" i="3"/>
  <c r="L397" i="3" l="1"/>
  <c r="L165" i="3"/>
  <c r="M164" i="3"/>
  <c r="L396" i="3" l="1"/>
  <c r="L166" i="3"/>
  <c r="M165" i="3"/>
  <c r="L395" i="3" l="1"/>
  <c r="L167" i="3"/>
  <c r="M166" i="3"/>
  <c r="L394" i="3" l="1"/>
  <c r="L168" i="3"/>
  <c r="M167" i="3"/>
  <c r="L393" i="3" l="1"/>
  <c r="L169" i="3"/>
  <c r="M168" i="3"/>
  <c r="L392" i="3" l="1"/>
  <c r="L170" i="3"/>
  <c r="M169" i="3"/>
  <c r="L391" i="3" l="1"/>
  <c r="L171" i="3"/>
  <c r="M170" i="3"/>
  <c r="L390" i="3" l="1"/>
  <c r="L172" i="3"/>
  <c r="M171" i="3"/>
  <c r="L389" i="3" l="1"/>
  <c r="L173" i="3"/>
  <c r="M172" i="3"/>
  <c r="L388" i="3" l="1"/>
  <c r="L174" i="3"/>
  <c r="M173" i="3"/>
  <c r="L387" i="3" l="1"/>
  <c r="L175" i="3"/>
  <c r="M174" i="3"/>
  <c r="L386" i="3" l="1"/>
  <c r="L176" i="3"/>
  <c r="M175" i="3"/>
  <c r="L385" i="3" l="1"/>
  <c r="L177" i="3"/>
  <c r="M176" i="3"/>
  <c r="L384" i="3" l="1"/>
  <c r="L178" i="3"/>
  <c r="M177" i="3"/>
  <c r="L383" i="3" l="1"/>
  <c r="L179" i="3"/>
  <c r="M178" i="3"/>
  <c r="L382" i="3" l="1"/>
  <c r="L180" i="3"/>
  <c r="M179" i="3"/>
  <c r="L381" i="3" l="1"/>
  <c r="L181" i="3"/>
  <c r="M180" i="3"/>
  <c r="L380" i="3" l="1"/>
  <c r="L182" i="3"/>
  <c r="M181" i="3"/>
  <c r="L379" i="3" l="1"/>
  <c r="L183" i="3"/>
  <c r="M182" i="3"/>
  <c r="L378" i="3" l="1"/>
  <c r="L184" i="3"/>
  <c r="M183" i="3"/>
  <c r="L377" i="3" l="1"/>
  <c r="L185" i="3"/>
  <c r="M184" i="3"/>
  <c r="L376" i="3" l="1"/>
  <c r="L186" i="3"/>
  <c r="M185" i="3"/>
  <c r="L375" i="3" l="1"/>
  <c r="L187" i="3"/>
  <c r="M186" i="3"/>
  <c r="L374" i="3" l="1"/>
  <c r="L188" i="3"/>
  <c r="M187" i="3"/>
  <c r="L373" i="3" l="1"/>
  <c r="L189" i="3"/>
  <c r="M188" i="3"/>
  <c r="L372" i="3" l="1"/>
  <c r="L190" i="3"/>
  <c r="M189" i="3"/>
  <c r="L371" i="3" l="1"/>
  <c r="L191" i="3"/>
  <c r="M190" i="3"/>
  <c r="L370" i="3" l="1"/>
  <c r="L192" i="3"/>
  <c r="M191" i="3"/>
  <c r="L369" i="3" l="1"/>
  <c r="L193" i="3"/>
  <c r="M192" i="3"/>
  <c r="L368" i="3" l="1"/>
  <c r="L194" i="3"/>
  <c r="M193" i="3"/>
  <c r="L367" i="3" l="1"/>
  <c r="L195" i="3"/>
  <c r="M194" i="3"/>
  <c r="L366" i="3" l="1"/>
  <c r="L196" i="3"/>
  <c r="M195" i="3"/>
  <c r="L365" i="3" l="1"/>
  <c r="L197" i="3"/>
  <c r="M196" i="3"/>
  <c r="L364" i="3" l="1"/>
  <c r="L198" i="3"/>
  <c r="M197" i="3"/>
  <c r="L363" i="3" l="1"/>
  <c r="L199" i="3"/>
  <c r="M198" i="3"/>
  <c r="L362" i="3" l="1"/>
  <c r="L200" i="3"/>
  <c r="M199" i="3"/>
  <c r="L361" i="3" l="1"/>
  <c r="L201" i="3"/>
  <c r="M200" i="3"/>
  <c r="L360" i="3" l="1"/>
  <c r="L202" i="3"/>
  <c r="M201" i="3"/>
  <c r="L359" i="3" l="1"/>
  <c r="L203" i="3"/>
  <c r="M202" i="3"/>
  <c r="L358" i="3" l="1"/>
  <c r="L204" i="3"/>
  <c r="M203" i="3"/>
  <c r="L357" i="3" l="1"/>
  <c r="L205" i="3"/>
  <c r="M204" i="3"/>
  <c r="L356" i="3" l="1"/>
  <c r="L206" i="3"/>
  <c r="M205" i="3"/>
  <c r="L355" i="3" l="1"/>
  <c r="L207" i="3"/>
  <c r="M206" i="3"/>
  <c r="L354" i="3" l="1"/>
  <c r="L208" i="3"/>
  <c r="M207" i="3"/>
  <c r="L353" i="3" l="1"/>
  <c r="L209" i="3"/>
  <c r="M208" i="3"/>
  <c r="L352" i="3" l="1"/>
  <c r="L210" i="3"/>
  <c r="M209" i="3"/>
  <c r="L351" i="3" l="1"/>
  <c r="L211" i="3"/>
  <c r="M210" i="3"/>
  <c r="L350" i="3" l="1"/>
  <c r="L212" i="3"/>
  <c r="M211" i="3"/>
  <c r="L349" i="3" l="1"/>
  <c r="L213" i="3"/>
  <c r="M212" i="3"/>
  <c r="L348" i="3" l="1"/>
  <c r="L214" i="3"/>
  <c r="M213" i="3"/>
  <c r="L347" i="3" l="1"/>
  <c r="L215" i="3"/>
  <c r="M214" i="3"/>
  <c r="L346" i="3" l="1"/>
  <c r="L216" i="3"/>
  <c r="M215" i="3"/>
  <c r="L345" i="3" l="1"/>
  <c r="L217" i="3"/>
  <c r="M216" i="3"/>
  <c r="L344" i="3" l="1"/>
  <c r="L218" i="3"/>
  <c r="M217" i="3"/>
  <c r="L343" i="3" l="1"/>
  <c r="L219" i="3"/>
  <c r="M218" i="3"/>
  <c r="L342" i="3" l="1"/>
  <c r="L220" i="3"/>
  <c r="M219" i="3"/>
  <c r="L341" i="3" l="1"/>
  <c r="L221" i="3"/>
  <c r="M220" i="3"/>
  <c r="L340" i="3" l="1"/>
  <c r="L222" i="3"/>
  <c r="M221" i="3"/>
  <c r="L339" i="3" l="1"/>
  <c r="L223" i="3"/>
  <c r="M222" i="3"/>
  <c r="L338" i="3" l="1"/>
  <c r="L224" i="3"/>
  <c r="M223" i="3"/>
  <c r="L337" i="3" l="1"/>
  <c r="L225" i="3"/>
  <c r="M224" i="3"/>
  <c r="L336" i="3" l="1"/>
  <c r="L226" i="3"/>
  <c r="M225" i="3"/>
  <c r="L335" i="3" l="1"/>
  <c r="L227" i="3"/>
  <c r="M226" i="3"/>
  <c r="L334" i="3" l="1"/>
  <c r="L228" i="3"/>
  <c r="M227" i="3"/>
  <c r="L333" i="3" l="1"/>
  <c r="L229" i="3"/>
  <c r="M228" i="3"/>
  <c r="L332" i="3" l="1"/>
  <c r="L230" i="3"/>
  <c r="M229" i="3"/>
  <c r="L331" i="3" l="1"/>
  <c r="L231" i="3"/>
  <c r="M230" i="3"/>
  <c r="L330" i="3" l="1"/>
  <c r="L232" i="3"/>
  <c r="M231" i="3"/>
  <c r="L329" i="3" l="1"/>
  <c r="L233" i="3"/>
  <c r="M232" i="3"/>
  <c r="L328" i="3" l="1"/>
  <c r="L234" i="3"/>
  <c r="M233" i="3"/>
  <c r="L327" i="3" l="1"/>
  <c r="L235" i="3"/>
  <c r="M234" i="3"/>
  <c r="L326" i="3" l="1"/>
  <c r="L236" i="3"/>
  <c r="M235" i="3"/>
  <c r="L325" i="3" l="1"/>
  <c r="L237" i="3"/>
  <c r="M236" i="3"/>
  <c r="L324" i="3" l="1"/>
  <c r="L238" i="3"/>
  <c r="M237" i="3"/>
  <c r="L323" i="3" l="1"/>
  <c r="L239" i="3"/>
  <c r="M238" i="3"/>
  <c r="L322" i="3" l="1"/>
  <c r="L240" i="3"/>
  <c r="M239" i="3"/>
  <c r="L321" i="3" l="1"/>
  <c r="L241" i="3"/>
  <c r="M240" i="3"/>
  <c r="L320" i="3" l="1"/>
  <c r="L242" i="3"/>
  <c r="M241" i="3"/>
  <c r="L319" i="3" l="1"/>
  <c r="L243" i="3"/>
  <c r="M242" i="3"/>
  <c r="L318" i="3" l="1"/>
  <c r="L244" i="3"/>
  <c r="M243" i="3"/>
  <c r="L317" i="3" l="1"/>
  <c r="L245" i="3"/>
  <c r="M244" i="3"/>
  <c r="L316" i="3" l="1"/>
  <c r="L246" i="3"/>
  <c r="M245" i="3"/>
  <c r="L315" i="3" l="1"/>
  <c r="L247" i="3"/>
  <c r="M246" i="3"/>
  <c r="L314" i="3" l="1"/>
  <c r="L248" i="3"/>
  <c r="M247" i="3"/>
  <c r="L313" i="3" l="1"/>
  <c r="L249" i="3"/>
  <c r="M248" i="3"/>
  <c r="L312" i="3" l="1"/>
  <c r="L250" i="3"/>
  <c r="M249" i="3"/>
  <c r="L311" i="3" l="1"/>
  <c r="L251" i="3"/>
  <c r="M250" i="3"/>
  <c r="L310" i="3" l="1"/>
  <c r="L252" i="3"/>
  <c r="M251" i="3"/>
  <c r="L309" i="3" l="1"/>
  <c r="L253" i="3"/>
  <c r="M252" i="3"/>
  <c r="L308" i="3" l="1"/>
  <c r="L254" i="3"/>
  <c r="M253" i="3"/>
  <c r="L307" i="3" l="1"/>
  <c r="L255" i="3"/>
  <c r="M254" i="3"/>
  <c r="L306" i="3" l="1"/>
  <c r="L256" i="3"/>
  <c r="M255" i="3"/>
  <c r="L305" i="3" l="1"/>
  <c r="L257" i="3"/>
  <c r="M256" i="3"/>
  <c r="L304" i="3" l="1"/>
  <c r="L258" i="3"/>
  <c r="M257" i="3"/>
  <c r="L303" i="3" l="1"/>
  <c r="L259" i="3"/>
  <c r="M258" i="3"/>
  <c r="L302" i="3" l="1"/>
  <c r="L260" i="3"/>
  <c r="M259" i="3"/>
  <c r="L301" i="3" l="1"/>
  <c r="L261" i="3"/>
  <c r="M260" i="3"/>
  <c r="L300" i="3" l="1"/>
  <c r="L262" i="3"/>
  <c r="M261" i="3"/>
  <c r="L299" i="3" l="1"/>
  <c r="L263" i="3"/>
  <c r="M262" i="3"/>
  <c r="L298" i="3" l="1"/>
  <c r="L264" i="3"/>
  <c r="M263" i="3"/>
  <c r="L297" i="3" l="1"/>
  <c r="L265" i="3"/>
  <c r="M264" i="3"/>
  <c r="L296" i="3" l="1"/>
  <c r="L266" i="3"/>
  <c r="M265" i="3"/>
  <c r="L295" i="3" l="1"/>
  <c r="L267" i="3"/>
  <c r="M266" i="3"/>
  <c r="L294" i="3" l="1"/>
  <c r="L268" i="3"/>
  <c r="M267" i="3"/>
  <c r="L293" i="3" l="1"/>
  <c r="L269" i="3"/>
  <c r="M268" i="3"/>
  <c r="L292" i="3" l="1"/>
  <c r="L270" i="3"/>
  <c r="M269" i="3"/>
  <c r="L291" i="3" l="1"/>
  <c r="L271" i="3"/>
  <c r="M270" i="3"/>
  <c r="L290" i="3" l="1"/>
  <c r="L272" i="3"/>
  <c r="M271" i="3"/>
  <c r="L289" i="3" l="1"/>
  <c r="L273" i="3"/>
  <c r="M272" i="3"/>
  <c r="L288" i="3" l="1"/>
  <c r="L274" i="3"/>
  <c r="M273" i="3"/>
  <c r="L287" i="3" l="1"/>
  <c r="L275" i="3"/>
  <c r="M274" i="3"/>
  <c r="L286" i="3" l="1"/>
  <c r="L276" i="3"/>
  <c r="M275" i="3"/>
  <c r="L285" i="3" l="1"/>
  <c r="L277" i="3"/>
  <c r="M276" i="3"/>
  <c r="L284" i="3" l="1"/>
  <c r="L278" i="3"/>
  <c r="M277" i="3"/>
  <c r="L279" i="3" l="1"/>
  <c r="L283" i="3"/>
  <c r="M278" i="3"/>
  <c r="L282" i="3" l="1"/>
  <c r="L280" i="3"/>
  <c r="M279" i="3"/>
  <c r="L281" i="3" l="1"/>
  <c r="M281" i="3" s="1"/>
  <c r="M280" i="3"/>
  <c r="F21" i="3" s="1"/>
</calcChain>
</file>

<file path=xl/sharedStrings.xml><?xml version="1.0" encoding="utf-8"?>
<sst xmlns="http://schemas.openxmlformats.org/spreadsheetml/2006/main" count="313" uniqueCount="256">
  <si>
    <t>RPS</t>
  </si>
  <si>
    <t>°</t>
  </si>
  <si>
    <t>µS/FS</t>
  </si>
  <si>
    <t>FS/360°</t>
  </si>
  <si>
    <t>Fullstep angel</t>
  </si>
  <si>
    <t>µS/360°</t>
  </si>
  <si>
    <t>µSteps per revolution</t>
  </si>
  <si>
    <t>Fullsteps per revolution</t>
  </si>
  <si>
    <t>t</t>
  </si>
  <si>
    <t>=</t>
  </si>
  <si>
    <t>VMAX</t>
  </si>
  <si>
    <t>[µS/t]</t>
  </si>
  <si>
    <t>deg/sec</t>
  </si>
  <si>
    <t>:1</t>
  </si>
  <si>
    <t>gear ratio</t>
  </si>
  <si>
    <t>gear box out</t>
  </si>
  <si>
    <t>motor shaft</t>
  </si>
  <si>
    <t>1. VMAX to real world units</t>
  </si>
  <si>
    <t>3. real world units (gearbox) to VMAX</t>
  </si>
  <si>
    <t>[sec]</t>
  </si>
  <si>
    <t>0 … 2^23-512</t>
  </si>
  <si>
    <t>Hz</t>
  </si>
  <si>
    <t>fCLK</t>
  </si>
  <si>
    <t>Parameters and settings</t>
  </si>
  <si>
    <t xml:space="preserve"> 2^24/fCLK</t>
  </si>
  <si>
    <t>sec</t>
  </si>
  <si>
    <t>acceleration time from 0 to VMAX</t>
  </si>
  <si>
    <t>AMAX</t>
  </si>
  <si>
    <t>[µS/t²]</t>
  </si>
  <si>
    <t>µSteps</t>
  </si>
  <si>
    <t>Microsteps for linear ramp</t>
  </si>
  <si>
    <t>Fullsteps for linear ramp</t>
  </si>
  <si>
    <t>Steps</t>
  </si>
  <si>
    <t>µStepresolution (256)</t>
  </si>
  <si>
    <t>Usage:</t>
  </si>
  <si>
    <t>File :</t>
  </si>
  <si>
    <t>Date</t>
  </si>
  <si>
    <t>Comment</t>
  </si>
  <si>
    <t>This spreadsheet allows the calculation of a microstep wave for storing into the incremental coded table</t>
  </si>
  <si>
    <t>4. Check the extended curve for continuity, especially at points 0, 256, 512, 768</t>
  </si>
  <si>
    <t>You can modify the formula or copy discrete values to the formula column or to the Round and Offset columnn</t>
  </si>
  <si>
    <t>Additional constants</t>
  </si>
  <si>
    <t>Microstep sequencer register values</t>
  </si>
  <si>
    <t>Checking Result</t>
  </si>
  <si>
    <t>Amplitude scaler</t>
  </si>
  <si>
    <t>START_SIN</t>
  </si>
  <si>
    <t>Sum of differences (0=OK)</t>
  </si>
  <si>
    <t>Hint for optimum amplitude scaler</t>
  </si>
  <si>
    <t>START_SIN_90_120</t>
  </si>
  <si>
    <t>Offset</t>
  </si>
  <si>
    <t>W0 (adapt to match your wave)</t>
  </si>
  <si>
    <t>W1 (adapt to match your wave)</t>
  </si>
  <si>
    <t>W2 (adapt to match your wave)</t>
  </si>
  <si>
    <t>W3 (adapt to match your wave)</t>
  </si>
  <si>
    <t>X1 (adapt to match your wave)</t>
  </si>
  <si>
    <t>X2 (adapt to match your wave)</t>
  </si>
  <si>
    <t>X3 (adapt to match your wave)</t>
  </si>
  <si>
    <t>Calculation of the quarter wave to be stored into the table</t>
  </si>
  <si>
    <t>Calculation for checking the X and W settings</t>
  </si>
  <si>
    <t>Resulting Table</t>
  </si>
  <si>
    <t>Entry #</t>
  </si>
  <si>
    <t>Formula / Calculated value (no scaling)</t>
  </si>
  <si>
    <t>Scaled with amplitude</t>
  </si>
  <si>
    <t>Resulting table value</t>
  </si>
  <si>
    <t>Differences</t>
  </si>
  <si>
    <t>Seg. 0</t>
  </si>
  <si>
    <t>Seg. 1</t>
  </si>
  <si>
    <t>Seg. 2</t>
  </si>
  <si>
    <t>Seg. 3</t>
  </si>
  <si>
    <t>Segment base inclination</t>
  </si>
  <si>
    <t>Offs Bit Value</t>
  </si>
  <si>
    <t>Result for check</t>
  </si>
  <si>
    <t>Difference</t>
  </si>
  <si>
    <t>-</t>
  </si>
  <si>
    <r>
      <t xml:space="preserve">1. Enter your </t>
    </r>
    <r>
      <rPr>
        <b/>
        <sz val="11"/>
        <color theme="1"/>
        <rFont val="Calibri"/>
        <family val="2"/>
        <scheme val="minor"/>
      </rPr>
      <t>wave calculation formula</t>
    </r>
    <r>
      <rPr>
        <sz val="11"/>
        <color theme="1"/>
        <rFont val="Calibri"/>
        <family val="2"/>
        <scheme val="minor"/>
      </rPr>
      <t xml:space="preserve"> into column B for entries 0 to 256 </t>
    </r>
    <r>
      <rPr>
        <b/>
        <sz val="11"/>
        <color theme="1"/>
        <rFont val="Calibri"/>
        <family val="2"/>
        <scheme val="minor"/>
      </rPr>
      <t xml:space="preserve">or manually enter values </t>
    </r>
    <r>
      <rPr>
        <sz val="11"/>
        <color theme="1"/>
        <rFont val="Calibri"/>
        <family val="2"/>
        <scheme val="minor"/>
      </rPr>
      <t>into column D for all entries. Adapt the amplitude scaler and offset if necessary.</t>
    </r>
  </si>
  <si>
    <r>
      <t xml:space="preserve">2. Enter </t>
    </r>
    <r>
      <rPr>
        <b/>
        <sz val="11"/>
        <color theme="1"/>
        <rFont val="Calibri"/>
        <family val="2"/>
        <scheme val="minor"/>
      </rPr>
      <t>W0</t>
    </r>
    <r>
      <rPr>
        <sz val="11"/>
        <color theme="1"/>
        <rFont val="Calibri"/>
        <family val="2"/>
        <scheme val="minor"/>
      </rPr>
      <t xml:space="preserve"> value (-1 to +2) to match the first entries. Modify </t>
    </r>
    <r>
      <rPr>
        <b/>
        <sz val="11"/>
        <color theme="1"/>
        <rFont val="Calibri"/>
        <family val="2"/>
        <scheme val="minor"/>
      </rPr>
      <t>X1</t>
    </r>
    <r>
      <rPr>
        <sz val="11"/>
        <color theme="1"/>
        <rFont val="Calibri"/>
        <family val="2"/>
        <scheme val="minor"/>
      </rPr>
      <t xml:space="preserve"> to set segment end. Check green color in "</t>
    </r>
    <r>
      <rPr>
        <b/>
        <sz val="11"/>
        <color theme="1"/>
        <rFont val="Calibri"/>
        <family val="2"/>
        <scheme val="minor"/>
      </rPr>
      <t>Resulting Table</t>
    </r>
    <r>
      <rPr>
        <sz val="11"/>
        <color theme="1"/>
        <rFont val="Calibri"/>
        <family val="2"/>
        <scheme val="minor"/>
      </rPr>
      <t>" for entry 0 to L[entry X1-1]</t>
    </r>
  </si>
  <si>
    <r>
      <t xml:space="preserve">3. Continue with </t>
    </r>
    <r>
      <rPr>
        <b/>
        <sz val="11"/>
        <color theme="1"/>
        <rFont val="Calibri"/>
        <family val="2"/>
        <scheme val="minor"/>
      </rPr>
      <t>W1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X2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W2</t>
    </r>
    <r>
      <rPr>
        <sz val="11"/>
        <color theme="1"/>
        <rFont val="Calibri"/>
        <family val="2"/>
        <scheme val="minor"/>
      </rPr>
      <t xml:space="preserve"> and</t>
    </r>
    <r>
      <rPr>
        <b/>
        <sz val="11"/>
        <color theme="1"/>
        <rFont val="Calibri"/>
        <family val="2"/>
        <scheme val="minor"/>
      </rPr>
      <t xml:space="preserve"> X3</t>
    </r>
    <r>
      <rPr>
        <sz val="11"/>
        <color theme="1"/>
        <rFont val="Calibri"/>
        <family val="2"/>
        <scheme val="minor"/>
      </rPr>
      <t xml:space="preserve"> and finally </t>
    </r>
    <r>
      <rPr>
        <b/>
        <sz val="11"/>
        <color theme="1"/>
        <rFont val="Calibri"/>
        <family val="2"/>
        <scheme val="minor"/>
      </rPr>
      <t>W3</t>
    </r>
    <r>
      <rPr>
        <sz val="11"/>
        <color theme="1"/>
        <rFont val="Calibri"/>
        <family val="2"/>
        <scheme val="minor"/>
      </rPr>
      <t>. Modify you table values if you cannot get a match.</t>
    </r>
  </si>
  <si>
    <t>Hint for offset setting</t>
  </si>
  <si>
    <t>THIS CODE AND INFORMATION IS PROVIDED "AS IS" WITHOUT WARRANTY OF ANY  KIND, EITHER EXPRESSED OR IMPLIED.</t>
  </si>
  <si>
    <t>fCLK[MHz] :=</t>
  </si>
  <si>
    <t>tCLK[s] =</t>
  </si>
  <si>
    <t>VM[V] :=</t>
  </si>
  <si>
    <t>TBL :=</t>
  </si>
  <si>
    <t>L[H] :=</t>
  </si>
  <si>
    <t>Rcoil[Ohm] :=</t>
  </si>
  <si>
    <t>Icoil (peak)[A] :=</t>
  </si>
  <si>
    <t>determined by Rsense, CurrentScale (CS), Vsense</t>
  </si>
  <si>
    <t>Icoil (RMS)[A] =</t>
  </si>
  <si>
    <t>toff setting :=</t>
  </si>
  <si>
    <t>tSD[s] =</t>
  </si>
  <si>
    <t>dIcoilblank[A] =</t>
  </si>
  <si>
    <t>dIcoilsd[A] =</t>
  </si>
  <si>
    <t>CS :=</t>
  </si>
  <si>
    <t>HystStart_MIN =</t>
  </si>
  <si>
    <t>((HSTR + HEND) &gt; HystStart_MIN)</t>
  </si>
  <si>
    <t>HEND = 0 or larger, if HystStart_MIN  &gt; 7</t>
  </si>
  <si>
    <t>Desired Value</t>
  </si>
  <si>
    <t>Register value for CHOPCONF register bits</t>
  </si>
  <si>
    <t>(1...8)</t>
  </si>
  <si>
    <t>(-3...12)</t>
  </si>
  <si>
    <t xml:space="preserve">Hint: </t>
  </si>
  <si>
    <t>Umotnom[V] =</t>
  </si>
  <si>
    <t xml:space="preserve">Nominal motor voltage </t>
  </si>
  <si>
    <t>VM_upper_limit[V] =</t>
  </si>
  <si>
    <t>Maximum supply voltage for motor driver (in order to avoid excess heating of the motor by chopping)</t>
  </si>
  <si>
    <t>VM_lower_limit[V] =</t>
  </si>
  <si>
    <t>Minimum supply voltage for motor driver (in order to allow full motor current with microstepping)</t>
  </si>
  <si>
    <t>Ohm</t>
  </si>
  <si>
    <t>Author</t>
  </si>
  <si>
    <t>BD</t>
  </si>
  <si>
    <t>Please enter Values higlighted according to your settings</t>
  </si>
  <si>
    <t>Driver supply voltage</t>
  </si>
  <si>
    <t>Motor current</t>
  </si>
  <si>
    <t>determined by Rsense, CurrentScale (CS), Vsense, this is typically the RMS motor coil current  *1.41</t>
  </si>
  <si>
    <t>Icoil (RMS)[A] :=</t>
  </si>
  <si>
    <t>Chopper parameters</t>
  </si>
  <si>
    <t>fCHOP[kHz]=</t>
  </si>
  <si>
    <t>The chopper frequency depends on the toff setting and on the duty cycle, which is determined by many factors</t>
  </si>
  <si>
    <t>The duty cycle describes the time of a chopper period, where a high side MOSFET is on: 0.3=30% of the time, 70% slow decay portion)</t>
  </si>
  <si>
    <t>MOSFET data for 25°C</t>
  </si>
  <si>
    <t>RON_highside[Ohm]:=</t>
  </si>
  <si>
    <t>you may want to use worst case values</t>
  </si>
  <si>
    <t>RON_lowside[Ohm]:=</t>
  </si>
  <si>
    <t>Assume maximum die temperature in your application within the device limits</t>
  </si>
  <si>
    <t>RON_highside_th[Ohm]=</t>
  </si>
  <si>
    <t>RON_lowside_th[Ohm]=</t>
  </si>
  <si>
    <t>Reverse recovery time tRR of body diode</t>
  </si>
  <si>
    <t>tRR_highside [ns]:=</t>
  </si>
  <si>
    <t>The reverse recovery time adds power dissipation to the complementary MOSFET, however, the impact is low</t>
  </si>
  <si>
    <t>(take from datasheet or leave default value)</t>
  </si>
  <si>
    <t>tRR_lowside [ns]:=</t>
  </si>
  <si>
    <t>Slope time rise [ns]=</t>
  </si>
  <si>
    <t>Slope time fall [ns]=</t>
  </si>
  <si>
    <t>Resulting MOSFET Power Dissipation</t>
  </si>
  <si>
    <t>P_highside(static)[W]=</t>
  </si>
  <si>
    <t>per MOSFET (using RMS current)</t>
  </si>
  <si>
    <t>P_highside(dynamic)[W]=</t>
  </si>
  <si>
    <t>Maximum dissipation per MOSFET</t>
  </si>
  <si>
    <t>P_highside(sum)[W]=</t>
  </si>
  <si>
    <t>P_lowside(static)[W]=</t>
  </si>
  <si>
    <t>P_lowside(dynamic)[W]=</t>
  </si>
  <si>
    <t>P_lowside(sum)[W]=</t>
  </si>
  <si>
    <t>for one fullbridge</t>
  </si>
  <si>
    <t>Pfullbrige[W]=</t>
  </si>
  <si>
    <t>PMOSFETs[W]=</t>
  </si>
  <si>
    <t>Sense resistor [Ohm]:=</t>
  </si>
  <si>
    <t>2. Now you can use one of the calculations (1. - 4.) by entering the known parameters (green)</t>
  </si>
  <si>
    <t>Driver power supply voltage</t>
  </si>
  <si>
    <t>Motor coil inductivity</t>
  </si>
  <si>
    <t>System clock frequency</t>
  </si>
  <si>
    <t>Coil current drop during blank time</t>
  </si>
  <si>
    <t>Coil current drop during slow decay time</t>
  </si>
  <si>
    <t>Settings for HSTART and HEND</t>
  </si>
  <si>
    <t>HSTRT setting</t>
  </si>
  <si>
    <t>HEND setting</t>
  </si>
  <si>
    <t>Sample values HSTRT</t>
  </si>
  <si>
    <t>Sample values HEND</t>
  </si>
  <si>
    <t>Blank time setting (0-3; default: 2)</t>
  </si>
  <si>
    <t>This spreadsheet allows the calculation of spreadCycle chopper parameter settings and sense resistor values</t>
  </si>
  <si>
    <t>for complete two fullbridges (per motor)</t>
  </si>
  <si>
    <t>Power consumption from VSA at VS voltage</t>
  </si>
  <si>
    <t>P for this chip [W]</t>
  </si>
  <si>
    <t>P_VSA[W]=</t>
  </si>
  <si>
    <t>Power dissipation for complete Chip</t>
  </si>
  <si>
    <t>1. First enter the highlighted values in Parameters and settings</t>
  </si>
  <si>
    <t>2. Now you can read out the power dissipation for the IC and for the sense resistors</t>
  </si>
  <si>
    <t>Power dissipation for each sense resistor</t>
  </si>
  <si>
    <t>Motor parameters</t>
  </si>
  <si>
    <t>1. Enter the highlighted system parameters and settings like clock frequency and supply voltage as well as motor parameters.</t>
  </si>
  <si>
    <t>tBLANK[s] =</t>
  </si>
  <si>
    <t>Additional settings</t>
  </si>
  <si>
    <t>Results</t>
  </si>
  <si>
    <t>Derived motor specific limits for the supply voltage</t>
  </si>
  <si>
    <t>Automatic calculation of sense resistor values (based on CS and Icoil Peak)</t>
  </si>
  <si>
    <t>Modify the current scale setting if a value near to this result (e.g. within a +/-3% range) is not available</t>
  </si>
  <si>
    <t>Current Scale Setting (0 to 31)</t>
  </si>
  <si>
    <t>Duration of slow decay phase (twice per chopper cycle)</t>
  </si>
  <si>
    <t>duration of blank time as set by TBL (=0, 1, 2, 3) &lt;=&gt; 16, 24, 36, 54 tCLK</t>
  </si>
  <si>
    <t>1. Enter the system values like clock frequency and supply voltage as well as motor parameters into the fields highlighted yellow.</t>
  </si>
  <si>
    <t>Calculationof power dissipation</t>
  </si>
  <si>
    <t>Chip Temperature [°C] :=</t>
  </si>
  <si>
    <t>chopper frequency limit [kHz]</t>
  </si>
  <si>
    <t>Theoretical maximum value - the actual chopper frequency will be 90% to 50% of this value depending on operation conditions or when higher hysteresis values are used</t>
  </si>
  <si>
    <t>2013-JUL-24</t>
  </si>
  <si>
    <t>Initial version based on TMC562_TMC50xx_Calculations.xls</t>
  </si>
  <si>
    <t>Driver IC</t>
  </si>
  <si>
    <t>Motor data</t>
  </si>
  <si>
    <t>Supply voltage for VSA pin (6V to VM)</t>
  </si>
  <si>
    <t>VVSA[V] :=</t>
  </si>
  <si>
    <t>IREF [A]</t>
  </si>
  <si>
    <t>0 ... 5 fits for most stepper motor types as initial value</t>
  </si>
  <si>
    <t>2014-SEP-08</t>
  </si>
  <si>
    <t>Adapted Hysteresis calculation to lower values</t>
  </si>
  <si>
    <t>&lt;-- This is the minimum value which should be considered for HSTRT, larger values can be used to yield lower chopper frequency</t>
  </si>
  <si>
    <t>&lt;-- This is the minimum value which should be considered for HEND, larger values can be used to yield lower chopper frequency</t>
  </si>
  <si>
    <t>TMC5130_TMC2130_TMC2100_Calculations.xlsx</t>
  </si>
  <si>
    <t>TMC5130 register values</t>
  </si>
  <si>
    <t>RREF [kOhm]</t>
  </si>
  <si>
    <t>IPEAK [A] (VSENSE=0)</t>
  </si>
  <si>
    <t>IPEAK [A] (VSENSE=1)</t>
  </si>
  <si>
    <t>This spreadsheet allows the calculation of target velocity and acceleration values for the internal ramp generator of the TMC5130</t>
  </si>
  <si>
    <t>This spreadsheet allows looking up the fitting Reference Resistor for a given maximum motor peak current</t>
  </si>
  <si>
    <t>VSRTL</t>
  </si>
  <si>
    <t>VSRTH</t>
  </si>
  <si>
    <t>mV</t>
  </si>
  <si>
    <t>(not available for TMC2100)</t>
  </si>
  <si>
    <t>(CS=31, i.e. max. current setting)</t>
  </si>
  <si>
    <t>Low sensitivity (standard setting, VSENSE=0)</t>
  </si>
  <si>
    <r>
      <t>Sense Resistor value [</t>
    </r>
    <r>
      <rPr>
        <b/>
        <sz val="11"/>
        <color theme="1"/>
        <rFont val="Calibri"/>
        <family val="2"/>
      </rPr>
      <t>Ω]</t>
    </r>
  </si>
  <si>
    <t>Peak current [A]</t>
  </si>
  <si>
    <t>RMS current [A]</t>
  </si>
  <si>
    <t>High sensitivity (standard setting, VSENSE=1)</t>
  </si>
  <si>
    <t>&lt;0,1W: 0603 resistor is OK</t>
  </si>
  <si>
    <t>&lt;0,25W: 0805 resistor is OK</t>
  </si>
  <si>
    <t>&lt;0,5W: 1206 resistor is OK</t>
  </si>
  <si>
    <t>Max. RMS sense resistor power dissipation [W]</t>
  </si>
  <si>
    <t>2014-NOV-03</t>
  </si>
  <si>
    <t>Added sense resistor table</t>
  </si>
  <si>
    <t>2. Check the resulting sense resistor value (C46 or C47) and modify the current scale setting (CS in C26) if you want to use a different sense resistor value</t>
  </si>
  <si>
    <t>4. Use the resulting hysteresis values (F32, F33) as a start value for parameter optimization</t>
  </si>
  <si>
    <t>Typical values are in the range 3 to 8</t>
  </si>
  <si>
    <t>3. Check that all hints fileds show OK and modify toff setting (C20) if desired.</t>
  </si>
  <si>
    <r>
      <rPr>
        <b/>
        <sz val="11"/>
        <color rgb="FF0070C0"/>
        <rFont val="Calibri"/>
        <family val="2"/>
      </rPr>
      <t>Rsense</t>
    </r>
    <r>
      <rPr>
        <sz val="11"/>
        <color rgb="FF0070C0"/>
        <rFont val="Calibri"/>
        <family val="2"/>
        <scheme val="minor"/>
      </rPr>
      <t xml:space="preserve"> using VSENSE=0</t>
    </r>
  </si>
  <si>
    <r>
      <rPr>
        <b/>
        <sz val="11"/>
        <color rgb="FF0070C0"/>
        <rFont val="Calibri"/>
        <family val="2"/>
      </rPr>
      <t>Rsense</t>
    </r>
    <r>
      <rPr>
        <sz val="11"/>
        <color rgb="FF0070C0"/>
        <rFont val="Calibri"/>
        <family val="2"/>
        <scheme val="minor"/>
      </rPr>
      <t xml:space="preserve"> using VSENSE=1</t>
    </r>
  </si>
  <si>
    <t>Assumed die temperatur under worst case</t>
  </si>
  <si>
    <t>RMS current required by motor</t>
  </si>
  <si>
    <t>Use the sense resistor value selected or use Chopper Parameter Tab for calculation</t>
  </si>
  <si>
    <t>&lt;-- The power dissipation is during motion at RMS current. It might vary up to +100% depending on chopper settings especially at high motor velocity</t>
  </si>
  <si>
    <t>Typical Rsense power dissipation[W]=</t>
  </si>
  <si>
    <t>Maximum Rsense power dissipation[W]=</t>
  </si>
  <si>
    <t>&lt;-- Assumed worst case power dissipation for seletion of resistor type</t>
  </si>
  <si>
    <t>Motor coil resistance</t>
  </si>
  <si>
    <t>Rcoil[Ohms] :=</t>
  </si>
  <si>
    <t>Duty cycle assumed for typical operating condition using spreadCycle</t>
  </si>
  <si>
    <t>Chopper frequency calculated for lowest good hysteresis setting using spreadCycle</t>
  </si>
  <si>
    <t>This spreadsheet allows the calculation of the power dissipation of the driver IC and sense resistors</t>
  </si>
  <si>
    <t>DC coil resistance</t>
  </si>
  <si>
    <t>Dutycycle Highside=</t>
  </si>
  <si>
    <t>Slow decay time</t>
  </si>
  <si>
    <t>The calculation sheet assumes operation with spread cycle chopper at medium motor velocity, which is a typical worst case scenario.</t>
  </si>
  <si>
    <t>Added some comments, optimized spread sheet for power dissipation caclulation</t>
  </si>
  <si>
    <t>2015-MAR-26</t>
  </si>
  <si>
    <t>2. real world units to VMAX</t>
  </si>
  <si>
    <t>5. VMAX to TSTEP</t>
  </si>
  <si>
    <t>4. desired acceleration time from 0 to VMAX to AMAX</t>
  </si>
  <si>
    <t>TSTEP</t>
  </si>
  <si>
    <t>TSTEP compare value for TPWMTHRS, TCOOLTHRS or THIGH</t>
  </si>
  <si>
    <t>&lt;--Entry desired rotations per second here!</t>
  </si>
  <si>
    <t>Desired Velocity</t>
  </si>
  <si>
    <t>RPM</t>
  </si>
  <si>
    <t>&lt;--Entry desired VMAX setting here!</t>
  </si>
  <si>
    <t>[µSteps/s]</t>
  </si>
  <si>
    <t>2015-JUL-08</t>
  </si>
  <si>
    <t>Added VMAX [Hz] to velocity calculation</t>
  </si>
  <si>
    <t>2016-MAR-02</t>
  </si>
  <si>
    <t>Included microstep resolution for TSTEP calculation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</si>
</sst>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000"/>
    <numFmt numFmtId="165" formatCode="0.0000"/>
    <numFmt numFmtId="166" formatCode="0.000"/>
    <numFmt numFmtId="167" formatCode="0.0"/>
  </numFmts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b/>
      <sz val="11"/>
      <color rgb="FF00B05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FF0000"/>
      <name val="Calibri"/>
      <family val="2"/>
      <scheme val="minor"/>
    </font>
    <font>
      <b/>
      <i/>
      <sz val="10"/>
      <color indexed="10"/>
      <name val="Arial"/>
      <family val="2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i/>
      <sz val="11"/>
      <color rgb="FF0070C0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rgb="FF0070C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2">
    <xf numFmtId="0" fontId="0" fillId="0" borderId="0" xfId="0"/>
    <xf numFmtId="164" fontId="0" fillId="0" borderId="0" xfId="0" applyNumberFormat="1"/>
    <xf numFmtId="0" fontId="0" fillId="0" borderId="0" xfId="0" quotePrefix="1"/>
    <xf numFmtId="2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1" fontId="1" fillId="0" borderId="0" xfId="0" applyNumberFormat="1" applyFont="1"/>
    <xf numFmtId="2" fontId="1" fillId="0" borderId="0" xfId="0" applyNumberFormat="1" applyFont="1"/>
    <xf numFmtId="0" fontId="5" fillId="0" borderId="0" xfId="0" applyFont="1"/>
    <xf numFmtId="0" fontId="6" fillId="0" borderId="0" xfId="0" applyFont="1"/>
    <xf numFmtId="1" fontId="2" fillId="0" borderId="0" xfId="0" applyNumberFormat="1" applyFont="1"/>
    <xf numFmtId="0" fontId="8" fillId="0" borderId="0" xfId="0" applyFont="1" applyAlignment="1">
      <alignment horizontal="center"/>
    </xf>
    <xf numFmtId="0" fontId="8" fillId="0" borderId="0" xfId="0" applyFont="1"/>
    <xf numFmtId="0" fontId="0" fillId="0" borderId="0" xfId="0" applyFont="1"/>
    <xf numFmtId="0" fontId="9" fillId="0" borderId="0" xfId="0" applyFont="1"/>
    <xf numFmtId="0" fontId="10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0" fillId="0" borderId="0" xfId="0" applyFont="1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2" fontId="14" fillId="0" borderId="0" xfId="0" applyNumberFormat="1" applyFont="1"/>
    <xf numFmtId="2" fontId="13" fillId="0" borderId="0" xfId="0" applyNumberFormat="1" applyFont="1"/>
    <xf numFmtId="0" fontId="0" fillId="0" borderId="0" xfId="0" quotePrefix="1" applyFont="1"/>
    <xf numFmtId="164" fontId="0" fillId="0" borderId="0" xfId="0" applyNumberFormat="1" applyFont="1"/>
    <xf numFmtId="0" fontId="15" fillId="0" borderId="0" xfId="0" applyFont="1"/>
    <xf numFmtId="0" fontId="15" fillId="0" borderId="0" xfId="0" quotePrefix="1" applyFont="1"/>
    <xf numFmtId="0" fontId="0" fillId="0" borderId="0" xfId="0" quotePrefix="1" applyAlignment="1">
      <alignment horizontal="right"/>
    </xf>
    <xf numFmtId="0" fontId="17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horizontal="left"/>
    </xf>
    <xf numFmtId="0" fontId="0" fillId="2" borderId="0" xfId="0" applyFill="1"/>
    <xf numFmtId="11" fontId="0" fillId="0" borderId="0" xfId="0" applyNumberFormat="1"/>
    <xf numFmtId="166" fontId="0" fillId="0" borderId="0" xfId="0" applyNumberFormat="1"/>
    <xf numFmtId="0" fontId="18" fillId="0" borderId="0" xfId="0" applyFont="1"/>
    <xf numFmtId="0" fontId="13" fillId="0" borderId="0" xfId="0" applyFont="1"/>
    <xf numFmtId="1" fontId="0" fillId="0" borderId="0" xfId="0" applyNumberFormat="1"/>
    <xf numFmtId="0" fontId="0" fillId="0" borderId="0" xfId="0" applyAlignment="1">
      <alignment horizontal="left"/>
    </xf>
    <xf numFmtId="0" fontId="13" fillId="2" borderId="0" xfId="0" applyFont="1" applyFill="1"/>
    <xf numFmtId="2" fontId="0" fillId="0" borderId="0" xfId="0" applyNumberFormat="1" applyFill="1"/>
    <xf numFmtId="49" fontId="0" fillId="0" borderId="0" xfId="0" applyNumberFormat="1" applyAlignment="1">
      <alignment wrapText="1"/>
    </xf>
    <xf numFmtId="0" fontId="5" fillId="0" borderId="0" xfId="0" applyFont="1" applyFill="1"/>
    <xf numFmtId="1" fontId="0" fillId="0" borderId="0" xfId="0" applyNumberFormat="1" applyFill="1"/>
    <xf numFmtId="0" fontId="16" fillId="0" borderId="0" xfId="0" applyFont="1"/>
    <xf numFmtId="2" fontId="8" fillId="0" borderId="0" xfId="0" applyNumberFormat="1" applyFont="1"/>
    <xf numFmtId="0" fontId="0" fillId="0" borderId="0" xfId="0" applyFill="1"/>
    <xf numFmtId="0" fontId="0" fillId="0" borderId="0" xfId="0" quotePrefix="1" applyFill="1"/>
    <xf numFmtId="167" fontId="1" fillId="0" borderId="0" xfId="0" applyNumberFormat="1" applyFont="1"/>
    <xf numFmtId="0" fontId="5" fillId="0" borderId="0" xfId="0" applyFont="1" applyAlignment="1">
      <alignment horizontal="right"/>
    </xf>
    <xf numFmtId="0" fontId="1" fillId="0" borderId="0" xfId="0" applyFont="1" applyFill="1"/>
    <xf numFmtId="2" fontId="0" fillId="0" borderId="0" xfId="0" applyNumberFormat="1" applyFont="1"/>
    <xf numFmtId="2" fontId="1" fillId="3" borderId="0" xfId="0" applyNumberFormat="1" applyFont="1" applyFill="1"/>
    <xf numFmtId="1" fontId="19" fillId="0" borderId="0" xfId="0" applyNumberFormat="1" applyFont="1" applyFill="1"/>
    <xf numFmtId="0" fontId="1" fillId="4" borderId="0" xfId="0" applyFont="1" applyFill="1"/>
    <xf numFmtId="0" fontId="0" fillId="4" borderId="0" xfId="0" applyFill="1" applyAlignment="1">
      <alignment horizontal="right"/>
    </xf>
    <xf numFmtId="0" fontId="18" fillId="4" borderId="0" xfId="0" applyFont="1" applyFill="1"/>
    <xf numFmtId="0" fontId="0" fillId="4" borderId="0" xfId="0" applyFill="1"/>
    <xf numFmtId="166" fontId="0" fillId="0" borderId="0" xfId="0" applyNumberFormat="1" applyFill="1"/>
    <xf numFmtId="0" fontId="0" fillId="0" borderId="0" xfId="0" applyFont="1" applyFill="1"/>
    <xf numFmtId="2" fontId="1" fillId="0" borderId="0" xfId="0" applyNumberFormat="1" applyFont="1" applyFill="1"/>
    <xf numFmtId="166" fontId="5" fillId="0" borderId="0" xfId="0" applyNumberFormat="1" applyFont="1" applyFill="1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5" xfId="0" applyBorder="1"/>
    <xf numFmtId="164" fontId="0" fillId="0" borderId="4" xfId="0" applyNumberFormat="1" applyBorder="1"/>
    <xf numFmtId="2" fontId="0" fillId="0" borderId="6" xfId="0" applyNumberFormat="1" applyBorder="1"/>
    <xf numFmtId="2" fontId="0" fillId="0" borderId="4" xfId="0" applyNumberFormat="1" applyBorder="1"/>
    <xf numFmtId="2" fontId="16" fillId="0" borderId="0" xfId="0" applyNumberFormat="1" applyFont="1"/>
    <xf numFmtId="2" fontId="5" fillId="0" borderId="0" xfId="0" applyNumberFormat="1" applyFont="1"/>
    <xf numFmtId="0" fontId="12" fillId="0" borderId="0" xfId="0" applyFont="1" applyBorder="1"/>
    <xf numFmtId="0" fontId="7" fillId="2" borderId="0" xfId="0" applyFont="1" applyFill="1"/>
    <xf numFmtId="0" fontId="4" fillId="2" borderId="0" xfId="0" applyFont="1" applyFill="1"/>
    <xf numFmtId="0" fontId="7" fillId="5" borderId="0" xfId="0" applyFont="1" applyFill="1"/>
    <xf numFmtId="0" fontId="4" fillId="5" borderId="0" xfId="0" applyFont="1" applyFill="1"/>
    <xf numFmtId="0" fontId="0" fillId="5" borderId="0" xfId="0" applyFill="1"/>
    <xf numFmtId="0" fontId="0" fillId="6" borderId="0" xfId="0" applyFill="1" applyBorder="1"/>
    <xf numFmtId="0" fontId="0" fillId="2" borderId="7" xfId="0" applyFill="1" applyBorder="1"/>
    <xf numFmtId="0" fontId="0" fillId="2" borderId="6" xfId="0" applyFill="1" applyBorder="1"/>
    <xf numFmtId="0" fontId="0" fillId="2" borderId="5" xfId="0" applyFill="1" applyBorder="1"/>
    <xf numFmtId="165" fontId="0" fillId="2" borderId="6" xfId="0" applyNumberFormat="1" applyFill="1" applyBorder="1"/>
    <xf numFmtId="0" fontId="0" fillId="2" borderId="4" xfId="0" applyFill="1" applyBorder="1"/>
    <xf numFmtId="0" fontId="21" fillId="0" borderId="8" xfId="0" applyFont="1" applyBorder="1"/>
    <xf numFmtId="0" fontId="0" fillId="0" borderId="9" xfId="0" applyBorder="1"/>
    <xf numFmtId="0" fontId="0" fillId="0" borderId="10" xfId="0" applyBorder="1"/>
    <xf numFmtId="1" fontId="20" fillId="0" borderId="11" xfId="0" applyNumberFormat="1" applyFont="1" applyBorder="1"/>
    <xf numFmtId="0" fontId="0" fillId="0" borderId="12" xfId="0" applyBorder="1"/>
    <xf numFmtId="1" fontId="20" fillId="0" borderId="13" xfId="0" applyNumberFormat="1" applyFont="1" applyBorder="1"/>
    <xf numFmtId="0" fontId="12" fillId="0" borderId="14" xfId="0" applyFont="1" applyBorder="1"/>
    <xf numFmtId="0" fontId="0" fillId="0" borderId="15" xfId="0" applyBorder="1"/>
    <xf numFmtId="48" fontId="0" fillId="0" borderId="0" xfId="0" applyNumberFormat="1"/>
    <xf numFmtId="166" fontId="20" fillId="0" borderId="9" xfId="0" applyNumberFormat="1" applyFont="1" applyFill="1" applyBorder="1"/>
    <xf numFmtId="166" fontId="20" fillId="0" borderId="14" xfId="0" applyNumberFormat="1" applyFont="1" applyFill="1" applyBorder="1"/>
    <xf numFmtId="0" fontId="12" fillId="0" borderId="8" xfId="0" applyFont="1" applyBorder="1"/>
    <xf numFmtId="0" fontId="12" fillId="0" borderId="10" xfId="0" applyFont="1" applyBorder="1"/>
    <xf numFmtId="0" fontId="12" fillId="0" borderId="13" xfId="0" applyFont="1" applyBorder="1"/>
    <xf numFmtId="0" fontId="12" fillId="0" borderId="15" xfId="0" applyFont="1" applyBorder="1"/>
    <xf numFmtId="0" fontId="0" fillId="5" borderId="7" xfId="0" applyFont="1" applyFill="1" applyBorder="1"/>
    <xf numFmtId="2" fontId="0" fillId="5" borderId="7" xfId="0" applyNumberFormat="1" applyFont="1" applyFill="1" applyBorder="1"/>
    <xf numFmtId="1" fontId="0" fillId="5" borderId="7" xfId="0" applyNumberFormat="1" applyFont="1" applyFill="1" applyBorder="1"/>
    <xf numFmtId="0" fontId="5" fillId="2" borderId="7" xfId="0" applyFont="1" applyFill="1" applyBorder="1"/>
    <xf numFmtId="2" fontId="0" fillId="2" borderId="7" xfId="0" applyNumberFormat="1" applyFill="1" applyBorder="1"/>
    <xf numFmtId="1" fontId="5" fillId="2" borderId="7" xfId="0" applyNumberFormat="1" applyFont="1" applyFill="1" applyBorder="1"/>
    <xf numFmtId="166" fontId="5" fillId="2" borderId="7" xfId="0" applyNumberFormat="1" applyFont="1" applyFill="1" applyBorder="1"/>
    <xf numFmtId="0" fontId="12" fillId="0" borderId="0" xfId="0" applyFont="1" applyAlignment="1">
      <alignment horizontal="right"/>
    </xf>
    <xf numFmtId="2" fontId="12" fillId="0" borderId="0" xfId="0" applyNumberFormat="1" applyFont="1"/>
    <xf numFmtId="0" fontId="20" fillId="0" borderId="0" xfId="0" applyFont="1" applyAlignment="1">
      <alignment horizontal="right"/>
    </xf>
    <xf numFmtId="2" fontId="20" fillId="0" borderId="0" xfId="0" applyNumberFormat="1" applyFont="1" applyFill="1"/>
    <xf numFmtId="0" fontId="0" fillId="0" borderId="0" xfId="0" applyFill="1" applyBorder="1"/>
    <xf numFmtId="2" fontId="5" fillId="0" borderId="0" xfId="0" applyNumberFormat="1" applyFont="1" applyFill="1" applyBorder="1"/>
  </cellXfs>
  <cellStyles count="1">
    <cellStyle name="Standard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Result for check</c:v>
          </c:tx>
          <c:marker>
            <c:symbol val="none"/>
          </c:marker>
          <c:val>
            <c:numLit>
              <c:formatCode>General</c:formatCode>
              <c:ptCount val="256"/>
              <c:pt idx="0">
                <c:v>0</c:v>
              </c:pt>
              <c:pt idx="1">
                <c:v>1</c:v>
              </c:pt>
              <c:pt idx="2">
                <c:v>3</c:v>
              </c:pt>
              <c:pt idx="3">
                <c:v>4</c:v>
              </c:pt>
              <c:pt idx="4">
                <c:v>6</c:v>
              </c:pt>
              <c:pt idx="5">
                <c:v>7</c:v>
              </c:pt>
              <c:pt idx="6">
                <c:v>9</c:v>
              </c:pt>
              <c:pt idx="7">
                <c:v>10</c:v>
              </c:pt>
              <c:pt idx="8">
                <c:v>12</c:v>
              </c:pt>
              <c:pt idx="9">
                <c:v>13</c:v>
              </c:pt>
              <c:pt idx="10">
                <c:v>15</c:v>
              </c:pt>
              <c:pt idx="11">
                <c:v>16</c:v>
              </c:pt>
              <c:pt idx="12">
                <c:v>18</c:v>
              </c:pt>
              <c:pt idx="13">
                <c:v>20</c:v>
              </c:pt>
              <c:pt idx="14">
                <c:v>21</c:v>
              </c:pt>
              <c:pt idx="15">
                <c:v>23</c:v>
              </c:pt>
              <c:pt idx="16">
                <c:v>24</c:v>
              </c:pt>
              <c:pt idx="17">
                <c:v>26</c:v>
              </c:pt>
              <c:pt idx="18">
                <c:v>27</c:v>
              </c:pt>
              <c:pt idx="19">
                <c:v>29</c:v>
              </c:pt>
              <c:pt idx="20">
                <c:v>30</c:v>
              </c:pt>
              <c:pt idx="21">
                <c:v>32</c:v>
              </c:pt>
              <c:pt idx="22">
                <c:v>33</c:v>
              </c:pt>
              <c:pt idx="23">
                <c:v>35</c:v>
              </c:pt>
              <c:pt idx="24">
                <c:v>36</c:v>
              </c:pt>
              <c:pt idx="25">
                <c:v>38</c:v>
              </c:pt>
              <c:pt idx="26">
                <c:v>39</c:v>
              </c:pt>
              <c:pt idx="27">
                <c:v>41</c:v>
              </c:pt>
              <c:pt idx="28">
                <c:v>42</c:v>
              </c:pt>
              <c:pt idx="29">
                <c:v>44</c:v>
              </c:pt>
              <c:pt idx="30">
                <c:v>45</c:v>
              </c:pt>
              <c:pt idx="31">
                <c:v>47</c:v>
              </c:pt>
              <c:pt idx="32">
                <c:v>48</c:v>
              </c:pt>
              <c:pt idx="33">
                <c:v>50</c:v>
              </c:pt>
              <c:pt idx="34">
                <c:v>51</c:v>
              </c:pt>
              <c:pt idx="35">
                <c:v>53</c:v>
              </c:pt>
              <c:pt idx="36">
                <c:v>54</c:v>
              </c:pt>
              <c:pt idx="37">
                <c:v>56</c:v>
              </c:pt>
              <c:pt idx="38">
                <c:v>57</c:v>
              </c:pt>
              <c:pt idx="39">
                <c:v>59</c:v>
              </c:pt>
              <c:pt idx="40">
                <c:v>60</c:v>
              </c:pt>
              <c:pt idx="41">
                <c:v>61</c:v>
              </c:pt>
              <c:pt idx="42">
                <c:v>63</c:v>
              </c:pt>
              <c:pt idx="43">
                <c:v>64</c:v>
              </c:pt>
              <c:pt idx="44">
                <c:v>66</c:v>
              </c:pt>
              <c:pt idx="45">
                <c:v>67</c:v>
              </c:pt>
              <c:pt idx="46">
                <c:v>69</c:v>
              </c:pt>
              <c:pt idx="47">
                <c:v>70</c:v>
              </c:pt>
              <c:pt idx="48">
                <c:v>72</c:v>
              </c:pt>
              <c:pt idx="49">
                <c:v>73</c:v>
              </c:pt>
              <c:pt idx="50">
                <c:v>75</c:v>
              </c:pt>
              <c:pt idx="51">
                <c:v>76</c:v>
              </c:pt>
              <c:pt idx="52">
                <c:v>78</c:v>
              </c:pt>
              <c:pt idx="53">
                <c:v>79</c:v>
              </c:pt>
              <c:pt idx="54">
                <c:v>80</c:v>
              </c:pt>
              <c:pt idx="55">
                <c:v>82</c:v>
              </c:pt>
              <c:pt idx="56">
                <c:v>83</c:v>
              </c:pt>
              <c:pt idx="57">
                <c:v>85</c:v>
              </c:pt>
              <c:pt idx="58">
                <c:v>86</c:v>
              </c:pt>
              <c:pt idx="59">
                <c:v>88</c:v>
              </c:pt>
              <c:pt idx="60">
                <c:v>89</c:v>
              </c:pt>
              <c:pt idx="61">
                <c:v>90</c:v>
              </c:pt>
              <c:pt idx="62">
                <c:v>92</c:v>
              </c:pt>
              <c:pt idx="63">
                <c:v>93</c:v>
              </c:pt>
              <c:pt idx="64">
                <c:v>95</c:v>
              </c:pt>
              <c:pt idx="65">
                <c:v>96</c:v>
              </c:pt>
              <c:pt idx="66">
                <c:v>97</c:v>
              </c:pt>
              <c:pt idx="67">
                <c:v>99</c:v>
              </c:pt>
              <c:pt idx="68">
                <c:v>100</c:v>
              </c:pt>
              <c:pt idx="69">
                <c:v>102</c:v>
              </c:pt>
              <c:pt idx="70">
                <c:v>103</c:v>
              </c:pt>
              <c:pt idx="71">
                <c:v>104</c:v>
              </c:pt>
              <c:pt idx="72">
                <c:v>106</c:v>
              </c:pt>
              <c:pt idx="73">
                <c:v>107</c:v>
              </c:pt>
              <c:pt idx="74">
                <c:v>108</c:v>
              </c:pt>
              <c:pt idx="75">
                <c:v>110</c:v>
              </c:pt>
              <c:pt idx="76">
                <c:v>111</c:v>
              </c:pt>
              <c:pt idx="77">
                <c:v>113</c:v>
              </c:pt>
              <c:pt idx="78">
                <c:v>114</c:v>
              </c:pt>
              <c:pt idx="79">
                <c:v>115</c:v>
              </c:pt>
              <c:pt idx="80">
                <c:v>117</c:v>
              </c:pt>
              <c:pt idx="81">
                <c:v>118</c:v>
              </c:pt>
              <c:pt idx="82">
                <c:v>119</c:v>
              </c:pt>
              <c:pt idx="83">
                <c:v>121</c:v>
              </c:pt>
              <c:pt idx="84">
                <c:v>122</c:v>
              </c:pt>
              <c:pt idx="85">
                <c:v>123</c:v>
              </c:pt>
              <c:pt idx="86">
                <c:v>125</c:v>
              </c:pt>
              <c:pt idx="87">
                <c:v>126</c:v>
              </c:pt>
              <c:pt idx="88">
                <c:v>127</c:v>
              </c:pt>
              <c:pt idx="89">
                <c:v>128</c:v>
              </c:pt>
              <c:pt idx="90">
                <c:v>130</c:v>
              </c:pt>
              <c:pt idx="91">
                <c:v>131</c:v>
              </c:pt>
              <c:pt idx="92">
                <c:v>132</c:v>
              </c:pt>
              <c:pt idx="93">
                <c:v>134</c:v>
              </c:pt>
              <c:pt idx="94">
                <c:v>135</c:v>
              </c:pt>
              <c:pt idx="95">
                <c:v>136</c:v>
              </c:pt>
              <c:pt idx="96">
                <c:v>137</c:v>
              </c:pt>
              <c:pt idx="97">
                <c:v>139</c:v>
              </c:pt>
              <c:pt idx="98">
                <c:v>140</c:v>
              </c:pt>
              <c:pt idx="99">
                <c:v>141</c:v>
              </c:pt>
              <c:pt idx="100">
                <c:v>142</c:v>
              </c:pt>
              <c:pt idx="101">
                <c:v>144</c:v>
              </c:pt>
              <c:pt idx="102">
                <c:v>145</c:v>
              </c:pt>
              <c:pt idx="103">
                <c:v>146</c:v>
              </c:pt>
              <c:pt idx="104">
                <c:v>147</c:v>
              </c:pt>
              <c:pt idx="105">
                <c:v>149</c:v>
              </c:pt>
              <c:pt idx="106">
                <c:v>150</c:v>
              </c:pt>
              <c:pt idx="107">
                <c:v>151</c:v>
              </c:pt>
              <c:pt idx="108">
                <c:v>152</c:v>
              </c:pt>
              <c:pt idx="109">
                <c:v>153</c:v>
              </c:pt>
              <c:pt idx="110">
                <c:v>155</c:v>
              </c:pt>
              <c:pt idx="111">
                <c:v>156</c:v>
              </c:pt>
              <c:pt idx="112">
                <c:v>157</c:v>
              </c:pt>
              <c:pt idx="113">
                <c:v>158</c:v>
              </c:pt>
              <c:pt idx="114">
                <c:v>159</c:v>
              </c:pt>
              <c:pt idx="115">
                <c:v>160</c:v>
              </c:pt>
              <c:pt idx="116">
                <c:v>162</c:v>
              </c:pt>
              <c:pt idx="117">
                <c:v>163</c:v>
              </c:pt>
              <c:pt idx="118">
                <c:v>164</c:v>
              </c:pt>
              <c:pt idx="119">
                <c:v>165</c:v>
              </c:pt>
              <c:pt idx="120">
                <c:v>166</c:v>
              </c:pt>
              <c:pt idx="121">
                <c:v>167</c:v>
              </c:pt>
              <c:pt idx="122">
                <c:v>168</c:v>
              </c:pt>
              <c:pt idx="123">
                <c:v>169</c:v>
              </c:pt>
              <c:pt idx="124">
                <c:v>171</c:v>
              </c:pt>
              <c:pt idx="125">
                <c:v>172</c:v>
              </c:pt>
              <c:pt idx="126">
                <c:v>173</c:v>
              </c:pt>
              <c:pt idx="127">
                <c:v>174</c:v>
              </c:pt>
              <c:pt idx="128">
                <c:v>175</c:v>
              </c:pt>
              <c:pt idx="129">
                <c:v>176</c:v>
              </c:pt>
              <c:pt idx="130">
                <c:v>177</c:v>
              </c:pt>
              <c:pt idx="131">
                <c:v>178</c:v>
              </c:pt>
              <c:pt idx="132">
                <c:v>179</c:v>
              </c:pt>
              <c:pt idx="133">
                <c:v>180</c:v>
              </c:pt>
              <c:pt idx="134">
                <c:v>181</c:v>
              </c:pt>
              <c:pt idx="135">
                <c:v>182</c:v>
              </c:pt>
              <c:pt idx="136">
                <c:v>183</c:v>
              </c:pt>
              <c:pt idx="137">
                <c:v>184</c:v>
              </c:pt>
              <c:pt idx="138">
                <c:v>185</c:v>
              </c:pt>
              <c:pt idx="139">
                <c:v>186</c:v>
              </c:pt>
              <c:pt idx="140">
                <c:v>187</c:v>
              </c:pt>
              <c:pt idx="141">
                <c:v>188</c:v>
              </c:pt>
              <c:pt idx="142">
                <c:v>189</c:v>
              </c:pt>
              <c:pt idx="143">
                <c:v>190</c:v>
              </c:pt>
              <c:pt idx="144">
                <c:v>191</c:v>
              </c:pt>
              <c:pt idx="145">
                <c:v>192</c:v>
              </c:pt>
              <c:pt idx="146">
                <c:v>193</c:v>
              </c:pt>
              <c:pt idx="147">
                <c:v>194</c:v>
              </c:pt>
              <c:pt idx="148">
                <c:v>195</c:v>
              </c:pt>
              <c:pt idx="149">
                <c:v>196</c:v>
              </c:pt>
              <c:pt idx="150">
                <c:v>197</c:v>
              </c:pt>
              <c:pt idx="151">
                <c:v>198</c:v>
              </c:pt>
              <c:pt idx="152">
                <c:v>199</c:v>
              </c:pt>
              <c:pt idx="153">
                <c:v>200</c:v>
              </c:pt>
              <c:pt idx="154">
                <c:v>200</c:v>
              </c:pt>
              <c:pt idx="155">
                <c:v>201</c:v>
              </c:pt>
              <c:pt idx="156">
                <c:v>202</c:v>
              </c:pt>
              <c:pt idx="157">
                <c:v>203</c:v>
              </c:pt>
              <c:pt idx="158">
                <c:v>204</c:v>
              </c:pt>
              <c:pt idx="159">
                <c:v>205</c:v>
              </c:pt>
              <c:pt idx="160">
                <c:v>206</c:v>
              </c:pt>
              <c:pt idx="161">
                <c:v>206</c:v>
              </c:pt>
              <c:pt idx="162">
                <c:v>207</c:v>
              </c:pt>
              <c:pt idx="163">
                <c:v>208</c:v>
              </c:pt>
              <c:pt idx="164">
                <c:v>209</c:v>
              </c:pt>
              <c:pt idx="165">
                <c:v>210</c:v>
              </c:pt>
              <c:pt idx="166">
                <c:v>211</c:v>
              </c:pt>
              <c:pt idx="167">
                <c:v>211</c:v>
              </c:pt>
              <c:pt idx="168">
                <c:v>212</c:v>
              </c:pt>
              <c:pt idx="169">
                <c:v>213</c:v>
              </c:pt>
              <c:pt idx="170">
                <c:v>214</c:v>
              </c:pt>
              <c:pt idx="171">
                <c:v>214</c:v>
              </c:pt>
              <c:pt idx="172">
                <c:v>215</c:v>
              </c:pt>
              <c:pt idx="173">
                <c:v>216</c:v>
              </c:pt>
              <c:pt idx="174">
                <c:v>217</c:v>
              </c:pt>
              <c:pt idx="175">
                <c:v>217</c:v>
              </c:pt>
              <c:pt idx="176">
                <c:v>218</c:v>
              </c:pt>
              <c:pt idx="177">
                <c:v>219</c:v>
              </c:pt>
              <c:pt idx="178">
                <c:v>219</c:v>
              </c:pt>
              <c:pt idx="179">
                <c:v>220</c:v>
              </c:pt>
              <c:pt idx="180">
                <c:v>221</c:v>
              </c:pt>
              <c:pt idx="181">
                <c:v>222</c:v>
              </c:pt>
              <c:pt idx="182">
                <c:v>222</c:v>
              </c:pt>
              <c:pt idx="183">
                <c:v>223</c:v>
              </c:pt>
              <c:pt idx="184">
                <c:v>224</c:v>
              </c:pt>
              <c:pt idx="185">
                <c:v>224</c:v>
              </c:pt>
              <c:pt idx="186">
                <c:v>225</c:v>
              </c:pt>
              <c:pt idx="187">
                <c:v>225</c:v>
              </c:pt>
              <c:pt idx="188">
                <c:v>226</c:v>
              </c:pt>
              <c:pt idx="189">
                <c:v>227</c:v>
              </c:pt>
              <c:pt idx="190">
                <c:v>227</c:v>
              </c:pt>
              <c:pt idx="191">
                <c:v>228</c:v>
              </c:pt>
              <c:pt idx="192">
                <c:v>228</c:v>
              </c:pt>
              <c:pt idx="193">
                <c:v>229</c:v>
              </c:pt>
              <c:pt idx="194">
                <c:v>230</c:v>
              </c:pt>
              <c:pt idx="195">
                <c:v>230</c:v>
              </c:pt>
              <c:pt idx="196">
                <c:v>231</c:v>
              </c:pt>
              <c:pt idx="197">
                <c:v>231</c:v>
              </c:pt>
              <c:pt idx="198">
                <c:v>232</c:v>
              </c:pt>
              <c:pt idx="199">
                <c:v>232</c:v>
              </c:pt>
              <c:pt idx="200">
                <c:v>233</c:v>
              </c:pt>
              <c:pt idx="201">
                <c:v>233</c:v>
              </c:pt>
              <c:pt idx="202">
                <c:v>234</c:v>
              </c:pt>
              <c:pt idx="203">
                <c:v>234</c:v>
              </c:pt>
              <c:pt idx="204">
                <c:v>235</c:v>
              </c:pt>
              <c:pt idx="205">
                <c:v>235</c:v>
              </c:pt>
              <c:pt idx="206">
                <c:v>236</c:v>
              </c:pt>
              <c:pt idx="207">
                <c:v>236</c:v>
              </c:pt>
              <c:pt idx="208">
                <c:v>237</c:v>
              </c:pt>
              <c:pt idx="209">
                <c:v>237</c:v>
              </c:pt>
              <c:pt idx="210">
                <c:v>237</c:v>
              </c:pt>
              <c:pt idx="211">
                <c:v>238</c:v>
              </c:pt>
              <c:pt idx="212">
                <c:v>238</c:v>
              </c:pt>
              <c:pt idx="213">
                <c:v>239</c:v>
              </c:pt>
              <c:pt idx="214">
                <c:v>239</c:v>
              </c:pt>
              <c:pt idx="215">
                <c:v>239</c:v>
              </c:pt>
              <c:pt idx="216">
                <c:v>240</c:v>
              </c:pt>
              <c:pt idx="217">
                <c:v>240</c:v>
              </c:pt>
              <c:pt idx="218">
                <c:v>240</c:v>
              </c:pt>
              <c:pt idx="219">
                <c:v>241</c:v>
              </c:pt>
              <c:pt idx="220">
                <c:v>241</c:v>
              </c:pt>
              <c:pt idx="221">
                <c:v>241</c:v>
              </c:pt>
              <c:pt idx="222">
                <c:v>242</c:v>
              </c:pt>
              <c:pt idx="223">
                <c:v>242</c:v>
              </c:pt>
              <c:pt idx="224">
                <c:v>242</c:v>
              </c:pt>
              <c:pt idx="225">
                <c:v>243</c:v>
              </c:pt>
              <c:pt idx="226">
                <c:v>243</c:v>
              </c:pt>
              <c:pt idx="227">
                <c:v>243</c:v>
              </c:pt>
              <c:pt idx="228">
                <c:v>243</c:v>
              </c:pt>
              <c:pt idx="229">
                <c:v>244</c:v>
              </c:pt>
              <c:pt idx="230">
                <c:v>244</c:v>
              </c:pt>
              <c:pt idx="231">
                <c:v>244</c:v>
              </c:pt>
              <c:pt idx="232">
                <c:v>244</c:v>
              </c:pt>
              <c:pt idx="233">
                <c:v>245</c:v>
              </c:pt>
              <c:pt idx="234">
                <c:v>245</c:v>
              </c:pt>
              <c:pt idx="235">
                <c:v>245</c:v>
              </c:pt>
              <c:pt idx="236">
                <c:v>245</c:v>
              </c:pt>
              <c:pt idx="237">
                <c:v>245</c:v>
              </c:pt>
              <c:pt idx="238">
                <c:v>246</c:v>
              </c:pt>
              <c:pt idx="239">
                <c:v>246</c:v>
              </c:pt>
              <c:pt idx="240">
                <c:v>246</c:v>
              </c:pt>
              <c:pt idx="241">
                <c:v>246</c:v>
              </c:pt>
              <c:pt idx="242">
                <c:v>246</c:v>
              </c:pt>
              <c:pt idx="243">
                <c:v>246</c:v>
              </c:pt>
              <c:pt idx="244">
                <c:v>246</c:v>
              </c:pt>
              <c:pt idx="245">
                <c:v>246</c:v>
              </c:pt>
              <c:pt idx="246">
                <c:v>247</c:v>
              </c:pt>
              <c:pt idx="247">
                <c:v>247</c:v>
              </c:pt>
              <c:pt idx="248">
                <c:v>247</c:v>
              </c:pt>
              <c:pt idx="249">
                <c:v>247</c:v>
              </c:pt>
              <c:pt idx="250">
                <c:v>247</c:v>
              </c:pt>
              <c:pt idx="251">
                <c:v>247</c:v>
              </c:pt>
              <c:pt idx="252">
                <c:v>247</c:v>
              </c:pt>
              <c:pt idx="253">
                <c:v>247</c:v>
              </c:pt>
              <c:pt idx="254">
                <c:v>247</c:v>
              </c:pt>
              <c:pt idx="255">
                <c:v>247</c:v>
              </c:pt>
            </c:numLit>
          </c:val>
          <c:smooth val="0"/>
        </c:ser>
        <c:ser>
          <c:idx val="1"/>
          <c:order val="1"/>
          <c:tx>
            <c:v>Resulting table value</c:v>
          </c:tx>
          <c:marker>
            <c:symbol val="none"/>
          </c:marker>
          <c:val>
            <c:numLit>
              <c:formatCode>General</c:formatCode>
              <c:ptCount val="256"/>
              <c:pt idx="0">
                <c:v>0</c:v>
              </c:pt>
              <c:pt idx="1">
                <c:v>1</c:v>
              </c:pt>
              <c:pt idx="2">
                <c:v>3</c:v>
              </c:pt>
              <c:pt idx="3">
                <c:v>4</c:v>
              </c:pt>
              <c:pt idx="4">
                <c:v>6</c:v>
              </c:pt>
              <c:pt idx="5">
                <c:v>7</c:v>
              </c:pt>
              <c:pt idx="6">
                <c:v>9</c:v>
              </c:pt>
              <c:pt idx="7">
                <c:v>10</c:v>
              </c:pt>
              <c:pt idx="8">
                <c:v>12</c:v>
              </c:pt>
              <c:pt idx="9">
                <c:v>13</c:v>
              </c:pt>
              <c:pt idx="10">
                <c:v>15</c:v>
              </c:pt>
              <c:pt idx="11">
                <c:v>16</c:v>
              </c:pt>
              <c:pt idx="12">
                <c:v>18</c:v>
              </c:pt>
              <c:pt idx="13">
                <c:v>20</c:v>
              </c:pt>
              <c:pt idx="14">
                <c:v>21</c:v>
              </c:pt>
              <c:pt idx="15">
                <c:v>23</c:v>
              </c:pt>
              <c:pt idx="16">
                <c:v>24</c:v>
              </c:pt>
              <c:pt idx="17">
                <c:v>26</c:v>
              </c:pt>
              <c:pt idx="18">
                <c:v>27</c:v>
              </c:pt>
              <c:pt idx="19">
                <c:v>29</c:v>
              </c:pt>
              <c:pt idx="20">
                <c:v>30</c:v>
              </c:pt>
              <c:pt idx="21">
                <c:v>32</c:v>
              </c:pt>
              <c:pt idx="22">
                <c:v>33</c:v>
              </c:pt>
              <c:pt idx="23">
                <c:v>35</c:v>
              </c:pt>
              <c:pt idx="24">
                <c:v>36</c:v>
              </c:pt>
              <c:pt idx="25">
                <c:v>38</c:v>
              </c:pt>
              <c:pt idx="26">
                <c:v>39</c:v>
              </c:pt>
              <c:pt idx="27">
                <c:v>41</c:v>
              </c:pt>
              <c:pt idx="28">
                <c:v>42</c:v>
              </c:pt>
              <c:pt idx="29">
                <c:v>44</c:v>
              </c:pt>
              <c:pt idx="30">
                <c:v>45</c:v>
              </c:pt>
              <c:pt idx="31">
                <c:v>47</c:v>
              </c:pt>
              <c:pt idx="32">
                <c:v>48</c:v>
              </c:pt>
              <c:pt idx="33">
                <c:v>50</c:v>
              </c:pt>
              <c:pt idx="34">
                <c:v>51</c:v>
              </c:pt>
              <c:pt idx="35">
                <c:v>53</c:v>
              </c:pt>
              <c:pt idx="36">
                <c:v>54</c:v>
              </c:pt>
              <c:pt idx="37">
                <c:v>56</c:v>
              </c:pt>
              <c:pt idx="38">
                <c:v>57</c:v>
              </c:pt>
              <c:pt idx="39">
                <c:v>59</c:v>
              </c:pt>
              <c:pt idx="40">
                <c:v>60</c:v>
              </c:pt>
              <c:pt idx="41">
                <c:v>61</c:v>
              </c:pt>
              <c:pt idx="42">
                <c:v>63</c:v>
              </c:pt>
              <c:pt idx="43">
                <c:v>64</c:v>
              </c:pt>
              <c:pt idx="44">
                <c:v>66</c:v>
              </c:pt>
              <c:pt idx="45">
                <c:v>67</c:v>
              </c:pt>
              <c:pt idx="46">
                <c:v>69</c:v>
              </c:pt>
              <c:pt idx="47">
                <c:v>70</c:v>
              </c:pt>
              <c:pt idx="48">
                <c:v>72</c:v>
              </c:pt>
              <c:pt idx="49">
                <c:v>73</c:v>
              </c:pt>
              <c:pt idx="50">
                <c:v>75</c:v>
              </c:pt>
              <c:pt idx="51">
                <c:v>76</c:v>
              </c:pt>
              <c:pt idx="52">
                <c:v>78</c:v>
              </c:pt>
              <c:pt idx="53">
                <c:v>79</c:v>
              </c:pt>
              <c:pt idx="54">
                <c:v>80</c:v>
              </c:pt>
              <c:pt idx="55">
                <c:v>82</c:v>
              </c:pt>
              <c:pt idx="56">
                <c:v>83</c:v>
              </c:pt>
              <c:pt idx="57">
                <c:v>85</c:v>
              </c:pt>
              <c:pt idx="58">
                <c:v>86</c:v>
              </c:pt>
              <c:pt idx="59">
                <c:v>88</c:v>
              </c:pt>
              <c:pt idx="60">
                <c:v>89</c:v>
              </c:pt>
              <c:pt idx="61">
                <c:v>90</c:v>
              </c:pt>
              <c:pt idx="62">
                <c:v>92</c:v>
              </c:pt>
              <c:pt idx="63">
                <c:v>93</c:v>
              </c:pt>
              <c:pt idx="64">
                <c:v>95</c:v>
              </c:pt>
              <c:pt idx="65">
                <c:v>96</c:v>
              </c:pt>
              <c:pt idx="66">
                <c:v>97</c:v>
              </c:pt>
              <c:pt idx="67">
                <c:v>99</c:v>
              </c:pt>
              <c:pt idx="68">
                <c:v>100</c:v>
              </c:pt>
              <c:pt idx="69">
                <c:v>102</c:v>
              </c:pt>
              <c:pt idx="70">
                <c:v>103</c:v>
              </c:pt>
              <c:pt idx="71">
                <c:v>104</c:v>
              </c:pt>
              <c:pt idx="72">
                <c:v>106</c:v>
              </c:pt>
              <c:pt idx="73">
                <c:v>107</c:v>
              </c:pt>
              <c:pt idx="74">
                <c:v>108</c:v>
              </c:pt>
              <c:pt idx="75">
                <c:v>110</c:v>
              </c:pt>
              <c:pt idx="76">
                <c:v>111</c:v>
              </c:pt>
              <c:pt idx="77">
                <c:v>113</c:v>
              </c:pt>
              <c:pt idx="78">
                <c:v>114</c:v>
              </c:pt>
              <c:pt idx="79">
                <c:v>115</c:v>
              </c:pt>
              <c:pt idx="80">
                <c:v>117</c:v>
              </c:pt>
              <c:pt idx="81">
                <c:v>118</c:v>
              </c:pt>
              <c:pt idx="82">
                <c:v>119</c:v>
              </c:pt>
              <c:pt idx="83">
                <c:v>121</c:v>
              </c:pt>
              <c:pt idx="84">
                <c:v>122</c:v>
              </c:pt>
              <c:pt idx="85">
                <c:v>123</c:v>
              </c:pt>
              <c:pt idx="86">
                <c:v>125</c:v>
              </c:pt>
              <c:pt idx="87">
                <c:v>126</c:v>
              </c:pt>
              <c:pt idx="88">
                <c:v>127</c:v>
              </c:pt>
              <c:pt idx="89">
                <c:v>128</c:v>
              </c:pt>
              <c:pt idx="90">
                <c:v>130</c:v>
              </c:pt>
              <c:pt idx="91">
                <c:v>131</c:v>
              </c:pt>
              <c:pt idx="92">
                <c:v>132</c:v>
              </c:pt>
              <c:pt idx="93">
                <c:v>134</c:v>
              </c:pt>
              <c:pt idx="94">
                <c:v>135</c:v>
              </c:pt>
              <c:pt idx="95">
                <c:v>136</c:v>
              </c:pt>
              <c:pt idx="96">
                <c:v>137</c:v>
              </c:pt>
              <c:pt idx="97">
                <c:v>139</c:v>
              </c:pt>
              <c:pt idx="98">
                <c:v>140</c:v>
              </c:pt>
              <c:pt idx="99">
                <c:v>141</c:v>
              </c:pt>
              <c:pt idx="100">
                <c:v>142</c:v>
              </c:pt>
              <c:pt idx="101">
                <c:v>144</c:v>
              </c:pt>
              <c:pt idx="102">
                <c:v>145</c:v>
              </c:pt>
              <c:pt idx="103">
                <c:v>146</c:v>
              </c:pt>
              <c:pt idx="104">
                <c:v>147</c:v>
              </c:pt>
              <c:pt idx="105">
                <c:v>149</c:v>
              </c:pt>
              <c:pt idx="106">
                <c:v>150</c:v>
              </c:pt>
              <c:pt idx="107">
                <c:v>151</c:v>
              </c:pt>
              <c:pt idx="108">
                <c:v>152</c:v>
              </c:pt>
              <c:pt idx="109">
                <c:v>153</c:v>
              </c:pt>
              <c:pt idx="110">
                <c:v>155</c:v>
              </c:pt>
              <c:pt idx="111">
                <c:v>156</c:v>
              </c:pt>
              <c:pt idx="112">
                <c:v>157</c:v>
              </c:pt>
              <c:pt idx="113">
                <c:v>158</c:v>
              </c:pt>
              <c:pt idx="114">
                <c:v>159</c:v>
              </c:pt>
              <c:pt idx="115">
                <c:v>160</c:v>
              </c:pt>
              <c:pt idx="116">
                <c:v>162</c:v>
              </c:pt>
              <c:pt idx="117">
                <c:v>163</c:v>
              </c:pt>
              <c:pt idx="118">
                <c:v>164</c:v>
              </c:pt>
              <c:pt idx="119">
                <c:v>165</c:v>
              </c:pt>
              <c:pt idx="120">
                <c:v>166</c:v>
              </c:pt>
              <c:pt idx="121">
                <c:v>167</c:v>
              </c:pt>
              <c:pt idx="122">
                <c:v>168</c:v>
              </c:pt>
              <c:pt idx="123">
                <c:v>169</c:v>
              </c:pt>
              <c:pt idx="124">
                <c:v>171</c:v>
              </c:pt>
              <c:pt idx="125">
                <c:v>172</c:v>
              </c:pt>
              <c:pt idx="126">
                <c:v>173</c:v>
              </c:pt>
              <c:pt idx="127">
                <c:v>174</c:v>
              </c:pt>
              <c:pt idx="128">
                <c:v>175</c:v>
              </c:pt>
              <c:pt idx="129">
                <c:v>176</c:v>
              </c:pt>
              <c:pt idx="130">
                <c:v>177</c:v>
              </c:pt>
              <c:pt idx="131">
                <c:v>178</c:v>
              </c:pt>
              <c:pt idx="132">
                <c:v>179</c:v>
              </c:pt>
              <c:pt idx="133">
                <c:v>180</c:v>
              </c:pt>
              <c:pt idx="134">
                <c:v>181</c:v>
              </c:pt>
              <c:pt idx="135">
                <c:v>182</c:v>
              </c:pt>
              <c:pt idx="136">
                <c:v>183</c:v>
              </c:pt>
              <c:pt idx="137">
                <c:v>184</c:v>
              </c:pt>
              <c:pt idx="138">
                <c:v>185</c:v>
              </c:pt>
              <c:pt idx="139">
                <c:v>186</c:v>
              </c:pt>
              <c:pt idx="140">
                <c:v>187</c:v>
              </c:pt>
              <c:pt idx="141">
                <c:v>188</c:v>
              </c:pt>
              <c:pt idx="142">
                <c:v>189</c:v>
              </c:pt>
              <c:pt idx="143">
                <c:v>190</c:v>
              </c:pt>
              <c:pt idx="144">
                <c:v>191</c:v>
              </c:pt>
              <c:pt idx="145">
                <c:v>192</c:v>
              </c:pt>
              <c:pt idx="146">
                <c:v>193</c:v>
              </c:pt>
              <c:pt idx="147">
                <c:v>194</c:v>
              </c:pt>
              <c:pt idx="148">
                <c:v>195</c:v>
              </c:pt>
              <c:pt idx="149">
                <c:v>196</c:v>
              </c:pt>
              <c:pt idx="150">
                <c:v>197</c:v>
              </c:pt>
              <c:pt idx="151">
                <c:v>198</c:v>
              </c:pt>
              <c:pt idx="152">
                <c:v>199</c:v>
              </c:pt>
              <c:pt idx="153">
                <c:v>200</c:v>
              </c:pt>
              <c:pt idx="154">
                <c:v>200</c:v>
              </c:pt>
              <c:pt idx="155">
                <c:v>201</c:v>
              </c:pt>
              <c:pt idx="156">
                <c:v>202</c:v>
              </c:pt>
              <c:pt idx="157">
                <c:v>203</c:v>
              </c:pt>
              <c:pt idx="158">
                <c:v>204</c:v>
              </c:pt>
              <c:pt idx="159">
                <c:v>205</c:v>
              </c:pt>
              <c:pt idx="160">
                <c:v>206</c:v>
              </c:pt>
              <c:pt idx="161">
                <c:v>206</c:v>
              </c:pt>
              <c:pt idx="162">
                <c:v>207</c:v>
              </c:pt>
              <c:pt idx="163">
                <c:v>208</c:v>
              </c:pt>
              <c:pt idx="164">
                <c:v>209</c:v>
              </c:pt>
              <c:pt idx="165">
                <c:v>210</c:v>
              </c:pt>
              <c:pt idx="166">
                <c:v>211</c:v>
              </c:pt>
              <c:pt idx="167">
                <c:v>211</c:v>
              </c:pt>
              <c:pt idx="168">
                <c:v>212</c:v>
              </c:pt>
              <c:pt idx="169">
                <c:v>213</c:v>
              </c:pt>
              <c:pt idx="170">
                <c:v>214</c:v>
              </c:pt>
              <c:pt idx="171">
                <c:v>214</c:v>
              </c:pt>
              <c:pt idx="172">
                <c:v>215</c:v>
              </c:pt>
              <c:pt idx="173">
                <c:v>216</c:v>
              </c:pt>
              <c:pt idx="174">
                <c:v>217</c:v>
              </c:pt>
              <c:pt idx="175">
                <c:v>217</c:v>
              </c:pt>
              <c:pt idx="176">
                <c:v>218</c:v>
              </c:pt>
              <c:pt idx="177">
                <c:v>219</c:v>
              </c:pt>
              <c:pt idx="178">
                <c:v>219</c:v>
              </c:pt>
              <c:pt idx="179">
                <c:v>220</c:v>
              </c:pt>
              <c:pt idx="180">
                <c:v>221</c:v>
              </c:pt>
              <c:pt idx="181">
                <c:v>222</c:v>
              </c:pt>
              <c:pt idx="182">
                <c:v>222</c:v>
              </c:pt>
              <c:pt idx="183">
                <c:v>223</c:v>
              </c:pt>
              <c:pt idx="184">
                <c:v>224</c:v>
              </c:pt>
              <c:pt idx="185">
                <c:v>224</c:v>
              </c:pt>
              <c:pt idx="186">
                <c:v>225</c:v>
              </c:pt>
              <c:pt idx="187">
                <c:v>225</c:v>
              </c:pt>
              <c:pt idx="188">
                <c:v>226</c:v>
              </c:pt>
              <c:pt idx="189">
                <c:v>227</c:v>
              </c:pt>
              <c:pt idx="190">
                <c:v>227</c:v>
              </c:pt>
              <c:pt idx="191">
                <c:v>228</c:v>
              </c:pt>
              <c:pt idx="192">
                <c:v>228</c:v>
              </c:pt>
              <c:pt idx="193">
                <c:v>229</c:v>
              </c:pt>
              <c:pt idx="194">
                <c:v>230</c:v>
              </c:pt>
              <c:pt idx="195">
                <c:v>230</c:v>
              </c:pt>
              <c:pt idx="196">
                <c:v>231</c:v>
              </c:pt>
              <c:pt idx="197">
                <c:v>231</c:v>
              </c:pt>
              <c:pt idx="198">
                <c:v>232</c:v>
              </c:pt>
              <c:pt idx="199">
                <c:v>232</c:v>
              </c:pt>
              <c:pt idx="200">
                <c:v>233</c:v>
              </c:pt>
              <c:pt idx="201">
                <c:v>233</c:v>
              </c:pt>
              <c:pt idx="202">
                <c:v>234</c:v>
              </c:pt>
              <c:pt idx="203">
                <c:v>234</c:v>
              </c:pt>
              <c:pt idx="204">
                <c:v>235</c:v>
              </c:pt>
              <c:pt idx="205">
                <c:v>235</c:v>
              </c:pt>
              <c:pt idx="206">
                <c:v>236</c:v>
              </c:pt>
              <c:pt idx="207">
                <c:v>236</c:v>
              </c:pt>
              <c:pt idx="208">
                <c:v>237</c:v>
              </c:pt>
              <c:pt idx="209">
                <c:v>237</c:v>
              </c:pt>
              <c:pt idx="210">
                <c:v>237</c:v>
              </c:pt>
              <c:pt idx="211">
                <c:v>238</c:v>
              </c:pt>
              <c:pt idx="212">
                <c:v>238</c:v>
              </c:pt>
              <c:pt idx="213">
                <c:v>239</c:v>
              </c:pt>
              <c:pt idx="214">
                <c:v>239</c:v>
              </c:pt>
              <c:pt idx="215">
                <c:v>239</c:v>
              </c:pt>
              <c:pt idx="216">
                <c:v>240</c:v>
              </c:pt>
              <c:pt idx="217">
                <c:v>240</c:v>
              </c:pt>
              <c:pt idx="218">
                <c:v>240</c:v>
              </c:pt>
              <c:pt idx="219">
                <c:v>241</c:v>
              </c:pt>
              <c:pt idx="220">
                <c:v>241</c:v>
              </c:pt>
              <c:pt idx="221">
                <c:v>241</c:v>
              </c:pt>
              <c:pt idx="222">
                <c:v>242</c:v>
              </c:pt>
              <c:pt idx="223">
                <c:v>242</c:v>
              </c:pt>
              <c:pt idx="224">
                <c:v>242</c:v>
              </c:pt>
              <c:pt idx="225">
                <c:v>243</c:v>
              </c:pt>
              <c:pt idx="226">
                <c:v>243</c:v>
              </c:pt>
              <c:pt idx="227">
                <c:v>243</c:v>
              </c:pt>
              <c:pt idx="228">
                <c:v>243</c:v>
              </c:pt>
              <c:pt idx="229">
                <c:v>244</c:v>
              </c:pt>
              <c:pt idx="230">
                <c:v>244</c:v>
              </c:pt>
              <c:pt idx="231">
                <c:v>244</c:v>
              </c:pt>
              <c:pt idx="232">
                <c:v>244</c:v>
              </c:pt>
              <c:pt idx="233">
                <c:v>245</c:v>
              </c:pt>
              <c:pt idx="234">
                <c:v>245</c:v>
              </c:pt>
              <c:pt idx="235">
                <c:v>245</c:v>
              </c:pt>
              <c:pt idx="236">
                <c:v>245</c:v>
              </c:pt>
              <c:pt idx="237">
                <c:v>245</c:v>
              </c:pt>
              <c:pt idx="238">
                <c:v>246</c:v>
              </c:pt>
              <c:pt idx="239">
                <c:v>246</c:v>
              </c:pt>
              <c:pt idx="240">
                <c:v>246</c:v>
              </c:pt>
              <c:pt idx="241">
                <c:v>246</c:v>
              </c:pt>
              <c:pt idx="242">
                <c:v>246</c:v>
              </c:pt>
              <c:pt idx="243">
                <c:v>246</c:v>
              </c:pt>
              <c:pt idx="244">
                <c:v>246</c:v>
              </c:pt>
              <c:pt idx="245">
                <c:v>246</c:v>
              </c:pt>
              <c:pt idx="246">
                <c:v>247</c:v>
              </c:pt>
              <c:pt idx="247">
                <c:v>247</c:v>
              </c:pt>
              <c:pt idx="248">
                <c:v>247</c:v>
              </c:pt>
              <c:pt idx="249">
                <c:v>247</c:v>
              </c:pt>
              <c:pt idx="250">
                <c:v>247</c:v>
              </c:pt>
              <c:pt idx="251">
                <c:v>247</c:v>
              </c:pt>
              <c:pt idx="252">
                <c:v>247</c:v>
              </c:pt>
              <c:pt idx="253">
                <c:v>247</c:v>
              </c:pt>
              <c:pt idx="254">
                <c:v>247</c:v>
              </c:pt>
              <c:pt idx="255">
                <c:v>247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025536"/>
        <c:axId val="111039616"/>
      </c:lineChart>
      <c:catAx>
        <c:axId val="111025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11039616"/>
        <c:crosses val="autoZero"/>
        <c:auto val="1"/>
        <c:lblAlgn val="ctr"/>
        <c:lblOffset val="100"/>
        <c:noMultiLvlLbl val="0"/>
      </c:catAx>
      <c:valAx>
        <c:axId val="111039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1025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0000000000000018" r="0.70000000000000018" t="0.78740157499999996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'Microstep Table'!$L$24</c:f>
              <c:strCache>
                <c:ptCount val="1"/>
                <c:pt idx="0">
                  <c:v>Result for check</c:v>
                </c:pt>
              </c:strCache>
            </c:strRef>
          </c:tx>
          <c:marker>
            <c:symbol val="none"/>
          </c:marker>
          <c:val>
            <c:numRef>
              <c:f>'Microstep Table'!$L$25:$L$280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7</c:v>
                </c:pt>
                <c:pt idx="6">
                  <c:v>9</c:v>
                </c:pt>
                <c:pt idx="7">
                  <c:v>10</c:v>
                </c:pt>
                <c:pt idx="8">
                  <c:v>12</c:v>
                </c:pt>
                <c:pt idx="9">
                  <c:v>13</c:v>
                </c:pt>
                <c:pt idx="10">
                  <c:v>15</c:v>
                </c:pt>
                <c:pt idx="11">
                  <c:v>16</c:v>
                </c:pt>
                <c:pt idx="12">
                  <c:v>18</c:v>
                </c:pt>
                <c:pt idx="13">
                  <c:v>20</c:v>
                </c:pt>
                <c:pt idx="14">
                  <c:v>21</c:v>
                </c:pt>
                <c:pt idx="15">
                  <c:v>23</c:v>
                </c:pt>
                <c:pt idx="16">
                  <c:v>24</c:v>
                </c:pt>
                <c:pt idx="17">
                  <c:v>26</c:v>
                </c:pt>
                <c:pt idx="18">
                  <c:v>27</c:v>
                </c:pt>
                <c:pt idx="19">
                  <c:v>29</c:v>
                </c:pt>
                <c:pt idx="20">
                  <c:v>30</c:v>
                </c:pt>
                <c:pt idx="21">
                  <c:v>32</c:v>
                </c:pt>
                <c:pt idx="22">
                  <c:v>33</c:v>
                </c:pt>
                <c:pt idx="23">
                  <c:v>35</c:v>
                </c:pt>
                <c:pt idx="24">
                  <c:v>36</c:v>
                </c:pt>
                <c:pt idx="25">
                  <c:v>38</c:v>
                </c:pt>
                <c:pt idx="26">
                  <c:v>39</c:v>
                </c:pt>
                <c:pt idx="27">
                  <c:v>41</c:v>
                </c:pt>
                <c:pt idx="28">
                  <c:v>42</c:v>
                </c:pt>
                <c:pt idx="29">
                  <c:v>44</c:v>
                </c:pt>
                <c:pt idx="30">
                  <c:v>45</c:v>
                </c:pt>
                <c:pt idx="31">
                  <c:v>47</c:v>
                </c:pt>
                <c:pt idx="32">
                  <c:v>48</c:v>
                </c:pt>
                <c:pt idx="33">
                  <c:v>50</c:v>
                </c:pt>
                <c:pt idx="34">
                  <c:v>51</c:v>
                </c:pt>
                <c:pt idx="35">
                  <c:v>53</c:v>
                </c:pt>
                <c:pt idx="36">
                  <c:v>54</c:v>
                </c:pt>
                <c:pt idx="37">
                  <c:v>56</c:v>
                </c:pt>
                <c:pt idx="38">
                  <c:v>57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63</c:v>
                </c:pt>
                <c:pt idx="43">
                  <c:v>64</c:v>
                </c:pt>
                <c:pt idx="44">
                  <c:v>66</c:v>
                </c:pt>
                <c:pt idx="45">
                  <c:v>67</c:v>
                </c:pt>
                <c:pt idx="46">
                  <c:v>69</c:v>
                </c:pt>
                <c:pt idx="47">
                  <c:v>70</c:v>
                </c:pt>
                <c:pt idx="48">
                  <c:v>72</c:v>
                </c:pt>
                <c:pt idx="49">
                  <c:v>73</c:v>
                </c:pt>
                <c:pt idx="50">
                  <c:v>75</c:v>
                </c:pt>
                <c:pt idx="51">
                  <c:v>76</c:v>
                </c:pt>
                <c:pt idx="52">
                  <c:v>78</c:v>
                </c:pt>
                <c:pt idx="53">
                  <c:v>79</c:v>
                </c:pt>
                <c:pt idx="54">
                  <c:v>80</c:v>
                </c:pt>
                <c:pt idx="55">
                  <c:v>82</c:v>
                </c:pt>
                <c:pt idx="56">
                  <c:v>83</c:v>
                </c:pt>
                <c:pt idx="57">
                  <c:v>85</c:v>
                </c:pt>
                <c:pt idx="58">
                  <c:v>86</c:v>
                </c:pt>
                <c:pt idx="59">
                  <c:v>88</c:v>
                </c:pt>
                <c:pt idx="60">
                  <c:v>89</c:v>
                </c:pt>
                <c:pt idx="61">
                  <c:v>90</c:v>
                </c:pt>
                <c:pt idx="62">
                  <c:v>92</c:v>
                </c:pt>
                <c:pt idx="63">
                  <c:v>93</c:v>
                </c:pt>
                <c:pt idx="64">
                  <c:v>95</c:v>
                </c:pt>
                <c:pt idx="65">
                  <c:v>96</c:v>
                </c:pt>
                <c:pt idx="66">
                  <c:v>97</c:v>
                </c:pt>
                <c:pt idx="67">
                  <c:v>99</c:v>
                </c:pt>
                <c:pt idx="68">
                  <c:v>100</c:v>
                </c:pt>
                <c:pt idx="69">
                  <c:v>102</c:v>
                </c:pt>
                <c:pt idx="70">
                  <c:v>103</c:v>
                </c:pt>
                <c:pt idx="71">
                  <c:v>104</c:v>
                </c:pt>
                <c:pt idx="72">
                  <c:v>106</c:v>
                </c:pt>
                <c:pt idx="73">
                  <c:v>107</c:v>
                </c:pt>
                <c:pt idx="74">
                  <c:v>108</c:v>
                </c:pt>
                <c:pt idx="75">
                  <c:v>110</c:v>
                </c:pt>
                <c:pt idx="76">
                  <c:v>111</c:v>
                </c:pt>
                <c:pt idx="77">
                  <c:v>113</c:v>
                </c:pt>
                <c:pt idx="78">
                  <c:v>114</c:v>
                </c:pt>
                <c:pt idx="79">
                  <c:v>115</c:v>
                </c:pt>
                <c:pt idx="80">
                  <c:v>117</c:v>
                </c:pt>
                <c:pt idx="81">
                  <c:v>118</c:v>
                </c:pt>
                <c:pt idx="82">
                  <c:v>119</c:v>
                </c:pt>
                <c:pt idx="83">
                  <c:v>121</c:v>
                </c:pt>
                <c:pt idx="84">
                  <c:v>122</c:v>
                </c:pt>
                <c:pt idx="85">
                  <c:v>123</c:v>
                </c:pt>
                <c:pt idx="86">
                  <c:v>125</c:v>
                </c:pt>
                <c:pt idx="87">
                  <c:v>126</c:v>
                </c:pt>
                <c:pt idx="88">
                  <c:v>127</c:v>
                </c:pt>
                <c:pt idx="89">
                  <c:v>128</c:v>
                </c:pt>
                <c:pt idx="90">
                  <c:v>130</c:v>
                </c:pt>
                <c:pt idx="91">
                  <c:v>131</c:v>
                </c:pt>
                <c:pt idx="92">
                  <c:v>132</c:v>
                </c:pt>
                <c:pt idx="93">
                  <c:v>134</c:v>
                </c:pt>
                <c:pt idx="94">
                  <c:v>135</c:v>
                </c:pt>
                <c:pt idx="95">
                  <c:v>136</c:v>
                </c:pt>
                <c:pt idx="96">
                  <c:v>137</c:v>
                </c:pt>
                <c:pt idx="97">
                  <c:v>139</c:v>
                </c:pt>
                <c:pt idx="98">
                  <c:v>140</c:v>
                </c:pt>
                <c:pt idx="99">
                  <c:v>141</c:v>
                </c:pt>
                <c:pt idx="100">
                  <c:v>142</c:v>
                </c:pt>
                <c:pt idx="101">
                  <c:v>144</c:v>
                </c:pt>
                <c:pt idx="102">
                  <c:v>145</c:v>
                </c:pt>
                <c:pt idx="103">
                  <c:v>146</c:v>
                </c:pt>
                <c:pt idx="104">
                  <c:v>147</c:v>
                </c:pt>
                <c:pt idx="105">
                  <c:v>149</c:v>
                </c:pt>
                <c:pt idx="106">
                  <c:v>150</c:v>
                </c:pt>
                <c:pt idx="107">
                  <c:v>151</c:v>
                </c:pt>
                <c:pt idx="108">
                  <c:v>152</c:v>
                </c:pt>
                <c:pt idx="109">
                  <c:v>153</c:v>
                </c:pt>
                <c:pt idx="110">
                  <c:v>155</c:v>
                </c:pt>
                <c:pt idx="111">
                  <c:v>156</c:v>
                </c:pt>
                <c:pt idx="112">
                  <c:v>157</c:v>
                </c:pt>
                <c:pt idx="113">
                  <c:v>158</c:v>
                </c:pt>
                <c:pt idx="114">
                  <c:v>159</c:v>
                </c:pt>
                <c:pt idx="115">
                  <c:v>160</c:v>
                </c:pt>
                <c:pt idx="116">
                  <c:v>162</c:v>
                </c:pt>
                <c:pt idx="117">
                  <c:v>163</c:v>
                </c:pt>
                <c:pt idx="118">
                  <c:v>164</c:v>
                </c:pt>
                <c:pt idx="119">
                  <c:v>165</c:v>
                </c:pt>
                <c:pt idx="120">
                  <c:v>166</c:v>
                </c:pt>
                <c:pt idx="121">
                  <c:v>167</c:v>
                </c:pt>
                <c:pt idx="122">
                  <c:v>168</c:v>
                </c:pt>
                <c:pt idx="123">
                  <c:v>169</c:v>
                </c:pt>
                <c:pt idx="124">
                  <c:v>171</c:v>
                </c:pt>
                <c:pt idx="125">
                  <c:v>172</c:v>
                </c:pt>
                <c:pt idx="126">
                  <c:v>173</c:v>
                </c:pt>
                <c:pt idx="127">
                  <c:v>174</c:v>
                </c:pt>
                <c:pt idx="128">
                  <c:v>175</c:v>
                </c:pt>
                <c:pt idx="129">
                  <c:v>176</c:v>
                </c:pt>
                <c:pt idx="130">
                  <c:v>177</c:v>
                </c:pt>
                <c:pt idx="131">
                  <c:v>178</c:v>
                </c:pt>
                <c:pt idx="132">
                  <c:v>179</c:v>
                </c:pt>
                <c:pt idx="133">
                  <c:v>180</c:v>
                </c:pt>
                <c:pt idx="134">
                  <c:v>181</c:v>
                </c:pt>
                <c:pt idx="135">
                  <c:v>182</c:v>
                </c:pt>
                <c:pt idx="136">
                  <c:v>183</c:v>
                </c:pt>
                <c:pt idx="137">
                  <c:v>184</c:v>
                </c:pt>
                <c:pt idx="138">
                  <c:v>185</c:v>
                </c:pt>
                <c:pt idx="139">
                  <c:v>186</c:v>
                </c:pt>
                <c:pt idx="140">
                  <c:v>187</c:v>
                </c:pt>
                <c:pt idx="141">
                  <c:v>188</c:v>
                </c:pt>
                <c:pt idx="142">
                  <c:v>189</c:v>
                </c:pt>
                <c:pt idx="143">
                  <c:v>190</c:v>
                </c:pt>
                <c:pt idx="144">
                  <c:v>191</c:v>
                </c:pt>
                <c:pt idx="145">
                  <c:v>192</c:v>
                </c:pt>
                <c:pt idx="146">
                  <c:v>193</c:v>
                </c:pt>
                <c:pt idx="147">
                  <c:v>194</c:v>
                </c:pt>
                <c:pt idx="148">
                  <c:v>195</c:v>
                </c:pt>
                <c:pt idx="149">
                  <c:v>196</c:v>
                </c:pt>
                <c:pt idx="150">
                  <c:v>197</c:v>
                </c:pt>
                <c:pt idx="151">
                  <c:v>198</c:v>
                </c:pt>
                <c:pt idx="152">
                  <c:v>199</c:v>
                </c:pt>
                <c:pt idx="153">
                  <c:v>200</c:v>
                </c:pt>
                <c:pt idx="154">
                  <c:v>200</c:v>
                </c:pt>
                <c:pt idx="155">
                  <c:v>201</c:v>
                </c:pt>
                <c:pt idx="156">
                  <c:v>202</c:v>
                </c:pt>
                <c:pt idx="157">
                  <c:v>203</c:v>
                </c:pt>
                <c:pt idx="158">
                  <c:v>204</c:v>
                </c:pt>
                <c:pt idx="159">
                  <c:v>205</c:v>
                </c:pt>
                <c:pt idx="160">
                  <c:v>206</c:v>
                </c:pt>
                <c:pt idx="161">
                  <c:v>206</c:v>
                </c:pt>
                <c:pt idx="162">
                  <c:v>207</c:v>
                </c:pt>
                <c:pt idx="163">
                  <c:v>208</c:v>
                </c:pt>
                <c:pt idx="164">
                  <c:v>209</c:v>
                </c:pt>
                <c:pt idx="165">
                  <c:v>210</c:v>
                </c:pt>
                <c:pt idx="166">
                  <c:v>211</c:v>
                </c:pt>
                <c:pt idx="167">
                  <c:v>211</c:v>
                </c:pt>
                <c:pt idx="168">
                  <c:v>212</c:v>
                </c:pt>
                <c:pt idx="169">
                  <c:v>213</c:v>
                </c:pt>
                <c:pt idx="170">
                  <c:v>214</c:v>
                </c:pt>
                <c:pt idx="171">
                  <c:v>214</c:v>
                </c:pt>
                <c:pt idx="172">
                  <c:v>215</c:v>
                </c:pt>
                <c:pt idx="173">
                  <c:v>216</c:v>
                </c:pt>
                <c:pt idx="174">
                  <c:v>217</c:v>
                </c:pt>
                <c:pt idx="175">
                  <c:v>217</c:v>
                </c:pt>
                <c:pt idx="176">
                  <c:v>218</c:v>
                </c:pt>
                <c:pt idx="177">
                  <c:v>219</c:v>
                </c:pt>
                <c:pt idx="178">
                  <c:v>219</c:v>
                </c:pt>
                <c:pt idx="179">
                  <c:v>220</c:v>
                </c:pt>
                <c:pt idx="180">
                  <c:v>221</c:v>
                </c:pt>
                <c:pt idx="181">
                  <c:v>222</c:v>
                </c:pt>
                <c:pt idx="182">
                  <c:v>222</c:v>
                </c:pt>
                <c:pt idx="183">
                  <c:v>223</c:v>
                </c:pt>
                <c:pt idx="184">
                  <c:v>224</c:v>
                </c:pt>
                <c:pt idx="185">
                  <c:v>224</c:v>
                </c:pt>
                <c:pt idx="186">
                  <c:v>225</c:v>
                </c:pt>
                <c:pt idx="187">
                  <c:v>225</c:v>
                </c:pt>
                <c:pt idx="188">
                  <c:v>226</c:v>
                </c:pt>
                <c:pt idx="189">
                  <c:v>227</c:v>
                </c:pt>
                <c:pt idx="190">
                  <c:v>227</c:v>
                </c:pt>
                <c:pt idx="191">
                  <c:v>228</c:v>
                </c:pt>
                <c:pt idx="192">
                  <c:v>228</c:v>
                </c:pt>
                <c:pt idx="193">
                  <c:v>229</c:v>
                </c:pt>
                <c:pt idx="194">
                  <c:v>230</c:v>
                </c:pt>
                <c:pt idx="195">
                  <c:v>230</c:v>
                </c:pt>
                <c:pt idx="196">
                  <c:v>231</c:v>
                </c:pt>
                <c:pt idx="197">
                  <c:v>231</c:v>
                </c:pt>
                <c:pt idx="198">
                  <c:v>232</c:v>
                </c:pt>
                <c:pt idx="199">
                  <c:v>232</c:v>
                </c:pt>
                <c:pt idx="200">
                  <c:v>233</c:v>
                </c:pt>
                <c:pt idx="201">
                  <c:v>233</c:v>
                </c:pt>
                <c:pt idx="202">
                  <c:v>234</c:v>
                </c:pt>
                <c:pt idx="203">
                  <c:v>234</c:v>
                </c:pt>
                <c:pt idx="204">
                  <c:v>235</c:v>
                </c:pt>
                <c:pt idx="205">
                  <c:v>235</c:v>
                </c:pt>
                <c:pt idx="206">
                  <c:v>236</c:v>
                </c:pt>
                <c:pt idx="207">
                  <c:v>236</c:v>
                </c:pt>
                <c:pt idx="208">
                  <c:v>237</c:v>
                </c:pt>
                <c:pt idx="209">
                  <c:v>237</c:v>
                </c:pt>
                <c:pt idx="210">
                  <c:v>237</c:v>
                </c:pt>
                <c:pt idx="211">
                  <c:v>238</c:v>
                </c:pt>
                <c:pt idx="212">
                  <c:v>238</c:v>
                </c:pt>
                <c:pt idx="213">
                  <c:v>239</c:v>
                </c:pt>
                <c:pt idx="214">
                  <c:v>239</c:v>
                </c:pt>
                <c:pt idx="215">
                  <c:v>239</c:v>
                </c:pt>
                <c:pt idx="216">
                  <c:v>240</c:v>
                </c:pt>
                <c:pt idx="217">
                  <c:v>240</c:v>
                </c:pt>
                <c:pt idx="218">
                  <c:v>240</c:v>
                </c:pt>
                <c:pt idx="219">
                  <c:v>241</c:v>
                </c:pt>
                <c:pt idx="220">
                  <c:v>241</c:v>
                </c:pt>
                <c:pt idx="221">
                  <c:v>241</c:v>
                </c:pt>
                <c:pt idx="222">
                  <c:v>242</c:v>
                </c:pt>
                <c:pt idx="223">
                  <c:v>242</c:v>
                </c:pt>
                <c:pt idx="224">
                  <c:v>242</c:v>
                </c:pt>
                <c:pt idx="225">
                  <c:v>243</c:v>
                </c:pt>
                <c:pt idx="226">
                  <c:v>243</c:v>
                </c:pt>
                <c:pt idx="227">
                  <c:v>243</c:v>
                </c:pt>
                <c:pt idx="228">
                  <c:v>243</c:v>
                </c:pt>
                <c:pt idx="229">
                  <c:v>244</c:v>
                </c:pt>
                <c:pt idx="230">
                  <c:v>244</c:v>
                </c:pt>
                <c:pt idx="231">
                  <c:v>244</c:v>
                </c:pt>
                <c:pt idx="232">
                  <c:v>244</c:v>
                </c:pt>
                <c:pt idx="233">
                  <c:v>245</c:v>
                </c:pt>
                <c:pt idx="234">
                  <c:v>245</c:v>
                </c:pt>
                <c:pt idx="235">
                  <c:v>245</c:v>
                </c:pt>
                <c:pt idx="236">
                  <c:v>245</c:v>
                </c:pt>
                <c:pt idx="237">
                  <c:v>245</c:v>
                </c:pt>
                <c:pt idx="238">
                  <c:v>246</c:v>
                </c:pt>
                <c:pt idx="239">
                  <c:v>246</c:v>
                </c:pt>
                <c:pt idx="240">
                  <c:v>246</c:v>
                </c:pt>
                <c:pt idx="241">
                  <c:v>246</c:v>
                </c:pt>
                <c:pt idx="242">
                  <c:v>246</c:v>
                </c:pt>
                <c:pt idx="243">
                  <c:v>246</c:v>
                </c:pt>
                <c:pt idx="244">
                  <c:v>246</c:v>
                </c:pt>
                <c:pt idx="245">
                  <c:v>246</c:v>
                </c:pt>
                <c:pt idx="246">
                  <c:v>247</c:v>
                </c:pt>
                <c:pt idx="247">
                  <c:v>247</c:v>
                </c:pt>
                <c:pt idx="248">
                  <c:v>247</c:v>
                </c:pt>
                <c:pt idx="249">
                  <c:v>247</c:v>
                </c:pt>
                <c:pt idx="250">
                  <c:v>247</c:v>
                </c:pt>
                <c:pt idx="251">
                  <c:v>247</c:v>
                </c:pt>
                <c:pt idx="252">
                  <c:v>247</c:v>
                </c:pt>
                <c:pt idx="253">
                  <c:v>247</c:v>
                </c:pt>
                <c:pt idx="254">
                  <c:v>247</c:v>
                </c:pt>
                <c:pt idx="255">
                  <c:v>247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'Microstep Table'!$D$24</c:f>
              <c:strCache>
                <c:ptCount val="1"/>
                <c:pt idx="0">
                  <c:v>Resulting table value</c:v>
                </c:pt>
              </c:strCache>
            </c:strRef>
          </c:tx>
          <c:marker>
            <c:symbol val="none"/>
          </c:marker>
          <c:val>
            <c:numRef>
              <c:f>'Microstep Table'!$D$25:$D$280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7</c:v>
                </c:pt>
                <c:pt idx="6">
                  <c:v>9</c:v>
                </c:pt>
                <c:pt idx="7">
                  <c:v>10</c:v>
                </c:pt>
                <c:pt idx="8">
                  <c:v>12</c:v>
                </c:pt>
                <c:pt idx="9">
                  <c:v>13</c:v>
                </c:pt>
                <c:pt idx="10">
                  <c:v>15</c:v>
                </c:pt>
                <c:pt idx="11">
                  <c:v>16</c:v>
                </c:pt>
                <c:pt idx="12">
                  <c:v>18</c:v>
                </c:pt>
                <c:pt idx="13">
                  <c:v>20</c:v>
                </c:pt>
                <c:pt idx="14">
                  <c:v>21</c:v>
                </c:pt>
                <c:pt idx="15">
                  <c:v>23</c:v>
                </c:pt>
                <c:pt idx="16">
                  <c:v>24</c:v>
                </c:pt>
                <c:pt idx="17">
                  <c:v>26</c:v>
                </c:pt>
                <c:pt idx="18">
                  <c:v>27</c:v>
                </c:pt>
                <c:pt idx="19">
                  <c:v>29</c:v>
                </c:pt>
                <c:pt idx="20">
                  <c:v>30</c:v>
                </c:pt>
                <c:pt idx="21">
                  <c:v>32</c:v>
                </c:pt>
                <c:pt idx="22">
                  <c:v>33</c:v>
                </c:pt>
                <c:pt idx="23">
                  <c:v>35</c:v>
                </c:pt>
                <c:pt idx="24">
                  <c:v>36</c:v>
                </c:pt>
                <c:pt idx="25">
                  <c:v>38</c:v>
                </c:pt>
                <c:pt idx="26">
                  <c:v>39</c:v>
                </c:pt>
                <c:pt idx="27">
                  <c:v>41</c:v>
                </c:pt>
                <c:pt idx="28">
                  <c:v>42</c:v>
                </c:pt>
                <c:pt idx="29">
                  <c:v>44</c:v>
                </c:pt>
                <c:pt idx="30">
                  <c:v>45</c:v>
                </c:pt>
                <c:pt idx="31">
                  <c:v>47</c:v>
                </c:pt>
                <c:pt idx="32">
                  <c:v>48</c:v>
                </c:pt>
                <c:pt idx="33">
                  <c:v>50</c:v>
                </c:pt>
                <c:pt idx="34">
                  <c:v>51</c:v>
                </c:pt>
                <c:pt idx="35">
                  <c:v>53</c:v>
                </c:pt>
                <c:pt idx="36">
                  <c:v>54</c:v>
                </c:pt>
                <c:pt idx="37">
                  <c:v>56</c:v>
                </c:pt>
                <c:pt idx="38">
                  <c:v>57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63</c:v>
                </c:pt>
                <c:pt idx="43">
                  <c:v>64</c:v>
                </c:pt>
                <c:pt idx="44">
                  <c:v>66</c:v>
                </c:pt>
                <c:pt idx="45">
                  <c:v>67</c:v>
                </c:pt>
                <c:pt idx="46">
                  <c:v>69</c:v>
                </c:pt>
                <c:pt idx="47">
                  <c:v>70</c:v>
                </c:pt>
                <c:pt idx="48">
                  <c:v>72</c:v>
                </c:pt>
                <c:pt idx="49">
                  <c:v>73</c:v>
                </c:pt>
                <c:pt idx="50">
                  <c:v>75</c:v>
                </c:pt>
                <c:pt idx="51">
                  <c:v>76</c:v>
                </c:pt>
                <c:pt idx="52">
                  <c:v>78</c:v>
                </c:pt>
                <c:pt idx="53">
                  <c:v>79</c:v>
                </c:pt>
                <c:pt idx="54">
                  <c:v>80</c:v>
                </c:pt>
                <c:pt idx="55">
                  <c:v>82</c:v>
                </c:pt>
                <c:pt idx="56">
                  <c:v>83</c:v>
                </c:pt>
                <c:pt idx="57">
                  <c:v>85</c:v>
                </c:pt>
                <c:pt idx="58">
                  <c:v>86</c:v>
                </c:pt>
                <c:pt idx="59">
                  <c:v>88</c:v>
                </c:pt>
                <c:pt idx="60">
                  <c:v>89</c:v>
                </c:pt>
                <c:pt idx="61">
                  <c:v>90</c:v>
                </c:pt>
                <c:pt idx="62">
                  <c:v>92</c:v>
                </c:pt>
                <c:pt idx="63">
                  <c:v>93</c:v>
                </c:pt>
                <c:pt idx="64">
                  <c:v>95</c:v>
                </c:pt>
                <c:pt idx="65">
                  <c:v>96</c:v>
                </c:pt>
                <c:pt idx="66">
                  <c:v>97</c:v>
                </c:pt>
                <c:pt idx="67">
                  <c:v>99</c:v>
                </c:pt>
                <c:pt idx="68">
                  <c:v>100</c:v>
                </c:pt>
                <c:pt idx="69">
                  <c:v>102</c:v>
                </c:pt>
                <c:pt idx="70">
                  <c:v>103</c:v>
                </c:pt>
                <c:pt idx="71">
                  <c:v>104</c:v>
                </c:pt>
                <c:pt idx="72">
                  <c:v>106</c:v>
                </c:pt>
                <c:pt idx="73">
                  <c:v>107</c:v>
                </c:pt>
                <c:pt idx="74">
                  <c:v>108</c:v>
                </c:pt>
                <c:pt idx="75">
                  <c:v>110</c:v>
                </c:pt>
                <c:pt idx="76">
                  <c:v>111</c:v>
                </c:pt>
                <c:pt idx="77">
                  <c:v>113</c:v>
                </c:pt>
                <c:pt idx="78">
                  <c:v>114</c:v>
                </c:pt>
                <c:pt idx="79">
                  <c:v>115</c:v>
                </c:pt>
                <c:pt idx="80">
                  <c:v>117</c:v>
                </c:pt>
                <c:pt idx="81">
                  <c:v>118</c:v>
                </c:pt>
                <c:pt idx="82">
                  <c:v>119</c:v>
                </c:pt>
                <c:pt idx="83">
                  <c:v>121</c:v>
                </c:pt>
                <c:pt idx="84">
                  <c:v>122</c:v>
                </c:pt>
                <c:pt idx="85">
                  <c:v>123</c:v>
                </c:pt>
                <c:pt idx="86">
                  <c:v>125</c:v>
                </c:pt>
                <c:pt idx="87">
                  <c:v>126</c:v>
                </c:pt>
                <c:pt idx="88">
                  <c:v>127</c:v>
                </c:pt>
                <c:pt idx="89">
                  <c:v>128</c:v>
                </c:pt>
                <c:pt idx="90">
                  <c:v>130</c:v>
                </c:pt>
                <c:pt idx="91">
                  <c:v>131</c:v>
                </c:pt>
                <c:pt idx="92">
                  <c:v>132</c:v>
                </c:pt>
                <c:pt idx="93">
                  <c:v>134</c:v>
                </c:pt>
                <c:pt idx="94">
                  <c:v>135</c:v>
                </c:pt>
                <c:pt idx="95">
                  <c:v>136</c:v>
                </c:pt>
                <c:pt idx="96">
                  <c:v>137</c:v>
                </c:pt>
                <c:pt idx="97">
                  <c:v>139</c:v>
                </c:pt>
                <c:pt idx="98">
                  <c:v>140</c:v>
                </c:pt>
                <c:pt idx="99">
                  <c:v>141</c:v>
                </c:pt>
                <c:pt idx="100">
                  <c:v>142</c:v>
                </c:pt>
                <c:pt idx="101">
                  <c:v>144</c:v>
                </c:pt>
                <c:pt idx="102">
                  <c:v>145</c:v>
                </c:pt>
                <c:pt idx="103">
                  <c:v>146</c:v>
                </c:pt>
                <c:pt idx="104">
                  <c:v>147</c:v>
                </c:pt>
                <c:pt idx="105">
                  <c:v>149</c:v>
                </c:pt>
                <c:pt idx="106">
                  <c:v>150</c:v>
                </c:pt>
                <c:pt idx="107">
                  <c:v>151</c:v>
                </c:pt>
                <c:pt idx="108">
                  <c:v>152</c:v>
                </c:pt>
                <c:pt idx="109">
                  <c:v>153</c:v>
                </c:pt>
                <c:pt idx="110">
                  <c:v>155</c:v>
                </c:pt>
                <c:pt idx="111">
                  <c:v>156</c:v>
                </c:pt>
                <c:pt idx="112">
                  <c:v>157</c:v>
                </c:pt>
                <c:pt idx="113">
                  <c:v>158</c:v>
                </c:pt>
                <c:pt idx="114">
                  <c:v>159</c:v>
                </c:pt>
                <c:pt idx="115">
                  <c:v>160</c:v>
                </c:pt>
                <c:pt idx="116">
                  <c:v>162</c:v>
                </c:pt>
                <c:pt idx="117">
                  <c:v>163</c:v>
                </c:pt>
                <c:pt idx="118">
                  <c:v>164</c:v>
                </c:pt>
                <c:pt idx="119">
                  <c:v>165</c:v>
                </c:pt>
                <c:pt idx="120">
                  <c:v>166</c:v>
                </c:pt>
                <c:pt idx="121">
                  <c:v>167</c:v>
                </c:pt>
                <c:pt idx="122">
                  <c:v>168</c:v>
                </c:pt>
                <c:pt idx="123">
                  <c:v>169</c:v>
                </c:pt>
                <c:pt idx="124">
                  <c:v>171</c:v>
                </c:pt>
                <c:pt idx="125">
                  <c:v>172</c:v>
                </c:pt>
                <c:pt idx="126">
                  <c:v>173</c:v>
                </c:pt>
                <c:pt idx="127">
                  <c:v>174</c:v>
                </c:pt>
                <c:pt idx="128">
                  <c:v>175</c:v>
                </c:pt>
                <c:pt idx="129">
                  <c:v>176</c:v>
                </c:pt>
                <c:pt idx="130">
                  <c:v>177</c:v>
                </c:pt>
                <c:pt idx="131">
                  <c:v>178</c:v>
                </c:pt>
                <c:pt idx="132">
                  <c:v>179</c:v>
                </c:pt>
                <c:pt idx="133">
                  <c:v>180</c:v>
                </c:pt>
                <c:pt idx="134">
                  <c:v>181</c:v>
                </c:pt>
                <c:pt idx="135">
                  <c:v>182</c:v>
                </c:pt>
                <c:pt idx="136">
                  <c:v>183</c:v>
                </c:pt>
                <c:pt idx="137">
                  <c:v>184</c:v>
                </c:pt>
                <c:pt idx="138">
                  <c:v>185</c:v>
                </c:pt>
                <c:pt idx="139">
                  <c:v>186</c:v>
                </c:pt>
                <c:pt idx="140">
                  <c:v>187</c:v>
                </c:pt>
                <c:pt idx="141">
                  <c:v>188</c:v>
                </c:pt>
                <c:pt idx="142">
                  <c:v>189</c:v>
                </c:pt>
                <c:pt idx="143">
                  <c:v>190</c:v>
                </c:pt>
                <c:pt idx="144">
                  <c:v>191</c:v>
                </c:pt>
                <c:pt idx="145">
                  <c:v>192</c:v>
                </c:pt>
                <c:pt idx="146">
                  <c:v>193</c:v>
                </c:pt>
                <c:pt idx="147">
                  <c:v>194</c:v>
                </c:pt>
                <c:pt idx="148">
                  <c:v>195</c:v>
                </c:pt>
                <c:pt idx="149">
                  <c:v>196</c:v>
                </c:pt>
                <c:pt idx="150">
                  <c:v>197</c:v>
                </c:pt>
                <c:pt idx="151">
                  <c:v>198</c:v>
                </c:pt>
                <c:pt idx="152">
                  <c:v>199</c:v>
                </c:pt>
                <c:pt idx="153">
                  <c:v>200</c:v>
                </c:pt>
                <c:pt idx="154">
                  <c:v>200</c:v>
                </c:pt>
                <c:pt idx="155">
                  <c:v>201</c:v>
                </c:pt>
                <c:pt idx="156">
                  <c:v>202</c:v>
                </c:pt>
                <c:pt idx="157">
                  <c:v>203</c:v>
                </c:pt>
                <c:pt idx="158">
                  <c:v>204</c:v>
                </c:pt>
                <c:pt idx="159">
                  <c:v>205</c:v>
                </c:pt>
                <c:pt idx="160">
                  <c:v>206</c:v>
                </c:pt>
                <c:pt idx="161">
                  <c:v>206</c:v>
                </c:pt>
                <c:pt idx="162">
                  <c:v>207</c:v>
                </c:pt>
                <c:pt idx="163">
                  <c:v>208</c:v>
                </c:pt>
                <c:pt idx="164">
                  <c:v>209</c:v>
                </c:pt>
                <c:pt idx="165">
                  <c:v>210</c:v>
                </c:pt>
                <c:pt idx="166">
                  <c:v>211</c:v>
                </c:pt>
                <c:pt idx="167">
                  <c:v>211</c:v>
                </c:pt>
                <c:pt idx="168">
                  <c:v>212</c:v>
                </c:pt>
                <c:pt idx="169">
                  <c:v>213</c:v>
                </c:pt>
                <c:pt idx="170">
                  <c:v>214</c:v>
                </c:pt>
                <c:pt idx="171">
                  <c:v>214</c:v>
                </c:pt>
                <c:pt idx="172">
                  <c:v>215</c:v>
                </c:pt>
                <c:pt idx="173">
                  <c:v>216</c:v>
                </c:pt>
                <c:pt idx="174">
                  <c:v>217</c:v>
                </c:pt>
                <c:pt idx="175">
                  <c:v>217</c:v>
                </c:pt>
                <c:pt idx="176">
                  <c:v>218</c:v>
                </c:pt>
                <c:pt idx="177">
                  <c:v>219</c:v>
                </c:pt>
                <c:pt idx="178">
                  <c:v>219</c:v>
                </c:pt>
                <c:pt idx="179">
                  <c:v>220</c:v>
                </c:pt>
                <c:pt idx="180">
                  <c:v>221</c:v>
                </c:pt>
                <c:pt idx="181">
                  <c:v>222</c:v>
                </c:pt>
                <c:pt idx="182">
                  <c:v>222</c:v>
                </c:pt>
                <c:pt idx="183">
                  <c:v>223</c:v>
                </c:pt>
                <c:pt idx="184">
                  <c:v>224</c:v>
                </c:pt>
                <c:pt idx="185">
                  <c:v>224</c:v>
                </c:pt>
                <c:pt idx="186">
                  <c:v>225</c:v>
                </c:pt>
                <c:pt idx="187">
                  <c:v>225</c:v>
                </c:pt>
                <c:pt idx="188">
                  <c:v>226</c:v>
                </c:pt>
                <c:pt idx="189">
                  <c:v>227</c:v>
                </c:pt>
                <c:pt idx="190">
                  <c:v>227</c:v>
                </c:pt>
                <c:pt idx="191">
                  <c:v>228</c:v>
                </c:pt>
                <c:pt idx="192">
                  <c:v>228</c:v>
                </c:pt>
                <c:pt idx="193">
                  <c:v>229</c:v>
                </c:pt>
                <c:pt idx="194">
                  <c:v>230</c:v>
                </c:pt>
                <c:pt idx="195">
                  <c:v>230</c:v>
                </c:pt>
                <c:pt idx="196">
                  <c:v>231</c:v>
                </c:pt>
                <c:pt idx="197">
                  <c:v>231</c:v>
                </c:pt>
                <c:pt idx="198">
                  <c:v>232</c:v>
                </c:pt>
                <c:pt idx="199">
                  <c:v>232</c:v>
                </c:pt>
                <c:pt idx="200">
                  <c:v>233</c:v>
                </c:pt>
                <c:pt idx="201">
                  <c:v>233</c:v>
                </c:pt>
                <c:pt idx="202">
                  <c:v>234</c:v>
                </c:pt>
                <c:pt idx="203">
                  <c:v>234</c:v>
                </c:pt>
                <c:pt idx="204">
                  <c:v>235</c:v>
                </c:pt>
                <c:pt idx="205">
                  <c:v>235</c:v>
                </c:pt>
                <c:pt idx="206">
                  <c:v>236</c:v>
                </c:pt>
                <c:pt idx="207">
                  <c:v>236</c:v>
                </c:pt>
                <c:pt idx="208">
                  <c:v>237</c:v>
                </c:pt>
                <c:pt idx="209">
                  <c:v>237</c:v>
                </c:pt>
                <c:pt idx="210">
                  <c:v>237</c:v>
                </c:pt>
                <c:pt idx="211">
                  <c:v>238</c:v>
                </c:pt>
                <c:pt idx="212">
                  <c:v>238</c:v>
                </c:pt>
                <c:pt idx="213">
                  <c:v>239</c:v>
                </c:pt>
                <c:pt idx="214">
                  <c:v>239</c:v>
                </c:pt>
                <c:pt idx="215">
                  <c:v>239</c:v>
                </c:pt>
                <c:pt idx="216">
                  <c:v>240</c:v>
                </c:pt>
                <c:pt idx="217">
                  <c:v>240</c:v>
                </c:pt>
                <c:pt idx="218">
                  <c:v>240</c:v>
                </c:pt>
                <c:pt idx="219">
                  <c:v>241</c:v>
                </c:pt>
                <c:pt idx="220">
                  <c:v>241</c:v>
                </c:pt>
                <c:pt idx="221">
                  <c:v>241</c:v>
                </c:pt>
                <c:pt idx="222">
                  <c:v>242</c:v>
                </c:pt>
                <c:pt idx="223">
                  <c:v>242</c:v>
                </c:pt>
                <c:pt idx="224">
                  <c:v>242</c:v>
                </c:pt>
                <c:pt idx="225">
                  <c:v>243</c:v>
                </c:pt>
                <c:pt idx="226">
                  <c:v>243</c:v>
                </c:pt>
                <c:pt idx="227">
                  <c:v>243</c:v>
                </c:pt>
                <c:pt idx="228">
                  <c:v>243</c:v>
                </c:pt>
                <c:pt idx="229">
                  <c:v>244</c:v>
                </c:pt>
                <c:pt idx="230">
                  <c:v>244</c:v>
                </c:pt>
                <c:pt idx="231">
                  <c:v>244</c:v>
                </c:pt>
                <c:pt idx="232">
                  <c:v>244</c:v>
                </c:pt>
                <c:pt idx="233">
                  <c:v>245</c:v>
                </c:pt>
                <c:pt idx="234">
                  <c:v>245</c:v>
                </c:pt>
                <c:pt idx="235">
                  <c:v>245</c:v>
                </c:pt>
                <c:pt idx="236">
                  <c:v>245</c:v>
                </c:pt>
                <c:pt idx="237">
                  <c:v>245</c:v>
                </c:pt>
                <c:pt idx="238">
                  <c:v>246</c:v>
                </c:pt>
                <c:pt idx="239">
                  <c:v>246</c:v>
                </c:pt>
                <c:pt idx="240">
                  <c:v>246</c:v>
                </c:pt>
                <c:pt idx="241">
                  <c:v>246</c:v>
                </c:pt>
                <c:pt idx="242">
                  <c:v>246</c:v>
                </c:pt>
                <c:pt idx="243">
                  <c:v>246</c:v>
                </c:pt>
                <c:pt idx="244">
                  <c:v>246</c:v>
                </c:pt>
                <c:pt idx="245">
                  <c:v>246</c:v>
                </c:pt>
                <c:pt idx="246">
                  <c:v>247</c:v>
                </c:pt>
                <c:pt idx="247">
                  <c:v>247</c:v>
                </c:pt>
                <c:pt idx="248">
                  <c:v>247</c:v>
                </c:pt>
                <c:pt idx="249">
                  <c:v>247</c:v>
                </c:pt>
                <c:pt idx="250">
                  <c:v>247</c:v>
                </c:pt>
                <c:pt idx="251">
                  <c:v>247</c:v>
                </c:pt>
                <c:pt idx="252">
                  <c:v>247</c:v>
                </c:pt>
                <c:pt idx="253">
                  <c:v>247</c:v>
                </c:pt>
                <c:pt idx="254">
                  <c:v>247</c:v>
                </c:pt>
                <c:pt idx="255">
                  <c:v>247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757376"/>
        <c:axId val="110758912"/>
      </c:lineChart>
      <c:catAx>
        <c:axId val="110757376"/>
        <c:scaling>
          <c:orientation val="minMax"/>
        </c:scaling>
        <c:delete val="0"/>
        <c:axPos val="b"/>
        <c:majorTickMark val="out"/>
        <c:minorTickMark val="none"/>
        <c:tickLblPos val="nextTo"/>
        <c:crossAx val="110758912"/>
        <c:crosses val="autoZero"/>
        <c:auto val="1"/>
        <c:lblAlgn val="ctr"/>
        <c:lblOffset val="100"/>
        <c:noMultiLvlLbl val="0"/>
      </c:catAx>
      <c:valAx>
        <c:axId val="110758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0757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0000000000000018" r="0.70000000000000018" t="0.78740157499999996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447675</xdr:colOff>
      <xdr:row>10</xdr:row>
      <xdr:rowOff>114299</xdr:rowOff>
    </xdr:from>
    <xdr:to>
      <xdr:col>12</xdr:col>
      <xdr:colOff>0</xdr:colOff>
      <xdr:row>21</xdr:row>
      <xdr:rowOff>85724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28574</xdr:colOff>
      <xdr:row>4</xdr:row>
      <xdr:rowOff>66675</xdr:rowOff>
    </xdr:from>
    <xdr:to>
      <xdr:col>12</xdr:col>
      <xdr:colOff>638175</xdr:colOff>
      <xdr:row>21</xdr:row>
      <xdr:rowOff>142875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tabSelected="1" workbookViewId="0">
      <selection activeCell="B8" sqref="B8"/>
    </sheetView>
  </sheetViews>
  <sheetFormatPr baseColWidth="10" defaultRowHeight="14.4" x14ac:dyDescent="0.3"/>
  <cols>
    <col min="1" max="1" width="34.6640625" bestFit="1" customWidth="1"/>
    <col min="2" max="2" width="9.77734375" customWidth="1"/>
    <col min="3" max="3" width="8.5546875" bestFit="1" customWidth="1"/>
    <col min="4" max="4" width="22.44140625" bestFit="1" customWidth="1"/>
    <col min="5" max="5" width="6.88671875" customWidth="1"/>
    <col min="6" max="6" width="6.44140625" bestFit="1" customWidth="1"/>
    <col min="7" max="7" width="2" bestFit="1" customWidth="1"/>
    <col min="8" max="8" width="14.33203125" bestFit="1" customWidth="1"/>
    <col min="9" max="9" width="2" bestFit="1" customWidth="1"/>
    <col min="10" max="10" width="8.5546875" bestFit="1" customWidth="1"/>
  </cols>
  <sheetData>
    <row r="1" spans="1:11" ht="18" x14ac:dyDescent="0.35">
      <c r="A1" s="6" t="s">
        <v>200</v>
      </c>
      <c r="B1" s="7"/>
      <c r="C1" s="7"/>
      <c r="D1" s="7"/>
      <c r="E1" s="7"/>
      <c r="F1" s="7"/>
      <c r="G1" s="7"/>
      <c r="H1" s="7"/>
    </row>
    <row r="2" spans="1:11" ht="18" x14ac:dyDescent="0.35">
      <c r="A2" s="6"/>
      <c r="B2" s="7"/>
      <c r="C2" s="7"/>
      <c r="D2" s="7"/>
      <c r="E2" s="7"/>
      <c r="F2" s="7"/>
      <c r="G2" s="7"/>
      <c r="H2" s="7"/>
    </row>
    <row r="3" spans="1:11" ht="18" x14ac:dyDescent="0.35">
      <c r="A3" s="11" t="s">
        <v>34</v>
      </c>
      <c r="B3" s="73" t="s">
        <v>164</v>
      </c>
      <c r="C3" s="74"/>
      <c r="D3" s="74"/>
      <c r="E3" s="74"/>
      <c r="F3" s="74"/>
      <c r="G3" s="74"/>
      <c r="H3" s="74"/>
      <c r="I3" s="33"/>
      <c r="J3" s="33"/>
      <c r="K3" s="33"/>
    </row>
    <row r="4" spans="1:11" ht="18" x14ac:dyDescent="0.35">
      <c r="A4" s="11"/>
      <c r="B4" s="75" t="s">
        <v>146</v>
      </c>
      <c r="C4" s="76"/>
      <c r="D4" s="76"/>
      <c r="E4" s="76"/>
      <c r="F4" s="76"/>
      <c r="G4" s="76"/>
      <c r="H4" s="76"/>
      <c r="I4" s="77"/>
      <c r="J4" s="77"/>
      <c r="K4" s="77"/>
    </row>
    <row r="6" spans="1:11" x14ac:dyDescent="0.3">
      <c r="A6" s="4" t="s">
        <v>23</v>
      </c>
    </row>
    <row r="7" spans="1:11" x14ac:dyDescent="0.3">
      <c r="B7" s="79">
        <v>60</v>
      </c>
      <c r="C7" t="s">
        <v>249</v>
      </c>
      <c r="D7" t="s">
        <v>248</v>
      </c>
      <c r="F7" t="s">
        <v>8</v>
      </c>
      <c r="G7" s="2" t="s">
        <v>9</v>
      </c>
      <c r="H7" t="s">
        <v>24</v>
      </c>
      <c r="I7" s="2" t="s">
        <v>9</v>
      </c>
      <c r="J7" s="1">
        <f>2^24/H9</f>
        <v>1.048576</v>
      </c>
      <c r="K7" t="s">
        <v>19</v>
      </c>
    </row>
    <row r="8" spans="1:11" x14ac:dyDescent="0.3">
      <c r="B8" s="10">
        <v>256</v>
      </c>
      <c r="C8" t="s">
        <v>2</v>
      </c>
      <c r="D8" t="s">
        <v>33</v>
      </c>
      <c r="F8" t="s">
        <v>10</v>
      </c>
      <c r="G8" s="2" t="s">
        <v>9</v>
      </c>
      <c r="H8" t="s">
        <v>20</v>
      </c>
      <c r="J8" t="s">
        <v>11</v>
      </c>
    </row>
    <row r="9" spans="1:11" x14ac:dyDescent="0.3">
      <c r="B9" s="102">
        <v>1.8</v>
      </c>
      <c r="C9" s="47" t="s">
        <v>1</v>
      </c>
      <c r="D9" s="47" t="s">
        <v>4</v>
      </c>
      <c r="F9" s="47" t="s">
        <v>22</v>
      </c>
      <c r="G9" s="48" t="s">
        <v>9</v>
      </c>
      <c r="H9" s="102">
        <v>16000000</v>
      </c>
      <c r="I9" s="47"/>
      <c r="J9" s="47" t="s">
        <v>21</v>
      </c>
    </row>
    <row r="10" spans="1:11" x14ac:dyDescent="0.3">
      <c r="B10">
        <f>360/B9</f>
        <v>200</v>
      </c>
      <c r="C10" t="s">
        <v>3</v>
      </c>
      <c r="D10" t="s">
        <v>7</v>
      </c>
    </row>
    <row r="11" spans="1:11" x14ac:dyDescent="0.3">
      <c r="B11">
        <f>B10*B8</f>
        <v>51200</v>
      </c>
      <c r="C11" t="s">
        <v>5</v>
      </c>
      <c r="D11" t="s">
        <v>6</v>
      </c>
    </row>
    <row r="12" spans="1:11" x14ac:dyDescent="0.3">
      <c r="B12" s="102">
        <v>1</v>
      </c>
      <c r="C12" s="48" t="s">
        <v>13</v>
      </c>
      <c r="D12" s="47" t="s">
        <v>14</v>
      </c>
    </row>
    <row r="14" spans="1:11" x14ac:dyDescent="0.3">
      <c r="A14" s="4" t="s">
        <v>17</v>
      </c>
      <c r="C14" s="4"/>
      <c r="D14" s="4"/>
    </row>
    <row r="15" spans="1:11" x14ac:dyDescent="0.3">
      <c r="B15" s="101">
        <f>B25</f>
        <v>53687.091199999995</v>
      </c>
      <c r="C15" t="s">
        <v>10</v>
      </c>
      <c r="D15" t="s">
        <v>11</v>
      </c>
      <c r="F15" t="s">
        <v>250</v>
      </c>
    </row>
    <row r="16" spans="1:11" x14ac:dyDescent="0.3">
      <c r="B16" s="3">
        <f>B15/$J$7/$B$11</f>
        <v>1</v>
      </c>
      <c r="C16" t="s">
        <v>0</v>
      </c>
      <c r="D16" t="s">
        <v>16</v>
      </c>
    </row>
    <row r="17" spans="1:6" x14ac:dyDescent="0.3">
      <c r="B17" s="3">
        <f>B16*360</f>
        <v>360</v>
      </c>
      <c r="C17" t="s">
        <v>12</v>
      </c>
      <c r="D17" t="s">
        <v>16</v>
      </c>
    </row>
    <row r="18" spans="1:6" x14ac:dyDescent="0.3">
      <c r="B18" s="3">
        <f>B17/$B$12</f>
        <v>360</v>
      </c>
      <c r="C18" t="s">
        <v>12</v>
      </c>
      <c r="D18" t="s">
        <v>15</v>
      </c>
    </row>
    <row r="19" spans="1:6" x14ac:dyDescent="0.3">
      <c r="B19" s="3">
        <f>B15*H9/2^24</f>
        <v>51199.999999999993</v>
      </c>
      <c r="C19" t="s">
        <v>21</v>
      </c>
      <c r="D19" t="s">
        <v>251</v>
      </c>
    </row>
    <row r="20" spans="1:6" x14ac:dyDescent="0.3">
      <c r="B20" s="9">
        <f>B18/360</f>
        <v>1</v>
      </c>
      <c r="C20" s="4" t="s">
        <v>0</v>
      </c>
      <c r="D20" s="4" t="s">
        <v>15</v>
      </c>
    </row>
    <row r="21" spans="1:6" x14ac:dyDescent="0.3">
      <c r="B21" s="9"/>
      <c r="C21" s="4"/>
      <c r="D21" s="4"/>
    </row>
    <row r="22" spans="1:6" x14ac:dyDescent="0.3">
      <c r="A22" s="4" t="s">
        <v>242</v>
      </c>
      <c r="C22" s="4"/>
      <c r="D22" s="4"/>
    </row>
    <row r="23" spans="1:6" x14ac:dyDescent="0.3">
      <c r="B23" s="100">
        <f>B7/60</f>
        <v>1</v>
      </c>
      <c r="C23" t="s">
        <v>0</v>
      </c>
      <c r="D23" t="s">
        <v>16</v>
      </c>
      <c r="F23" t="s">
        <v>247</v>
      </c>
    </row>
    <row r="24" spans="1:6" x14ac:dyDescent="0.3">
      <c r="B24" s="3">
        <f>B23*360</f>
        <v>360</v>
      </c>
      <c r="C24" t="s">
        <v>12</v>
      </c>
      <c r="D24" t="s">
        <v>16</v>
      </c>
    </row>
    <row r="25" spans="1:6" x14ac:dyDescent="0.3">
      <c r="B25" s="8">
        <f>B23*$B$11*$J$7</f>
        <v>53687.091199999995</v>
      </c>
      <c r="C25" s="4" t="s">
        <v>10</v>
      </c>
      <c r="D25" t="s">
        <v>11</v>
      </c>
    </row>
    <row r="26" spans="1:6" x14ac:dyDescent="0.3">
      <c r="B26" s="8"/>
      <c r="C26" s="4"/>
    </row>
    <row r="27" spans="1:6" x14ac:dyDescent="0.3">
      <c r="A27" s="4" t="s">
        <v>18</v>
      </c>
      <c r="C27" s="4"/>
      <c r="D27" s="4"/>
    </row>
    <row r="28" spans="1:6" x14ac:dyDescent="0.3">
      <c r="A28" s="4"/>
      <c r="B28" s="100">
        <f>B23</f>
        <v>1</v>
      </c>
      <c r="C28" t="s">
        <v>0</v>
      </c>
      <c r="D28" t="s">
        <v>15</v>
      </c>
    </row>
    <row r="29" spans="1:6" x14ac:dyDescent="0.3">
      <c r="B29" s="3">
        <f>B28*360</f>
        <v>360</v>
      </c>
      <c r="C29" t="s">
        <v>12</v>
      </c>
      <c r="D29" t="s">
        <v>15</v>
      </c>
    </row>
    <row r="30" spans="1:6" x14ac:dyDescent="0.3">
      <c r="B30" s="3">
        <f>B28*B12</f>
        <v>1</v>
      </c>
      <c r="C30" t="s">
        <v>0</v>
      </c>
      <c r="D30" t="s">
        <v>16</v>
      </c>
    </row>
    <row r="31" spans="1:6" x14ac:dyDescent="0.3">
      <c r="B31" s="3">
        <f>B30*360</f>
        <v>360</v>
      </c>
      <c r="C31" t="s">
        <v>12</v>
      </c>
      <c r="D31" t="s">
        <v>16</v>
      </c>
    </row>
    <row r="32" spans="1:6" x14ac:dyDescent="0.3">
      <c r="B32" s="8">
        <f>B30*$B$11*$J$7</f>
        <v>53687.091199999995</v>
      </c>
      <c r="C32" s="4" t="s">
        <v>10</v>
      </c>
      <c r="D32" s="4" t="s">
        <v>11</v>
      </c>
    </row>
    <row r="34" spans="1:4" x14ac:dyDescent="0.3">
      <c r="A34" s="4" t="s">
        <v>244</v>
      </c>
    </row>
    <row r="35" spans="1:4" x14ac:dyDescent="0.3">
      <c r="B35" s="101">
        <f>B25</f>
        <v>53687.091199999995</v>
      </c>
      <c r="C35" t="s">
        <v>10</v>
      </c>
      <c r="D35" t="s">
        <v>11</v>
      </c>
    </row>
    <row r="36" spans="1:4" x14ac:dyDescent="0.3">
      <c r="B36" s="99">
        <v>1.5</v>
      </c>
      <c r="C36" t="s">
        <v>25</v>
      </c>
      <c r="D36" t="s">
        <v>26</v>
      </c>
    </row>
    <row r="37" spans="1:4" x14ac:dyDescent="0.3">
      <c r="B37" s="8">
        <f>B35*(2^17)/B36/H9</f>
        <v>293.20310074026662</v>
      </c>
      <c r="C37" s="4" t="s">
        <v>27</v>
      </c>
      <c r="D37" t="s">
        <v>28</v>
      </c>
    </row>
    <row r="38" spans="1:4" x14ac:dyDescent="0.3">
      <c r="B38">
        <f>B35^2/B37/256</f>
        <v>38400</v>
      </c>
      <c r="C38" t="s">
        <v>29</v>
      </c>
      <c r="D38" t="s">
        <v>30</v>
      </c>
    </row>
    <row r="39" spans="1:4" x14ac:dyDescent="0.3">
      <c r="B39">
        <f>B38/B8</f>
        <v>150</v>
      </c>
      <c r="C39" t="s">
        <v>32</v>
      </c>
      <c r="D39" t="s">
        <v>31</v>
      </c>
    </row>
    <row r="41" spans="1:4" x14ac:dyDescent="0.3">
      <c r="A41" s="4" t="s">
        <v>243</v>
      </c>
      <c r="C41" s="4"/>
      <c r="D41" s="4"/>
    </row>
    <row r="42" spans="1:4" x14ac:dyDescent="0.3">
      <c r="B42" s="101">
        <f>B15</f>
        <v>53687.091199999995</v>
      </c>
      <c r="C42" t="s">
        <v>10</v>
      </c>
      <c r="D42" t="s">
        <v>11</v>
      </c>
    </row>
    <row r="43" spans="1:4" x14ac:dyDescent="0.3">
      <c r="B43" s="8">
        <f>MIN((2^20-1),2^24/B42*B8/256)</f>
        <v>312.5</v>
      </c>
      <c r="C43" s="4" t="s">
        <v>245</v>
      </c>
      <c r="D43" t="s">
        <v>246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7"/>
  <sheetViews>
    <sheetView workbookViewId="0">
      <selection activeCell="C37" sqref="C37"/>
    </sheetView>
  </sheetViews>
  <sheetFormatPr baseColWidth="10" defaultRowHeight="14.4" x14ac:dyDescent="0.3"/>
  <cols>
    <col min="1" max="1" width="17" customWidth="1"/>
    <col min="2" max="2" width="22.88671875" style="31" customWidth="1"/>
    <col min="4" max="4" width="5.5546875" customWidth="1"/>
    <col min="5" max="5" width="14.44140625" customWidth="1"/>
    <col min="8" max="8" width="12.77734375" customWidth="1"/>
    <col min="258" max="258" width="22.88671875" customWidth="1"/>
    <col min="260" max="260" width="5.5546875" customWidth="1"/>
    <col min="261" max="261" width="14.44140625" customWidth="1"/>
    <col min="514" max="514" width="22.88671875" customWidth="1"/>
    <col min="516" max="516" width="5.5546875" customWidth="1"/>
    <col min="517" max="517" width="14.44140625" customWidth="1"/>
    <col min="770" max="770" width="22.88671875" customWidth="1"/>
    <col min="772" max="772" width="5.5546875" customWidth="1"/>
    <col min="773" max="773" width="14.44140625" customWidth="1"/>
    <col min="1026" max="1026" width="22.88671875" customWidth="1"/>
    <col min="1028" max="1028" width="5.5546875" customWidth="1"/>
    <col min="1029" max="1029" width="14.44140625" customWidth="1"/>
    <col min="1282" max="1282" width="22.88671875" customWidth="1"/>
    <col min="1284" max="1284" width="5.5546875" customWidth="1"/>
    <col min="1285" max="1285" width="14.44140625" customWidth="1"/>
    <col min="1538" max="1538" width="22.88671875" customWidth="1"/>
    <col min="1540" max="1540" width="5.5546875" customWidth="1"/>
    <col min="1541" max="1541" width="14.44140625" customWidth="1"/>
    <col min="1794" max="1794" width="22.88671875" customWidth="1"/>
    <col min="1796" max="1796" width="5.5546875" customWidth="1"/>
    <col min="1797" max="1797" width="14.44140625" customWidth="1"/>
    <col min="2050" max="2050" width="22.88671875" customWidth="1"/>
    <col min="2052" max="2052" width="5.5546875" customWidth="1"/>
    <col min="2053" max="2053" width="14.44140625" customWidth="1"/>
    <col min="2306" max="2306" width="22.88671875" customWidth="1"/>
    <col min="2308" max="2308" width="5.5546875" customWidth="1"/>
    <col min="2309" max="2309" width="14.44140625" customWidth="1"/>
    <col min="2562" max="2562" width="22.88671875" customWidth="1"/>
    <col min="2564" max="2564" width="5.5546875" customWidth="1"/>
    <col min="2565" max="2565" width="14.44140625" customWidth="1"/>
    <col min="2818" max="2818" width="22.88671875" customWidth="1"/>
    <col min="2820" max="2820" width="5.5546875" customWidth="1"/>
    <col min="2821" max="2821" width="14.44140625" customWidth="1"/>
    <col min="3074" max="3074" width="22.88671875" customWidth="1"/>
    <col min="3076" max="3076" width="5.5546875" customWidth="1"/>
    <col min="3077" max="3077" width="14.44140625" customWidth="1"/>
    <col min="3330" max="3330" width="22.88671875" customWidth="1"/>
    <col min="3332" max="3332" width="5.5546875" customWidth="1"/>
    <col min="3333" max="3333" width="14.44140625" customWidth="1"/>
    <col min="3586" max="3586" width="22.88671875" customWidth="1"/>
    <col min="3588" max="3588" width="5.5546875" customWidth="1"/>
    <col min="3589" max="3589" width="14.44140625" customWidth="1"/>
    <col min="3842" max="3842" width="22.88671875" customWidth="1"/>
    <col min="3844" max="3844" width="5.5546875" customWidth="1"/>
    <col min="3845" max="3845" width="14.44140625" customWidth="1"/>
    <col min="4098" max="4098" width="22.88671875" customWidth="1"/>
    <col min="4100" max="4100" width="5.5546875" customWidth="1"/>
    <col min="4101" max="4101" width="14.44140625" customWidth="1"/>
    <col min="4354" max="4354" width="22.88671875" customWidth="1"/>
    <col min="4356" max="4356" width="5.5546875" customWidth="1"/>
    <col min="4357" max="4357" width="14.44140625" customWidth="1"/>
    <col min="4610" max="4610" width="22.88671875" customWidth="1"/>
    <col min="4612" max="4612" width="5.5546875" customWidth="1"/>
    <col min="4613" max="4613" width="14.44140625" customWidth="1"/>
    <col min="4866" max="4866" width="22.88671875" customWidth="1"/>
    <col min="4868" max="4868" width="5.5546875" customWidth="1"/>
    <col min="4869" max="4869" width="14.44140625" customWidth="1"/>
    <col min="5122" max="5122" width="22.88671875" customWidth="1"/>
    <col min="5124" max="5124" width="5.5546875" customWidth="1"/>
    <col min="5125" max="5125" width="14.44140625" customWidth="1"/>
    <col min="5378" max="5378" width="22.88671875" customWidth="1"/>
    <col min="5380" max="5380" width="5.5546875" customWidth="1"/>
    <col min="5381" max="5381" width="14.44140625" customWidth="1"/>
    <col min="5634" max="5634" width="22.88671875" customWidth="1"/>
    <col min="5636" max="5636" width="5.5546875" customWidth="1"/>
    <col min="5637" max="5637" width="14.44140625" customWidth="1"/>
    <col min="5890" max="5890" width="22.88671875" customWidth="1"/>
    <col min="5892" max="5892" width="5.5546875" customWidth="1"/>
    <col min="5893" max="5893" width="14.44140625" customWidth="1"/>
    <col min="6146" max="6146" width="22.88671875" customWidth="1"/>
    <col min="6148" max="6148" width="5.5546875" customWidth="1"/>
    <col min="6149" max="6149" width="14.44140625" customWidth="1"/>
    <col min="6402" max="6402" width="22.88671875" customWidth="1"/>
    <col min="6404" max="6404" width="5.5546875" customWidth="1"/>
    <col min="6405" max="6405" width="14.44140625" customWidth="1"/>
    <col min="6658" max="6658" width="22.88671875" customWidth="1"/>
    <col min="6660" max="6660" width="5.5546875" customWidth="1"/>
    <col min="6661" max="6661" width="14.44140625" customWidth="1"/>
    <col min="6914" max="6914" width="22.88671875" customWidth="1"/>
    <col min="6916" max="6916" width="5.5546875" customWidth="1"/>
    <col min="6917" max="6917" width="14.44140625" customWidth="1"/>
    <col min="7170" max="7170" width="22.88671875" customWidth="1"/>
    <col min="7172" max="7172" width="5.5546875" customWidth="1"/>
    <col min="7173" max="7173" width="14.44140625" customWidth="1"/>
    <col min="7426" max="7426" width="22.88671875" customWidth="1"/>
    <col min="7428" max="7428" width="5.5546875" customWidth="1"/>
    <col min="7429" max="7429" width="14.44140625" customWidth="1"/>
    <col min="7682" max="7682" width="22.88671875" customWidth="1"/>
    <col min="7684" max="7684" width="5.5546875" customWidth="1"/>
    <col min="7685" max="7685" width="14.44140625" customWidth="1"/>
    <col min="7938" max="7938" width="22.88671875" customWidth="1"/>
    <col min="7940" max="7940" width="5.5546875" customWidth="1"/>
    <col min="7941" max="7941" width="14.44140625" customWidth="1"/>
    <col min="8194" max="8194" width="22.88671875" customWidth="1"/>
    <col min="8196" max="8196" width="5.5546875" customWidth="1"/>
    <col min="8197" max="8197" width="14.44140625" customWidth="1"/>
    <col min="8450" max="8450" width="22.88671875" customWidth="1"/>
    <col min="8452" max="8452" width="5.5546875" customWidth="1"/>
    <col min="8453" max="8453" width="14.44140625" customWidth="1"/>
    <col min="8706" max="8706" width="22.88671875" customWidth="1"/>
    <col min="8708" max="8708" width="5.5546875" customWidth="1"/>
    <col min="8709" max="8709" width="14.44140625" customWidth="1"/>
    <col min="8962" max="8962" width="22.88671875" customWidth="1"/>
    <col min="8964" max="8964" width="5.5546875" customWidth="1"/>
    <col min="8965" max="8965" width="14.44140625" customWidth="1"/>
    <col min="9218" max="9218" width="22.88671875" customWidth="1"/>
    <col min="9220" max="9220" width="5.5546875" customWidth="1"/>
    <col min="9221" max="9221" width="14.44140625" customWidth="1"/>
    <col min="9474" max="9474" width="22.88671875" customWidth="1"/>
    <col min="9476" max="9476" width="5.5546875" customWidth="1"/>
    <col min="9477" max="9477" width="14.44140625" customWidth="1"/>
    <col min="9730" max="9730" width="22.88671875" customWidth="1"/>
    <col min="9732" max="9732" width="5.5546875" customWidth="1"/>
    <col min="9733" max="9733" width="14.44140625" customWidth="1"/>
    <col min="9986" max="9986" width="22.88671875" customWidth="1"/>
    <col min="9988" max="9988" width="5.5546875" customWidth="1"/>
    <col min="9989" max="9989" width="14.44140625" customWidth="1"/>
    <col min="10242" max="10242" width="22.88671875" customWidth="1"/>
    <col min="10244" max="10244" width="5.5546875" customWidth="1"/>
    <col min="10245" max="10245" width="14.44140625" customWidth="1"/>
    <col min="10498" max="10498" width="22.88671875" customWidth="1"/>
    <col min="10500" max="10500" width="5.5546875" customWidth="1"/>
    <col min="10501" max="10501" width="14.44140625" customWidth="1"/>
    <col min="10754" max="10754" width="22.88671875" customWidth="1"/>
    <col min="10756" max="10756" width="5.5546875" customWidth="1"/>
    <col min="10757" max="10757" width="14.44140625" customWidth="1"/>
    <col min="11010" max="11010" width="22.88671875" customWidth="1"/>
    <col min="11012" max="11012" width="5.5546875" customWidth="1"/>
    <col min="11013" max="11013" width="14.44140625" customWidth="1"/>
    <col min="11266" max="11266" width="22.88671875" customWidth="1"/>
    <col min="11268" max="11268" width="5.5546875" customWidth="1"/>
    <col min="11269" max="11269" width="14.44140625" customWidth="1"/>
    <col min="11522" max="11522" width="22.88671875" customWidth="1"/>
    <col min="11524" max="11524" width="5.5546875" customWidth="1"/>
    <col min="11525" max="11525" width="14.44140625" customWidth="1"/>
    <col min="11778" max="11778" width="22.88671875" customWidth="1"/>
    <col min="11780" max="11780" width="5.5546875" customWidth="1"/>
    <col min="11781" max="11781" width="14.44140625" customWidth="1"/>
    <col min="12034" max="12034" width="22.88671875" customWidth="1"/>
    <col min="12036" max="12036" width="5.5546875" customWidth="1"/>
    <col min="12037" max="12037" width="14.44140625" customWidth="1"/>
    <col min="12290" max="12290" width="22.88671875" customWidth="1"/>
    <col min="12292" max="12292" width="5.5546875" customWidth="1"/>
    <col min="12293" max="12293" width="14.44140625" customWidth="1"/>
    <col min="12546" max="12546" width="22.88671875" customWidth="1"/>
    <col min="12548" max="12548" width="5.5546875" customWidth="1"/>
    <col min="12549" max="12549" width="14.44140625" customWidth="1"/>
    <col min="12802" max="12802" width="22.88671875" customWidth="1"/>
    <col min="12804" max="12804" width="5.5546875" customWidth="1"/>
    <col min="12805" max="12805" width="14.44140625" customWidth="1"/>
    <col min="13058" max="13058" width="22.88671875" customWidth="1"/>
    <col min="13060" max="13060" width="5.5546875" customWidth="1"/>
    <col min="13061" max="13061" width="14.44140625" customWidth="1"/>
    <col min="13314" max="13314" width="22.88671875" customWidth="1"/>
    <col min="13316" max="13316" width="5.5546875" customWidth="1"/>
    <col min="13317" max="13317" width="14.44140625" customWidth="1"/>
    <col min="13570" max="13570" width="22.88671875" customWidth="1"/>
    <col min="13572" max="13572" width="5.5546875" customWidth="1"/>
    <col min="13573" max="13573" width="14.44140625" customWidth="1"/>
    <col min="13826" max="13826" width="22.88671875" customWidth="1"/>
    <col min="13828" max="13828" width="5.5546875" customWidth="1"/>
    <col min="13829" max="13829" width="14.44140625" customWidth="1"/>
    <col min="14082" max="14082" width="22.88671875" customWidth="1"/>
    <col min="14084" max="14084" width="5.5546875" customWidth="1"/>
    <col min="14085" max="14085" width="14.44140625" customWidth="1"/>
    <col min="14338" max="14338" width="22.88671875" customWidth="1"/>
    <col min="14340" max="14340" width="5.5546875" customWidth="1"/>
    <col min="14341" max="14341" width="14.44140625" customWidth="1"/>
    <col min="14594" max="14594" width="22.88671875" customWidth="1"/>
    <col min="14596" max="14596" width="5.5546875" customWidth="1"/>
    <col min="14597" max="14597" width="14.44140625" customWidth="1"/>
    <col min="14850" max="14850" width="22.88671875" customWidth="1"/>
    <col min="14852" max="14852" width="5.5546875" customWidth="1"/>
    <col min="14853" max="14853" width="14.44140625" customWidth="1"/>
    <col min="15106" max="15106" width="22.88671875" customWidth="1"/>
    <col min="15108" max="15108" width="5.5546875" customWidth="1"/>
    <col min="15109" max="15109" width="14.44140625" customWidth="1"/>
    <col min="15362" max="15362" width="22.88671875" customWidth="1"/>
    <col min="15364" max="15364" width="5.5546875" customWidth="1"/>
    <col min="15365" max="15365" width="14.44140625" customWidth="1"/>
    <col min="15618" max="15618" width="22.88671875" customWidth="1"/>
    <col min="15620" max="15620" width="5.5546875" customWidth="1"/>
    <col min="15621" max="15621" width="14.44140625" customWidth="1"/>
    <col min="15874" max="15874" width="22.88671875" customWidth="1"/>
    <col min="15876" max="15876" width="5.5546875" customWidth="1"/>
    <col min="15877" max="15877" width="14.44140625" customWidth="1"/>
    <col min="16130" max="16130" width="22.88671875" customWidth="1"/>
    <col min="16132" max="16132" width="5.5546875" customWidth="1"/>
    <col min="16133" max="16133" width="14.44140625" customWidth="1"/>
  </cols>
  <sheetData>
    <row r="1" spans="1:11" ht="18" x14ac:dyDescent="0.35">
      <c r="A1" s="6" t="s">
        <v>158</v>
      </c>
    </row>
    <row r="3" spans="1:11" x14ac:dyDescent="0.3">
      <c r="A3" s="4" t="s">
        <v>34</v>
      </c>
      <c r="B3" s="33" t="s">
        <v>168</v>
      </c>
      <c r="C3" s="33"/>
      <c r="D3" s="33"/>
      <c r="E3" s="33"/>
      <c r="F3" s="33"/>
      <c r="G3" s="33"/>
      <c r="H3" s="33"/>
      <c r="I3" s="33"/>
      <c r="J3" s="33"/>
      <c r="K3" s="33"/>
    </row>
    <row r="4" spans="1:11" x14ac:dyDescent="0.3">
      <c r="A4" s="4"/>
      <c r="B4" s="77" t="s">
        <v>218</v>
      </c>
      <c r="C4" s="77"/>
      <c r="D4" s="77"/>
      <c r="E4" s="77"/>
      <c r="F4" s="77"/>
      <c r="G4" s="77"/>
      <c r="H4" s="77"/>
      <c r="I4" s="77"/>
      <c r="J4" s="77"/>
      <c r="K4" s="77"/>
    </row>
    <row r="5" spans="1:11" x14ac:dyDescent="0.3">
      <c r="A5" s="4"/>
      <c r="B5" s="77" t="s">
        <v>221</v>
      </c>
      <c r="C5" s="77"/>
      <c r="D5" s="77"/>
      <c r="E5" s="77"/>
      <c r="F5" s="77"/>
      <c r="G5" s="77"/>
      <c r="H5" s="77"/>
      <c r="I5" s="77"/>
      <c r="J5" s="77"/>
      <c r="K5" s="77"/>
    </row>
    <row r="6" spans="1:11" x14ac:dyDescent="0.3">
      <c r="A6" s="4"/>
      <c r="B6" s="78" t="s">
        <v>219</v>
      </c>
      <c r="C6" s="78"/>
      <c r="D6" s="78"/>
      <c r="E6" s="78"/>
      <c r="F6" s="78"/>
      <c r="G6" s="78"/>
      <c r="H6" s="78"/>
      <c r="I6" s="78"/>
      <c r="J6" s="78"/>
      <c r="K6" s="78"/>
    </row>
    <row r="8" spans="1:11" x14ac:dyDescent="0.3">
      <c r="A8" s="4" t="s">
        <v>23</v>
      </c>
    </row>
    <row r="9" spans="1:11" x14ac:dyDescent="0.3">
      <c r="A9" s="4"/>
      <c r="B9" s="31" t="s">
        <v>79</v>
      </c>
      <c r="C9" s="79">
        <v>16</v>
      </c>
      <c r="E9" s="47" t="s">
        <v>149</v>
      </c>
    </row>
    <row r="10" spans="1:11" x14ac:dyDescent="0.3">
      <c r="B10" s="31" t="s">
        <v>80</v>
      </c>
      <c r="C10">
        <f>1/(1000000*C9)</f>
        <v>6.2499999999999997E-8</v>
      </c>
    </row>
    <row r="11" spans="1:11" x14ac:dyDescent="0.3">
      <c r="B11" s="31" t="s">
        <v>81</v>
      </c>
      <c r="C11" s="80">
        <v>36</v>
      </c>
      <c r="E11" t="s">
        <v>147</v>
      </c>
    </row>
    <row r="12" spans="1:11" x14ac:dyDescent="0.3">
      <c r="B12" s="31" t="s">
        <v>82</v>
      </c>
      <c r="C12" s="81">
        <v>2</v>
      </c>
      <c r="E12" t="s">
        <v>157</v>
      </c>
    </row>
    <row r="13" spans="1:11" x14ac:dyDescent="0.3">
      <c r="B13" s="31" t="s">
        <v>169</v>
      </c>
      <c r="C13" s="92">
        <f>C10*16*(1.5^C12)</f>
        <v>2.2500000000000001E-6</v>
      </c>
      <c r="E13" t="s">
        <v>177</v>
      </c>
    </row>
    <row r="14" spans="1:11" x14ac:dyDescent="0.3">
      <c r="A14" s="4" t="s">
        <v>167</v>
      </c>
      <c r="C14" s="34"/>
    </row>
    <row r="15" spans="1:11" x14ac:dyDescent="0.3">
      <c r="B15" s="31" t="s">
        <v>83</v>
      </c>
      <c r="C15" s="82">
        <v>7.4999999999999997E-3</v>
      </c>
      <c r="D15" s="34"/>
      <c r="E15" t="s">
        <v>148</v>
      </c>
    </row>
    <row r="16" spans="1:11" x14ac:dyDescent="0.3">
      <c r="B16" s="31" t="s">
        <v>84</v>
      </c>
      <c r="C16" s="83">
        <v>4.5</v>
      </c>
    </row>
    <row r="17" spans="1:10" x14ac:dyDescent="0.3">
      <c r="B17" s="31" t="s">
        <v>85</v>
      </c>
      <c r="C17" s="81">
        <v>2</v>
      </c>
      <c r="E17" t="s">
        <v>86</v>
      </c>
    </row>
    <row r="18" spans="1:10" x14ac:dyDescent="0.3">
      <c r="B18" s="31" t="s">
        <v>87</v>
      </c>
      <c r="C18" s="59">
        <f>C17/SQRT(2)</f>
        <v>1.4142135623730949</v>
      </c>
    </row>
    <row r="19" spans="1:10" x14ac:dyDescent="0.3">
      <c r="A19" s="4" t="s">
        <v>170</v>
      </c>
      <c r="C19" s="59"/>
    </row>
    <row r="20" spans="1:10" x14ac:dyDescent="0.3">
      <c r="B20" s="31" t="s">
        <v>88</v>
      </c>
      <c r="C20" s="99">
        <v>5</v>
      </c>
      <c r="E20" t="s">
        <v>220</v>
      </c>
    </row>
    <row r="21" spans="1:10" x14ac:dyDescent="0.3">
      <c r="B21" s="31" t="s">
        <v>89</v>
      </c>
      <c r="C21" s="92">
        <f>(12+32*C20)*C10</f>
        <v>1.0749999999999999E-5</v>
      </c>
      <c r="E21" t="s">
        <v>176</v>
      </c>
    </row>
    <row r="23" spans="1:10" x14ac:dyDescent="0.3">
      <c r="B23" s="31" t="s">
        <v>90</v>
      </c>
      <c r="C23" s="35">
        <f>C11*C13/C15</f>
        <v>1.0800000000000001E-2</v>
      </c>
      <c r="E23" t="s">
        <v>150</v>
      </c>
    </row>
    <row r="24" spans="1:10" x14ac:dyDescent="0.3">
      <c r="B24" s="31" t="s">
        <v>91</v>
      </c>
      <c r="C24" s="35">
        <f>C16*C17*2*C21/C15</f>
        <v>2.58E-2</v>
      </c>
      <c r="E24" t="s">
        <v>151</v>
      </c>
    </row>
    <row r="26" spans="1:10" x14ac:dyDescent="0.3">
      <c r="B26" s="31" t="s">
        <v>92</v>
      </c>
      <c r="C26" s="99">
        <v>31</v>
      </c>
      <c r="E26" t="s">
        <v>175</v>
      </c>
    </row>
    <row r="27" spans="1:10" x14ac:dyDescent="0.3">
      <c r="B27" s="31" t="s">
        <v>100</v>
      </c>
      <c r="C27" s="36" t="str">
        <f>IF(C26&lt;16,"Current scaler is quite small - values above 16 are best for good microstepping","OK")</f>
        <v>OK</v>
      </c>
    </row>
    <row r="28" spans="1:10" x14ac:dyDescent="0.3">
      <c r="A28" s="55" t="s">
        <v>171</v>
      </c>
      <c r="B28" s="56"/>
      <c r="C28" s="57"/>
      <c r="D28" s="58"/>
      <c r="E28" s="58"/>
      <c r="F28" s="58"/>
      <c r="G28" s="58"/>
      <c r="H28" s="58"/>
    </row>
    <row r="29" spans="1:10" x14ac:dyDescent="0.3">
      <c r="B29" s="19" t="s">
        <v>93</v>
      </c>
      <c r="C29" s="54">
        <f>MAX(0.5+(C23+C24)*2*248*(C26+1)/C17/32-8,-2)</f>
        <v>1.5768000000000004</v>
      </c>
      <c r="E29" t="s">
        <v>190</v>
      </c>
      <c r="J29" t="s">
        <v>94</v>
      </c>
    </row>
    <row r="30" spans="1:10" ht="15" thickBot="1" x14ac:dyDescent="0.35">
      <c r="J30" t="s">
        <v>95</v>
      </c>
    </row>
    <row r="31" spans="1:10" x14ac:dyDescent="0.3">
      <c r="A31" s="32" t="s">
        <v>152</v>
      </c>
      <c r="C31" s="37" t="s">
        <v>96</v>
      </c>
      <c r="F31" s="84" t="s">
        <v>97</v>
      </c>
      <c r="G31" s="85"/>
      <c r="H31" s="86"/>
    </row>
    <row r="32" spans="1:10" x14ac:dyDescent="0.3">
      <c r="B32" s="50" t="s">
        <v>155</v>
      </c>
      <c r="C32" s="38">
        <f>MAX(MIN(C29,8),1)</f>
        <v>1.5768000000000004</v>
      </c>
      <c r="E32" t="s">
        <v>98</v>
      </c>
      <c r="F32" s="87">
        <f>C32-1</f>
        <v>0.57680000000000042</v>
      </c>
      <c r="G32" s="72" t="s">
        <v>153</v>
      </c>
      <c r="H32" s="88"/>
      <c r="I32" t="s">
        <v>193</v>
      </c>
    </row>
    <row r="33" spans="1:9" ht="15" thickBot="1" x14ac:dyDescent="0.35">
      <c r="B33" s="50" t="s">
        <v>156</v>
      </c>
      <c r="C33" s="38">
        <f>MIN(C29-C32,12)</f>
        <v>0</v>
      </c>
      <c r="E33" t="s">
        <v>99</v>
      </c>
      <c r="F33" s="89">
        <f>C33+3</f>
        <v>3</v>
      </c>
      <c r="G33" s="90" t="s">
        <v>154</v>
      </c>
      <c r="H33" s="91"/>
      <c r="I33" t="s">
        <v>194</v>
      </c>
    </row>
    <row r="35" spans="1:9" x14ac:dyDescent="0.3">
      <c r="B35" s="31" t="s">
        <v>100</v>
      </c>
      <c r="C35" s="36" t="str">
        <f>IF(C29&gt;20,"Attention: Motor requires very high Hysteresis setting  - try with reduced setting, reduce tBLANK, reduce sense resistor valule, increase fCLK, decrease VM or use classic const_toff_chopper mode", IF(C29&gt;15, "Attention: Result is large, use with CS reduced to maximum 30, or try smaller value of 16","OK"))</f>
        <v>OK</v>
      </c>
    </row>
    <row r="36" spans="1:9" x14ac:dyDescent="0.3">
      <c r="C36" s="36"/>
    </row>
    <row r="37" spans="1:9" x14ac:dyDescent="0.3">
      <c r="B37" s="31" t="s">
        <v>181</v>
      </c>
      <c r="C37" s="49">
        <f>1/(2*C21+2*C13)/1000</f>
        <v>38.46153846153846</v>
      </c>
      <c r="E37" t="s">
        <v>182</v>
      </c>
    </row>
    <row r="38" spans="1:9" x14ac:dyDescent="0.3">
      <c r="B38" s="31" t="s">
        <v>100</v>
      </c>
      <c r="C38" s="36" t="str">
        <f>IF(C37&gt;50,"Attention: Motor frequency might get quite high - work with increased hysteresis setting and measure actual frequency, or use ChopSync",IF(C37&lt;20,"The chopper frequency is low and might become audible - increase slow decay time tOFF","OK"))</f>
        <v>OK</v>
      </c>
      <c r="H38" s="21"/>
    </row>
    <row r="40" spans="1:9" x14ac:dyDescent="0.3">
      <c r="B40" s="31" t="s">
        <v>101</v>
      </c>
      <c r="C40" s="3">
        <f>C16*C17/SQRT(2)</f>
        <v>6.3639610306789276</v>
      </c>
      <c r="E40" t="s">
        <v>102</v>
      </c>
    </row>
    <row r="41" spans="1:9" x14ac:dyDescent="0.3">
      <c r="A41" s="4" t="s">
        <v>172</v>
      </c>
      <c r="C41" s="3"/>
    </row>
    <row r="42" spans="1:9" x14ac:dyDescent="0.3">
      <c r="B42" s="31" t="s">
        <v>103</v>
      </c>
      <c r="C42" s="8">
        <f>20*C40</f>
        <v>127.27922061357856</v>
      </c>
      <c r="E42" s="39" t="s">
        <v>104</v>
      </c>
    </row>
    <row r="43" spans="1:9" x14ac:dyDescent="0.3">
      <c r="B43" s="31" t="s">
        <v>105</v>
      </c>
      <c r="C43" s="8">
        <f>C40*2</f>
        <v>12.727922061357855</v>
      </c>
      <c r="E43" t="s">
        <v>106</v>
      </c>
    </row>
    <row r="44" spans="1:9" x14ac:dyDescent="0.3">
      <c r="B44"/>
    </row>
    <row r="45" spans="1:9" ht="15" thickBot="1" x14ac:dyDescent="0.35">
      <c r="A45" s="4" t="s">
        <v>173</v>
      </c>
    </row>
    <row r="46" spans="1:9" x14ac:dyDescent="0.3">
      <c r="B46" s="95" t="s">
        <v>222</v>
      </c>
      <c r="C46" s="93">
        <f>(C26+1)/32/C17*0.32-0.02</f>
        <v>0.14000000000000001</v>
      </c>
      <c r="D46" s="96" t="s">
        <v>107</v>
      </c>
      <c r="E46" t="s">
        <v>174</v>
      </c>
    </row>
    <row r="47" spans="1:9" ht="15" thickBot="1" x14ac:dyDescent="0.35">
      <c r="B47" s="97" t="s">
        <v>223</v>
      </c>
      <c r="C47" s="94">
        <f>(C26+1)/32/C17*0.18-0.02</f>
        <v>6.9999999999999993E-2</v>
      </c>
      <c r="D47" s="98" t="s">
        <v>107</v>
      </c>
    </row>
  </sheetData>
  <conditionalFormatting sqref="C42">
    <cfRule type="cellIs" dxfId="11" priority="2" stopIfTrue="1" operator="lessThan">
      <formula>$C$11</formula>
    </cfRule>
  </conditionalFormatting>
  <conditionalFormatting sqref="C43">
    <cfRule type="cellIs" dxfId="10" priority="1" stopIfTrue="1" operator="greaterThan">
      <formula>$C$11</formula>
    </cfRule>
  </conditionalFormatting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7"/>
  <sheetViews>
    <sheetView topLeftCell="A16" workbookViewId="0">
      <selection activeCell="C8" sqref="C8"/>
    </sheetView>
  </sheetViews>
  <sheetFormatPr baseColWidth="10" defaultRowHeight="14.4" x14ac:dyDescent="0.3"/>
  <cols>
    <col min="1" max="1" width="39.88671875" customWidth="1"/>
    <col min="2" max="2" width="23.109375" customWidth="1"/>
    <col min="3" max="3" width="16.88671875" customWidth="1"/>
    <col min="4" max="4" width="17.44140625" customWidth="1"/>
    <col min="5" max="5" width="17.109375" customWidth="1"/>
    <col min="257" max="257" width="39.88671875" customWidth="1"/>
    <col min="258" max="258" width="23.109375" customWidth="1"/>
    <col min="259" max="259" width="16.88671875" customWidth="1"/>
    <col min="260" max="260" width="17.44140625" customWidth="1"/>
    <col min="261" max="261" width="17.109375" customWidth="1"/>
    <col min="513" max="513" width="39.88671875" customWidth="1"/>
    <col min="514" max="514" width="23.109375" customWidth="1"/>
    <col min="515" max="515" width="16.88671875" customWidth="1"/>
    <col min="516" max="516" width="17.44140625" customWidth="1"/>
    <col min="517" max="517" width="17.109375" customWidth="1"/>
    <col min="769" max="769" width="39.88671875" customWidth="1"/>
    <col min="770" max="770" width="23.109375" customWidth="1"/>
    <col min="771" max="771" width="16.88671875" customWidth="1"/>
    <col min="772" max="772" width="17.44140625" customWidth="1"/>
    <col min="773" max="773" width="17.109375" customWidth="1"/>
    <col min="1025" max="1025" width="39.88671875" customWidth="1"/>
    <col min="1026" max="1026" width="23.109375" customWidth="1"/>
    <col min="1027" max="1027" width="16.88671875" customWidth="1"/>
    <col min="1028" max="1028" width="17.44140625" customWidth="1"/>
    <col min="1029" max="1029" width="17.109375" customWidth="1"/>
    <col min="1281" max="1281" width="39.88671875" customWidth="1"/>
    <col min="1282" max="1282" width="23.109375" customWidth="1"/>
    <col min="1283" max="1283" width="16.88671875" customWidth="1"/>
    <col min="1284" max="1284" width="17.44140625" customWidth="1"/>
    <col min="1285" max="1285" width="17.109375" customWidth="1"/>
    <col min="1537" max="1537" width="39.88671875" customWidth="1"/>
    <col min="1538" max="1538" width="23.109375" customWidth="1"/>
    <col min="1539" max="1539" width="16.88671875" customWidth="1"/>
    <col min="1540" max="1540" width="17.44140625" customWidth="1"/>
    <col min="1541" max="1541" width="17.109375" customWidth="1"/>
    <col min="1793" max="1793" width="39.88671875" customWidth="1"/>
    <col min="1794" max="1794" width="23.109375" customWidth="1"/>
    <col min="1795" max="1795" width="16.88671875" customWidth="1"/>
    <col min="1796" max="1796" width="17.44140625" customWidth="1"/>
    <col min="1797" max="1797" width="17.109375" customWidth="1"/>
    <col min="2049" max="2049" width="39.88671875" customWidth="1"/>
    <col min="2050" max="2050" width="23.109375" customWidth="1"/>
    <col min="2051" max="2051" width="16.88671875" customWidth="1"/>
    <col min="2052" max="2052" width="17.44140625" customWidth="1"/>
    <col min="2053" max="2053" width="17.109375" customWidth="1"/>
    <col min="2305" max="2305" width="39.88671875" customWidth="1"/>
    <col min="2306" max="2306" width="23.109375" customWidth="1"/>
    <col min="2307" max="2307" width="16.88671875" customWidth="1"/>
    <col min="2308" max="2308" width="17.44140625" customWidth="1"/>
    <col min="2309" max="2309" width="17.109375" customWidth="1"/>
    <col min="2561" max="2561" width="39.88671875" customWidth="1"/>
    <col min="2562" max="2562" width="23.109375" customWidth="1"/>
    <col min="2563" max="2563" width="16.88671875" customWidth="1"/>
    <col min="2564" max="2564" width="17.44140625" customWidth="1"/>
    <col min="2565" max="2565" width="17.109375" customWidth="1"/>
    <col min="2817" max="2817" width="39.88671875" customWidth="1"/>
    <col min="2818" max="2818" width="23.109375" customWidth="1"/>
    <col min="2819" max="2819" width="16.88671875" customWidth="1"/>
    <col min="2820" max="2820" width="17.44140625" customWidth="1"/>
    <col min="2821" max="2821" width="17.109375" customWidth="1"/>
    <col min="3073" max="3073" width="39.88671875" customWidth="1"/>
    <col min="3074" max="3074" width="23.109375" customWidth="1"/>
    <col min="3075" max="3075" width="16.88671875" customWidth="1"/>
    <col min="3076" max="3076" width="17.44140625" customWidth="1"/>
    <col min="3077" max="3077" width="17.109375" customWidth="1"/>
    <col min="3329" max="3329" width="39.88671875" customWidth="1"/>
    <col min="3330" max="3330" width="23.109375" customWidth="1"/>
    <col min="3331" max="3331" width="16.88671875" customWidth="1"/>
    <col min="3332" max="3332" width="17.44140625" customWidth="1"/>
    <col min="3333" max="3333" width="17.109375" customWidth="1"/>
    <col min="3585" max="3585" width="39.88671875" customWidth="1"/>
    <col min="3586" max="3586" width="23.109375" customWidth="1"/>
    <col min="3587" max="3587" width="16.88671875" customWidth="1"/>
    <col min="3588" max="3588" width="17.44140625" customWidth="1"/>
    <col min="3589" max="3589" width="17.109375" customWidth="1"/>
    <col min="3841" max="3841" width="39.88671875" customWidth="1"/>
    <col min="3842" max="3842" width="23.109375" customWidth="1"/>
    <col min="3843" max="3843" width="16.88671875" customWidth="1"/>
    <col min="3844" max="3844" width="17.44140625" customWidth="1"/>
    <col min="3845" max="3845" width="17.109375" customWidth="1"/>
    <col min="4097" max="4097" width="39.88671875" customWidth="1"/>
    <col min="4098" max="4098" width="23.109375" customWidth="1"/>
    <col min="4099" max="4099" width="16.88671875" customWidth="1"/>
    <col min="4100" max="4100" width="17.44140625" customWidth="1"/>
    <col min="4101" max="4101" width="17.109375" customWidth="1"/>
    <col min="4353" max="4353" width="39.88671875" customWidth="1"/>
    <col min="4354" max="4354" width="23.109375" customWidth="1"/>
    <col min="4355" max="4355" width="16.88671875" customWidth="1"/>
    <col min="4356" max="4356" width="17.44140625" customWidth="1"/>
    <col min="4357" max="4357" width="17.109375" customWidth="1"/>
    <col min="4609" max="4609" width="39.88671875" customWidth="1"/>
    <col min="4610" max="4610" width="23.109375" customWidth="1"/>
    <col min="4611" max="4611" width="16.88671875" customWidth="1"/>
    <col min="4612" max="4612" width="17.44140625" customWidth="1"/>
    <col min="4613" max="4613" width="17.109375" customWidth="1"/>
    <col min="4865" max="4865" width="39.88671875" customWidth="1"/>
    <col min="4866" max="4866" width="23.109375" customWidth="1"/>
    <col min="4867" max="4867" width="16.88671875" customWidth="1"/>
    <col min="4868" max="4868" width="17.44140625" customWidth="1"/>
    <col min="4869" max="4869" width="17.109375" customWidth="1"/>
    <col min="5121" max="5121" width="39.88671875" customWidth="1"/>
    <col min="5122" max="5122" width="23.109375" customWidth="1"/>
    <col min="5123" max="5123" width="16.88671875" customWidth="1"/>
    <col min="5124" max="5124" width="17.44140625" customWidth="1"/>
    <col min="5125" max="5125" width="17.109375" customWidth="1"/>
    <col min="5377" max="5377" width="39.88671875" customWidth="1"/>
    <col min="5378" max="5378" width="23.109375" customWidth="1"/>
    <col min="5379" max="5379" width="16.88671875" customWidth="1"/>
    <col min="5380" max="5380" width="17.44140625" customWidth="1"/>
    <col min="5381" max="5381" width="17.109375" customWidth="1"/>
    <col min="5633" max="5633" width="39.88671875" customWidth="1"/>
    <col min="5634" max="5634" width="23.109375" customWidth="1"/>
    <col min="5635" max="5635" width="16.88671875" customWidth="1"/>
    <col min="5636" max="5636" width="17.44140625" customWidth="1"/>
    <col min="5637" max="5637" width="17.109375" customWidth="1"/>
    <col min="5889" max="5889" width="39.88671875" customWidth="1"/>
    <col min="5890" max="5890" width="23.109375" customWidth="1"/>
    <col min="5891" max="5891" width="16.88671875" customWidth="1"/>
    <col min="5892" max="5892" width="17.44140625" customWidth="1"/>
    <col min="5893" max="5893" width="17.109375" customWidth="1"/>
    <col min="6145" max="6145" width="39.88671875" customWidth="1"/>
    <col min="6146" max="6146" width="23.109375" customWidth="1"/>
    <col min="6147" max="6147" width="16.88671875" customWidth="1"/>
    <col min="6148" max="6148" width="17.44140625" customWidth="1"/>
    <col min="6149" max="6149" width="17.109375" customWidth="1"/>
    <col min="6401" max="6401" width="39.88671875" customWidth="1"/>
    <col min="6402" max="6402" width="23.109375" customWidth="1"/>
    <col min="6403" max="6403" width="16.88671875" customWidth="1"/>
    <col min="6404" max="6404" width="17.44140625" customWidth="1"/>
    <col min="6405" max="6405" width="17.109375" customWidth="1"/>
    <col min="6657" max="6657" width="39.88671875" customWidth="1"/>
    <col min="6658" max="6658" width="23.109375" customWidth="1"/>
    <col min="6659" max="6659" width="16.88671875" customWidth="1"/>
    <col min="6660" max="6660" width="17.44140625" customWidth="1"/>
    <col min="6661" max="6661" width="17.109375" customWidth="1"/>
    <col min="6913" max="6913" width="39.88671875" customWidth="1"/>
    <col min="6914" max="6914" width="23.109375" customWidth="1"/>
    <col min="6915" max="6915" width="16.88671875" customWidth="1"/>
    <col min="6916" max="6916" width="17.44140625" customWidth="1"/>
    <col min="6917" max="6917" width="17.109375" customWidth="1"/>
    <col min="7169" max="7169" width="39.88671875" customWidth="1"/>
    <col min="7170" max="7170" width="23.109375" customWidth="1"/>
    <col min="7171" max="7171" width="16.88671875" customWidth="1"/>
    <col min="7172" max="7172" width="17.44140625" customWidth="1"/>
    <col min="7173" max="7173" width="17.109375" customWidth="1"/>
    <col min="7425" max="7425" width="39.88671875" customWidth="1"/>
    <col min="7426" max="7426" width="23.109375" customWidth="1"/>
    <col min="7427" max="7427" width="16.88671875" customWidth="1"/>
    <col min="7428" max="7428" width="17.44140625" customWidth="1"/>
    <col min="7429" max="7429" width="17.109375" customWidth="1"/>
    <col min="7681" max="7681" width="39.88671875" customWidth="1"/>
    <col min="7682" max="7682" width="23.109375" customWidth="1"/>
    <col min="7683" max="7683" width="16.88671875" customWidth="1"/>
    <col min="7684" max="7684" width="17.44140625" customWidth="1"/>
    <col min="7685" max="7685" width="17.109375" customWidth="1"/>
    <col min="7937" max="7937" width="39.88671875" customWidth="1"/>
    <col min="7938" max="7938" width="23.109375" customWidth="1"/>
    <col min="7939" max="7939" width="16.88671875" customWidth="1"/>
    <col min="7940" max="7940" width="17.44140625" customWidth="1"/>
    <col min="7941" max="7941" width="17.109375" customWidth="1"/>
    <col min="8193" max="8193" width="39.88671875" customWidth="1"/>
    <col min="8194" max="8194" width="23.109375" customWidth="1"/>
    <col min="8195" max="8195" width="16.88671875" customWidth="1"/>
    <col min="8196" max="8196" width="17.44140625" customWidth="1"/>
    <col min="8197" max="8197" width="17.109375" customWidth="1"/>
    <col min="8449" max="8449" width="39.88671875" customWidth="1"/>
    <col min="8450" max="8450" width="23.109375" customWidth="1"/>
    <col min="8451" max="8451" width="16.88671875" customWidth="1"/>
    <col min="8452" max="8452" width="17.44140625" customWidth="1"/>
    <col min="8453" max="8453" width="17.109375" customWidth="1"/>
    <col min="8705" max="8705" width="39.88671875" customWidth="1"/>
    <col min="8706" max="8706" width="23.109375" customWidth="1"/>
    <col min="8707" max="8707" width="16.88671875" customWidth="1"/>
    <col min="8708" max="8708" width="17.44140625" customWidth="1"/>
    <col min="8709" max="8709" width="17.109375" customWidth="1"/>
    <col min="8961" max="8961" width="39.88671875" customWidth="1"/>
    <col min="8962" max="8962" width="23.109375" customWidth="1"/>
    <col min="8963" max="8963" width="16.88671875" customWidth="1"/>
    <col min="8964" max="8964" width="17.44140625" customWidth="1"/>
    <col min="8965" max="8965" width="17.109375" customWidth="1"/>
    <col min="9217" max="9217" width="39.88671875" customWidth="1"/>
    <col min="9218" max="9218" width="23.109375" customWidth="1"/>
    <col min="9219" max="9219" width="16.88671875" customWidth="1"/>
    <col min="9220" max="9220" width="17.44140625" customWidth="1"/>
    <col min="9221" max="9221" width="17.109375" customWidth="1"/>
    <col min="9473" max="9473" width="39.88671875" customWidth="1"/>
    <col min="9474" max="9474" width="23.109375" customWidth="1"/>
    <col min="9475" max="9475" width="16.88671875" customWidth="1"/>
    <col min="9476" max="9476" width="17.44140625" customWidth="1"/>
    <col min="9477" max="9477" width="17.109375" customWidth="1"/>
    <col min="9729" max="9729" width="39.88671875" customWidth="1"/>
    <col min="9730" max="9730" width="23.109375" customWidth="1"/>
    <col min="9731" max="9731" width="16.88671875" customWidth="1"/>
    <col min="9732" max="9732" width="17.44140625" customWidth="1"/>
    <col min="9733" max="9733" width="17.109375" customWidth="1"/>
    <col min="9985" max="9985" width="39.88671875" customWidth="1"/>
    <col min="9986" max="9986" width="23.109375" customWidth="1"/>
    <col min="9987" max="9987" width="16.88671875" customWidth="1"/>
    <col min="9988" max="9988" width="17.44140625" customWidth="1"/>
    <col min="9989" max="9989" width="17.109375" customWidth="1"/>
    <col min="10241" max="10241" width="39.88671875" customWidth="1"/>
    <col min="10242" max="10242" width="23.109375" customWidth="1"/>
    <col min="10243" max="10243" width="16.88671875" customWidth="1"/>
    <col min="10244" max="10244" width="17.44140625" customWidth="1"/>
    <col min="10245" max="10245" width="17.109375" customWidth="1"/>
    <col min="10497" max="10497" width="39.88671875" customWidth="1"/>
    <col min="10498" max="10498" width="23.109375" customWidth="1"/>
    <col min="10499" max="10499" width="16.88671875" customWidth="1"/>
    <col min="10500" max="10500" width="17.44140625" customWidth="1"/>
    <col min="10501" max="10501" width="17.109375" customWidth="1"/>
    <col min="10753" max="10753" width="39.88671875" customWidth="1"/>
    <col min="10754" max="10754" width="23.109375" customWidth="1"/>
    <col min="10755" max="10755" width="16.88671875" customWidth="1"/>
    <col min="10756" max="10756" width="17.44140625" customWidth="1"/>
    <col min="10757" max="10757" width="17.109375" customWidth="1"/>
    <col min="11009" max="11009" width="39.88671875" customWidth="1"/>
    <col min="11010" max="11010" width="23.109375" customWidth="1"/>
    <col min="11011" max="11011" width="16.88671875" customWidth="1"/>
    <col min="11012" max="11012" width="17.44140625" customWidth="1"/>
    <col min="11013" max="11013" width="17.109375" customWidth="1"/>
    <col min="11265" max="11265" width="39.88671875" customWidth="1"/>
    <col min="11266" max="11266" width="23.109375" customWidth="1"/>
    <col min="11267" max="11267" width="16.88671875" customWidth="1"/>
    <col min="11268" max="11268" width="17.44140625" customWidth="1"/>
    <col min="11269" max="11269" width="17.109375" customWidth="1"/>
    <col min="11521" max="11521" width="39.88671875" customWidth="1"/>
    <col min="11522" max="11522" width="23.109375" customWidth="1"/>
    <col min="11523" max="11523" width="16.88671875" customWidth="1"/>
    <col min="11524" max="11524" width="17.44140625" customWidth="1"/>
    <col min="11525" max="11525" width="17.109375" customWidth="1"/>
    <col min="11777" max="11777" width="39.88671875" customWidth="1"/>
    <col min="11778" max="11778" width="23.109375" customWidth="1"/>
    <col min="11779" max="11779" width="16.88671875" customWidth="1"/>
    <col min="11780" max="11780" width="17.44140625" customWidth="1"/>
    <col min="11781" max="11781" width="17.109375" customWidth="1"/>
    <col min="12033" max="12033" width="39.88671875" customWidth="1"/>
    <col min="12034" max="12034" width="23.109375" customWidth="1"/>
    <col min="12035" max="12035" width="16.88671875" customWidth="1"/>
    <col min="12036" max="12036" width="17.44140625" customWidth="1"/>
    <col min="12037" max="12037" width="17.109375" customWidth="1"/>
    <col min="12289" max="12289" width="39.88671875" customWidth="1"/>
    <col min="12290" max="12290" width="23.109375" customWidth="1"/>
    <col min="12291" max="12291" width="16.88671875" customWidth="1"/>
    <col min="12292" max="12292" width="17.44140625" customWidth="1"/>
    <col min="12293" max="12293" width="17.109375" customWidth="1"/>
    <col min="12545" max="12545" width="39.88671875" customWidth="1"/>
    <col min="12546" max="12546" width="23.109375" customWidth="1"/>
    <col min="12547" max="12547" width="16.88671875" customWidth="1"/>
    <col min="12548" max="12548" width="17.44140625" customWidth="1"/>
    <col min="12549" max="12549" width="17.109375" customWidth="1"/>
    <col min="12801" max="12801" width="39.88671875" customWidth="1"/>
    <col min="12802" max="12802" width="23.109375" customWidth="1"/>
    <col min="12803" max="12803" width="16.88671875" customWidth="1"/>
    <col min="12804" max="12804" width="17.44140625" customWidth="1"/>
    <col min="12805" max="12805" width="17.109375" customWidth="1"/>
    <col min="13057" max="13057" width="39.88671875" customWidth="1"/>
    <col min="13058" max="13058" width="23.109375" customWidth="1"/>
    <col min="13059" max="13059" width="16.88671875" customWidth="1"/>
    <col min="13060" max="13060" width="17.44140625" customWidth="1"/>
    <col min="13061" max="13061" width="17.109375" customWidth="1"/>
    <col min="13313" max="13313" width="39.88671875" customWidth="1"/>
    <col min="13314" max="13314" width="23.109375" customWidth="1"/>
    <col min="13315" max="13315" width="16.88671875" customWidth="1"/>
    <col min="13316" max="13316" width="17.44140625" customWidth="1"/>
    <col min="13317" max="13317" width="17.109375" customWidth="1"/>
    <col min="13569" max="13569" width="39.88671875" customWidth="1"/>
    <col min="13570" max="13570" width="23.109375" customWidth="1"/>
    <col min="13571" max="13571" width="16.88671875" customWidth="1"/>
    <col min="13572" max="13572" width="17.44140625" customWidth="1"/>
    <col min="13573" max="13573" width="17.109375" customWidth="1"/>
    <col min="13825" max="13825" width="39.88671875" customWidth="1"/>
    <col min="13826" max="13826" width="23.109375" customWidth="1"/>
    <col min="13827" max="13827" width="16.88671875" customWidth="1"/>
    <col min="13828" max="13828" width="17.44140625" customWidth="1"/>
    <col min="13829" max="13829" width="17.109375" customWidth="1"/>
    <col min="14081" max="14081" width="39.88671875" customWidth="1"/>
    <col min="14082" max="14082" width="23.109375" customWidth="1"/>
    <col min="14083" max="14083" width="16.88671875" customWidth="1"/>
    <col min="14084" max="14084" width="17.44140625" customWidth="1"/>
    <col min="14085" max="14085" width="17.109375" customWidth="1"/>
    <col min="14337" max="14337" width="39.88671875" customWidth="1"/>
    <col min="14338" max="14338" width="23.109375" customWidth="1"/>
    <col min="14339" max="14339" width="16.88671875" customWidth="1"/>
    <col min="14340" max="14340" width="17.44140625" customWidth="1"/>
    <col min="14341" max="14341" width="17.109375" customWidth="1"/>
    <col min="14593" max="14593" width="39.88671875" customWidth="1"/>
    <col min="14594" max="14594" width="23.109375" customWidth="1"/>
    <col min="14595" max="14595" width="16.88671875" customWidth="1"/>
    <col min="14596" max="14596" width="17.44140625" customWidth="1"/>
    <col min="14597" max="14597" width="17.109375" customWidth="1"/>
    <col min="14849" max="14849" width="39.88671875" customWidth="1"/>
    <col min="14850" max="14850" width="23.109375" customWidth="1"/>
    <col min="14851" max="14851" width="16.88671875" customWidth="1"/>
    <col min="14852" max="14852" width="17.44140625" customWidth="1"/>
    <col min="14853" max="14853" width="17.109375" customWidth="1"/>
    <col min="15105" max="15105" width="39.88671875" customWidth="1"/>
    <col min="15106" max="15106" width="23.109375" customWidth="1"/>
    <col min="15107" max="15107" width="16.88671875" customWidth="1"/>
    <col min="15108" max="15108" width="17.44140625" customWidth="1"/>
    <col min="15109" max="15109" width="17.109375" customWidth="1"/>
    <col min="15361" max="15361" width="39.88671875" customWidth="1"/>
    <col min="15362" max="15362" width="23.109375" customWidth="1"/>
    <col min="15363" max="15363" width="16.88671875" customWidth="1"/>
    <col min="15364" max="15364" width="17.44140625" customWidth="1"/>
    <col min="15365" max="15365" width="17.109375" customWidth="1"/>
    <col min="15617" max="15617" width="39.88671875" customWidth="1"/>
    <col min="15618" max="15618" width="23.109375" customWidth="1"/>
    <col min="15619" max="15619" width="16.88671875" customWidth="1"/>
    <col min="15620" max="15620" width="17.44140625" customWidth="1"/>
    <col min="15621" max="15621" width="17.109375" customWidth="1"/>
    <col min="15873" max="15873" width="39.88671875" customWidth="1"/>
    <col min="15874" max="15874" width="23.109375" customWidth="1"/>
    <col min="15875" max="15875" width="16.88671875" customWidth="1"/>
    <col min="15876" max="15876" width="17.44140625" customWidth="1"/>
    <col min="15877" max="15877" width="17.109375" customWidth="1"/>
    <col min="16129" max="16129" width="39.88671875" customWidth="1"/>
    <col min="16130" max="16130" width="23.109375" customWidth="1"/>
    <col min="16131" max="16131" width="16.88671875" customWidth="1"/>
    <col min="16132" max="16132" width="17.44140625" customWidth="1"/>
    <col min="16133" max="16133" width="17.109375" customWidth="1"/>
  </cols>
  <sheetData>
    <row r="1" spans="1:8" s="7" customFormat="1" ht="18" x14ac:dyDescent="0.35">
      <c r="A1" s="6" t="s">
        <v>235</v>
      </c>
    </row>
    <row r="2" spans="1:8" x14ac:dyDescent="0.3">
      <c r="A2" s="39" t="s">
        <v>239</v>
      </c>
      <c r="B2" s="32"/>
    </row>
    <row r="3" spans="1:8" x14ac:dyDescent="0.3">
      <c r="A3" s="39"/>
      <c r="B3" s="32"/>
    </row>
    <row r="4" spans="1:8" x14ac:dyDescent="0.3">
      <c r="A4" s="4" t="s">
        <v>34</v>
      </c>
      <c r="B4" s="33" t="s">
        <v>178</v>
      </c>
      <c r="C4" s="33"/>
      <c r="D4" s="33"/>
      <c r="E4" s="33"/>
      <c r="F4" s="33"/>
      <c r="G4" s="33"/>
      <c r="H4" s="33"/>
    </row>
    <row r="5" spans="1:8" x14ac:dyDescent="0.3">
      <c r="A5" s="4"/>
      <c r="B5" t="s">
        <v>165</v>
      </c>
    </row>
    <row r="6" spans="1:8" x14ac:dyDescent="0.3">
      <c r="A6" s="4"/>
    </row>
    <row r="7" spans="1:8" x14ac:dyDescent="0.3">
      <c r="B7" s="31"/>
    </row>
    <row r="8" spans="1:8" x14ac:dyDescent="0.3">
      <c r="A8" s="4" t="s">
        <v>149</v>
      </c>
      <c r="B8" s="31" t="s">
        <v>79</v>
      </c>
      <c r="C8" s="79">
        <v>12</v>
      </c>
      <c r="E8" s="40" t="s">
        <v>110</v>
      </c>
      <c r="F8" s="33"/>
      <c r="G8" s="33"/>
      <c r="H8" s="33"/>
    </row>
    <row r="9" spans="1:8" x14ac:dyDescent="0.3">
      <c r="B9" s="31" t="s">
        <v>80</v>
      </c>
      <c r="C9">
        <f>1/(1000000*C8)</f>
        <v>8.3333333333333338E-8</v>
      </c>
    </row>
    <row r="10" spans="1:8" x14ac:dyDescent="0.3">
      <c r="B10" s="31"/>
    </row>
    <row r="11" spans="1:8" x14ac:dyDescent="0.3">
      <c r="A11" s="4" t="s">
        <v>111</v>
      </c>
      <c r="B11" s="31" t="s">
        <v>81</v>
      </c>
      <c r="C11" s="79">
        <v>24</v>
      </c>
    </row>
    <row r="12" spans="1:8" x14ac:dyDescent="0.3">
      <c r="A12" s="4" t="s">
        <v>187</v>
      </c>
      <c r="B12" s="31" t="s">
        <v>188</v>
      </c>
      <c r="C12" s="79">
        <v>24</v>
      </c>
    </row>
    <row r="13" spans="1:8" x14ac:dyDescent="0.3">
      <c r="B13" s="31"/>
      <c r="C13" s="4" t="s">
        <v>186</v>
      </c>
      <c r="D13" s="51"/>
    </row>
    <row r="14" spans="1:8" x14ac:dyDescent="0.3">
      <c r="A14" s="4" t="s">
        <v>112</v>
      </c>
      <c r="B14" s="31" t="s">
        <v>85</v>
      </c>
      <c r="C14" s="110">
        <f>1.41*C15</f>
        <v>1.41</v>
      </c>
      <c r="D14" s="47"/>
      <c r="E14" t="s">
        <v>113</v>
      </c>
    </row>
    <row r="15" spans="1:8" x14ac:dyDescent="0.3">
      <c r="B15" s="31" t="s">
        <v>114</v>
      </c>
      <c r="C15" s="103">
        <v>1</v>
      </c>
      <c r="D15" s="41"/>
      <c r="E15" t="s">
        <v>225</v>
      </c>
    </row>
    <row r="16" spans="1:8" x14ac:dyDescent="0.3">
      <c r="A16" s="4" t="s">
        <v>231</v>
      </c>
      <c r="B16" s="31" t="s">
        <v>232</v>
      </c>
      <c r="C16" s="79">
        <v>4.5</v>
      </c>
      <c r="D16" s="41"/>
      <c r="E16" t="s">
        <v>236</v>
      </c>
    </row>
    <row r="17" spans="1:7" x14ac:dyDescent="0.3">
      <c r="B17" s="31"/>
      <c r="C17" s="41"/>
      <c r="D17" s="41"/>
    </row>
    <row r="18" spans="1:7" x14ac:dyDescent="0.3">
      <c r="A18" s="4" t="s">
        <v>115</v>
      </c>
      <c r="B18" s="31" t="s">
        <v>88</v>
      </c>
      <c r="C18" s="79">
        <v>5</v>
      </c>
      <c r="D18" s="47"/>
    </row>
    <row r="19" spans="1:7" x14ac:dyDescent="0.3">
      <c r="B19" s="31" t="s">
        <v>89</v>
      </c>
      <c r="C19" s="92">
        <f>(12+32*C18)*C9</f>
        <v>1.4333333333333334E-5</v>
      </c>
      <c r="D19" s="47" t="s">
        <v>238</v>
      </c>
    </row>
    <row r="20" spans="1:7" ht="28.8" x14ac:dyDescent="0.3">
      <c r="A20" s="42" t="s">
        <v>234</v>
      </c>
      <c r="B20" s="106" t="s">
        <v>116</v>
      </c>
      <c r="C20" s="107">
        <f>1/((2+4*C21)*C19)/1000</f>
        <v>19.933554817275748</v>
      </c>
      <c r="D20" s="41"/>
      <c r="E20" t="s">
        <v>117</v>
      </c>
    </row>
    <row r="21" spans="1:7" ht="28.8" x14ac:dyDescent="0.3">
      <c r="A21" s="42" t="s">
        <v>233</v>
      </c>
      <c r="B21" s="50" t="s">
        <v>237</v>
      </c>
      <c r="C21" s="111">
        <f>MIN(MAX(0.2,2*(C16*C15)/$C11),0.9)</f>
        <v>0.375</v>
      </c>
      <c r="D21" s="41"/>
      <c r="E21" t="s">
        <v>118</v>
      </c>
    </row>
    <row r="22" spans="1:7" x14ac:dyDescent="0.3">
      <c r="B22" s="31"/>
      <c r="C22" s="41"/>
    </row>
    <row r="23" spans="1:7" x14ac:dyDescent="0.3">
      <c r="B23" s="31"/>
      <c r="C23" s="53" t="s">
        <v>185</v>
      </c>
      <c r="D23" s="51"/>
      <c r="E23" s="51"/>
    </row>
    <row r="24" spans="1:7" x14ac:dyDescent="0.3">
      <c r="A24" s="4" t="s">
        <v>179</v>
      </c>
      <c r="B24" s="31"/>
      <c r="C24" s="4"/>
      <c r="D24" s="4"/>
      <c r="E24" s="4"/>
    </row>
    <row r="25" spans="1:7" x14ac:dyDescent="0.3">
      <c r="A25" t="s">
        <v>119</v>
      </c>
      <c r="B25" s="31" t="s">
        <v>120</v>
      </c>
      <c r="C25">
        <f>0.4+0.1</f>
        <v>0.5</v>
      </c>
      <c r="E25" s="43"/>
    </row>
    <row r="26" spans="1:7" x14ac:dyDescent="0.3">
      <c r="A26" s="37" t="s">
        <v>121</v>
      </c>
      <c r="B26" s="31" t="s">
        <v>122</v>
      </c>
      <c r="C26">
        <f>0.3+0.1</f>
        <v>0.4</v>
      </c>
      <c r="E26" s="43"/>
    </row>
    <row r="27" spans="1:7" x14ac:dyDescent="0.3">
      <c r="B27" s="31"/>
      <c r="E27" s="43"/>
    </row>
    <row r="28" spans="1:7" x14ac:dyDescent="0.3">
      <c r="A28" t="s">
        <v>224</v>
      </c>
      <c r="B28" s="31" t="s">
        <v>180</v>
      </c>
      <c r="C28" s="104">
        <v>125</v>
      </c>
      <c r="D28" s="44"/>
      <c r="E28" s="47"/>
      <c r="G28" t="s">
        <v>123</v>
      </c>
    </row>
    <row r="29" spans="1:7" x14ac:dyDescent="0.3">
      <c r="B29" s="31" t="s">
        <v>124</v>
      </c>
      <c r="C29" s="3">
        <f>0.4*(1+(0.55*(C28-25)/100))+0.1</f>
        <v>0.72000000000000008</v>
      </c>
      <c r="D29" s="3"/>
      <c r="E29" s="35"/>
    </row>
    <row r="30" spans="1:7" x14ac:dyDescent="0.3">
      <c r="B30" s="31" t="s">
        <v>125</v>
      </c>
      <c r="C30" s="3">
        <f>0.3*(1+(0.55*(C28-25)/100))+0.1</f>
        <v>0.56499999999999995</v>
      </c>
      <c r="D30" s="3"/>
      <c r="E30" s="35"/>
    </row>
    <row r="31" spans="1:7" x14ac:dyDescent="0.3">
      <c r="B31" s="20"/>
      <c r="C31" s="3"/>
      <c r="D31" s="3"/>
      <c r="E31" s="35"/>
    </row>
    <row r="32" spans="1:7" x14ac:dyDescent="0.3">
      <c r="A32" t="s">
        <v>126</v>
      </c>
      <c r="B32" s="31" t="s">
        <v>127</v>
      </c>
      <c r="C32" s="38">
        <v>30</v>
      </c>
      <c r="D32" s="38"/>
      <c r="E32" s="44"/>
      <c r="G32" t="s">
        <v>128</v>
      </c>
    </row>
    <row r="33" spans="1:7" x14ac:dyDescent="0.3">
      <c r="A33" t="s">
        <v>129</v>
      </c>
      <c r="B33" s="31" t="s">
        <v>130</v>
      </c>
      <c r="C33" s="38">
        <v>60</v>
      </c>
      <c r="D33" s="38"/>
      <c r="E33" s="44"/>
    </row>
    <row r="34" spans="1:7" x14ac:dyDescent="0.3">
      <c r="B34" s="31" t="s">
        <v>131</v>
      </c>
      <c r="C34" s="38">
        <v>120</v>
      </c>
      <c r="D34" s="38"/>
      <c r="E34" s="38"/>
    </row>
    <row r="35" spans="1:7" x14ac:dyDescent="0.3">
      <c r="B35" s="31" t="s">
        <v>132</v>
      </c>
      <c r="C35" s="38">
        <v>120</v>
      </c>
      <c r="D35" s="38"/>
      <c r="E35" s="38"/>
    </row>
    <row r="36" spans="1:7" x14ac:dyDescent="0.3">
      <c r="B36" s="31"/>
      <c r="C36" s="38"/>
      <c r="D36" s="38"/>
      <c r="E36" s="38"/>
    </row>
    <row r="37" spans="1:7" x14ac:dyDescent="0.3">
      <c r="A37" s="60" t="s">
        <v>133</v>
      </c>
      <c r="B37" s="31" t="s">
        <v>134</v>
      </c>
      <c r="C37" s="3">
        <f>C29*($C$15^2)*$C$21</f>
        <v>0.27</v>
      </c>
      <c r="D37" s="3"/>
      <c r="E37" s="3"/>
    </row>
    <row r="38" spans="1:7" x14ac:dyDescent="0.3">
      <c r="A38" s="15" t="s">
        <v>135</v>
      </c>
      <c r="B38" s="31" t="s">
        <v>136</v>
      </c>
      <c r="C38" s="35">
        <f>$C$20*1000*((C34+C33)/1000000000)*$C$11*$C$15*2/2</f>
        <v>8.6112956810631219E-2</v>
      </c>
      <c r="D38" s="35"/>
      <c r="E38" s="35"/>
    </row>
    <row r="39" spans="1:7" x14ac:dyDescent="0.3">
      <c r="A39" s="47" t="s">
        <v>137</v>
      </c>
      <c r="B39" s="20" t="s">
        <v>138</v>
      </c>
      <c r="C39" s="52">
        <f>C37+C38</f>
        <v>0.35611295681063126</v>
      </c>
      <c r="D39" s="52"/>
      <c r="E39" s="52"/>
      <c r="G39" s="45"/>
    </row>
    <row r="40" spans="1:7" x14ac:dyDescent="0.3">
      <c r="B40" s="31" t="s">
        <v>139</v>
      </c>
      <c r="C40" s="3">
        <f>(1-$C$21+0.5*$C$21)*($C$15^2)*C30</f>
        <v>0.45906249999999993</v>
      </c>
      <c r="D40" s="3"/>
      <c r="E40" s="3"/>
    </row>
    <row r="41" spans="1:7" x14ac:dyDescent="0.3">
      <c r="B41" s="31" t="s">
        <v>140</v>
      </c>
      <c r="C41" s="35">
        <f>C20*1000*((C35+C32)/1000000000)*$C$11*C15*2/2</f>
        <v>7.1760797342192692E-2</v>
      </c>
      <c r="D41" s="35"/>
      <c r="E41" s="35"/>
    </row>
    <row r="42" spans="1:7" x14ac:dyDescent="0.3">
      <c r="A42" s="47" t="s">
        <v>137</v>
      </c>
      <c r="B42" s="20" t="s">
        <v>141</v>
      </c>
      <c r="C42" s="52">
        <f>C40+C41</f>
        <v>0.53082329734219258</v>
      </c>
      <c r="D42" s="52"/>
      <c r="E42" s="52"/>
      <c r="G42" s="45"/>
    </row>
    <row r="43" spans="1:7" x14ac:dyDescent="0.3">
      <c r="A43" s="15"/>
      <c r="B43" s="20"/>
      <c r="C43" s="52"/>
      <c r="D43" s="52"/>
      <c r="E43" s="52"/>
    </row>
    <row r="44" spans="1:7" x14ac:dyDescent="0.3">
      <c r="A44" t="s">
        <v>142</v>
      </c>
      <c r="B44" s="20" t="s">
        <v>143</v>
      </c>
      <c r="C44" s="52">
        <f>2*C40+C41+2*C37+C38</f>
        <v>1.6159987541528236</v>
      </c>
      <c r="D44" s="52"/>
      <c r="E44" s="52"/>
    </row>
    <row r="45" spans="1:7" x14ac:dyDescent="0.3">
      <c r="A45" s="51" t="s">
        <v>159</v>
      </c>
      <c r="B45" s="20" t="s">
        <v>144</v>
      </c>
      <c r="C45" s="52">
        <f>2*C44</f>
        <v>3.2319975083056471</v>
      </c>
      <c r="D45" s="52"/>
      <c r="E45" s="52"/>
      <c r="G45" s="45"/>
    </row>
    <row r="46" spans="1:7" x14ac:dyDescent="0.3">
      <c r="A46" s="51" t="s">
        <v>160</v>
      </c>
      <c r="B46" s="31" t="s">
        <v>162</v>
      </c>
      <c r="C46" s="52">
        <f>C12*(0.007+0.003+C8*0.001)</f>
        <v>0.52800000000000002</v>
      </c>
      <c r="D46" s="52"/>
      <c r="E46" s="52"/>
      <c r="G46" s="45"/>
    </row>
    <row r="47" spans="1:7" x14ac:dyDescent="0.3">
      <c r="A47" s="51"/>
      <c r="B47" s="19"/>
      <c r="C47" s="9"/>
      <c r="D47" s="9"/>
      <c r="E47" s="9"/>
      <c r="G47" s="45"/>
    </row>
    <row r="48" spans="1:7" x14ac:dyDescent="0.3">
      <c r="A48" s="51" t="s">
        <v>163</v>
      </c>
      <c r="B48" s="19" t="s">
        <v>161</v>
      </c>
      <c r="C48" s="53">
        <f>C45+C46</f>
        <v>3.7599975083056472</v>
      </c>
      <c r="E48" s="61"/>
    </row>
    <row r="49" spans="1:7" x14ac:dyDescent="0.3">
      <c r="A49" s="51"/>
      <c r="B49" s="19"/>
      <c r="C49" s="9"/>
      <c r="E49" s="9"/>
    </row>
    <row r="51" spans="1:7" x14ac:dyDescent="0.3">
      <c r="A51" s="51" t="s">
        <v>166</v>
      </c>
      <c r="B51" s="31" t="s">
        <v>145</v>
      </c>
      <c r="C51" s="105">
        <v>0.15</v>
      </c>
      <c r="D51" s="62"/>
      <c r="E51" t="s">
        <v>226</v>
      </c>
    </row>
    <row r="52" spans="1:7" x14ac:dyDescent="0.3">
      <c r="B52" s="108" t="s">
        <v>228</v>
      </c>
      <c r="C52" s="109">
        <f>C$51*C$15^2*C$21</f>
        <v>5.6249999999999994E-2</v>
      </c>
      <c r="D52" s="61"/>
      <c r="E52" s="10" t="s">
        <v>227</v>
      </c>
      <c r="G52" s="45"/>
    </row>
    <row r="53" spans="1:7" x14ac:dyDescent="0.3">
      <c r="B53" s="108" t="s">
        <v>229</v>
      </c>
      <c r="C53" s="109">
        <f>C$51*C$15^2*0.7</f>
        <v>0.105</v>
      </c>
      <c r="E53" s="10" t="s">
        <v>230</v>
      </c>
    </row>
    <row r="56" spans="1:7" x14ac:dyDescent="0.3">
      <c r="A56" s="14"/>
    </row>
    <row r="57" spans="1:7" x14ac:dyDescent="0.3">
      <c r="A57" s="14"/>
    </row>
    <row r="58" spans="1:7" x14ac:dyDescent="0.3">
      <c r="A58" s="14"/>
    </row>
    <row r="59" spans="1:7" x14ac:dyDescent="0.3">
      <c r="A59" s="14"/>
    </row>
    <row r="61" spans="1:7" x14ac:dyDescent="0.3">
      <c r="A61" s="14"/>
      <c r="B61" s="3"/>
    </row>
    <row r="62" spans="1:7" x14ac:dyDescent="0.3">
      <c r="A62" s="14"/>
      <c r="B62" s="3"/>
    </row>
    <row r="63" spans="1:7" x14ac:dyDescent="0.3">
      <c r="A63" s="14"/>
      <c r="B63" s="46"/>
    </row>
    <row r="64" spans="1:7" x14ac:dyDescent="0.3">
      <c r="A64" s="14"/>
      <c r="B64" s="3"/>
    </row>
    <row r="65" spans="1:2" x14ac:dyDescent="0.3">
      <c r="A65" s="14"/>
      <c r="B65" s="3"/>
    </row>
    <row r="66" spans="1:2" x14ac:dyDescent="0.3">
      <c r="A66" s="14"/>
      <c r="B66" s="3"/>
    </row>
    <row r="67" spans="1:2" x14ac:dyDescent="0.3">
      <c r="A67" s="14"/>
      <c r="B67" s="3"/>
    </row>
  </sheetData>
  <pageMargins left="0.7" right="0.7" top="0.78740157499999996" bottom="0.78740157499999996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workbookViewId="0">
      <selection activeCell="B22" sqref="B22"/>
    </sheetView>
  </sheetViews>
  <sheetFormatPr baseColWidth="10" defaultRowHeight="14.4" x14ac:dyDescent="0.3"/>
  <cols>
    <col min="1" max="1" width="21.6640625" customWidth="1"/>
    <col min="2" max="2" width="17.44140625" customWidth="1"/>
    <col min="3" max="3" width="16.109375" customWidth="1"/>
    <col min="4" max="4" width="39.88671875" customWidth="1"/>
  </cols>
  <sheetData>
    <row r="1" spans="1:6" x14ac:dyDescent="0.3">
      <c r="A1" t="s">
        <v>202</v>
      </c>
      <c r="B1">
        <v>320</v>
      </c>
      <c r="C1" t="s">
        <v>204</v>
      </c>
    </row>
    <row r="2" spans="1:6" x14ac:dyDescent="0.3">
      <c r="A2" t="s">
        <v>203</v>
      </c>
      <c r="B2">
        <v>180</v>
      </c>
      <c r="C2" t="s">
        <v>204</v>
      </c>
    </row>
    <row r="4" spans="1:6" x14ac:dyDescent="0.3">
      <c r="A4" t="s">
        <v>207</v>
      </c>
    </row>
    <row r="5" spans="1:6" s="4" customFormat="1" x14ac:dyDescent="0.3">
      <c r="A5" s="4" t="s">
        <v>208</v>
      </c>
      <c r="B5" s="4" t="s">
        <v>209</v>
      </c>
      <c r="C5" s="4" t="s">
        <v>210</v>
      </c>
      <c r="D5" s="4" t="s">
        <v>215</v>
      </c>
      <c r="E5" t="s">
        <v>206</v>
      </c>
      <c r="F5"/>
    </row>
    <row r="6" spans="1:6" x14ac:dyDescent="0.3">
      <c r="A6">
        <v>1</v>
      </c>
      <c r="B6" s="3">
        <f>$B$1/(A6+0.02)/1000</f>
        <v>0.31372549019607843</v>
      </c>
      <c r="C6" s="3">
        <f>B6/SQRT(2)</f>
        <v>0.22183742154872077</v>
      </c>
      <c r="D6" s="3">
        <f>A6*C6*C6</f>
        <v>4.921184159938484E-2</v>
      </c>
    </row>
    <row r="7" spans="1:6" x14ac:dyDescent="0.3">
      <c r="A7">
        <v>0.82</v>
      </c>
      <c r="B7" s="3">
        <f t="shared" ref="B7:B17" si="0">$B$1/(A7+0.02)/1000</f>
        <v>0.38095238095238099</v>
      </c>
      <c r="C7" s="3">
        <f t="shared" ref="C7:C17" si="1">B7/SQRT(2)</f>
        <v>0.26937401188058951</v>
      </c>
      <c r="D7" s="3">
        <f t="shared" ref="D7:D17" si="2">A7*C7*C7</f>
        <v>5.9501133786848064E-2</v>
      </c>
    </row>
    <row r="8" spans="1:6" x14ac:dyDescent="0.3">
      <c r="A8">
        <v>0.75</v>
      </c>
      <c r="B8" s="3">
        <f t="shared" si="0"/>
        <v>0.41558441558441556</v>
      </c>
      <c r="C8" s="3">
        <f t="shared" si="1"/>
        <v>0.29386255841518855</v>
      </c>
      <c r="D8" s="3">
        <f t="shared" si="2"/>
        <v>6.4766402428740072E-2</v>
      </c>
    </row>
    <row r="9" spans="1:6" x14ac:dyDescent="0.3">
      <c r="A9">
        <v>0.68</v>
      </c>
      <c r="B9" s="3">
        <f t="shared" si="0"/>
        <v>0.45714285714285713</v>
      </c>
      <c r="C9" s="3">
        <f t="shared" si="1"/>
        <v>0.32324881425670743</v>
      </c>
      <c r="D9" s="3">
        <f t="shared" si="2"/>
        <v>7.1053061224489789E-2</v>
      </c>
      <c r="F9" t="s">
        <v>212</v>
      </c>
    </row>
    <row r="10" spans="1:6" x14ac:dyDescent="0.3">
      <c r="A10">
        <v>0.5</v>
      </c>
      <c r="B10" s="3">
        <f t="shared" si="0"/>
        <v>0.61538461538461531</v>
      </c>
      <c r="C10" s="3">
        <f t="shared" si="1"/>
        <v>0.43514263457633684</v>
      </c>
      <c r="D10" s="3">
        <f t="shared" si="2"/>
        <v>9.4674556213017708E-2</v>
      </c>
    </row>
    <row r="11" spans="1:6" x14ac:dyDescent="0.3">
      <c r="A11">
        <v>0.47</v>
      </c>
      <c r="B11" s="3">
        <f t="shared" si="0"/>
        <v>0.65306122448979587</v>
      </c>
      <c r="C11" s="3">
        <f t="shared" si="1"/>
        <v>0.46178402036672483</v>
      </c>
      <c r="D11" s="3">
        <f t="shared" si="2"/>
        <v>0.10022490628904619</v>
      </c>
    </row>
    <row r="12" spans="1:6" x14ac:dyDescent="0.3">
      <c r="A12">
        <v>0.33</v>
      </c>
      <c r="B12" s="3">
        <f t="shared" si="0"/>
        <v>0.91428571428571426</v>
      </c>
      <c r="C12" s="3">
        <f t="shared" si="1"/>
        <v>0.64649762851341486</v>
      </c>
      <c r="D12" s="3">
        <f t="shared" si="2"/>
        <v>0.13792653061224489</v>
      </c>
    </row>
    <row r="13" spans="1:6" x14ac:dyDescent="0.3">
      <c r="A13">
        <v>0.27</v>
      </c>
      <c r="B13" s="3">
        <f t="shared" si="0"/>
        <v>1.103448275862069</v>
      </c>
      <c r="C13" s="3">
        <f t="shared" si="1"/>
        <v>0.78025575855067308</v>
      </c>
      <c r="D13" s="3">
        <f t="shared" si="2"/>
        <v>0.16437574316290129</v>
      </c>
    </row>
    <row r="14" spans="1:6" x14ac:dyDescent="0.3">
      <c r="A14">
        <v>0.22</v>
      </c>
      <c r="B14" s="3">
        <f t="shared" si="0"/>
        <v>1.3333333333333335</v>
      </c>
      <c r="C14" s="3">
        <f t="shared" si="1"/>
        <v>0.94280904158206336</v>
      </c>
      <c r="D14" s="3">
        <f t="shared" si="2"/>
        <v>0.19555555555555554</v>
      </c>
      <c r="F14" t="s">
        <v>213</v>
      </c>
    </row>
    <row r="15" spans="1:6" x14ac:dyDescent="0.3">
      <c r="A15">
        <v>0.15</v>
      </c>
      <c r="B15" s="3">
        <f t="shared" si="0"/>
        <v>1.8823529411764708</v>
      </c>
      <c r="C15" s="3">
        <f t="shared" si="1"/>
        <v>1.3310245292923248</v>
      </c>
      <c r="D15" s="3">
        <f t="shared" si="2"/>
        <v>0.26574394463667822</v>
      </c>
    </row>
    <row r="16" spans="1:6" x14ac:dyDescent="0.3">
      <c r="A16">
        <v>0.12</v>
      </c>
      <c r="B16" s="3">
        <f t="shared" si="0"/>
        <v>2.2857142857142856</v>
      </c>
      <c r="C16" s="3">
        <f t="shared" si="1"/>
        <v>1.6162440712835371</v>
      </c>
      <c r="D16" s="3">
        <f t="shared" si="2"/>
        <v>0.31346938775510197</v>
      </c>
    </row>
    <row r="17" spans="1:6" x14ac:dyDescent="0.3">
      <c r="A17">
        <v>0.1</v>
      </c>
      <c r="B17" s="70">
        <f t="shared" si="0"/>
        <v>2.6666666666666665</v>
      </c>
      <c r="C17" s="70">
        <f t="shared" si="1"/>
        <v>1.8856180831641265</v>
      </c>
      <c r="D17" s="3">
        <f t="shared" si="2"/>
        <v>0.35555555555555551</v>
      </c>
      <c r="F17" t="s">
        <v>214</v>
      </c>
    </row>
    <row r="18" spans="1:6" x14ac:dyDescent="0.3">
      <c r="D18" s="3"/>
    </row>
    <row r="19" spans="1:6" x14ac:dyDescent="0.3">
      <c r="D19" s="3"/>
    </row>
    <row r="20" spans="1:6" x14ac:dyDescent="0.3">
      <c r="A20" t="s">
        <v>211</v>
      </c>
      <c r="C20" t="s">
        <v>205</v>
      </c>
      <c r="D20" s="3"/>
    </row>
    <row r="21" spans="1:6" x14ac:dyDescent="0.3">
      <c r="A21" s="4" t="s">
        <v>208</v>
      </c>
      <c r="B21" s="4" t="s">
        <v>209</v>
      </c>
      <c r="C21" s="4" t="s">
        <v>210</v>
      </c>
      <c r="D21" s="9"/>
      <c r="E21" t="s">
        <v>206</v>
      </c>
    </row>
    <row r="22" spans="1:6" x14ac:dyDescent="0.3">
      <c r="A22">
        <v>1</v>
      </c>
      <c r="B22" s="3">
        <f>$B$2/(A22+0.02)/1000</f>
        <v>0.17647058823529413</v>
      </c>
      <c r="C22" s="3">
        <f>B22/SQRT(2)</f>
        <v>0.12478354962115544</v>
      </c>
      <c r="D22" s="3">
        <f>A22*C22*C22</f>
        <v>1.5570934256055362E-2</v>
      </c>
    </row>
    <row r="23" spans="1:6" x14ac:dyDescent="0.3">
      <c r="A23">
        <v>0.82</v>
      </c>
      <c r="B23" s="3">
        <f t="shared" ref="B23:B36" si="3">$B$2/(A23+0.02)/1000</f>
        <v>0.2142857142857143</v>
      </c>
      <c r="C23" s="3">
        <f t="shared" ref="C23:C36" si="4">B23/SQRT(2)</f>
        <v>0.15152288168283162</v>
      </c>
      <c r="D23" s="3">
        <f t="shared" ref="D23:D36" si="5">A23*C23*C23</f>
        <v>1.8826530612244898E-2</v>
      </c>
    </row>
    <row r="24" spans="1:6" x14ac:dyDescent="0.3">
      <c r="A24">
        <v>0.75</v>
      </c>
      <c r="B24" s="3">
        <f t="shared" si="3"/>
        <v>0.23376623376623376</v>
      </c>
      <c r="C24" s="3">
        <f t="shared" si="4"/>
        <v>0.16529768910854356</v>
      </c>
      <c r="D24" s="3">
        <f t="shared" si="5"/>
        <v>2.0492494518468539E-2</v>
      </c>
    </row>
    <row r="25" spans="1:6" x14ac:dyDescent="0.3">
      <c r="A25">
        <v>0.68</v>
      </c>
      <c r="B25" s="3">
        <f t="shared" si="3"/>
        <v>0.25714285714285712</v>
      </c>
      <c r="C25" s="3">
        <f t="shared" si="4"/>
        <v>0.1818274580193979</v>
      </c>
      <c r="D25" s="3">
        <f t="shared" si="5"/>
        <v>2.2481632653061218E-2</v>
      </c>
    </row>
    <row r="26" spans="1:6" x14ac:dyDescent="0.3">
      <c r="A26">
        <v>0.5</v>
      </c>
      <c r="B26" s="3">
        <f t="shared" si="3"/>
        <v>0.34615384615384615</v>
      </c>
      <c r="C26" s="3">
        <f t="shared" si="4"/>
        <v>0.24476773194918949</v>
      </c>
      <c r="D26" s="3">
        <f t="shared" si="5"/>
        <v>2.9955621301775138E-2</v>
      </c>
    </row>
    <row r="27" spans="1:6" x14ac:dyDescent="0.3">
      <c r="A27">
        <v>0.47</v>
      </c>
      <c r="B27" s="3">
        <f t="shared" si="3"/>
        <v>0.36734693877551022</v>
      </c>
      <c r="C27" s="3">
        <f t="shared" si="4"/>
        <v>0.25975351145628278</v>
      </c>
      <c r="D27" s="3">
        <f t="shared" si="5"/>
        <v>3.1711786755518535E-2</v>
      </c>
    </row>
    <row r="28" spans="1:6" x14ac:dyDescent="0.3">
      <c r="A28">
        <v>0.33</v>
      </c>
      <c r="B28" s="3">
        <f t="shared" si="3"/>
        <v>0.51428571428571423</v>
      </c>
      <c r="C28" s="3">
        <f t="shared" si="4"/>
        <v>0.36365491603879579</v>
      </c>
      <c r="D28" s="3">
        <f t="shared" si="5"/>
        <v>4.36408163265306E-2</v>
      </c>
    </row>
    <row r="29" spans="1:6" x14ac:dyDescent="0.3">
      <c r="A29">
        <v>0.27</v>
      </c>
      <c r="B29" s="3">
        <f t="shared" si="3"/>
        <v>0.6206896551724137</v>
      </c>
      <c r="C29" s="3">
        <f t="shared" si="4"/>
        <v>0.43889386418475357</v>
      </c>
      <c r="D29" s="3">
        <f t="shared" si="5"/>
        <v>5.200951248513673E-2</v>
      </c>
    </row>
    <row r="30" spans="1:6" x14ac:dyDescent="0.3">
      <c r="A30">
        <v>0.22</v>
      </c>
      <c r="B30" s="3">
        <f t="shared" si="3"/>
        <v>0.75</v>
      </c>
      <c r="C30" s="3">
        <f t="shared" si="4"/>
        <v>0.5303300858899106</v>
      </c>
      <c r="D30" s="3">
        <f t="shared" si="5"/>
        <v>6.1874999999999986E-2</v>
      </c>
    </row>
    <row r="31" spans="1:6" x14ac:dyDescent="0.3">
      <c r="A31">
        <v>0.15</v>
      </c>
      <c r="B31" s="3">
        <f t="shared" si="3"/>
        <v>1.0588235294117649</v>
      </c>
      <c r="C31" s="3">
        <f t="shared" si="4"/>
        <v>0.74870129772693284</v>
      </c>
      <c r="D31" s="3">
        <f t="shared" si="5"/>
        <v>8.4083044982698987E-2</v>
      </c>
      <c r="F31" t="s">
        <v>212</v>
      </c>
    </row>
    <row r="32" spans="1:6" x14ac:dyDescent="0.3">
      <c r="A32">
        <v>0.12</v>
      </c>
      <c r="B32" s="3">
        <f t="shared" si="3"/>
        <v>1.2857142857142858</v>
      </c>
      <c r="C32" s="3">
        <f t="shared" si="4"/>
        <v>0.90913729009698963</v>
      </c>
      <c r="D32" s="3">
        <f t="shared" si="5"/>
        <v>9.9183673469387751E-2</v>
      </c>
    </row>
    <row r="33" spans="1:6" x14ac:dyDescent="0.3">
      <c r="A33">
        <v>0.1</v>
      </c>
      <c r="B33" s="71">
        <f t="shared" si="3"/>
        <v>1.4999999999999998</v>
      </c>
      <c r="C33" s="71">
        <f t="shared" si="4"/>
        <v>1.060660171779821</v>
      </c>
      <c r="D33" s="3">
        <f t="shared" si="5"/>
        <v>0.11249999999999993</v>
      </c>
    </row>
    <row r="34" spans="1:6" x14ac:dyDescent="0.3">
      <c r="A34">
        <v>8.2000000000000003E-2</v>
      </c>
      <c r="B34" s="3">
        <f t="shared" si="3"/>
        <v>1.7647058823529409</v>
      </c>
      <c r="C34" s="3">
        <f t="shared" si="4"/>
        <v>1.2478354962115541</v>
      </c>
      <c r="D34" s="3">
        <f t="shared" si="5"/>
        <v>0.12768166089965391</v>
      </c>
    </row>
    <row r="35" spans="1:6" x14ac:dyDescent="0.3">
      <c r="A35">
        <v>7.4999999999999997E-2</v>
      </c>
      <c r="B35" s="3">
        <f t="shared" si="3"/>
        <v>1.8947368421052631</v>
      </c>
      <c r="C35" s="3">
        <f t="shared" si="4"/>
        <v>1.3397812696166163</v>
      </c>
      <c r="D35" s="3">
        <f t="shared" si="5"/>
        <v>0.13462603878116342</v>
      </c>
    </row>
    <row r="36" spans="1:6" x14ac:dyDescent="0.3">
      <c r="A36">
        <v>6.8000000000000005E-2</v>
      </c>
      <c r="B36" s="3">
        <f t="shared" si="3"/>
        <v>2.0454545454545454</v>
      </c>
      <c r="C36" s="3">
        <f t="shared" si="4"/>
        <v>1.4463547796997562</v>
      </c>
      <c r="D36" s="3">
        <f t="shared" si="5"/>
        <v>0.14225206611570249</v>
      </c>
      <c r="F36" t="s">
        <v>213</v>
      </c>
    </row>
    <row r="37" spans="1:6" x14ac:dyDescent="0.3">
      <c r="D37" s="3"/>
    </row>
    <row r="38" spans="1:6" x14ac:dyDescent="0.3">
      <c r="D38" s="3"/>
    </row>
  </sheetData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D25" sqref="D25"/>
    </sheetView>
  </sheetViews>
  <sheetFormatPr baseColWidth="10" defaultRowHeight="14.4" x14ac:dyDescent="0.3"/>
  <cols>
    <col min="2" max="2" width="8.44140625" bestFit="1" customWidth="1"/>
    <col min="3" max="4" width="18.44140625" bestFit="1" customWidth="1"/>
  </cols>
  <sheetData>
    <row r="1" spans="1:4" s="7" customFormat="1" ht="18" x14ac:dyDescent="0.35">
      <c r="A1" s="6" t="s">
        <v>201</v>
      </c>
    </row>
    <row r="3" spans="1:4" x14ac:dyDescent="0.3">
      <c r="A3" s="64" t="s">
        <v>197</v>
      </c>
      <c r="B3" s="66" t="s">
        <v>189</v>
      </c>
      <c r="C3" s="63" t="s">
        <v>198</v>
      </c>
      <c r="D3" s="63" t="s">
        <v>199</v>
      </c>
    </row>
    <row r="4" spans="1:4" x14ac:dyDescent="0.3">
      <c r="A4" s="65">
        <v>6.2</v>
      </c>
      <c r="B4" s="67">
        <f>5/(1+A4)/1000</f>
        <v>6.9444444444444447E-4</v>
      </c>
      <c r="C4" s="68">
        <f>B4*3000</f>
        <v>2.0833333333333335</v>
      </c>
      <c r="D4" s="3">
        <f>0.55*C4</f>
        <v>1.1458333333333335</v>
      </c>
    </row>
    <row r="5" spans="1:4" x14ac:dyDescent="0.3">
      <c r="A5" s="65">
        <v>6.8</v>
      </c>
      <c r="B5" s="67">
        <f>5/(1+A5)/1000</f>
        <v>6.4102564102564113E-4</v>
      </c>
      <c r="C5" s="69">
        <f>B5*3000</f>
        <v>1.9230769230769234</v>
      </c>
      <c r="D5" s="3">
        <f>0.55*C5</f>
        <v>1.0576923076923079</v>
      </c>
    </row>
    <row r="6" spans="1:4" x14ac:dyDescent="0.3">
      <c r="A6" s="65">
        <v>7.5</v>
      </c>
      <c r="B6" s="67">
        <f t="shared" ref="B6:B17" si="0">5/(1+A6)/1000</f>
        <v>5.8823529411764712E-4</v>
      </c>
      <c r="C6" s="69">
        <f t="shared" ref="C6:C17" si="1">B6*3000</f>
        <v>1.7647058823529413</v>
      </c>
      <c r="D6" s="3">
        <f t="shared" ref="D6:D17" si="2">0.55*C6</f>
        <v>0.97058823529411786</v>
      </c>
    </row>
    <row r="7" spans="1:4" x14ac:dyDescent="0.3">
      <c r="A7" s="65">
        <v>8.1999999999999993</v>
      </c>
      <c r="B7" s="67">
        <f t="shared" si="0"/>
        <v>5.4347826086956533E-4</v>
      </c>
      <c r="C7" s="69">
        <f t="shared" si="1"/>
        <v>1.630434782608696</v>
      </c>
      <c r="D7" s="3">
        <f t="shared" si="2"/>
        <v>0.89673913043478293</v>
      </c>
    </row>
    <row r="8" spans="1:4" x14ac:dyDescent="0.3">
      <c r="A8" s="65">
        <v>9.1</v>
      </c>
      <c r="B8" s="67">
        <f t="shared" si="0"/>
        <v>4.9504950495049506E-4</v>
      </c>
      <c r="C8" s="69">
        <f t="shared" si="1"/>
        <v>1.4851485148514851</v>
      </c>
      <c r="D8" s="3">
        <f t="shared" si="2"/>
        <v>0.81683168316831689</v>
      </c>
    </row>
    <row r="9" spans="1:4" x14ac:dyDescent="0.3">
      <c r="A9" s="65">
        <v>10</v>
      </c>
      <c r="B9" s="67">
        <f t="shared" si="0"/>
        <v>4.5454545454545455E-4</v>
      </c>
      <c r="C9" s="69">
        <f t="shared" si="1"/>
        <v>1.3636363636363635</v>
      </c>
      <c r="D9" s="3">
        <f t="shared" si="2"/>
        <v>0.75</v>
      </c>
    </row>
    <row r="10" spans="1:4" x14ac:dyDescent="0.3">
      <c r="A10" s="65">
        <v>12</v>
      </c>
      <c r="B10" s="67">
        <f t="shared" si="0"/>
        <v>3.8461538461538462E-4</v>
      </c>
      <c r="C10" s="69">
        <f t="shared" si="1"/>
        <v>1.1538461538461537</v>
      </c>
      <c r="D10" s="3">
        <f t="shared" si="2"/>
        <v>0.63461538461538458</v>
      </c>
    </row>
    <row r="11" spans="1:4" x14ac:dyDescent="0.3">
      <c r="A11" s="65">
        <v>15</v>
      </c>
      <c r="B11" s="67">
        <f t="shared" si="0"/>
        <v>3.1250000000000001E-4</v>
      </c>
      <c r="C11" s="69">
        <f t="shared" si="1"/>
        <v>0.9375</v>
      </c>
      <c r="D11" s="3">
        <f t="shared" si="2"/>
        <v>0.515625</v>
      </c>
    </row>
    <row r="12" spans="1:4" x14ac:dyDescent="0.3">
      <c r="A12" s="65">
        <v>18</v>
      </c>
      <c r="B12" s="67">
        <f t="shared" si="0"/>
        <v>2.631578947368421E-4</v>
      </c>
      <c r="C12" s="69">
        <f t="shared" si="1"/>
        <v>0.78947368421052633</v>
      </c>
      <c r="D12" s="3">
        <f t="shared" si="2"/>
        <v>0.43421052631578949</v>
      </c>
    </row>
    <row r="13" spans="1:4" x14ac:dyDescent="0.3">
      <c r="A13" s="65">
        <v>22</v>
      </c>
      <c r="B13" s="67">
        <f t="shared" si="0"/>
        <v>2.1739130434782607E-4</v>
      </c>
      <c r="C13" s="69">
        <f t="shared" si="1"/>
        <v>0.65217391304347816</v>
      </c>
      <c r="D13" s="3">
        <f t="shared" si="2"/>
        <v>0.35869565217391303</v>
      </c>
    </row>
    <row r="14" spans="1:4" x14ac:dyDescent="0.3">
      <c r="A14" s="65">
        <v>24</v>
      </c>
      <c r="B14" s="67">
        <f t="shared" si="0"/>
        <v>2.0000000000000001E-4</v>
      </c>
      <c r="C14" s="69">
        <f t="shared" si="1"/>
        <v>0.6</v>
      </c>
      <c r="D14" s="3">
        <f t="shared" si="2"/>
        <v>0.33</v>
      </c>
    </row>
    <row r="15" spans="1:4" x14ac:dyDescent="0.3">
      <c r="A15" s="65">
        <v>27</v>
      </c>
      <c r="B15" s="67">
        <f t="shared" si="0"/>
        <v>1.7857142857142857E-4</v>
      </c>
      <c r="C15" s="69">
        <f t="shared" si="1"/>
        <v>0.5357142857142857</v>
      </c>
      <c r="D15" s="3">
        <f t="shared" si="2"/>
        <v>0.29464285714285715</v>
      </c>
    </row>
    <row r="16" spans="1:4" x14ac:dyDescent="0.3">
      <c r="A16" s="65">
        <v>33</v>
      </c>
      <c r="B16" s="67">
        <f t="shared" si="0"/>
        <v>1.4705882352941178E-4</v>
      </c>
      <c r="C16" s="69">
        <f t="shared" si="1"/>
        <v>0.44117647058823534</v>
      </c>
      <c r="D16" s="3">
        <f t="shared" si="2"/>
        <v>0.24264705882352947</v>
      </c>
    </row>
    <row r="17" spans="1:4" x14ac:dyDescent="0.3">
      <c r="A17" s="65">
        <v>39</v>
      </c>
      <c r="B17" s="67">
        <f t="shared" si="0"/>
        <v>1.25E-4</v>
      </c>
      <c r="C17" s="69">
        <f t="shared" si="1"/>
        <v>0.375</v>
      </c>
      <c r="D17" s="3">
        <f t="shared" si="2"/>
        <v>0.20625000000000002</v>
      </c>
    </row>
  </sheetData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48"/>
  <sheetViews>
    <sheetView workbookViewId="0">
      <selection activeCell="F13" sqref="F13"/>
    </sheetView>
  </sheetViews>
  <sheetFormatPr baseColWidth="10" defaultRowHeight="14.4" x14ac:dyDescent="0.3"/>
  <cols>
    <col min="1" max="1" width="7.6640625" customWidth="1"/>
    <col min="2" max="2" width="36.33203125" customWidth="1"/>
    <col min="3" max="3" width="20.88671875" bestFit="1" customWidth="1"/>
    <col min="4" max="4" width="20.88671875" customWidth="1"/>
    <col min="5" max="5" width="28.6640625" customWidth="1"/>
    <col min="6" max="6" width="6.44140625" bestFit="1" customWidth="1"/>
    <col min="7" max="7" width="7.109375" customWidth="1"/>
    <col min="8" max="8" width="7.44140625" customWidth="1"/>
    <col min="9" max="9" width="7.33203125" customWidth="1"/>
    <col min="10" max="10" width="24.109375" customWidth="1"/>
    <col min="11" max="11" width="14.5546875" customWidth="1"/>
    <col min="12" max="12" width="15" bestFit="1" customWidth="1"/>
  </cols>
  <sheetData>
    <row r="1" spans="1:6" s="7" customFormat="1" ht="18" x14ac:dyDescent="0.35">
      <c r="A1" s="6" t="s">
        <v>38</v>
      </c>
    </row>
    <row r="2" spans="1:6" s="7" customFormat="1" ht="18" x14ac:dyDescent="0.35">
      <c r="A2" s="6"/>
    </row>
    <row r="3" spans="1:6" s="15" customFormat="1" x14ac:dyDescent="0.3">
      <c r="A3" s="4" t="s">
        <v>34</v>
      </c>
      <c r="B3" s="15" t="s">
        <v>74</v>
      </c>
    </row>
    <row r="4" spans="1:6" s="15" customFormat="1" x14ac:dyDescent="0.3">
      <c r="A4" s="4"/>
      <c r="B4" t="s">
        <v>75</v>
      </c>
    </row>
    <row r="5" spans="1:6" s="15" customFormat="1" x14ac:dyDescent="0.3">
      <c r="A5" s="4"/>
      <c r="B5" s="15" t="s">
        <v>76</v>
      </c>
    </row>
    <row r="6" spans="1:6" s="15" customFormat="1" x14ac:dyDescent="0.3">
      <c r="A6" s="4"/>
      <c r="B6" t="s">
        <v>39</v>
      </c>
    </row>
    <row r="7" spans="1:6" s="15" customFormat="1" x14ac:dyDescent="0.3">
      <c r="A7" s="4"/>
    </row>
    <row r="8" spans="1:6" s="15" customFormat="1" x14ac:dyDescent="0.3">
      <c r="A8" s="16" t="s">
        <v>40</v>
      </c>
      <c r="B8" s="4"/>
    </row>
    <row r="9" spans="1:6" s="15" customFormat="1" x14ac:dyDescent="0.3">
      <c r="A9" s="16"/>
      <c r="B9" s="17" t="s">
        <v>41</v>
      </c>
      <c r="E9" s="18" t="s">
        <v>42</v>
      </c>
    </row>
    <row r="10" spans="1:6" s="15" customFormat="1" x14ac:dyDescent="0.3">
      <c r="A10" s="4"/>
      <c r="B10" s="20" t="s">
        <v>44</v>
      </c>
      <c r="C10" s="16">
        <v>248</v>
      </c>
      <c r="E10" s="21" t="s">
        <v>45</v>
      </c>
      <c r="F10" s="15">
        <f>D25</f>
        <v>0</v>
      </c>
    </row>
    <row r="11" spans="1:6" s="15" customFormat="1" x14ac:dyDescent="0.3">
      <c r="A11" s="4"/>
      <c r="B11" s="22" t="s">
        <v>47</v>
      </c>
      <c r="C11" s="23">
        <f>248/MAX(B25:B280)-MIN(B25:B280)</f>
        <v>247.99809918395491</v>
      </c>
      <c r="E11" s="21" t="s">
        <v>48</v>
      </c>
      <c r="F11" s="15">
        <f>D281</f>
        <v>247</v>
      </c>
    </row>
    <row r="12" spans="1:6" s="15" customFormat="1" x14ac:dyDescent="0.3">
      <c r="A12" s="4"/>
      <c r="B12" s="20" t="s">
        <v>49</v>
      </c>
      <c r="C12" s="16">
        <v>-1</v>
      </c>
      <c r="E12" s="21" t="s">
        <v>50</v>
      </c>
      <c r="F12" s="12">
        <v>1</v>
      </c>
    </row>
    <row r="13" spans="1:6" s="15" customFormat="1" x14ac:dyDescent="0.3">
      <c r="A13" s="4"/>
      <c r="B13" s="22" t="s">
        <v>77</v>
      </c>
      <c r="C13" s="24">
        <f>0-MIN(B25:B280)*C10</f>
        <v>-0.76085327721556206</v>
      </c>
      <c r="E13" s="21" t="s">
        <v>51</v>
      </c>
      <c r="F13" s="12">
        <v>0</v>
      </c>
    </row>
    <row r="14" spans="1:6" s="15" customFormat="1" x14ac:dyDescent="0.3">
      <c r="A14" s="4"/>
      <c r="E14" s="21" t="s">
        <v>52</v>
      </c>
      <c r="F14" s="12">
        <v>0</v>
      </c>
    </row>
    <row r="15" spans="1:6" s="15" customFormat="1" x14ac:dyDescent="0.3">
      <c r="A15" s="4"/>
      <c r="E15" s="21" t="s">
        <v>53</v>
      </c>
      <c r="F15" s="12">
        <v>0</v>
      </c>
    </row>
    <row r="16" spans="1:6" s="15" customFormat="1" x14ac:dyDescent="0.3">
      <c r="A16" s="4"/>
      <c r="E16" s="21" t="s">
        <v>54</v>
      </c>
      <c r="F16" s="5">
        <v>152</v>
      </c>
    </row>
    <row r="17" spans="1:13" s="15" customFormat="1" x14ac:dyDescent="0.3">
      <c r="A17" s="4"/>
      <c r="E17" s="21" t="s">
        <v>55</v>
      </c>
      <c r="F17" s="5">
        <v>200</v>
      </c>
    </row>
    <row r="18" spans="1:13" s="15" customFormat="1" x14ac:dyDescent="0.3">
      <c r="A18" s="4"/>
      <c r="E18" s="21" t="s">
        <v>56</v>
      </c>
      <c r="F18" s="5">
        <v>220</v>
      </c>
    </row>
    <row r="19" spans="1:13" s="15" customFormat="1" x14ac:dyDescent="0.3">
      <c r="A19" s="4"/>
      <c r="E19" s="21"/>
      <c r="F19" s="21"/>
    </row>
    <row r="20" spans="1:13" s="15" customFormat="1" x14ac:dyDescent="0.3">
      <c r="A20" s="4"/>
      <c r="E20" s="17" t="s">
        <v>43</v>
      </c>
    </row>
    <row r="21" spans="1:13" s="15" customFormat="1" x14ac:dyDescent="0.3">
      <c r="A21" s="4"/>
      <c r="E21" s="20" t="s">
        <v>46</v>
      </c>
      <c r="F21" s="15">
        <f>SUM(M25:M280)</f>
        <v>0</v>
      </c>
    </row>
    <row r="22" spans="1:13" s="15" customFormat="1" x14ac:dyDescent="0.3">
      <c r="G22" s="25"/>
      <c r="I22" s="25"/>
      <c r="J22" s="26"/>
    </row>
    <row r="23" spans="1:13" x14ac:dyDescent="0.3">
      <c r="A23" s="4" t="s">
        <v>57</v>
      </c>
      <c r="B23" s="5"/>
      <c r="F23" s="4" t="s">
        <v>58</v>
      </c>
      <c r="G23" s="2"/>
      <c r="K23" s="18" t="s">
        <v>196</v>
      </c>
      <c r="L23" s="4" t="s">
        <v>59</v>
      </c>
    </row>
    <row r="24" spans="1:13" x14ac:dyDescent="0.3">
      <c r="A24" t="s">
        <v>60</v>
      </c>
      <c r="B24" s="16" t="s">
        <v>61</v>
      </c>
      <c r="C24" t="s">
        <v>62</v>
      </c>
      <c r="D24" s="5" t="s">
        <v>63</v>
      </c>
      <c r="E24" t="s">
        <v>64</v>
      </c>
      <c r="F24" s="27" t="s">
        <v>65</v>
      </c>
      <c r="G24" s="28" t="s">
        <v>66</v>
      </c>
      <c r="H24" s="27" t="s">
        <v>67</v>
      </c>
      <c r="I24" s="27" t="s">
        <v>68</v>
      </c>
      <c r="J24" t="s">
        <v>69</v>
      </c>
      <c r="K24" s="21" t="s">
        <v>70</v>
      </c>
      <c r="L24" t="s">
        <v>71</v>
      </c>
      <c r="M24" t="s">
        <v>72</v>
      </c>
    </row>
    <row r="25" spans="1:13" x14ac:dyDescent="0.3">
      <c r="A25">
        <v>0</v>
      </c>
      <c r="B25">
        <f>SIN(2*PI()*A25/1024+PI()/1024)</f>
        <v>3.0679567629659761E-3</v>
      </c>
      <c r="C25">
        <f t="shared" ref="C25:C88" si="0">B25*$C$10</f>
        <v>0.76085327721556206</v>
      </c>
      <c r="D25">
        <f t="shared" ref="D25:D88" si="1">ROUND(C25+$C$12,0)</f>
        <v>0</v>
      </c>
      <c r="E25">
        <f>D26-D25</f>
        <v>1</v>
      </c>
      <c r="F25" s="27">
        <f>IF(A25&lt;$F$16,$F$12,0)</f>
        <v>1</v>
      </c>
      <c r="G25" s="27">
        <f>IF(AND(A25&gt;=$F$16, A25&lt;$F$17),$F$13,0)</f>
        <v>0</v>
      </c>
      <c r="H25" s="27">
        <f>IF(AND(A25&gt;=$F$17, A25&lt;$F$18),$F$14,0)</f>
        <v>0</v>
      </c>
      <c r="I25" s="27">
        <f>IF(A25&gt;=$F$18,$F$15,0)</f>
        <v>0</v>
      </c>
      <c r="J25">
        <f>F25+G25+H25+I25</f>
        <v>1</v>
      </c>
      <c r="K25">
        <f>IF(E25=J25,0,1)</f>
        <v>0</v>
      </c>
      <c r="L25">
        <f>F10</f>
        <v>0</v>
      </c>
      <c r="M25">
        <f>D25-L25</f>
        <v>0</v>
      </c>
    </row>
    <row r="26" spans="1:13" x14ac:dyDescent="0.3">
      <c r="A26">
        <v>1</v>
      </c>
      <c r="B26">
        <f t="shared" ref="B26:B89" si="2">SIN(2*PI()*A26/1024+PI()/1024)</f>
        <v>9.2037547820598194E-3</v>
      </c>
      <c r="C26">
        <f t="shared" si="0"/>
        <v>2.2825311859508353</v>
      </c>
      <c r="D26">
        <f t="shared" si="1"/>
        <v>1</v>
      </c>
      <c r="E26">
        <f t="shared" ref="E26:E89" si="3">D27-D26</f>
        <v>2</v>
      </c>
      <c r="F26" s="27">
        <f t="shared" ref="F26:F89" si="4">IF(A26&lt;$F$16,$F$12,0)</f>
        <v>1</v>
      </c>
      <c r="G26" s="27">
        <f t="shared" ref="G26:G89" si="5">IF(AND(A26&gt;=$F$16, A26&lt;$F$17),$F$13,0)</f>
        <v>0</v>
      </c>
      <c r="H26" s="27">
        <f t="shared" ref="H26:H89" si="6">IF(AND(A26&gt;=$F$17, A26&lt;$F$18),$F$14,0)</f>
        <v>0</v>
      </c>
      <c r="I26" s="27">
        <f t="shared" ref="I26:I89" si="7">IF(A26&gt;=$F$18,$F$15,0)</f>
        <v>0</v>
      </c>
      <c r="J26">
        <f t="shared" ref="J26:J89" si="8">F26+G26+H26+I26</f>
        <v>1</v>
      </c>
      <c r="K26">
        <f t="shared" ref="K26:K89" si="9">IF(E26=J26,0,1)</f>
        <v>1</v>
      </c>
      <c r="L26">
        <f>L25+J25+K25</f>
        <v>1</v>
      </c>
      <c r="M26">
        <f t="shared" ref="M26:M89" si="10">D26-L26</f>
        <v>0</v>
      </c>
    </row>
    <row r="27" spans="1:13" x14ac:dyDescent="0.3">
      <c r="A27">
        <v>2</v>
      </c>
      <c r="B27">
        <f t="shared" si="2"/>
        <v>1.53392062849881E-2</v>
      </c>
      <c r="C27">
        <f t="shared" si="0"/>
        <v>3.804123158677049</v>
      </c>
      <c r="D27">
        <f t="shared" si="1"/>
        <v>3</v>
      </c>
      <c r="E27">
        <f t="shared" si="3"/>
        <v>1</v>
      </c>
      <c r="F27" s="27">
        <f t="shared" si="4"/>
        <v>1</v>
      </c>
      <c r="G27" s="27">
        <f t="shared" si="5"/>
        <v>0</v>
      </c>
      <c r="H27" s="27">
        <f t="shared" si="6"/>
        <v>0</v>
      </c>
      <c r="I27" s="27">
        <f t="shared" si="7"/>
        <v>0</v>
      </c>
      <c r="J27">
        <f t="shared" si="8"/>
        <v>1</v>
      </c>
      <c r="K27">
        <f t="shared" si="9"/>
        <v>0</v>
      </c>
      <c r="L27">
        <f t="shared" ref="L27:L90" si="11">L26+J26+K26</f>
        <v>3</v>
      </c>
      <c r="M27">
        <f t="shared" si="10"/>
        <v>0</v>
      </c>
    </row>
    <row r="28" spans="1:13" x14ac:dyDescent="0.3">
      <c r="A28">
        <v>3</v>
      </c>
      <c r="B28">
        <f t="shared" si="2"/>
        <v>2.1474080275469508E-2</v>
      </c>
      <c r="C28">
        <f t="shared" si="0"/>
        <v>5.3255719083164381</v>
      </c>
      <c r="D28">
        <f t="shared" si="1"/>
        <v>4</v>
      </c>
      <c r="E28">
        <f t="shared" si="3"/>
        <v>2</v>
      </c>
      <c r="F28" s="27">
        <f t="shared" si="4"/>
        <v>1</v>
      </c>
      <c r="G28" s="27">
        <f t="shared" si="5"/>
        <v>0</v>
      </c>
      <c r="H28" s="27">
        <f t="shared" si="6"/>
        <v>0</v>
      </c>
      <c r="I28" s="27">
        <f t="shared" si="7"/>
        <v>0</v>
      </c>
      <c r="J28">
        <f t="shared" si="8"/>
        <v>1</v>
      </c>
      <c r="K28">
        <f t="shared" si="9"/>
        <v>1</v>
      </c>
      <c r="L28">
        <f t="shared" si="11"/>
        <v>4</v>
      </c>
      <c r="M28">
        <f t="shared" si="10"/>
        <v>0</v>
      </c>
    </row>
    <row r="29" spans="1:13" x14ac:dyDescent="0.3">
      <c r="A29">
        <v>4</v>
      </c>
      <c r="B29">
        <f t="shared" si="2"/>
        <v>2.760814577896574E-2</v>
      </c>
      <c r="C29">
        <f t="shared" si="0"/>
        <v>6.8468201531835033</v>
      </c>
      <c r="D29">
        <f t="shared" si="1"/>
        <v>6</v>
      </c>
      <c r="E29">
        <f t="shared" si="3"/>
        <v>1</v>
      </c>
      <c r="F29" s="27">
        <f t="shared" si="4"/>
        <v>1</v>
      </c>
      <c r="G29" s="27">
        <f t="shared" si="5"/>
        <v>0</v>
      </c>
      <c r="H29" s="27">
        <f t="shared" si="6"/>
        <v>0</v>
      </c>
      <c r="I29" s="27">
        <f t="shared" si="7"/>
        <v>0</v>
      </c>
      <c r="J29">
        <f t="shared" si="8"/>
        <v>1</v>
      </c>
      <c r="K29">
        <f t="shared" si="9"/>
        <v>0</v>
      </c>
      <c r="L29">
        <f t="shared" si="11"/>
        <v>6</v>
      </c>
      <c r="M29">
        <f t="shared" si="10"/>
        <v>0</v>
      </c>
    </row>
    <row r="30" spans="1:13" x14ac:dyDescent="0.3">
      <c r="A30">
        <v>5</v>
      </c>
      <c r="B30">
        <f t="shared" si="2"/>
        <v>3.374117185137758E-2</v>
      </c>
      <c r="C30">
        <f t="shared" si="0"/>
        <v>8.3678106191416397</v>
      </c>
      <c r="D30">
        <f t="shared" si="1"/>
        <v>7</v>
      </c>
      <c r="E30">
        <f t="shared" si="3"/>
        <v>2</v>
      </c>
      <c r="F30" s="27">
        <f t="shared" si="4"/>
        <v>1</v>
      </c>
      <c r="G30" s="27">
        <f t="shared" si="5"/>
        <v>0</v>
      </c>
      <c r="H30" s="27">
        <f t="shared" si="6"/>
        <v>0</v>
      </c>
      <c r="I30" s="27">
        <f t="shared" si="7"/>
        <v>0</v>
      </c>
      <c r="J30">
        <f t="shared" si="8"/>
        <v>1</v>
      </c>
      <c r="K30">
        <f t="shared" si="9"/>
        <v>1</v>
      </c>
      <c r="L30">
        <f t="shared" si="11"/>
        <v>7</v>
      </c>
      <c r="M30">
        <f t="shared" si="10"/>
        <v>0</v>
      </c>
    </row>
    <row r="31" spans="1:13" x14ac:dyDescent="0.3">
      <c r="A31">
        <v>6</v>
      </c>
      <c r="B31">
        <f t="shared" si="2"/>
        <v>3.9872927587739811E-2</v>
      </c>
      <c r="C31">
        <f t="shared" si="0"/>
        <v>9.8884860417594727</v>
      </c>
      <c r="D31">
        <f t="shared" si="1"/>
        <v>9</v>
      </c>
      <c r="E31">
        <f t="shared" si="3"/>
        <v>1</v>
      </c>
      <c r="F31" s="27">
        <f t="shared" si="4"/>
        <v>1</v>
      </c>
      <c r="G31" s="27">
        <f t="shared" si="5"/>
        <v>0</v>
      </c>
      <c r="H31" s="27">
        <f t="shared" si="6"/>
        <v>0</v>
      </c>
      <c r="I31" s="27">
        <f t="shared" si="7"/>
        <v>0</v>
      </c>
      <c r="J31">
        <f t="shared" si="8"/>
        <v>1</v>
      </c>
      <c r="K31">
        <f t="shared" si="9"/>
        <v>0</v>
      </c>
      <c r="L31">
        <f t="shared" si="11"/>
        <v>9</v>
      </c>
      <c r="M31">
        <f t="shared" si="10"/>
        <v>0</v>
      </c>
    </row>
    <row r="32" spans="1:13" x14ac:dyDescent="0.3">
      <c r="A32">
        <v>7</v>
      </c>
      <c r="B32">
        <f t="shared" si="2"/>
        <v>4.6003182130914623E-2</v>
      </c>
      <c r="C32">
        <f t="shared" si="0"/>
        <v>11.408789168466827</v>
      </c>
      <c r="D32">
        <f t="shared" si="1"/>
        <v>10</v>
      </c>
      <c r="E32">
        <f t="shared" si="3"/>
        <v>2</v>
      </c>
      <c r="F32" s="27">
        <f t="shared" si="4"/>
        <v>1</v>
      </c>
      <c r="G32" s="27">
        <f t="shared" si="5"/>
        <v>0</v>
      </c>
      <c r="H32" s="27">
        <f t="shared" si="6"/>
        <v>0</v>
      </c>
      <c r="I32" s="27">
        <f t="shared" si="7"/>
        <v>0</v>
      </c>
      <c r="J32">
        <f t="shared" si="8"/>
        <v>1</v>
      </c>
      <c r="K32">
        <f t="shared" si="9"/>
        <v>1</v>
      </c>
      <c r="L32">
        <f t="shared" si="11"/>
        <v>10</v>
      </c>
      <c r="M32">
        <f t="shared" si="10"/>
        <v>0</v>
      </c>
    </row>
    <row r="33" spans="1:13" x14ac:dyDescent="0.3">
      <c r="A33">
        <v>8</v>
      </c>
      <c r="B33">
        <f t="shared" si="2"/>
        <v>5.2131704680283324E-2</v>
      </c>
      <c r="C33">
        <f t="shared" si="0"/>
        <v>12.928662760710264</v>
      </c>
      <c r="D33">
        <f t="shared" si="1"/>
        <v>12</v>
      </c>
      <c r="E33">
        <f t="shared" si="3"/>
        <v>1</v>
      </c>
      <c r="F33" s="27">
        <f t="shared" si="4"/>
        <v>1</v>
      </c>
      <c r="G33" s="27">
        <f t="shared" si="5"/>
        <v>0</v>
      </c>
      <c r="H33" s="27">
        <f t="shared" si="6"/>
        <v>0</v>
      </c>
      <c r="I33" s="27">
        <f t="shared" si="7"/>
        <v>0</v>
      </c>
      <c r="J33">
        <f t="shared" si="8"/>
        <v>1</v>
      </c>
      <c r="K33">
        <f t="shared" si="9"/>
        <v>0</v>
      </c>
      <c r="L33">
        <f t="shared" si="11"/>
        <v>12</v>
      </c>
      <c r="M33">
        <f t="shared" si="10"/>
        <v>0</v>
      </c>
    </row>
    <row r="34" spans="1:13" x14ac:dyDescent="0.3">
      <c r="A34">
        <v>9</v>
      </c>
      <c r="B34">
        <f t="shared" si="2"/>
        <v>5.8258264500435752E-2</v>
      </c>
      <c r="C34">
        <f t="shared" si="0"/>
        <v>14.448049596108067</v>
      </c>
      <c r="D34">
        <f t="shared" si="1"/>
        <v>13</v>
      </c>
      <c r="E34">
        <f t="shared" si="3"/>
        <v>2</v>
      </c>
      <c r="F34" s="27">
        <f t="shared" si="4"/>
        <v>1</v>
      </c>
      <c r="G34" s="27">
        <f t="shared" si="5"/>
        <v>0</v>
      </c>
      <c r="H34" s="27">
        <f t="shared" si="6"/>
        <v>0</v>
      </c>
      <c r="I34" s="27">
        <f t="shared" si="7"/>
        <v>0</v>
      </c>
      <c r="J34">
        <f t="shared" si="8"/>
        <v>1</v>
      </c>
      <c r="K34">
        <f t="shared" si="9"/>
        <v>1</v>
      </c>
      <c r="L34">
        <f t="shared" si="11"/>
        <v>13</v>
      </c>
      <c r="M34">
        <f t="shared" si="10"/>
        <v>0</v>
      </c>
    </row>
    <row r="35" spans="1:13" x14ac:dyDescent="0.3">
      <c r="A35">
        <v>10</v>
      </c>
      <c r="B35">
        <f t="shared" si="2"/>
        <v>6.4382630929857465E-2</v>
      </c>
      <c r="C35">
        <f t="shared" si="0"/>
        <v>15.966892470604652</v>
      </c>
      <c r="D35">
        <f t="shared" si="1"/>
        <v>15</v>
      </c>
      <c r="E35">
        <f t="shared" si="3"/>
        <v>1</v>
      </c>
      <c r="F35" s="27">
        <f t="shared" si="4"/>
        <v>1</v>
      </c>
      <c r="G35" s="27">
        <f t="shared" si="5"/>
        <v>0</v>
      </c>
      <c r="H35" s="27">
        <f t="shared" si="6"/>
        <v>0</v>
      </c>
      <c r="I35" s="27">
        <f t="shared" si="7"/>
        <v>0</v>
      </c>
      <c r="J35">
        <f t="shared" si="8"/>
        <v>1</v>
      </c>
      <c r="K35">
        <f t="shared" si="9"/>
        <v>0</v>
      </c>
      <c r="L35">
        <f t="shared" si="11"/>
        <v>15</v>
      </c>
      <c r="M35">
        <f t="shared" si="10"/>
        <v>0</v>
      </c>
    </row>
    <row r="36" spans="1:13" x14ac:dyDescent="0.3">
      <c r="A36">
        <v>11</v>
      </c>
      <c r="B36">
        <f t="shared" si="2"/>
        <v>7.0504573389613856E-2</v>
      </c>
      <c r="C36">
        <f t="shared" si="0"/>
        <v>17.485134200624238</v>
      </c>
      <c r="D36">
        <f t="shared" si="1"/>
        <v>16</v>
      </c>
      <c r="E36">
        <f t="shared" si="3"/>
        <v>2</v>
      </c>
      <c r="F36" s="27">
        <f t="shared" si="4"/>
        <v>1</v>
      </c>
      <c r="G36" s="27">
        <f t="shared" si="5"/>
        <v>0</v>
      </c>
      <c r="H36" s="27">
        <f t="shared" si="6"/>
        <v>0</v>
      </c>
      <c r="I36" s="27">
        <f t="shared" si="7"/>
        <v>0</v>
      </c>
      <c r="J36">
        <f t="shared" si="8"/>
        <v>1</v>
      </c>
      <c r="K36">
        <f t="shared" si="9"/>
        <v>1</v>
      </c>
      <c r="L36">
        <f t="shared" si="11"/>
        <v>16</v>
      </c>
      <c r="M36">
        <f t="shared" si="10"/>
        <v>0</v>
      </c>
    </row>
    <row r="37" spans="1:13" x14ac:dyDescent="0.3">
      <c r="A37">
        <v>12</v>
      </c>
      <c r="B37">
        <f t="shared" si="2"/>
        <v>7.6623861392031492E-2</v>
      </c>
      <c r="C37">
        <f t="shared" si="0"/>
        <v>19.002717625223809</v>
      </c>
      <c r="D37">
        <f t="shared" si="1"/>
        <v>18</v>
      </c>
      <c r="E37">
        <f t="shared" si="3"/>
        <v>2</v>
      </c>
      <c r="F37" s="27">
        <f t="shared" si="4"/>
        <v>1</v>
      </c>
      <c r="G37" s="27">
        <f t="shared" si="5"/>
        <v>0</v>
      </c>
      <c r="H37" s="27">
        <f t="shared" si="6"/>
        <v>0</v>
      </c>
      <c r="I37" s="27">
        <f t="shared" si="7"/>
        <v>0</v>
      </c>
      <c r="J37">
        <f t="shared" si="8"/>
        <v>1</v>
      </c>
      <c r="K37">
        <f t="shared" si="9"/>
        <v>1</v>
      </c>
      <c r="L37">
        <f t="shared" si="11"/>
        <v>18</v>
      </c>
      <c r="M37">
        <f t="shared" si="10"/>
        <v>0</v>
      </c>
    </row>
    <row r="38" spans="1:13" x14ac:dyDescent="0.3">
      <c r="A38">
        <v>13</v>
      </c>
      <c r="B38">
        <f t="shared" si="2"/>
        <v>8.2740264549375706E-2</v>
      </c>
      <c r="C38">
        <f t="shared" si="0"/>
        <v>20.519585608245176</v>
      </c>
      <c r="D38">
        <f t="shared" si="1"/>
        <v>20</v>
      </c>
      <c r="E38">
        <f t="shared" si="3"/>
        <v>1</v>
      </c>
      <c r="F38" s="27">
        <f t="shared" si="4"/>
        <v>1</v>
      </c>
      <c r="G38" s="27">
        <f t="shared" si="5"/>
        <v>0</v>
      </c>
      <c r="H38" s="27">
        <f t="shared" si="6"/>
        <v>0</v>
      </c>
      <c r="I38" s="27">
        <f t="shared" si="7"/>
        <v>0</v>
      </c>
      <c r="J38">
        <f t="shared" si="8"/>
        <v>1</v>
      </c>
      <c r="K38">
        <f t="shared" si="9"/>
        <v>0</v>
      </c>
      <c r="L38">
        <f t="shared" si="11"/>
        <v>20</v>
      </c>
      <c r="M38">
        <f t="shared" si="10"/>
        <v>0</v>
      </c>
    </row>
    <row r="39" spans="1:13" x14ac:dyDescent="0.3">
      <c r="A39">
        <v>14</v>
      </c>
      <c r="B39">
        <f t="shared" si="2"/>
        <v>8.88535525825246E-2</v>
      </c>
      <c r="C39">
        <f t="shared" si="0"/>
        <v>22.035681040466102</v>
      </c>
      <c r="D39">
        <f t="shared" si="1"/>
        <v>21</v>
      </c>
      <c r="E39">
        <f t="shared" si="3"/>
        <v>2</v>
      </c>
      <c r="F39" s="27">
        <f t="shared" si="4"/>
        <v>1</v>
      </c>
      <c r="G39" s="27">
        <f t="shared" si="5"/>
        <v>0</v>
      </c>
      <c r="H39" s="27">
        <f t="shared" si="6"/>
        <v>0</v>
      </c>
      <c r="I39" s="27">
        <f t="shared" si="7"/>
        <v>0</v>
      </c>
      <c r="J39">
        <f t="shared" si="8"/>
        <v>1</v>
      </c>
      <c r="K39">
        <f t="shared" si="9"/>
        <v>1</v>
      </c>
      <c r="L39">
        <f t="shared" si="11"/>
        <v>21</v>
      </c>
      <c r="M39">
        <f t="shared" si="10"/>
        <v>0</v>
      </c>
    </row>
    <row r="40" spans="1:13" x14ac:dyDescent="0.3">
      <c r="A40">
        <v>15</v>
      </c>
      <c r="B40">
        <f t="shared" si="2"/>
        <v>9.4963495329638992E-2</v>
      </c>
      <c r="C40">
        <f t="shared" si="0"/>
        <v>23.55094684175047</v>
      </c>
      <c r="D40">
        <f t="shared" si="1"/>
        <v>23</v>
      </c>
      <c r="E40">
        <f t="shared" si="3"/>
        <v>1</v>
      </c>
      <c r="F40" s="27">
        <f t="shared" si="4"/>
        <v>1</v>
      </c>
      <c r="G40" s="27">
        <f t="shared" si="5"/>
        <v>0</v>
      </c>
      <c r="H40" s="27">
        <f t="shared" si="6"/>
        <v>0</v>
      </c>
      <c r="I40" s="27">
        <f t="shared" si="7"/>
        <v>0</v>
      </c>
      <c r="J40">
        <f t="shared" si="8"/>
        <v>1</v>
      </c>
      <c r="K40">
        <f t="shared" si="9"/>
        <v>0</v>
      </c>
      <c r="L40">
        <f t="shared" si="11"/>
        <v>23</v>
      </c>
      <c r="M40">
        <f t="shared" si="10"/>
        <v>0</v>
      </c>
    </row>
    <row r="41" spans="1:13" x14ac:dyDescent="0.3">
      <c r="A41">
        <v>16</v>
      </c>
      <c r="B41">
        <f t="shared" si="2"/>
        <v>0.10106986275482782</v>
      </c>
      <c r="C41">
        <f t="shared" si="0"/>
        <v>25.065325963197299</v>
      </c>
      <c r="D41">
        <f t="shared" si="1"/>
        <v>24</v>
      </c>
      <c r="E41">
        <f t="shared" si="3"/>
        <v>2</v>
      </c>
      <c r="F41" s="27">
        <f t="shared" si="4"/>
        <v>1</v>
      </c>
      <c r="G41" s="27">
        <f t="shared" si="5"/>
        <v>0</v>
      </c>
      <c r="H41" s="27">
        <f t="shared" si="6"/>
        <v>0</v>
      </c>
      <c r="I41" s="27">
        <f t="shared" si="7"/>
        <v>0</v>
      </c>
      <c r="J41">
        <f t="shared" si="8"/>
        <v>1</v>
      </c>
      <c r="K41">
        <f t="shared" si="9"/>
        <v>1</v>
      </c>
      <c r="L41">
        <f t="shared" si="11"/>
        <v>24</v>
      </c>
      <c r="M41">
        <f t="shared" si="10"/>
        <v>0</v>
      </c>
    </row>
    <row r="42" spans="1:13" x14ac:dyDescent="0.3">
      <c r="A42">
        <v>17</v>
      </c>
      <c r="B42">
        <f t="shared" si="2"/>
        <v>0.10717242495680886</v>
      </c>
      <c r="C42">
        <f t="shared" si="0"/>
        <v>26.578761389288598</v>
      </c>
      <c r="D42">
        <f t="shared" si="1"/>
        <v>26</v>
      </c>
      <c r="E42">
        <f t="shared" si="3"/>
        <v>1</v>
      </c>
      <c r="F42" s="27">
        <f t="shared" si="4"/>
        <v>1</v>
      </c>
      <c r="G42" s="27">
        <f t="shared" si="5"/>
        <v>0</v>
      </c>
      <c r="H42" s="27">
        <f t="shared" si="6"/>
        <v>0</v>
      </c>
      <c r="I42" s="27">
        <f t="shared" si="7"/>
        <v>0</v>
      </c>
      <c r="J42">
        <f t="shared" si="8"/>
        <v>1</v>
      </c>
      <c r="K42">
        <f t="shared" si="9"/>
        <v>0</v>
      </c>
      <c r="L42">
        <f t="shared" si="11"/>
        <v>26</v>
      </c>
      <c r="M42">
        <f t="shared" si="10"/>
        <v>0</v>
      </c>
    </row>
    <row r="43" spans="1:13" x14ac:dyDescent="0.3">
      <c r="A43">
        <v>18</v>
      </c>
      <c r="B43">
        <f t="shared" si="2"/>
        <v>0.11327095217756435</v>
      </c>
      <c r="C43">
        <f t="shared" si="0"/>
        <v>28.091196140035958</v>
      </c>
      <c r="D43">
        <f t="shared" si="1"/>
        <v>27</v>
      </c>
      <c r="E43">
        <f t="shared" si="3"/>
        <v>2</v>
      </c>
      <c r="F43" s="27">
        <f t="shared" si="4"/>
        <v>1</v>
      </c>
      <c r="G43" s="27">
        <f t="shared" si="5"/>
        <v>0</v>
      </c>
      <c r="H43" s="27">
        <f t="shared" si="6"/>
        <v>0</v>
      </c>
      <c r="I43" s="27">
        <f t="shared" si="7"/>
        <v>0</v>
      </c>
      <c r="J43">
        <f t="shared" si="8"/>
        <v>1</v>
      </c>
      <c r="K43">
        <f t="shared" si="9"/>
        <v>1</v>
      </c>
      <c r="L43">
        <f t="shared" si="11"/>
        <v>27</v>
      </c>
      <c r="M43">
        <f t="shared" si="10"/>
        <v>0</v>
      </c>
    </row>
    <row r="44" spans="1:13" x14ac:dyDescent="0.3">
      <c r="A44">
        <v>19</v>
      </c>
      <c r="B44">
        <f t="shared" si="2"/>
        <v>0.11936521481099135</v>
      </c>
      <c r="C44">
        <f t="shared" si="0"/>
        <v>29.602573273125856</v>
      </c>
      <c r="D44">
        <f t="shared" si="1"/>
        <v>29</v>
      </c>
      <c r="E44">
        <f t="shared" si="3"/>
        <v>1</v>
      </c>
      <c r="F44" s="27">
        <f t="shared" si="4"/>
        <v>1</v>
      </c>
      <c r="G44" s="27">
        <f t="shared" si="5"/>
        <v>0</v>
      </c>
      <c r="H44" s="27">
        <f t="shared" si="6"/>
        <v>0</v>
      </c>
      <c r="I44" s="27">
        <f t="shared" si="7"/>
        <v>0</v>
      </c>
      <c r="J44">
        <f t="shared" si="8"/>
        <v>1</v>
      </c>
      <c r="K44">
        <f t="shared" si="9"/>
        <v>0</v>
      </c>
      <c r="L44">
        <f t="shared" si="11"/>
        <v>29</v>
      </c>
      <c r="M44">
        <f t="shared" si="10"/>
        <v>0</v>
      </c>
    </row>
    <row r="45" spans="1:13" x14ac:dyDescent="0.3">
      <c r="A45">
        <v>20</v>
      </c>
      <c r="B45">
        <f t="shared" si="2"/>
        <v>0.12545498341154623</v>
      </c>
      <c r="C45">
        <f t="shared" si="0"/>
        <v>31.112835886063465</v>
      </c>
      <c r="D45">
        <f t="shared" si="1"/>
        <v>30</v>
      </c>
      <c r="E45">
        <f t="shared" si="3"/>
        <v>2</v>
      </c>
      <c r="F45" s="27">
        <f t="shared" si="4"/>
        <v>1</v>
      </c>
      <c r="G45" s="27">
        <f t="shared" si="5"/>
        <v>0</v>
      </c>
      <c r="H45" s="27">
        <f t="shared" si="6"/>
        <v>0</v>
      </c>
      <c r="I45" s="27">
        <f t="shared" si="7"/>
        <v>0</v>
      </c>
      <c r="J45">
        <f t="shared" si="8"/>
        <v>1</v>
      </c>
      <c r="K45">
        <f t="shared" si="9"/>
        <v>1</v>
      </c>
      <c r="L45">
        <f t="shared" si="11"/>
        <v>30</v>
      </c>
      <c r="M45">
        <f t="shared" si="10"/>
        <v>0</v>
      </c>
    </row>
    <row r="46" spans="1:13" x14ac:dyDescent="0.3">
      <c r="A46">
        <v>21</v>
      </c>
      <c r="B46">
        <f t="shared" si="2"/>
        <v>0.13154002870288312</v>
      </c>
      <c r="C46">
        <f t="shared" si="0"/>
        <v>32.621927118315014</v>
      </c>
      <c r="D46">
        <f t="shared" si="1"/>
        <v>32</v>
      </c>
      <c r="E46">
        <f t="shared" si="3"/>
        <v>1</v>
      </c>
      <c r="F46" s="27">
        <f t="shared" si="4"/>
        <v>1</v>
      </c>
      <c r="G46" s="27">
        <f t="shared" si="5"/>
        <v>0</v>
      </c>
      <c r="H46" s="27">
        <f t="shared" si="6"/>
        <v>0</v>
      </c>
      <c r="I46" s="27">
        <f t="shared" si="7"/>
        <v>0</v>
      </c>
      <c r="J46">
        <f t="shared" si="8"/>
        <v>1</v>
      </c>
      <c r="K46">
        <f t="shared" si="9"/>
        <v>0</v>
      </c>
      <c r="L46">
        <f t="shared" si="11"/>
        <v>32</v>
      </c>
      <c r="M46">
        <f t="shared" si="10"/>
        <v>0</v>
      </c>
    </row>
    <row r="47" spans="1:13" x14ac:dyDescent="0.3">
      <c r="A47">
        <v>22</v>
      </c>
      <c r="B47">
        <f t="shared" si="2"/>
        <v>0.13762012158648601</v>
      </c>
      <c r="C47">
        <f t="shared" si="0"/>
        <v>34.129790153448532</v>
      </c>
      <c r="D47">
        <f t="shared" si="1"/>
        <v>33</v>
      </c>
      <c r="E47">
        <f t="shared" si="3"/>
        <v>2</v>
      </c>
      <c r="F47" s="27">
        <f t="shared" si="4"/>
        <v>1</v>
      </c>
      <c r="G47" s="27">
        <f t="shared" si="5"/>
        <v>0</v>
      </c>
      <c r="H47" s="27">
        <f t="shared" si="6"/>
        <v>0</v>
      </c>
      <c r="I47" s="27">
        <f t="shared" si="7"/>
        <v>0</v>
      </c>
      <c r="J47">
        <f t="shared" si="8"/>
        <v>1</v>
      </c>
      <c r="K47">
        <f t="shared" si="9"/>
        <v>1</v>
      </c>
      <c r="L47">
        <f t="shared" si="11"/>
        <v>33</v>
      </c>
      <c r="M47">
        <f t="shared" si="10"/>
        <v>0</v>
      </c>
    </row>
    <row r="48" spans="1:13" x14ac:dyDescent="0.3">
      <c r="A48">
        <v>23</v>
      </c>
      <c r="B48">
        <f t="shared" si="2"/>
        <v>0.14369503315029444</v>
      </c>
      <c r="C48">
        <f t="shared" si="0"/>
        <v>35.636368221273024</v>
      </c>
      <c r="D48">
        <f t="shared" si="1"/>
        <v>35</v>
      </c>
      <c r="E48">
        <f t="shared" si="3"/>
        <v>1</v>
      </c>
      <c r="F48" s="27">
        <f t="shared" si="4"/>
        <v>1</v>
      </c>
      <c r="G48" s="27">
        <f t="shared" si="5"/>
        <v>0</v>
      </c>
      <c r="H48" s="27">
        <f t="shared" si="6"/>
        <v>0</v>
      </c>
      <c r="I48" s="27">
        <f t="shared" si="7"/>
        <v>0</v>
      </c>
      <c r="J48">
        <f t="shared" si="8"/>
        <v>1</v>
      </c>
      <c r="K48">
        <f t="shared" si="9"/>
        <v>0</v>
      </c>
      <c r="L48">
        <f t="shared" si="11"/>
        <v>35</v>
      </c>
      <c r="M48">
        <f t="shared" si="10"/>
        <v>0</v>
      </c>
    </row>
    <row r="49" spans="1:13" x14ac:dyDescent="0.3">
      <c r="A49">
        <v>24</v>
      </c>
      <c r="B49">
        <f t="shared" si="2"/>
        <v>0.14976453467732151</v>
      </c>
      <c r="C49">
        <f t="shared" si="0"/>
        <v>37.141604599975736</v>
      </c>
      <c r="D49">
        <f t="shared" si="1"/>
        <v>36</v>
      </c>
      <c r="E49">
        <f t="shared" si="3"/>
        <v>2</v>
      </c>
      <c r="F49" s="27">
        <f t="shared" si="4"/>
        <v>1</v>
      </c>
      <c r="G49" s="27">
        <f t="shared" si="5"/>
        <v>0</v>
      </c>
      <c r="H49" s="27">
        <f t="shared" si="6"/>
        <v>0</v>
      </c>
      <c r="I49" s="27">
        <f t="shared" si="7"/>
        <v>0</v>
      </c>
      <c r="J49">
        <f t="shared" si="8"/>
        <v>1</v>
      </c>
      <c r="K49">
        <f t="shared" si="9"/>
        <v>1</v>
      </c>
      <c r="L49">
        <f t="shared" si="11"/>
        <v>36</v>
      </c>
      <c r="M49">
        <f t="shared" si="10"/>
        <v>0</v>
      </c>
    </row>
    <row r="50" spans="1:13" x14ac:dyDescent="0.3">
      <c r="A50">
        <v>25</v>
      </c>
      <c r="B50">
        <f t="shared" si="2"/>
        <v>0.15582839765426523</v>
      </c>
      <c r="C50">
        <f t="shared" si="0"/>
        <v>38.645442618257775</v>
      </c>
      <c r="D50">
        <f t="shared" si="1"/>
        <v>38</v>
      </c>
      <c r="E50">
        <f t="shared" si="3"/>
        <v>1</v>
      </c>
      <c r="F50" s="27">
        <f t="shared" si="4"/>
        <v>1</v>
      </c>
      <c r="G50" s="27">
        <f t="shared" si="5"/>
        <v>0</v>
      </c>
      <c r="H50" s="27">
        <f t="shared" si="6"/>
        <v>0</v>
      </c>
      <c r="I50" s="27">
        <f t="shared" si="7"/>
        <v>0</v>
      </c>
      <c r="J50">
        <f t="shared" si="8"/>
        <v>1</v>
      </c>
      <c r="K50">
        <f t="shared" si="9"/>
        <v>0</v>
      </c>
      <c r="L50">
        <f t="shared" si="11"/>
        <v>38</v>
      </c>
      <c r="M50">
        <f t="shared" si="10"/>
        <v>0</v>
      </c>
    </row>
    <row r="51" spans="1:13" x14ac:dyDescent="0.3">
      <c r="A51">
        <v>26</v>
      </c>
      <c r="B51">
        <f t="shared" si="2"/>
        <v>0.16188639378011183</v>
      </c>
      <c r="C51">
        <f t="shared" si="0"/>
        <v>40.147825657467735</v>
      </c>
      <c r="D51">
        <f t="shared" si="1"/>
        <v>39</v>
      </c>
      <c r="E51">
        <f t="shared" si="3"/>
        <v>2</v>
      </c>
      <c r="F51" s="27">
        <f t="shared" si="4"/>
        <v>1</v>
      </c>
      <c r="G51" s="27">
        <f t="shared" si="5"/>
        <v>0</v>
      </c>
      <c r="H51" s="27">
        <f t="shared" si="6"/>
        <v>0</v>
      </c>
      <c r="I51" s="27">
        <f t="shared" si="7"/>
        <v>0</v>
      </c>
      <c r="J51">
        <f t="shared" si="8"/>
        <v>1</v>
      </c>
      <c r="K51">
        <f t="shared" si="9"/>
        <v>1</v>
      </c>
      <c r="L51">
        <f t="shared" si="11"/>
        <v>39</v>
      </c>
      <c r="M51">
        <f t="shared" si="10"/>
        <v>0</v>
      </c>
    </row>
    <row r="52" spans="1:13" x14ac:dyDescent="0.3">
      <c r="A52">
        <v>27</v>
      </c>
      <c r="B52">
        <f t="shared" si="2"/>
        <v>0.16793829497473114</v>
      </c>
      <c r="C52">
        <f t="shared" si="0"/>
        <v>41.648697153733323</v>
      </c>
      <c r="D52">
        <f t="shared" si="1"/>
        <v>41</v>
      </c>
      <c r="E52">
        <f t="shared" si="3"/>
        <v>1</v>
      </c>
      <c r="F52" s="27">
        <f t="shared" si="4"/>
        <v>1</v>
      </c>
      <c r="G52" s="27">
        <f t="shared" si="5"/>
        <v>0</v>
      </c>
      <c r="H52" s="27">
        <f t="shared" si="6"/>
        <v>0</v>
      </c>
      <c r="I52" s="27">
        <f t="shared" si="7"/>
        <v>0</v>
      </c>
      <c r="J52">
        <f t="shared" si="8"/>
        <v>1</v>
      </c>
      <c r="K52">
        <f t="shared" si="9"/>
        <v>0</v>
      </c>
      <c r="L52">
        <f t="shared" si="11"/>
        <v>41</v>
      </c>
      <c r="M52">
        <f t="shared" si="10"/>
        <v>0</v>
      </c>
    </row>
    <row r="53" spans="1:13" x14ac:dyDescent="0.3">
      <c r="A53">
        <v>28</v>
      </c>
      <c r="B53">
        <f t="shared" si="2"/>
        <v>0.17398387338746382</v>
      </c>
      <c r="C53">
        <f t="shared" si="0"/>
        <v>43.148000600091031</v>
      </c>
      <c r="D53">
        <f t="shared" si="1"/>
        <v>42</v>
      </c>
      <c r="E53">
        <f t="shared" si="3"/>
        <v>2</v>
      </c>
      <c r="F53" s="27">
        <f t="shared" si="4"/>
        <v>1</v>
      </c>
      <c r="G53" s="27">
        <f t="shared" si="5"/>
        <v>0</v>
      </c>
      <c r="H53" s="27">
        <f t="shared" si="6"/>
        <v>0</v>
      </c>
      <c r="I53" s="27">
        <f t="shared" si="7"/>
        <v>0</v>
      </c>
      <c r="J53">
        <f t="shared" si="8"/>
        <v>1</v>
      </c>
      <c r="K53">
        <f t="shared" si="9"/>
        <v>1</v>
      </c>
      <c r="L53">
        <f t="shared" si="11"/>
        <v>42</v>
      </c>
      <c r="M53">
        <f t="shared" si="10"/>
        <v>0</v>
      </c>
    </row>
    <row r="54" spans="1:13" x14ac:dyDescent="0.3">
      <c r="A54">
        <v>29</v>
      </c>
      <c r="B54">
        <f t="shared" si="2"/>
        <v>0.18002290140569951</v>
      </c>
      <c r="C54">
        <f t="shared" si="0"/>
        <v>44.645679548613479</v>
      </c>
      <c r="D54">
        <f t="shared" si="1"/>
        <v>44</v>
      </c>
      <c r="E54">
        <f t="shared" si="3"/>
        <v>1</v>
      </c>
      <c r="F54" s="27">
        <f t="shared" si="4"/>
        <v>1</v>
      </c>
      <c r="G54" s="27">
        <f t="shared" si="5"/>
        <v>0</v>
      </c>
      <c r="H54" s="27">
        <f t="shared" si="6"/>
        <v>0</v>
      </c>
      <c r="I54" s="27">
        <f t="shared" si="7"/>
        <v>0</v>
      </c>
      <c r="J54">
        <f t="shared" si="8"/>
        <v>1</v>
      </c>
      <c r="K54">
        <f t="shared" si="9"/>
        <v>0</v>
      </c>
      <c r="L54">
        <f t="shared" si="11"/>
        <v>44</v>
      </c>
      <c r="M54">
        <f t="shared" si="10"/>
        <v>0</v>
      </c>
    </row>
    <row r="55" spans="1:13" x14ac:dyDescent="0.3">
      <c r="A55">
        <v>30</v>
      </c>
      <c r="B55">
        <f t="shared" si="2"/>
        <v>0.18605515166344661</v>
      </c>
      <c r="C55">
        <f t="shared" si="0"/>
        <v>46.141677612534757</v>
      </c>
      <c r="D55">
        <f t="shared" si="1"/>
        <v>45</v>
      </c>
      <c r="E55">
        <f t="shared" si="3"/>
        <v>2</v>
      </c>
      <c r="F55" s="27">
        <f t="shared" si="4"/>
        <v>1</v>
      </c>
      <c r="G55" s="27">
        <f t="shared" si="5"/>
        <v>0</v>
      </c>
      <c r="H55" s="27">
        <f t="shared" si="6"/>
        <v>0</v>
      </c>
      <c r="I55" s="27">
        <f t="shared" si="7"/>
        <v>0</v>
      </c>
      <c r="J55">
        <f t="shared" si="8"/>
        <v>1</v>
      </c>
      <c r="K55">
        <f t="shared" si="9"/>
        <v>1</v>
      </c>
      <c r="L55">
        <f t="shared" si="11"/>
        <v>45</v>
      </c>
      <c r="M55">
        <f t="shared" si="10"/>
        <v>0</v>
      </c>
    </row>
    <row r="56" spans="1:13" x14ac:dyDescent="0.3">
      <c r="A56">
        <v>31</v>
      </c>
      <c r="B56">
        <f t="shared" si="2"/>
        <v>0.19208039704989241</v>
      </c>
      <c r="C56">
        <f t="shared" si="0"/>
        <v>47.635938468373318</v>
      </c>
      <c r="D56">
        <f t="shared" si="1"/>
        <v>47</v>
      </c>
      <c r="E56">
        <f t="shared" si="3"/>
        <v>1</v>
      </c>
      <c r="F56" s="27">
        <f t="shared" si="4"/>
        <v>1</v>
      </c>
      <c r="G56" s="27">
        <f t="shared" si="5"/>
        <v>0</v>
      </c>
      <c r="H56" s="27">
        <f t="shared" si="6"/>
        <v>0</v>
      </c>
      <c r="I56" s="27">
        <f t="shared" si="7"/>
        <v>0</v>
      </c>
      <c r="J56">
        <f t="shared" si="8"/>
        <v>1</v>
      </c>
      <c r="K56">
        <f t="shared" si="9"/>
        <v>0</v>
      </c>
      <c r="L56">
        <f t="shared" si="11"/>
        <v>47</v>
      </c>
      <c r="M56">
        <f t="shared" si="10"/>
        <v>0</v>
      </c>
    </row>
    <row r="57" spans="1:13" x14ac:dyDescent="0.3">
      <c r="A57">
        <v>32</v>
      </c>
      <c r="B57">
        <f t="shared" si="2"/>
        <v>0.19809841071795356</v>
      </c>
      <c r="C57">
        <f t="shared" si="0"/>
        <v>49.128405858052481</v>
      </c>
      <c r="D57">
        <f t="shared" si="1"/>
        <v>48</v>
      </c>
      <c r="E57">
        <f t="shared" si="3"/>
        <v>2</v>
      </c>
      <c r="F57" s="27">
        <f t="shared" si="4"/>
        <v>1</v>
      </c>
      <c r="G57" s="27">
        <f t="shared" si="5"/>
        <v>0</v>
      </c>
      <c r="H57" s="27">
        <f t="shared" si="6"/>
        <v>0</v>
      </c>
      <c r="I57" s="27">
        <f t="shared" si="7"/>
        <v>0</v>
      </c>
      <c r="J57">
        <f t="shared" si="8"/>
        <v>1</v>
      </c>
      <c r="K57">
        <f t="shared" si="9"/>
        <v>1</v>
      </c>
      <c r="L57">
        <f t="shared" si="11"/>
        <v>48</v>
      </c>
      <c r="M57">
        <f t="shared" si="10"/>
        <v>0</v>
      </c>
    </row>
    <row r="58" spans="1:13" x14ac:dyDescent="0.3">
      <c r="A58">
        <v>33</v>
      </c>
      <c r="B58">
        <f t="shared" si="2"/>
        <v>0.20410896609281687</v>
      </c>
      <c r="C58">
        <f t="shared" si="0"/>
        <v>50.619023591018582</v>
      </c>
      <c r="D58">
        <f t="shared" si="1"/>
        <v>50</v>
      </c>
      <c r="E58">
        <f t="shared" si="3"/>
        <v>1</v>
      </c>
      <c r="F58" s="27">
        <f t="shared" si="4"/>
        <v>1</v>
      </c>
      <c r="G58" s="27">
        <f t="shared" si="5"/>
        <v>0</v>
      </c>
      <c r="H58" s="27">
        <f t="shared" si="6"/>
        <v>0</v>
      </c>
      <c r="I58" s="27">
        <f t="shared" si="7"/>
        <v>0</v>
      </c>
      <c r="J58">
        <f t="shared" si="8"/>
        <v>1</v>
      </c>
      <c r="K58">
        <f t="shared" si="9"/>
        <v>0</v>
      </c>
      <c r="L58">
        <f t="shared" si="11"/>
        <v>50</v>
      </c>
      <c r="M58">
        <f t="shared" si="10"/>
        <v>0</v>
      </c>
    </row>
    <row r="59" spans="1:13" x14ac:dyDescent="0.3">
      <c r="A59">
        <v>34</v>
      </c>
      <c r="B59">
        <f t="shared" si="2"/>
        <v>0.21011183688046961</v>
      </c>
      <c r="C59">
        <f t="shared" si="0"/>
        <v>52.107735546356466</v>
      </c>
      <c r="D59">
        <f t="shared" si="1"/>
        <v>51</v>
      </c>
      <c r="E59">
        <f t="shared" si="3"/>
        <v>2</v>
      </c>
      <c r="F59" s="27">
        <f t="shared" si="4"/>
        <v>1</v>
      </c>
      <c r="G59" s="27">
        <f t="shared" si="5"/>
        <v>0</v>
      </c>
      <c r="H59" s="27">
        <f t="shared" si="6"/>
        <v>0</v>
      </c>
      <c r="I59" s="27">
        <f t="shared" si="7"/>
        <v>0</v>
      </c>
      <c r="J59">
        <f t="shared" si="8"/>
        <v>1</v>
      </c>
      <c r="K59">
        <f t="shared" si="9"/>
        <v>1</v>
      </c>
      <c r="L59">
        <f t="shared" si="11"/>
        <v>51</v>
      </c>
      <c r="M59">
        <f t="shared" si="10"/>
        <v>0</v>
      </c>
    </row>
    <row r="60" spans="1:13" x14ac:dyDescent="0.3">
      <c r="A60">
        <v>35</v>
      </c>
      <c r="B60">
        <f t="shared" si="2"/>
        <v>0.21610679707621949</v>
      </c>
      <c r="C60">
        <f t="shared" si="0"/>
        <v>53.594485674902437</v>
      </c>
      <c r="D60">
        <f t="shared" si="1"/>
        <v>53</v>
      </c>
      <c r="E60">
        <f t="shared" si="3"/>
        <v>1</v>
      </c>
      <c r="F60" s="27">
        <f t="shared" si="4"/>
        <v>1</v>
      </c>
      <c r="G60" s="27">
        <f t="shared" si="5"/>
        <v>0</v>
      </c>
      <c r="H60" s="27">
        <f t="shared" si="6"/>
        <v>0</v>
      </c>
      <c r="I60" s="27">
        <f t="shared" si="7"/>
        <v>0</v>
      </c>
      <c r="J60">
        <f t="shared" si="8"/>
        <v>1</v>
      </c>
      <c r="K60">
        <f t="shared" si="9"/>
        <v>0</v>
      </c>
      <c r="L60">
        <f t="shared" si="11"/>
        <v>53</v>
      </c>
      <c r="M60">
        <f t="shared" si="10"/>
        <v>0</v>
      </c>
    </row>
    <row r="61" spans="1:13" x14ac:dyDescent="0.3">
      <c r="A61">
        <v>36</v>
      </c>
      <c r="B61">
        <f t="shared" si="2"/>
        <v>0.22209362097320351</v>
      </c>
      <c r="C61">
        <f t="shared" si="0"/>
        <v>55.079218001354469</v>
      </c>
      <c r="D61">
        <f t="shared" si="1"/>
        <v>54</v>
      </c>
      <c r="E61">
        <f t="shared" si="3"/>
        <v>2</v>
      </c>
      <c r="F61" s="27">
        <f t="shared" si="4"/>
        <v>1</v>
      </c>
      <c r="G61" s="27">
        <f t="shared" si="5"/>
        <v>0</v>
      </c>
      <c r="H61" s="27">
        <f t="shared" si="6"/>
        <v>0</v>
      </c>
      <c r="I61" s="27">
        <f t="shared" si="7"/>
        <v>0</v>
      </c>
      <c r="J61">
        <f t="shared" si="8"/>
        <v>1</v>
      </c>
      <c r="K61">
        <f t="shared" si="9"/>
        <v>1</v>
      </c>
      <c r="L61">
        <f t="shared" si="11"/>
        <v>54</v>
      </c>
      <c r="M61">
        <f t="shared" si="10"/>
        <v>0</v>
      </c>
    </row>
    <row r="62" spans="1:13" x14ac:dyDescent="0.3">
      <c r="A62">
        <v>37</v>
      </c>
      <c r="B62">
        <f t="shared" si="2"/>
        <v>0.22807208317088573</v>
      </c>
      <c r="C62">
        <f t="shared" si="0"/>
        <v>56.561876626379664</v>
      </c>
      <c r="D62">
        <f t="shared" si="1"/>
        <v>56</v>
      </c>
      <c r="E62">
        <f t="shared" si="3"/>
        <v>1</v>
      </c>
      <c r="F62" s="27">
        <f t="shared" si="4"/>
        <v>1</v>
      </c>
      <c r="G62" s="27">
        <f t="shared" si="5"/>
        <v>0</v>
      </c>
      <c r="H62" s="27">
        <f t="shared" si="6"/>
        <v>0</v>
      </c>
      <c r="I62" s="27">
        <f t="shared" si="7"/>
        <v>0</v>
      </c>
      <c r="J62">
        <f t="shared" si="8"/>
        <v>1</v>
      </c>
      <c r="K62">
        <f t="shared" si="9"/>
        <v>0</v>
      </c>
      <c r="L62">
        <f t="shared" si="11"/>
        <v>56</v>
      </c>
      <c r="M62">
        <f t="shared" si="10"/>
        <v>0</v>
      </c>
    </row>
    <row r="63" spans="1:13" x14ac:dyDescent="0.3">
      <c r="A63">
        <v>38</v>
      </c>
      <c r="B63">
        <f t="shared" si="2"/>
        <v>0.2340419585835434</v>
      </c>
      <c r="C63">
        <f t="shared" si="0"/>
        <v>58.042405728718762</v>
      </c>
      <c r="D63">
        <f t="shared" si="1"/>
        <v>57</v>
      </c>
      <c r="E63">
        <f t="shared" si="3"/>
        <v>2</v>
      </c>
      <c r="F63" s="27">
        <f t="shared" si="4"/>
        <v>1</v>
      </c>
      <c r="G63" s="27">
        <f t="shared" si="5"/>
        <v>0</v>
      </c>
      <c r="H63" s="27">
        <f t="shared" si="6"/>
        <v>0</v>
      </c>
      <c r="I63" s="27">
        <f t="shared" si="7"/>
        <v>0</v>
      </c>
      <c r="J63">
        <f t="shared" si="8"/>
        <v>1</v>
      </c>
      <c r="K63">
        <f t="shared" si="9"/>
        <v>1</v>
      </c>
      <c r="L63">
        <f t="shared" si="11"/>
        <v>57</v>
      </c>
      <c r="M63">
        <f t="shared" si="10"/>
        <v>0</v>
      </c>
    </row>
    <row r="64" spans="1:13" x14ac:dyDescent="0.3">
      <c r="A64">
        <v>39</v>
      </c>
      <c r="B64">
        <f t="shared" si="2"/>
        <v>0.24000302244874147</v>
      </c>
      <c r="C64">
        <f t="shared" si="0"/>
        <v>59.520749567287886</v>
      </c>
      <c r="D64">
        <f t="shared" si="1"/>
        <v>59</v>
      </c>
      <c r="E64">
        <f t="shared" si="3"/>
        <v>1</v>
      </c>
      <c r="F64" s="27">
        <f t="shared" si="4"/>
        <v>1</v>
      </c>
      <c r="G64" s="27">
        <f t="shared" si="5"/>
        <v>0</v>
      </c>
      <c r="H64" s="27">
        <f t="shared" si="6"/>
        <v>0</v>
      </c>
      <c r="I64" s="27">
        <f t="shared" si="7"/>
        <v>0</v>
      </c>
      <c r="J64">
        <f t="shared" si="8"/>
        <v>1</v>
      </c>
      <c r="K64">
        <f t="shared" si="9"/>
        <v>0</v>
      </c>
      <c r="L64">
        <f t="shared" si="11"/>
        <v>59</v>
      </c>
      <c r="M64">
        <f t="shared" si="10"/>
        <v>0</v>
      </c>
    </row>
    <row r="65" spans="1:13" x14ac:dyDescent="0.3">
      <c r="A65">
        <v>40</v>
      </c>
      <c r="B65">
        <f t="shared" si="2"/>
        <v>0.24595505033579459</v>
      </c>
      <c r="C65">
        <f t="shared" si="0"/>
        <v>60.99685248327706</v>
      </c>
      <c r="D65">
        <f t="shared" si="1"/>
        <v>60</v>
      </c>
      <c r="E65">
        <f t="shared" si="3"/>
        <v>1</v>
      </c>
      <c r="F65" s="27">
        <f t="shared" si="4"/>
        <v>1</v>
      </c>
      <c r="G65" s="27">
        <f t="shared" si="5"/>
        <v>0</v>
      </c>
      <c r="H65" s="27">
        <f t="shared" si="6"/>
        <v>0</v>
      </c>
      <c r="I65" s="27">
        <f t="shared" si="7"/>
        <v>0</v>
      </c>
      <c r="J65">
        <f t="shared" si="8"/>
        <v>1</v>
      </c>
      <c r="K65">
        <f t="shared" si="9"/>
        <v>0</v>
      </c>
      <c r="L65">
        <f t="shared" si="11"/>
        <v>60</v>
      </c>
      <c r="M65">
        <f t="shared" si="10"/>
        <v>0</v>
      </c>
    </row>
    <row r="66" spans="1:13" x14ac:dyDescent="0.3">
      <c r="A66">
        <v>41</v>
      </c>
      <c r="B66">
        <f t="shared" si="2"/>
        <v>0.25189781815421691</v>
      </c>
      <c r="C66">
        <f t="shared" si="0"/>
        <v>62.470658902245795</v>
      </c>
      <c r="D66">
        <f t="shared" si="1"/>
        <v>61</v>
      </c>
      <c r="E66">
        <f t="shared" si="3"/>
        <v>2</v>
      </c>
      <c r="F66" s="27">
        <f t="shared" si="4"/>
        <v>1</v>
      </c>
      <c r="G66" s="27">
        <f t="shared" si="5"/>
        <v>0</v>
      </c>
      <c r="H66" s="27">
        <f t="shared" si="6"/>
        <v>0</v>
      </c>
      <c r="I66" s="27">
        <f t="shared" si="7"/>
        <v>0</v>
      </c>
      <c r="J66">
        <f t="shared" si="8"/>
        <v>1</v>
      </c>
      <c r="K66">
        <f t="shared" si="9"/>
        <v>1</v>
      </c>
      <c r="L66">
        <f t="shared" si="11"/>
        <v>61</v>
      </c>
      <c r="M66">
        <f t="shared" si="10"/>
        <v>0</v>
      </c>
    </row>
    <row r="67" spans="1:13" x14ac:dyDescent="0.3">
      <c r="A67">
        <v>42</v>
      </c>
      <c r="B67">
        <f t="shared" si="2"/>
        <v>0.25783110216215899</v>
      </c>
      <c r="C67">
        <f t="shared" si="0"/>
        <v>63.942113336215428</v>
      </c>
      <c r="D67">
        <f t="shared" si="1"/>
        <v>63</v>
      </c>
      <c r="E67">
        <f t="shared" si="3"/>
        <v>1</v>
      </c>
      <c r="F67" s="27">
        <f t="shared" si="4"/>
        <v>1</v>
      </c>
      <c r="G67" s="27">
        <f t="shared" si="5"/>
        <v>0</v>
      </c>
      <c r="H67" s="27">
        <f t="shared" si="6"/>
        <v>0</v>
      </c>
      <c r="I67" s="27">
        <f t="shared" si="7"/>
        <v>0</v>
      </c>
      <c r="J67">
        <f t="shared" si="8"/>
        <v>1</v>
      </c>
      <c r="K67">
        <f t="shared" si="9"/>
        <v>0</v>
      </c>
      <c r="L67">
        <f t="shared" si="11"/>
        <v>63</v>
      </c>
      <c r="M67">
        <f t="shared" si="10"/>
        <v>0</v>
      </c>
    </row>
    <row r="68" spans="1:13" x14ac:dyDescent="0.3">
      <c r="A68">
        <v>43</v>
      </c>
      <c r="B68">
        <f t="shared" si="2"/>
        <v>0.26375467897483135</v>
      </c>
      <c r="C68">
        <f t="shared" si="0"/>
        <v>65.41116038575818</v>
      </c>
      <c r="D68">
        <f t="shared" si="1"/>
        <v>64</v>
      </c>
      <c r="E68">
        <f t="shared" si="3"/>
        <v>2</v>
      </c>
      <c r="F68" s="27">
        <f t="shared" si="4"/>
        <v>1</v>
      </c>
      <c r="G68" s="27">
        <f t="shared" si="5"/>
        <v>0</v>
      </c>
      <c r="H68" s="27">
        <f t="shared" si="6"/>
        <v>0</v>
      </c>
      <c r="I68" s="27">
        <f t="shared" si="7"/>
        <v>0</v>
      </c>
      <c r="J68">
        <f t="shared" si="8"/>
        <v>1</v>
      </c>
      <c r="K68">
        <f t="shared" si="9"/>
        <v>1</v>
      </c>
      <c r="L68">
        <f t="shared" si="11"/>
        <v>64</v>
      </c>
      <c r="M68">
        <f t="shared" si="10"/>
        <v>0</v>
      </c>
    </row>
    <row r="69" spans="1:13" x14ac:dyDescent="0.3">
      <c r="A69">
        <v>44</v>
      </c>
      <c r="B69">
        <f t="shared" si="2"/>
        <v>0.26966832557291504</v>
      </c>
      <c r="C69">
        <f t="shared" si="0"/>
        <v>66.877744742082925</v>
      </c>
      <c r="D69">
        <f t="shared" si="1"/>
        <v>66</v>
      </c>
      <c r="E69">
        <f t="shared" si="3"/>
        <v>1</v>
      </c>
      <c r="F69" s="27">
        <f t="shared" si="4"/>
        <v>1</v>
      </c>
      <c r="G69" s="27">
        <f t="shared" si="5"/>
        <v>0</v>
      </c>
      <c r="H69" s="27">
        <f t="shared" si="6"/>
        <v>0</v>
      </c>
      <c r="I69" s="27">
        <f t="shared" si="7"/>
        <v>0</v>
      </c>
      <c r="J69">
        <f t="shared" si="8"/>
        <v>1</v>
      </c>
      <c r="K69">
        <f t="shared" si="9"/>
        <v>0</v>
      </c>
      <c r="L69">
        <f t="shared" si="11"/>
        <v>66</v>
      </c>
      <c r="M69">
        <f t="shared" si="10"/>
        <v>0</v>
      </c>
    </row>
    <row r="70" spans="1:13" x14ac:dyDescent="0.3">
      <c r="A70">
        <v>45</v>
      </c>
      <c r="B70">
        <f t="shared" si="2"/>
        <v>0.27557181931095814</v>
      </c>
      <c r="C70">
        <f t="shared" si="0"/>
        <v>68.341811189117621</v>
      </c>
      <c r="D70">
        <f t="shared" si="1"/>
        <v>67</v>
      </c>
      <c r="E70">
        <f t="shared" si="3"/>
        <v>2</v>
      </c>
      <c r="F70" s="27">
        <f t="shared" si="4"/>
        <v>1</v>
      </c>
      <c r="G70" s="27">
        <f t="shared" si="5"/>
        <v>0</v>
      </c>
      <c r="H70" s="27">
        <f t="shared" si="6"/>
        <v>0</v>
      </c>
      <c r="I70" s="27">
        <f t="shared" si="7"/>
        <v>0</v>
      </c>
      <c r="J70">
        <f t="shared" si="8"/>
        <v>1</v>
      </c>
      <c r="K70">
        <f t="shared" si="9"/>
        <v>1</v>
      </c>
      <c r="L70">
        <f t="shared" si="11"/>
        <v>67</v>
      </c>
      <c r="M70">
        <f t="shared" si="10"/>
        <v>0</v>
      </c>
    </row>
    <row r="71" spans="1:13" x14ac:dyDescent="0.3">
      <c r="A71">
        <v>46</v>
      </c>
      <c r="B71">
        <f t="shared" si="2"/>
        <v>0.28146493792575794</v>
      </c>
      <c r="C71">
        <f t="shared" si="0"/>
        <v>69.803304605587968</v>
      </c>
      <c r="D71">
        <f t="shared" si="1"/>
        <v>69</v>
      </c>
      <c r="E71">
        <f t="shared" si="3"/>
        <v>1</v>
      </c>
      <c r="F71" s="27">
        <f t="shared" si="4"/>
        <v>1</v>
      </c>
      <c r="G71" s="27">
        <f t="shared" si="5"/>
        <v>0</v>
      </c>
      <c r="H71" s="27">
        <f t="shared" si="6"/>
        <v>0</v>
      </c>
      <c r="I71" s="27">
        <f t="shared" si="7"/>
        <v>0</v>
      </c>
      <c r="J71">
        <f t="shared" si="8"/>
        <v>1</v>
      </c>
      <c r="K71">
        <f t="shared" si="9"/>
        <v>0</v>
      </c>
      <c r="L71">
        <f t="shared" si="11"/>
        <v>69</v>
      </c>
      <c r="M71">
        <f t="shared" si="10"/>
        <v>0</v>
      </c>
    </row>
    <row r="72" spans="1:13" x14ac:dyDescent="0.3">
      <c r="A72">
        <v>47</v>
      </c>
      <c r="B72">
        <f t="shared" si="2"/>
        <v>0.28734745954472951</v>
      </c>
      <c r="C72">
        <f t="shared" si="0"/>
        <v>71.262169967092916</v>
      </c>
      <c r="D72">
        <f t="shared" si="1"/>
        <v>70</v>
      </c>
      <c r="E72">
        <f t="shared" si="3"/>
        <v>2</v>
      </c>
      <c r="F72" s="27">
        <f t="shared" si="4"/>
        <v>1</v>
      </c>
      <c r="G72" s="27">
        <f t="shared" si="5"/>
        <v>0</v>
      </c>
      <c r="H72" s="27">
        <f t="shared" si="6"/>
        <v>0</v>
      </c>
      <c r="I72" s="27">
        <f t="shared" si="7"/>
        <v>0</v>
      </c>
      <c r="J72">
        <f t="shared" si="8"/>
        <v>1</v>
      </c>
      <c r="K72">
        <f t="shared" si="9"/>
        <v>1</v>
      </c>
      <c r="L72">
        <f t="shared" si="11"/>
        <v>70</v>
      </c>
      <c r="M72">
        <f t="shared" si="10"/>
        <v>0</v>
      </c>
    </row>
    <row r="73" spans="1:13" x14ac:dyDescent="0.3">
      <c r="A73">
        <v>48</v>
      </c>
      <c r="B73">
        <f t="shared" si="2"/>
        <v>0.29321916269425863</v>
      </c>
      <c r="C73">
        <f t="shared" si="0"/>
        <v>72.71835234817614</v>
      </c>
      <c r="D73">
        <f t="shared" si="1"/>
        <v>72</v>
      </c>
      <c r="E73">
        <f t="shared" si="3"/>
        <v>1</v>
      </c>
      <c r="F73" s="27">
        <f t="shared" si="4"/>
        <v>1</v>
      </c>
      <c r="G73" s="27">
        <f t="shared" si="5"/>
        <v>0</v>
      </c>
      <c r="H73" s="27">
        <f t="shared" si="6"/>
        <v>0</v>
      </c>
      <c r="I73" s="27">
        <f t="shared" si="7"/>
        <v>0</v>
      </c>
      <c r="J73">
        <f t="shared" si="8"/>
        <v>1</v>
      </c>
      <c r="K73">
        <f t="shared" si="9"/>
        <v>0</v>
      </c>
      <c r="L73">
        <f t="shared" si="11"/>
        <v>72</v>
      </c>
      <c r="M73">
        <f t="shared" si="10"/>
        <v>0</v>
      </c>
    </row>
    <row r="74" spans="1:13" x14ac:dyDescent="0.3">
      <c r="A74">
        <v>49</v>
      </c>
      <c r="B74">
        <f t="shared" si="2"/>
        <v>0.29907982630804042</v>
      </c>
      <c r="C74">
        <f t="shared" si="0"/>
        <v>74.17179692439403</v>
      </c>
      <c r="D74">
        <f t="shared" si="1"/>
        <v>73</v>
      </c>
      <c r="E74">
        <f t="shared" si="3"/>
        <v>2</v>
      </c>
      <c r="F74" s="27">
        <f t="shared" si="4"/>
        <v>1</v>
      </c>
      <c r="G74" s="27">
        <f t="shared" si="5"/>
        <v>0</v>
      </c>
      <c r="H74" s="27">
        <f t="shared" si="6"/>
        <v>0</v>
      </c>
      <c r="I74" s="27">
        <f t="shared" si="7"/>
        <v>0</v>
      </c>
      <c r="J74">
        <f t="shared" si="8"/>
        <v>1</v>
      </c>
      <c r="K74">
        <f t="shared" si="9"/>
        <v>1</v>
      </c>
      <c r="L74">
        <f t="shared" si="11"/>
        <v>73</v>
      </c>
      <c r="M74">
        <f t="shared" si="10"/>
        <v>0</v>
      </c>
    </row>
    <row r="75" spans="1:13" x14ac:dyDescent="0.3">
      <c r="A75">
        <v>50</v>
      </c>
      <c r="B75">
        <f t="shared" si="2"/>
        <v>0.30492922973540237</v>
      </c>
      <c r="C75">
        <f t="shared" si="0"/>
        <v>75.622448974379793</v>
      </c>
      <c r="D75">
        <f t="shared" si="1"/>
        <v>75</v>
      </c>
      <c r="E75">
        <f t="shared" si="3"/>
        <v>1</v>
      </c>
      <c r="F75" s="27">
        <f t="shared" si="4"/>
        <v>1</v>
      </c>
      <c r="G75" s="27">
        <f t="shared" si="5"/>
        <v>0</v>
      </c>
      <c r="H75" s="27">
        <f t="shared" si="6"/>
        <v>0</v>
      </c>
      <c r="I75" s="27">
        <f t="shared" si="7"/>
        <v>0</v>
      </c>
      <c r="J75">
        <f t="shared" si="8"/>
        <v>1</v>
      </c>
      <c r="K75">
        <f t="shared" si="9"/>
        <v>0</v>
      </c>
      <c r="L75">
        <f t="shared" si="11"/>
        <v>75</v>
      </c>
      <c r="M75">
        <f t="shared" si="10"/>
        <v>0</v>
      </c>
    </row>
    <row r="76" spans="1:13" x14ac:dyDescent="0.3">
      <c r="A76">
        <v>51</v>
      </c>
      <c r="B76">
        <f t="shared" si="2"/>
        <v>0.31076715274961147</v>
      </c>
      <c r="C76">
        <f t="shared" si="0"/>
        <v>77.070253881903639</v>
      </c>
      <c r="D76">
        <f t="shared" si="1"/>
        <v>76</v>
      </c>
      <c r="E76">
        <f t="shared" si="3"/>
        <v>2</v>
      </c>
      <c r="F76" s="27">
        <f t="shared" si="4"/>
        <v>1</v>
      </c>
      <c r="G76" s="27">
        <f t="shared" si="5"/>
        <v>0</v>
      </c>
      <c r="H76" s="27">
        <f t="shared" si="6"/>
        <v>0</v>
      </c>
      <c r="I76" s="27">
        <f t="shared" si="7"/>
        <v>0</v>
      </c>
      <c r="J76">
        <f t="shared" si="8"/>
        <v>1</v>
      </c>
      <c r="K76">
        <f t="shared" si="9"/>
        <v>1</v>
      </c>
      <c r="L76">
        <f t="shared" si="11"/>
        <v>76</v>
      </c>
      <c r="M76">
        <f t="shared" si="10"/>
        <v>0</v>
      </c>
    </row>
    <row r="77" spans="1:13" x14ac:dyDescent="0.3">
      <c r="A77">
        <v>52</v>
      </c>
      <c r="B77">
        <f t="shared" si="2"/>
        <v>0.31659337555616585</v>
      </c>
      <c r="C77">
        <f t="shared" si="0"/>
        <v>78.515157137929123</v>
      </c>
      <c r="D77">
        <f t="shared" si="1"/>
        <v>78</v>
      </c>
      <c r="E77">
        <f t="shared" si="3"/>
        <v>1</v>
      </c>
      <c r="F77" s="27">
        <f t="shared" si="4"/>
        <v>1</v>
      </c>
      <c r="G77" s="27">
        <f t="shared" si="5"/>
        <v>0</v>
      </c>
      <c r="H77" s="27">
        <f t="shared" si="6"/>
        <v>0</v>
      </c>
      <c r="I77" s="27">
        <f t="shared" si="7"/>
        <v>0</v>
      </c>
      <c r="J77">
        <f t="shared" si="8"/>
        <v>1</v>
      </c>
      <c r="K77">
        <f t="shared" si="9"/>
        <v>0</v>
      </c>
      <c r="L77">
        <f t="shared" si="11"/>
        <v>78</v>
      </c>
      <c r="M77">
        <f t="shared" si="10"/>
        <v>0</v>
      </c>
    </row>
    <row r="78" spans="1:13" x14ac:dyDescent="0.3">
      <c r="A78">
        <v>53</v>
      </c>
      <c r="B78">
        <f t="shared" si="2"/>
        <v>0.32240767880106985</v>
      </c>
      <c r="C78">
        <f t="shared" si="0"/>
        <v>79.957104342665318</v>
      </c>
      <c r="D78">
        <f t="shared" si="1"/>
        <v>79</v>
      </c>
      <c r="E78">
        <f t="shared" si="3"/>
        <v>1</v>
      </c>
      <c r="F78" s="27">
        <f t="shared" si="4"/>
        <v>1</v>
      </c>
      <c r="G78" s="27">
        <f t="shared" si="5"/>
        <v>0</v>
      </c>
      <c r="H78" s="27">
        <f t="shared" si="6"/>
        <v>0</v>
      </c>
      <c r="I78" s="27">
        <f t="shared" si="7"/>
        <v>0</v>
      </c>
      <c r="J78">
        <f t="shared" si="8"/>
        <v>1</v>
      </c>
      <c r="K78">
        <f t="shared" si="9"/>
        <v>0</v>
      </c>
      <c r="L78">
        <f t="shared" si="11"/>
        <v>79</v>
      </c>
      <c r="M78">
        <f t="shared" si="10"/>
        <v>0</v>
      </c>
    </row>
    <row r="79" spans="1:13" x14ac:dyDescent="0.3">
      <c r="A79">
        <v>54</v>
      </c>
      <c r="B79">
        <f t="shared" si="2"/>
        <v>0.3282098435790925</v>
      </c>
      <c r="C79">
        <f t="shared" si="0"/>
        <v>81.396041207614942</v>
      </c>
      <c r="D79">
        <f t="shared" si="1"/>
        <v>80</v>
      </c>
      <c r="E79">
        <f t="shared" si="3"/>
        <v>2</v>
      </c>
      <c r="F79" s="27">
        <f t="shared" si="4"/>
        <v>1</v>
      </c>
      <c r="G79" s="27">
        <f t="shared" si="5"/>
        <v>0</v>
      </c>
      <c r="H79" s="27">
        <f t="shared" si="6"/>
        <v>0</v>
      </c>
      <c r="I79" s="27">
        <f t="shared" si="7"/>
        <v>0</v>
      </c>
      <c r="J79">
        <f t="shared" si="8"/>
        <v>1</v>
      </c>
      <c r="K79">
        <f t="shared" si="9"/>
        <v>1</v>
      </c>
      <c r="L79">
        <f t="shared" si="11"/>
        <v>80</v>
      </c>
      <c r="M79">
        <f t="shared" si="10"/>
        <v>0</v>
      </c>
    </row>
    <row r="80" spans="1:13" x14ac:dyDescent="0.3">
      <c r="A80">
        <v>55</v>
      </c>
      <c r="B80">
        <f t="shared" si="2"/>
        <v>0.33399965144200938</v>
      </c>
      <c r="C80">
        <f t="shared" si="0"/>
        <v>82.831913557618321</v>
      </c>
      <c r="D80">
        <f t="shared" si="1"/>
        <v>82</v>
      </c>
      <c r="E80">
        <f t="shared" si="3"/>
        <v>1</v>
      </c>
      <c r="F80" s="27">
        <f t="shared" si="4"/>
        <v>1</v>
      </c>
      <c r="G80" s="27">
        <f t="shared" si="5"/>
        <v>0</v>
      </c>
      <c r="H80" s="27">
        <f t="shared" si="6"/>
        <v>0</v>
      </c>
      <c r="I80" s="27">
        <f t="shared" si="7"/>
        <v>0</v>
      </c>
      <c r="J80">
        <f t="shared" si="8"/>
        <v>1</v>
      </c>
      <c r="K80">
        <f t="shared" si="9"/>
        <v>0</v>
      </c>
      <c r="L80">
        <f t="shared" si="11"/>
        <v>82</v>
      </c>
      <c r="M80">
        <f t="shared" si="10"/>
        <v>0</v>
      </c>
    </row>
    <row r="81" spans="1:13" x14ac:dyDescent="0.3">
      <c r="A81">
        <v>56</v>
      </c>
      <c r="B81">
        <f t="shared" si="2"/>
        <v>0.33977688440682685</v>
      </c>
      <c r="C81">
        <f t="shared" si="0"/>
        <v>84.264667332893055</v>
      </c>
      <c r="D81">
        <f t="shared" si="1"/>
        <v>83</v>
      </c>
      <c r="E81">
        <f t="shared" si="3"/>
        <v>2</v>
      </c>
      <c r="F81" s="27">
        <f t="shared" si="4"/>
        <v>1</v>
      </c>
      <c r="G81" s="27">
        <f t="shared" si="5"/>
        <v>0</v>
      </c>
      <c r="H81" s="27">
        <f t="shared" si="6"/>
        <v>0</v>
      </c>
      <c r="I81" s="27">
        <f t="shared" si="7"/>
        <v>0</v>
      </c>
      <c r="J81">
        <f t="shared" si="8"/>
        <v>1</v>
      </c>
      <c r="K81">
        <f t="shared" si="9"/>
        <v>1</v>
      </c>
      <c r="L81">
        <f t="shared" si="11"/>
        <v>83</v>
      </c>
      <c r="M81">
        <f t="shared" si="10"/>
        <v>0</v>
      </c>
    </row>
    <row r="82" spans="1:13" x14ac:dyDescent="0.3">
      <c r="A82">
        <v>57</v>
      </c>
      <c r="B82">
        <f t="shared" si="2"/>
        <v>0.34554132496398904</v>
      </c>
      <c r="C82">
        <f t="shared" si="0"/>
        <v>85.694248591069282</v>
      </c>
      <c r="D82">
        <f t="shared" si="1"/>
        <v>85</v>
      </c>
      <c r="E82">
        <f t="shared" si="3"/>
        <v>1</v>
      </c>
      <c r="F82" s="27">
        <f t="shared" si="4"/>
        <v>1</v>
      </c>
      <c r="G82" s="27">
        <f t="shared" si="5"/>
        <v>0</v>
      </c>
      <c r="H82" s="27">
        <f t="shared" si="6"/>
        <v>0</v>
      </c>
      <c r="I82" s="27">
        <f t="shared" si="7"/>
        <v>0</v>
      </c>
      <c r="J82">
        <f t="shared" si="8"/>
        <v>1</v>
      </c>
      <c r="K82">
        <f t="shared" si="9"/>
        <v>0</v>
      </c>
      <c r="L82">
        <f t="shared" si="11"/>
        <v>85</v>
      </c>
      <c r="M82">
        <f t="shared" si="10"/>
        <v>0</v>
      </c>
    </row>
    <row r="83" spans="1:13" x14ac:dyDescent="0.3">
      <c r="A83">
        <v>58</v>
      </c>
      <c r="B83">
        <f t="shared" si="2"/>
        <v>0.35129275608556709</v>
      </c>
      <c r="C83">
        <f t="shared" si="0"/>
        <v>87.120603509220643</v>
      </c>
      <c r="D83">
        <f t="shared" si="1"/>
        <v>86</v>
      </c>
      <c r="E83">
        <f t="shared" si="3"/>
        <v>2</v>
      </c>
      <c r="F83" s="27">
        <f t="shared" si="4"/>
        <v>1</v>
      </c>
      <c r="G83" s="27">
        <f t="shared" si="5"/>
        <v>0</v>
      </c>
      <c r="H83" s="27">
        <f t="shared" si="6"/>
        <v>0</v>
      </c>
      <c r="I83" s="27">
        <f t="shared" si="7"/>
        <v>0</v>
      </c>
      <c r="J83">
        <f t="shared" si="8"/>
        <v>1</v>
      </c>
      <c r="K83">
        <f t="shared" si="9"/>
        <v>1</v>
      </c>
      <c r="L83">
        <f t="shared" si="11"/>
        <v>86</v>
      </c>
      <c r="M83">
        <f t="shared" si="10"/>
        <v>0</v>
      </c>
    </row>
    <row r="84" spans="1:13" x14ac:dyDescent="0.3">
      <c r="A84">
        <v>59</v>
      </c>
      <c r="B84">
        <f t="shared" si="2"/>
        <v>0.35703096123342998</v>
      </c>
      <c r="C84">
        <f t="shared" si="0"/>
        <v>88.54367838589063</v>
      </c>
      <c r="D84">
        <f t="shared" si="1"/>
        <v>88</v>
      </c>
      <c r="E84">
        <f t="shared" si="3"/>
        <v>1</v>
      </c>
      <c r="F84" s="27">
        <f t="shared" si="4"/>
        <v>1</v>
      </c>
      <c r="G84" s="27">
        <f t="shared" si="5"/>
        <v>0</v>
      </c>
      <c r="H84" s="27">
        <f t="shared" si="6"/>
        <v>0</v>
      </c>
      <c r="I84" s="27">
        <f t="shared" si="7"/>
        <v>0</v>
      </c>
      <c r="J84">
        <f t="shared" si="8"/>
        <v>1</v>
      </c>
      <c r="K84">
        <f t="shared" si="9"/>
        <v>0</v>
      </c>
      <c r="L84">
        <f t="shared" si="11"/>
        <v>88</v>
      </c>
      <c r="M84">
        <f t="shared" si="10"/>
        <v>0</v>
      </c>
    </row>
    <row r="85" spans="1:13" x14ac:dyDescent="0.3">
      <c r="A85">
        <v>60</v>
      </c>
      <c r="B85">
        <f t="shared" si="2"/>
        <v>0.36275572436739717</v>
      </c>
      <c r="C85">
        <f t="shared" si="0"/>
        <v>89.963419643114491</v>
      </c>
      <c r="D85">
        <f t="shared" si="1"/>
        <v>89</v>
      </c>
      <c r="E85">
        <f t="shared" si="3"/>
        <v>1</v>
      </c>
      <c r="F85" s="27">
        <f t="shared" si="4"/>
        <v>1</v>
      </c>
      <c r="G85" s="27">
        <f t="shared" si="5"/>
        <v>0</v>
      </c>
      <c r="H85" s="27">
        <f t="shared" si="6"/>
        <v>0</v>
      </c>
      <c r="I85" s="27">
        <f t="shared" si="7"/>
        <v>0</v>
      </c>
      <c r="J85">
        <f t="shared" si="8"/>
        <v>1</v>
      </c>
      <c r="K85">
        <f t="shared" si="9"/>
        <v>0</v>
      </c>
      <c r="L85">
        <f t="shared" si="11"/>
        <v>89</v>
      </c>
      <c r="M85">
        <f t="shared" si="10"/>
        <v>0</v>
      </c>
    </row>
    <row r="86" spans="1:13" x14ac:dyDescent="0.3">
      <c r="A86">
        <v>61</v>
      </c>
      <c r="B86">
        <f t="shared" si="2"/>
        <v>0.36846682995337232</v>
      </c>
      <c r="C86">
        <f t="shared" si="0"/>
        <v>91.379773828436342</v>
      </c>
      <c r="D86">
        <f t="shared" si="1"/>
        <v>90</v>
      </c>
      <c r="E86">
        <f t="shared" si="3"/>
        <v>2</v>
      </c>
      <c r="F86" s="27">
        <f t="shared" si="4"/>
        <v>1</v>
      </c>
      <c r="G86" s="27">
        <f t="shared" si="5"/>
        <v>0</v>
      </c>
      <c r="H86" s="27">
        <f t="shared" si="6"/>
        <v>0</v>
      </c>
      <c r="I86" s="27">
        <f t="shared" si="7"/>
        <v>0</v>
      </c>
      <c r="J86">
        <f t="shared" si="8"/>
        <v>1</v>
      </c>
      <c r="K86">
        <f t="shared" si="9"/>
        <v>1</v>
      </c>
      <c r="L86">
        <f t="shared" si="11"/>
        <v>90</v>
      </c>
      <c r="M86">
        <f t="shared" si="10"/>
        <v>0</v>
      </c>
    </row>
    <row r="87" spans="1:13" x14ac:dyDescent="0.3">
      <c r="A87">
        <v>62</v>
      </c>
      <c r="B87">
        <f t="shared" si="2"/>
        <v>0.37416406297145793</v>
      </c>
      <c r="C87">
        <f t="shared" si="0"/>
        <v>92.792687616921569</v>
      </c>
      <c r="D87">
        <f t="shared" si="1"/>
        <v>92</v>
      </c>
      <c r="E87">
        <f t="shared" si="3"/>
        <v>1</v>
      </c>
      <c r="F87" s="27">
        <f t="shared" si="4"/>
        <v>1</v>
      </c>
      <c r="G87" s="27">
        <f t="shared" si="5"/>
        <v>0</v>
      </c>
      <c r="H87" s="27">
        <f t="shared" si="6"/>
        <v>0</v>
      </c>
      <c r="I87" s="27">
        <f t="shared" si="7"/>
        <v>0</v>
      </c>
      <c r="J87">
        <f t="shared" si="8"/>
        <v>1</v>
      </c>
      <c r="K87">
        <f t="shared" si="9"/>
        <v>0</v>
      </c>
      <c r="L87">
        <f t="shared" si="11"/>
        <v>92</v>
      </c>
      <c r="M87">
        <f t="shared" si="10"/>
        <v>0</v>
      </c>
    </row>
    <row r="88" spans="1:13" x14ac:dyDescent="0.3">
      <c r="A88">
        <v>63</v>
      </c>
      <c r="B88">
        <f t="shared" si="2"/>
        <v>0.37984720892405116</v>
      </c>
      <c r="C88">
        <f t="shared" si="0"/>
        <v>94.202107813164687</v>
      </c>
      <c r="D88">
        <f t="shared" si="1"/>
        <v>93</v>
      </c>
      <c r="E88">
        <f t="shared" si="3"/>
        <v>2</v>
      </c>
      <c r="F88" s="27">
        <f t="shared" si="4"/>
        <v>1</v>
      </c>
      <c r="G88" s="27">
        <f t="shared" si="5"/>
        <v>0</v>
      </c>
      <c r="H88" s="27">
        <f t="shared" si="6"/>
        <v>0</v>
      </c>
      <c r="I88" s="27">
        <f t="shared" si="7"/>
        <v>0</v>
      </c>
      <c r="J88">
        <f t="shared" si="8"/>
        <v>1</v>
      </c>
      <c r="K88">
        <f t="shared" si="9"/>
        <v>1</v>
      </c>
      <c r="L88">
        <f t="shared" si="11"/>
        <v>93</v>
      </c>
      <c r="M88">
        <f t="shared" si="10"/>
        <v>0</v>
      </c>
    </row>
    <row r="89" spans="1:13" x14ac:dyDescent="0.3">
      <c r="A89">
        <v>64</v>
      </c>
      <c r="B89">
        <f t="shared" si="2"/>
        <v>0.38551605384391885</v>
      </c>
      <c r="C89">
        <f t="shared" ref="C89:C152" si="12">B89*$C$10</f>
        <v>95.607981353291876</v>
      </c>
      <c r="D89">
        <f t="shared" ref="D89:D152" si="13">ROUND(C89+$C$12,0)</f>
        <v>95</v>
      </c>
      <c r="E89">
        <f t="shared" si="3"/>
        <v>1</v>
      </c>
      <c r="F89" s="27">
        <f t="shared" si="4"/>
        <v>1</v>
      </c>
      <c r="G89" s="27">
        <f t="shared" si="5"/>
        <v>0</v>
      </c>
      <c r="H89" s="27">
        <f t="shared" si="6"/>
        <v>0</v>
      </c>
      <c r="I89" s="27">
        <f t="shared" si="7"/>
        <v>0</v>
      </c>
      <c r="J89">
        <f t="shared" si="8"/>
        <v>1</v>
      </c>
      <c r="K89">
        <f t="shared" si="9"/>
        <v>0</v>
      </c>
      <c r="L89">
        <f t="shared" si="11"/>
        <v>95</v>
      </c>
      <c r="M89">
        <f t="shared" si="10"/>
        <v>0</v>
      </c>
    </row>
    <row r="90" spans="1:13" x14ac:dyDescent="0.3">
      <c r="A90">
        <v>65</v>
      </c>
      <c r="B90">
        <f t="shared" ref="B90:B153" si="14">SIN(2*PI()*A90/1024+PI()/1024)</f>
        <v>0.39117038430225387</v>
      </c>
      <c r="C90">
        <f t="shared" si="12"/>
        <v>97.010255306958953</v>
      </c>
      <c r="D90">
        <f t="shared" si="13"/>
        <v>96</v>
      </c>
      <c r="E90">
        <f t="shared" ref="E90:E153" si="15">D91-D90</f>
        <v>1</v>
      </c>
      <c r="F90" s="27">
        <f t="shared" ref="F90:F153" si="16">IF(A90&lt;$F$16,$F$12,0)</f>
        <v>1</v>
      </c>
      <c r="G90" s="27">
        <f t="shared" ref="G90:G153" si="17">IF(AND(A90&gt;=$F$16, A90&lt;$F$17),$F$13,0)</f>
        <v>0</v>
      </c>
      <c r="H90" s="27">
        <f t="shared" ref="H90:H153" si="18">IF(AND(A90&gt;=$F$17, A90&lt;$F$18),$F$14,0)</f>
        <v>0</v>
      </c>
      <c r="I90" s="27">
        <f t="shared" ref="I90:I153" si="19">IF(A90&gt;=$F$18,$F$15,0)</f>
        <v>0</v>
      </c>
      <c r="J90">
        <f t="shared" ref="J90:J153" si="20">F90+G90+H90+I90</f>
        <v>1</v>
      </c>
      <c r="K90">
        <f t="shared" ref="K90:K153" si="21">IF(E90=J90,0,1)</f>
        <v>0</v>
      </c>
      <c r="L90">
        <f t="shared" si="11"/>
        <v>96</v>
      </c>
      <c r="M90">
        <f t="shared" ref="M90:M153" si="22">D90-L90</f>
        <v>0</v>
      </c>
    </row>
    <row r="91" spans="1:13" x14ac:dyDescent="0.3">
      <c r="A91">
        <v>66</v>
      </c>
      <c r="B91">
        <f t="shared" si="14"/>
        <v>0.39680998741671031</v>
      </c>
      <c r="C91">
        <f t="shared" si="12"/>
        <v>98.408876879344163</v>
      </c>
      <c r="D91">
        <f t="shared" si="13"/>
        <v>97</v>
      </c>
      <c r="E91">
        <f t="shared" si="15"/>
        <v>2</v>
      </c>
      <c r="F91" s="27">
        <f t="shared" si="16"/>
        <v>1</v>
      </c>
      <c r="G91" s="27">
        <f t="shared" si="17"/>
        <v>0</v>
      </c>
      <c r="H91" s="27">
        <f t="shared" si="18"/>
        <v>0</v>
      </c>
      <c r="I91" s="27">
        <f t="shared" si="19"/>
        <v>0</v>
      </c>
      <c r="J91">
        <f t="shared" si="20"/>
        <v>1</v>
      </c>
      <c r="K91">
        <f t="shared" si="21"/>
        <v>1</v>
      </c>
      <c r="L91">
        <f t="shared" ref="L91:L154" si="23">L90+J90+K90</f>
        <v>97</v>
      </c>
      <c r="M91">
        <f t="shared" si="22"/>
        <v>0</v>
      </c>
    </row>
    <row r="92" spans="1:13" x14ac:dyDescent="0.3">
      <c r="A92">
        <v>67</v>
      </c>
      <c r="B92">
        <f t="shared" si="14"/>
        <v>0.40243465085941843</v>
      </c>
      <c r="C92">
        <f t="shared" si="12"/>
        <v>99.803793413135764</v>
      </c>
      <c r="D92">
        <f t="shared" si="13"/>
        <v>99</v>
      </c>
      <c r="E92">
        <f t="shared" si="15"/>
        <v>1</v>
      </c>
      <c r="F92" s="27">
        <f t="shared" si="16"/>
        <v>1</v>
      </c>
      <c r="G92" s="27">
        <f t="shared" si="17"/>
        <v>0</v>
      </c>
      <c r="H92" s="27">
        <f t="shared" si="18"/>
        <v>0</v>
      </c>
      <c r="I92" s="27">
        <f t="shared" si="19"/>
        <v>0</v>
      </c>
      <c r="J92">
        <f t="shared" si="20"/>
        <v>1</v>
      </c>
      <c r="K92">
        <f t="shared" si="21"/>
        <v>0</v>
      </c>
      <c r="L92">
        <f t="shared" si="23"/>
        <v>99</v>
      </c>
      <c r="M92">
        <f t="shared" si="22"/>
        <v>0</v>
      </c>
    </row>
    <row r="93" spans="1:13" x14ac:dyDescent="0.3">
      <c r="A93">
        <v>68</v>
      </c>
      <c r="B93">
        <f t="shared" si="14"/>
        <v>0.40804416286497869</v>
      </c>
      <c r="C93">
        <f t="shared" si="12"/>
        <v>101.19495239051471</v>
      </c>
      <c r="D93">
        <f t="shared" si="13"/>
        <v>100</v>
      </c>
      <c r="E93">
        <f t="shared" si="15"/>
        <v>2</v>
      </c>
      <c r="F93" s="27">
        <f t="shared" si="16"/>
        <v>1</v>
      </c>
      <c r="G93" s="27">
        <f t="shared" si="17"/>
        <v>0</v>
      </c>
      <c r="H93" s="27">
        <f t="shared" si="18"/>
        <v>0</v>
      </c>
      <c r="I93" s="27">
        <f t="shared" si="19"/>
        <v>0</v>
      </c>
      <c r="J93">
        <f t="shared" si="20"/>
        <v>1</v>
      </c>
      <c r="K93">
        <f t="shared" si="21"/>
        <v>1</v>
      </c>
      <c r="L93">
        <f t="shared" si="23"/>
        <v>100</v>
      </c>
      <c r="M93">
        <f t="shared" si="22"/>
        <v>0</v>
      </c>
    </row>
    <row r="94" spans="1:13" x14ac:dyDescent="0.3">
      <c r="A94">
        <v>69</v>
      </c>
      <c r="B94">
        <f t="shared" si="14"/>
        <v>0.4136383122384345</v>
      </c>
      <c r="C94">
        <f t="shared" si="12"/>
        <v>102.58230143513175</v>
      </c>
      <c r="D94">
        <f t="shared" si="13"/>
        <v>102</v>
      </c>
      <c r="E94">
        <f t="shared" si="15"/>
        <v>1</v>
      </c>
      <c r="F94" s="27">
        <f t="shared" si="16"/>
        <v>1</v>
      </c>
      <c r="G94" s="27">
        <f t="shared" si="17"/>
        <v>0</v>
      </c>
      <c r="H94" s="27">
        <f t="shared" si="18"/>
        <v>0</v>
      </c>
      <c r="I94" s="27">
        <f t="shared" si="19"/>
        <v>0</v>
      </c>
      <c r="J94">
        <f t="shared" si="20"/>
        <v>1</v>
      </c>
      <c r="K94">
        <f t="shared" si="21"/>
        <v>0</v>
      </c>
      <c r="L94">
        <f t="shared" si="23"/>
        <v>102</v>
      </c>
      <c r="M94">
        <f t="shared" si="22"/>
        <v>0</v>
      </c>
    </row>
    <row r="95" spans="1:13" x14ac:dyDescent="0.3">
      <c r="A95">
        <v>70</v>
      </c>
      <c r="B95">
        <f t="shared" si="14"/>
        <v>0.41921688836322391</v>
      </c>
      <c r="C95">
        <f t="shared" si="12"/>
        <v>103.96578831407953</v>
      </c>
      <c r="D95">
        <f t="shared" si="13"/>
        <v>103</v>
      </c>
      <c r="E95">
        <f t="shared" si="15"/>
        <v>1</v>
      </c>
      <c r="F95" s="27">
        <f t="shared" si="16"/>
        <v>1</v>
      </c>
      <c r="G95" s="27">
        <f t="shared" si="17"/>
        <v>0</v>
      </c>
      <c r="H95" s="27">
        <f t="shared" si="18"/>
        <v>0</v>
      </c>
      <c r="I95" s="27">
        <f t="shared" si="19"/>
        <v>0</v>
      </c>
      <c r="J95">
        <f t="shared" si="20"/>
        <v>1</v>
      </c>
      <c r="K95">
        <f t="shared" si="21"/>
        <v>0</v>
      </c>
      <c r="L95">
        <f t="shared" si="23"/>
        <v>103</v>
      </c>
      <c r="M95">
        <f t="shared" si="22"/>
        <v>0</v>
      </c>
    </row>
    <row r="96" spans="1:13" x14ac:dyDescent="0.3">
      <c r="A96">
        <v>71</v>
      </c>
      <c r="B96">
        <f t="shared" si="14"/>
        <v>0.42477968120910881</v>
      </c>
      <c r="C96">
        <f t="shared" si="12"/>
        <v>105.34536093985898</v>
      </c>
      <c r="D96">
        <f t="shared" si="13"/>
        <v>104</v>
      </c>
      <c r="E96">
        <f t="shared" si="15"/>
        <v>2</v>
      </c>
      <c r="F96" s="27">
        <f t="shared" si="16"/>
        <v>1</v>
      </c>
      <c r="G96" s="27">
        <f t="shared" si="17"/>
        <v>0</v>
      </c>
      <c r="H96" s="27">
        <f t="shared" si="18"/>
        <v>0</v>
      </c>
      <c r="I96" s="27">
        <f t="shared" si="19"/>
        <v>0</v>
      </c>
      <c r="J96">
        <f t="shared" si="20"/>
        <v>1</v>
      </c>
      <c r="K96">
        <f t="shared" si="21"/>
        <v>1</v>
      </c>
      <c r="L96">
        <f t="shared" si="23"/>
        <v>104</v>
      </c>
      <c r="M96">
        <f t="shared" si="22"/>
        <v>0</v>
      </c>
    </row>
    <row r="97" spans="1:13" x14ac:dyDescent="0.3">
      <c r="A97">
        <v>72</v>
      </c>
      <c r="B97">
        <f t="shared" si="14"/>
        <v>0.43032648134008261</v>
      </c>
      <c r="C97">
        <f t="shared" si="12"/>
        <v>106.72096737234048</v>
      </c>
      <c r="D97">
        <f t="shared" si="13"/>
        <v>106</v>
      </c>
      <c r="E97">
        <f t="shared" si="15"/>
        <v>1</v>
      </c>
      <c r="F97" s="27">
        <f t="shared" si="16"/>
        <v>1</v>
      </c>
      <c r="G97" s="27">
        <f t="shared" si="17"/>
        <v>0</v>
      </c>
      <c r="H97" s="27">
        <f t="shared" si="18"/>
        <v>0</v>
      </c>
      <c r="I97" s="27">
        <f t="shared" si="19"/>
        <v>0</v>
      </c>
      <c r="J97">
        <f t="shared" si="20"/>
        <v>1</v>
      </c>
      <c r="K97">
        <f t="shared" si="21"/>
        <v>0</v>
      </c>
      <c r="L97">
        <f t="shared" si="23"/>
        <v>106</v>
      </c>
      <c r="M97">
        <f t="shared" si="22"/>
        <v>0</v>
      </c>
    </row>
    <row r="98" spans="1:13" x14ac:dyDescent="0.3">
      <c r="A98">
        <v>73</v>
      </c>
      <c r="B98">
        <f t="shared" si="14"/>
        <v>0.43585707992225547</v>
      </c>
      <c r="C98">
        <f t="shared" si="12"/>
        <v>108.09255582071935</v>
      </c>
      <c r="D98">
        <f t="shared" si="13"/>
        <v>107</v>
      </c>
      <c r="E98">
        <f t="shared" si="15"/>
        <v>1</v>
      </c>
      <c r="F98" s="27">
        <f t="shared" si="16"/>
        <v>1</v>
      </c>
      <c r="G98" s="27">
        <f t="shared" si="17"/>
        <v>0</v>
      </c>
      <c r="H98" s="27">
        <f t="shared" si="18"/>
        <v>0</v>
      </c>
      <c r="I98" s="27">
        <f t="shared" si="19"/>
        <v>0</v>
      </c>
      <c r="J98">
        <f t="shared" si="20"/>
        <v>1</v>
      </c>
      <c r="K98">
        <f t="shared" si="21"/>
        <v>0</v>
      </c>
      <c r="L98">
        <f t="shared" si="23"/>
        <v>107</v>
      </c>
      <c r="M98">
        <f t="shared" si="22"/>
        <v>0</v>
      </c>
    </row>
    <row r="99" spans="1:13" x14ac:dyDescent="0.3">
      <c r="A99">
        <v>74</v>
      </c>
      <c r="B99">
        <f t="shared" si="14"/>
        <v>0.44137126873171667</v>
      </c>
      <c r="C99">
        <f t="shared" si="12"/>
        <v>109.46007464546574</v>
      </c>
      <c r="D99">
        <f t="shared" si="13"/>
        <v>108</v>
      </c>
      <c r="E99">
        <f t="shared" si="15"/>
        <v>2</v>
      </c>
      <c r="F99" s="27">
        <f t="shared" si="16"/>
        <v>1</v>
      </c>
      <c r="G99" s="27">
        <f t="shared" si="17"/>
        <v>0</v>
      </c>
      <c r="H99" s="27">
        <f t="shared" si="18"/>
        <v>0</v>
      </c>
      <c r="I99" s="27">
        <f t="shared" si="19"/>
        <v>0</v>
      </c>
      <c r="J99">
        <f t="shared" si="20"/>
        <v>1</v>
      </c>
      <c r="K99">
        <f t="shared" si="21"/>
        <v>1</v>
      </c>
      <c r="L99">
        <f t="shared" si="23"/>
        <v>108</v>
      </c>
      <c r="M99">
        <f t="shared" si="22"/>
        <v>0</v>
      </c>
    </row>
    <row r="100" spans="1:13" x14ac:dyDescent="0.3">
      <c r="A100">
        <v>75</v>
      </c>
      <c r="B100">
        <f t="shared" si="14"/>
        <v>0.44686884016237416</v>
      </c>
      <c r="C100">
        <f t="shared" si="12"/>
        <v>110.8234723602688</v>
      </c>
      <c r="D100">
        <f t="shared" si="13"/>
        <v>110</v>
      </c>
      <c r="E100">
        <f t="shared" si="15"/>
        <v>1</v>
      </c>
      <c r="F100" s="27">
        <f t="shared" si="16"/>
        <v>1</v>
      </c>
      <c r="G100" s="27">
        <f t="shared" si="17"/>
        <v>0</v>
      </c>
      <c r="H100" s="27">
        <f t="shared" si="18"/>
        <v>0</v>
      </c>
      <c r="I100" s="27">
        <f t="shared" si="19"/>
        <v>0</v>
      </c>
      <c r="J100">
        <f t="shared" si="20"/>
        <v>1</v>
      </c>
      <c r="K100">
        <f t="shared" si="21"/>
        <v>0</v>
      </c>
      <c r="L100">
        <f t="shared" si="23"/>
        <v>110</v>
      </c>
      <c r="M100">
        <f t="shared" si="22"/>
        <v>0</v>
      </c>
    </row>
    <row r="101" spans="1:13" x14ac:dyDescent="0.3">
      <c r="A101">
        <v>76</v>
      </c>
      <c r="B101">
        <f t="shared" si="14"/>
        <v>0.45234958723377083</v>
      </c>
      <c r="C101">
        <f t="shared" si="12"/>
        <v>112.18269763397517</v>
      </c>
      <c r="D101">
        <f t="shared" si="13"/>
        <v>111</v>
      </c>
      <c r="E101">
        <f t="shared" si="15"/>
        <v>2</v>
      </c>
      <c r="F101" s="27">
        <f t="shared" si="16"/>
        <v>1</v>
      </c>
      <c r="G101" s="27">
        <f t="shared" si="17"/>
        <v>0</v>
      </c>
      <c r="H101" s="27">
        <f t="shared" si="18"/>
        <v>0</v>
      </c>
      <c r="I101" s="27">
        <f t="shared" si="19"/>
        <v>0</v>
      </c>
      <c r="J101">
        <f t="shared" si="20"/>
        <v>1</v>
      </c>
      <c r="K101">
        <f t="shared" si="21"/>
        <v>1</v>
      </c>
      <c r="L101">
        <f t="shared" si="23"/>
        <v>111</v>
      </c>
      <c r="M101">
        <f t="shared" si="22"/>
        <v>0</v>
      </c>
    </row>
    <row r="102" spans="1:13" x14ac:dyDescent="0.3">
      <c r="A102">
        <v>77</v>
      </c>
      <c r="B102">
        <f t="shared" si="14"/>
        <v>0.45781330359887717</v>
      </c>
      <c r="C102">
        <f t="shared" si="12"/>
        <v>113.53769929252154</v>
      </c>
      <c r="D102">
        <f t="shared" si="13"/>
        <v>113</v>
      </c>
      <c r="E102">
        <f t="shared" si="15"/>
        <v>1</v>
      </c>
      <c r="F102" s="27">
        <f t="shared" si="16"/>
        <v>1</v>
      </c>
      <c r="G102" s="27">
        <f t="shared" si="17"/>
        <v>0</v>
      </c>
      <c r="H102" s="27">
        <f t="shared" si="18"/>
        <v>0</v>
      </c>
      <c r="I102" s="27">
        <f t="shared" si="19"/>
        <v>0</v>
      </c>
      <c r="J102">
        <f t="shared" si="20"/>
        <v>1</v>
      </c>
      <c r="K102">
        <f t="shared" si="21"/>
        <v>0</v>
      </c>
      <c r="L102">
        <f t="shared" si="23"/>
        <v>113</v>
      </c>
      <c r="M102">
        <f t="shared" si="22"/>
        <v>0</v>
      </c>
    </row>
    <row r="103" spans="1:13" x14ac:dyDescent="0.3">
      <c r="A103">
        <v>78</v>
      </c>
      <c r="B103">
        <f t="shared" si="14"/>
        <v>0.46325978355186015</v>
      </c>
      <c r="C103">
        <f t="shared" si="12"/>
        <v>114.88842632086131</v>
      </c>
      <c r="D103">
        <f t="shared" si="13"/>
        <v>114</v>
      </c>
      <c r="E103">
        <f t="shared" si="15"/>
        <v>1</v>
      </c>
      <c r="F103" s="27">
        <f t="shared" si="16"/>
        <v>1</v>
      </c>
      <c r="G103" s="27">
        <f t="shared" si="17"/>
        <v>0</v>
      </c>
      <c r="H103" s="27">
        <f t="shared" si="18"/>
        <v>0</v>
      </c>
      <c r="I103" s="27">
        <f t="shared" si="19"/>
        <v>0</v>
      </c>
      <c r="J103">
        <f t="shared" si="20"/>
        <v>1</v>
      </c>
      <c r="K103">
        <f t="shared" si="21"/>
        <v>0</v>
      </c>
      <c r="L103">
        <f t="shared" si="23"/>
        <v>114</v>
      </c>
      <c r="M103">
        <f t="shared" si="22"/>
        <v>0</v>
      </c>
    </row>
    <row r="104" spans="1:13" x14ac:dyDescent="0.3">
      <c r="A104">
        <v>79</v>
      </c>
      <c r="B104">
        <f t="shared" si="14"/>
        <v>0.4686888220358279</v>
      </c>
      <c r="C104">
        <f t="shared" si="12"/>
        <v>116.23482786488532</v>
      </c>
      <c r="D104">
        <f t="shared" si="13"/>
        <v>115</v>
      </c>
      <c r="E104">
        <f t="shared" si="15"/>
        <v>2</v>
      </c>
      <c r="F104" s="27">
        <f t="shared" si="16"/>
        <v>1</v>
      </c>
      <c r="G104" s="27">
        <f t="shared" si="17"/>
        <v>0</v>
      </c>
      <c r="H104" s="27">
        <f t="shared" si="18"/>
        <v>0</v>
      </c>
      <c r="I104" s="27">
        <f t="shared" si="19"/>
        <v>0</v>
      </c>
      <c r="J104">
        <f t="shared" si="20"/>
        <v>1</v>
      </c>
      <c r="K104">
        <f t="shared" si="21"/>
        <v>1</v>
      </c>
      <c r="L104">
        <f t="shared" si="23"/>
        <v>115</v>
      </c>
      <c r="M104">
        <f t="shared" si="22"/>
        <v>0</v>
      </c>
    </row>
    <row r="105" spans="1:13" x14ac:dyDescent="0.3">
      <c r="A105">
        <v>80</v>
      </c>
      <c r="B105">
        <f t="shared" si="14"/>
        <v>0.47410021465054997</v>
      </c>
      <c r="C105">
        <f t="shared" si="12"/>
        <v>117.57685323333639</v>
      </c>
      <c r="D105">
        <f t="shared" si="13"/>
        <v>117</v>
      </c>
      <c r="E105">
        <f t="shared" si="15"/>
        <v>1</v>
      </c>
      <c r="F105" s="27">
        <f t="shared" si="16"/>
        <v>1</v>
      </c>
      <c r="G105" s="27">
        <f t="shared" si="17"/>
        <v>0</v>
      </c>
      <c r="H105" s="27">
        <f t="shared" si="18"/>
        <v>0</v>
      </c>
      <c r="I105" s="27">
        <f t="shared" si="19"/>
        <v>0</v>
      </c>
      <c r="J105">
        <f t="shared" si="20"/>
        <v>1</v>
      </c>
      <c r="K105">
        <f t="shared" si="21"/>
        <v>0</v>
      </c>
      <c r="L105">
        <f t="shared" si="23"/>
        <v>117</v>
      </c>
      <c r="M105">
        <f t="shared" si="22"/>
        <v>0</v>
      </c>
    </row>
    <row r="106" spans="1:13" x14ac:dyDescent="0.3">
      <c r="A106">
        <v>81</v>
      </c>
      <c r="B106">
        <f t="shared" si="14"/>
        <v>0.47949375766015301</v>
      </c>
      <c r="C106">
        <f t="shared" si="12"/>
        <v>118.91445189971795</v>
      </c>
      <c r="D106">
        <f t="shared" si="13"/>
        <v>118</v>
      </c>
      <c r="E106">
        <f t="shared" si="15"/>
        <v>1</v>
      </c>
      <c r="F106" s="27">
        <f t="shared" si="16"/>
        <v>1</v>
      </c>
      <c r="G106" s="27">
        <f t="shared" si="17"/>
        <v>0</v>
      </c>
      <c r="H106" s="27">
        <f t="shared" si="18"/>
        <v>0</v>
      </c>
      <c r="I106" s="27">
        <f t="shared" si="19"/>
        <v>0</v>
      </c>
      <c r="J106">
        <f t="shared" si="20"/>
        <v>1</v>
      </c>
      <c r="K106">
        <f t="shared" si="21"/>
        <v>0</v>
      </c>
      <c r="L106">
        <f t="shared" si="23"/>
        <v>118</v>
      </c>
      <c r="M106">
        <f t="shared" si="22"/>
        <v>0</v>
      </c>
    </row>
    <row r="107" spans="1:13" x14ac:dyDescent="0.3">
      <c r="A107">
        <v>82</v>
      </c>
      <c r="B107">
        <f t="shared" si="14"/>
        <v>0.48486924800079106</v>
      </c>
      <c r="C107">
        <f t="shared" si="12"/>
        <v>120.24757350419618</v>
      </c>
      <c r="D107">
        <f t="shared" si="13"/>
        <v>119</v>
      </c>
      <c r="E107">
        <f t="shared" si="15"/>
        <v>2</v>
      </c>
      <c r="F107" s="27">
        <f t="shared" si="16"/>
        <v>1</v>
      </c>
      <c r="G107" s="27">
        <f t="shared" si="17"/>
        <v>0</v>
      </c>
      <c r="H107" s="27">
        <f t="shared" si="18"/>
        <v>0</v>
      </c>
      <c r="I107" s="27">
        <f t="shared" si="19"/>
        <v>0</v>
      </c>
      <c r="J107">
        <f t="shared" si="20"/>
        <v>1</v>
      </c>
      <c r="K107">
        <f t="shared" si="21"/>
        <v>1</v>
      </c>
      <c r="L107">
        <f t="shared" si="23"/>
        <v>119</v>
      </c>
      <c r="M107">
        <f t="shared" si="22"/>
        <v>0</v>
      </c>
    </row>
    <row r="108" spans="1:13" x14ac:dyDescent="0.3">
      <c r="A108">
        <v>83</v>
      </c>
      <c r="B108">
        <f t="shared" si="14"/>
        <v>0.49022648328829116</v>
      </c>
      <c r="C108">
        <f t="shared" si="12"/>
        <v>121.57616785549621</v>
      </c>
      <c r="D108">
        <f t="shared" si="13"/>
        <v>121</v>
      </c>
      <c r="E108">
        <f t="shared" si="15"/>
        <v>1</v>
      </c>
      <c r="F108" s="27">
        <f t="shared" si="16"/>
        <v>1</v>
      </c>
      <c r="G108" s="27">
        <f t="shared" si="17"/>
        <v>0</v>
      </c>
      <c r="H108" s="27">
        <f t="shared" si="18"/>
        <v>0</v>
      </c>
      <c r="I108" s="27">
        <f t="shared" si="19"/>
        <v>0</v>
      </c>
      <c r="J108">
        <f t="shared" si="20"/>
        <v>1</v>
      </c>
      <c r="K108">
        <f t="shared" si="21"/>
        <v>0</v>
      </c>
      <c r="L108">
        <f t="shared" si="23"/>
        <v>121</v>
      </c>
      <c r="M108">
        <f t="shared" si="22"/>
        <v>0</v>
      </c>
    </row>
    <row r="109" spans="1:13" x14ac:dyDescent="0.3">
      <c r="A109">
        <v>84</v>
      </c>
      <c r="B109">
        <f t="shared" si="14"/>
        <v>0.49556526182577254</v>
      </c>
      <c r="C109">
        <f t="shared" si="12"/>
        <v>122.90018493279159</v>
      </c>
      <c r="D109">
        <f t="shared" si="13"/>
        <v>122</v>
      </c>
      <c r="E109">
        <f t="shared" si="15"/>
        <v>1</v>
      </c>
      <c r="F109" s="27">
        <f t="shared" si="16"/>
        <v>1</v>
      </c>
      <c r="G109" s="27">
        <f t="shared" si="17"/>
        <v>0</v>
      </c>
      <c r="H109" s="27">
        <f t="shared" si="18"/>
        <v>0</v>
      </c>
      <c r="I109" s="27">
        <f t="shared" si="19"/>
        <v>0</v>
      </c>
      <c r="J109">
        <f t="shared" si="20"/>
        <v>1</v>
      </c>
      <c r="K109">
        <f t="shared" si="21"/>
        <v>0</v>
      </c>
      <c r="L109">
        <f t="shared" si="23"/>
        <v>122</v>
      </c>
      <c r="M109">
        <f t="shared" si="22"/>
        <v>0</v>
      </c>
    </row>
    <row r="110" spans="1:13" x14ac:dyDescent="0.3">
      <c r="A110">
        <v>85</v>
      </c>
      <c r="B110">
        <f t="shared" si="14"/>
        <v>0.50088538261124071</v>
      </c>
      <c r="C110">
        <f t="shared" si="12"/>
        <v>124.2195748875877</v>
      </c>
      <c r="D110">
        <f t="shared" si="13"/>
        <v>123</v>
      </c>
      <c r="E110">
        <f t="shared" si="15"/>
        <v>2</v>
      </c>
      <c r="F110" s="27">
        <f t="shared" si="16"/>
        <v>1</v>
      </c>
      <c r="G110" s="27">
        <f t="shared" si="17"/>
        <v>0</v>
      </c>
      <c r="H110" s="27">
        <f t="shared" si="18"/>
        <v>0</v>
      </c>
      <c r="I110" s="27">
        <f t="shared" si="19"/>
        <v>0</v>
      </c>
      <c r="J110">
        <f t="shared" si="20"/>
        <v>1</v>
      </c>
      <c r="K110">
        <f t="shared" si="21"/>
        <v>1</v>
      </c>
      <c r="L110">
        <f t="shared" si="23"/>
        <v>123</v>
      </c>
      <c r="M110">
        <f t="shared" si="22"/>
        <v>0</v>
      </c>
    </row>
    <row r="111" spans="1:13" x14ac:dyDescent="0.3">
      <c r="A111">
        <v>86</v>
      </c>
      <c r="B111">
        <f t="shared" si="14"/>
        <v>0.50618664534515523</v>
      </c>
      <c r="C111">
        <f t="shared" si="12"/>
        <v>125.5342880455985</v>
      </c>
      <c r="D111">
        <f t="shared" si="13"/>
        <v>125</v>
      </c>
      <c r="E111">
        <f t="shared" si="15"/>
        <v>1</v>
      </c>
      <c r="F111" s="27">
        <f t="shared" si="16"/>
        <v>1</v>
      </c>
      <c r="G111" s="27">
        <f t="shared" si="17"/>
        <v>0</v>
      </c>
      <c r="H111" s="27">
        <f t="shared" si="18"/>
        <v>0</v>
      </c>
      <c r="I111" s="27">
        <f t="shared" si="19"/>
        <v>0</v>
      </c>
      <c r="J111">
        <f t="shared" si="20"/>
        <v>1</v>
      </c>
      <c r="K111">
        <f t="shared" si="21"/>
        <v>0</v>
      </c>
      <c r="L111">
        <f t="shared" si="23"/>
        <v>125</v>
      </c>
      <c r="M111">
        <f t="shared" si="22"/>
        <v>0</v>
      </c>
    </row>
    <row r="112" spans="1:13" x14ac:dyDescent="0.3">
      <c r="A112">
        <v>87</v>
      </c>
      <c r="B112">
        <f t="shared" si="14"/>
        <v>0.5114688504379703</v>
      </c>
      <c r="C112">
        <f t="shared" si="12"/>
        <v>126.84427490861664</v>
      </c>
      <c r="D112">
        <f t="shared" si="13"/>
        <v>126</v>
      </c>
      <c r="E112">
        <f t="shared" si="15"/>
        <v>1</v>
      </c>
      <c r="F112" s="27">
        <f t="shared" si="16"/>
        <v>1</v>
      </c>
      <c r="G112" s="27">
        <f t="shared" si="17"/>
        <v>0</v>
      </c>
      <c r="H112" s="27">
        <f t="shared" si="18"/>
        <v>0</v>
      </c>
      <c r="I112" s="27">
        <f t="shared" si="19"/>
        <v>0</v>
      </c>
      <c r="J112">
        <f t="shared" si="20"/>
        <v>1</v>
      </c>
      <c r="K112">
        <f t="shared" si="21"/>
        <v>0</v>
      </c>
      <c r="L112">
        <f t="shared" si="23"/>
        <v>126</v>
      </c>
      <c r="M112">
        <f t="shared" si="22"/>
        <v>0</v>
      </c>
    </row>
    <row r="113" spans="1:13" x14ac:dyDescent="0.3">
      <c r="A113">
        <v>88</v>
      </c>
      <c r="B113">
        <f t="shared" si="14"/>
        <v>0.51673179901764976</v>
      </c>
      <c r="C113">
        <f t="shared" si="12"/>
        <v>128.14948615637715</v>
      </c>
      <c r="D113">
        <f t="shared" si="13"/>
        <v>127</v>
      </c>
      <c r="E113">
        <f t="shared" si="15"/>
        <v>1</v>
      </c>
      <c r="F113" s="27">
        <f t="shared" si="16"/>
        <v>1</v>
      </c>
      <c r="G113" s="27">
        <f t="shared" si="17"/>
        <v>0</v>
      </c>
      <c r="H113" s="27">
        <f t="shared" si="18"/>
        <v>0</v>
      </c>
      <c r="I113" s="27">
        <f t="shared" si="19"/>
        <v>0</v>
      </c>
      <c r="J113">
        <f t="shared" si="20"/>
        <v>1</v>
      </c>
      <c r="K113">
        <f t="shared" si="21"/>
        <v>0</v>
      </c>
      <c r="L113">
        <f t="shared" si="23"/>
        <v>127</v>
      </c>
      <c r="M113">
        <f t="shared" si="22"/>
        <v>0</v>
      </c>
    </row>
    <row r="114" spans="1:13" x14ac:dyDescent="0.3">
      <c r="A114">
        <v>89</v>
      </c>
      <c r="B114">
        <f t="shared" si="14"/>
        <v>0.52197529293715439</v>
      </c>
      <c r="C114">
        <f t="shared" si="12"/>
        <v>129.4498726484143</v>
      </c>
      <c r="D114">
        <f t="shared" si="13"/>
        <v>128</v>
      </c>
      <c r="E114">
        <f t="shared" si="15"/>
        <v>2</v>
      </c>
      <c r="F114" s="27">
        <f t="shared" si="16"/>
        <v>1</v>
      </c>
      <c r="G114" s="27">
        <f t="shared" si="17"/>
        <v>0</v>
      </c>
      <c r="H114" s="27">
        <f t="shared" si="18"/>
        <v>0</v>
      </c>
      <c r="I114" s="27">
        <f t="shared" si="19"/>
        <v>0</v>
      </c>
      <c r="J114">
        <f t="shared" si="20"/>
        <v>1</v>
      </c>
      <c r="K114">
        <f t="shared" si="21"/>
        <v>1</v>
      </c>
      <c r="L114">
        <f t="shared" si="23"/>
        <v>128</v>
      </c>
      <c r="M114">
        <f t="shared" si="22"/>
        <v>0</v>
      </c>
    </row>
    <row r="115" spans="1:13" x14ac:dyDescent="0.3">
      <c r="A115">
        <v>90</v>
      </c>
      <c r="B115">
        <f t="shared" si="14"/>
        <v>0.52719913478190128</v>
      </c>
      <c r="C115">
        <f t="shared" si="12"/>
        <v>130.74538542591151</v>
      </c>
      <c r="D115">
        <f t="shared" si="13"/>
        <v>130</v>
      </c>
      <c r="E115">
        <f t="shared" si="15"/>
        <v>1</v>
      </c>
      <c r="F115" s="27">
        <f t="shared" si="16"/>
        <v>1</v>
      </c>
      <c r="G115" s="27">
        <f t="shared" si="17"/>
        <v>0</v>
      </c>
      <c r="H115" s="27">
        <f t="shared" si="18"/>
        <v>0</v>
      </c>
      <c r="I115" s="27">
        <f t="shared" si="19"/>
        <v>0</v>
      </c>
      <c r="J115">
        <f t="shared" si="20"/>
        <v>1</v>
      </c>
      <c r="K115">
        <f t="shared" si="21"/>
        <v>0</v>
      </c>
      <c r="L115">
        <f t="shared" si="23"/>
        <v>130</v>
      </c>
      <c r="M115">
        <f t="shared" si="22"/>
        <v>0</v>
      </c>
    </row>
    <row r="116" spans="1:13" x14ac:dyDescent="0.3">
      <c r="A116">
        <v>91</v>
      </c>
      <c r="B116">
        <f t="shared" si="14"/>
        <v>0.5324031278771979</v>
      </c>
      <c r="C116">
        <f t="shared" si="12"/>
        <v>132.03597571354507</v>
      </c>
      <c r="D116">
        <f t="shared" si="13"/>
        <v>131</v>
      </c>
      <c r="E116">
        <f t="shared" si="15"/>
        <v>1</v>
      </c>
      <c r="F116" s="27">
        <f t="shared" si="16"/>
        <v>1</v>
      </c>
      <c r="G116" s="27">
        <f t="shared" si="17"/>
        <v>0</v>
      </c>
      <c r="H116" s="27">
        <f t="shared" si="18"/>
        <v>0</v>
      </c>
      <c r="I116" s="27">
        <f t="shared" si="19"/>
        <v>0</v>
      </c>
      <c r="J116">
        <f t="shared" si="20"/>
        <v>1</v>
      </c>
      <c r="K116">
        <f t="shared" si="21"/>
        <v>0</v>
      </c>
      <c r="L116">
        <f t="shared" si="23"/>
        <v>131</v>
      </c>
      <c r="M116">
        <f t="shared" si="22"/>
        <v>0</v>
      </c>
    </row>
    <row r="117" spans="1:13" x14ac:dyDescent="0.3">
      <c r="A117">
        <v>92</v>
      </c>
      <c r="B117">
        <f t="shared" si="14"/>
        <v>0.53758707629564539</v>
      </c>
      <c r="C117">
        <f t="shared" si="12"/>
        <v>133.32159492132007</v>
      </c>
      <c r="D117">
        <f t="shared" si="13"/>
        <v>132</v>
      </c>
      <c r="E117">
        <f t="shared" si="15"/>
        <v>2</v>
      </c>
      <c r="F117" s="27">
        <f t="shared" si="16"/>
        <v>1</v>
      </c>
      <c r="G117" s="27">
        <f t="shared" si="17"/>
        <v>0</v>
      </c>
      <c r="H117" s="27">
        <f t="shared" si="18"/>
        <v>0</v>
      </c>
      <c r="I117" s="27">
        <f t="shared" si="19"/>
        <v>0</v>
      </c>
      <c r="J117">
        <f t="shared" si="20"/>
        <v>1</v>
      </c>
      <c r="K117">
        <f t="shared" si="21"/>
        <v>1</v>
      </c>
      <c r="L117">
        <f t="shared" si="23"/>
        <v>132</v>
      </c>
      <c r="M117">
        <f t="shared" si="22"/>
        <v>0</v>
      </c>
    </row>
    <row r="118" spans="1:13" x14ac:dyDescent="0.3">
      <c r="A118">
        <v>93</v>
      </c>
      <c r="B118">
        <f t="shared" si="14"/>
        <v>0.54275078486451589</v>
      </c>
      <c r="C118">
        <f t="shared" si="12"/>
        <v>134.60219464639994</v>
      </c>
      <c r="D118">
        <f t="shared" si="13"/>
        <v>134</v>
      </c>
      <c r="E118">
        <f t="shared" si="15"/>
        <v>1</v>
      </c>
      <c r="F118" s="27">
        <f t="shared" si="16"/>
        <v>1</v>
      </c>
      <c r="G118" s="27">
        <f t="shared" si="17"/>
        <v>0</v>
      </c>
      <c r="H118" s="27">
        <f t="shared" si="18"/>
        <v>0</v>
      </c>
      <c r="I118" s="27">
        <f t="shared" si="19"/>
        <v>0</v>
      </c>
      <c r="J118">
        <f t="shared" si="20"/>
        <v>1</v>
      </c>
      <c r="K118">
        <f t="shared" si="21"/>
        <v>0</v>
      </c>
      <c r="L118">
        <f t="shared" si="23"/>
        <v>134</v>
      </c>
      <c r="M118">
        <f t="shared" si="22"/>
        <v>0</v>
      </c>
    </row>
    <row r="119" spans="1:13" x14ac:dyDescent="0.3">
      <c r="A119">
        <v>94</v>
      </c>
      <c r="B119">
        <f t="shared" si="14"/>
        <v>0.54789405917310019</v>
      </c>
      <c r="C119">
        <f t="shared" si="12"/>
        <v>135.87772667492885</v>
      </c>
      <c r="D119">
        <f t="shared" si="13"/>
        <v>135</v>
      </c>
      <c r="E119">
        <f t="shared" si="15"/>
        <v>1</v>
      </c>
      <c r="F119" s="27">
        <f t="shared" si="16"/>
        <v>1</v>
      </c>
      <c r="G119" s="27">
        <f t="shared" si="17"/>
        <v>0</v>
      </c>
      <c r="H119" s="27">
        <f t="shared" si="18"/>
        <v>0</v>
      </c>
      <c r="I119" s="27">
        <f t="shared" si="19"/>
        <v>0</v>
      </c>
      <c r="J119">
        <f t="shared" si="20"/>
        <v>1</v>
      </c>
      <c r="K119">
        <f t="shared" si="21"/>
        <v>0</v>
      </c>
      <c r="L119">
        <f t="shared" si="23"/>
        <v>135</v>
      </c>
      <c r="M119">
        <f t="shared" si="22"/>
        <v>0</v>
      </c>
    </row>
    <row r="120" spans="1:13" x14ac:dyDescent="0.3">
      <c r="A120">
        <v>95</v>
      </c>
      <c r="B120">
        <f t="shared" si="14"/>
        <v>0.55301670558002747</v>
      </c>
      <c r="C120">
        <f t="shared" si="12"/>
        <v>137.14814298384681</v>
      </c>
      <c r="D120">
        <f t="shared" si="13"/>
        <v>136</v>
      </c>
      <c r="E120">
        <f t="shared" si="15"/>
        <v>1</v>
      </c>
      <c r="F120" s="27">
        <f t="shared" si="16"/>
        <v>1</v>
      </c>
      <c r="G120" s="27">
        <f t="shared" si="17"/>
        <v>0</v>
      </c>
      <c r="H120" s="27">
        <f t="shared" si="18"/>
        <v>0</v>
      </c>
      <c r="I120" s="27">
        <f t="shared" si="19"/>
        <v>0</v>
      </c>
      <c r="J120">
        <f t="shared" si="20"/>
        <v>1</v>
      </c>
      <c r="K120">
        <f t="shared" si="21"/>
        <v>0</v>
      </c>
      <c r="L120">
        <f t="shared" si="23"/>
        <v>136</v>
      </c>
      <c r="M120">
        <f t="shared" si="22"/>
        <v>0</v>
      </c>
    </row>
    <row r="121" spans="1:13" x14ac:dyDescent="0.3">
      <c r="A121">
        <v>96</v>
      </c>
      <c r="B121">
        <f t="shared" si="14"/>
        <v>0.5581185312205561</v>
      </c>
      <c r="C121">
        <f t="shared" si="12"/>
        <v>138.4133957426979</v>
      </c>
      <c r="D121">
        <f t="shared" si="13"/>
        <v>137</v>
      </c>
      <c r="E121">
        <f t="shared" si="15"/>
        <v>2</v>
      </c>
      <c r="F121" s="27">
        <f t="shared" si="16"/>
        <v>1</v>
      </c>
      <c r="G121" s="27">
        <f t="shared" si="17"/>
        <v>0</v>
      </c>
      <c r="H121" s="27">
        <f t="shared" si="18"/>
        <v>0</v>
      </c>
      <c r="I121" s="27">
        <f t="shared" si="19"/>
        <v>0</v>
      </c>
      <c r="J121">
        <f t="shared" si="20"/>
        <v>1</v>
      </c>
      <c r="K121">
        <f t="shared" si="21"/>
        <v>1</v>
      </c>
      <c r="L121">
        <f t="shared" si="23"/>
        <v>137</v>
      </c>
      <c r="M121">
        <f t="shared" si="22"/>
        <v>0</v>
      </c>
    </row>
    <row r="122" spans="1:13" x14ac:dyDescent="0.3">
      <c r="A122">
        <v>97</v>
      </c>
      <c r="B122">
        <f t="shared" si="14"/>
        <v>0.56319934401383409</v>
      </c>
      <c r="C122">
        <f t="shared" si="12"/>
        <v>139.67343731543085</v>
      </c>
      <c r="D122">
        <f t="shared" si="13"/>
        <v>139</v>
      </c>
      <c r="E122">
        <f t="shared" si="15"/>
        <v>1</v>
      </c>
      <c r="F122" s="27">
        <f t="shared" si="16"/>
        <v>1</v>
      </c>
      <c r="G122" s="27">
        <f t="shared" si="17"/>
        <v>0</v>
      </c>
      <c r="H122" s="27">
        <f t="shared" si="18"/>
        <v>0</v>
      </c>
      <c r="I122" s="27">
        <f t="shared" si="19"/>
        <v>0</v>
      </c>
      <c r="J122">
        <f t="shared" si="20"/>
        <v>1</v>
      </c>
      <c r="K122">
        <f t="shared" si="21"/>
        <v>0</v>
      </c>
      <c r="L122">
        <f t="shared" si="23"/>
        <v>139</v>
      </c>
      <c r="M122">
        <f t="shared" si="22"/>
        <v>0</v>
      </c>
    </row>
    <row r="123" spans="1:13" x14ac:dyDescent="0.3">
      <c r="A123">
        <v>98</v>
      </c>
      <c r="B123">
        <f t="shared" si="14"/>
        <v>0.56825895267013149</v>
      </c>
      <c r="C123">
        <f t="shared" si="12"/>
        <v>140.92822026219261</v>
      </c>
      <c r="D123">
        <f t="shared" si="13"/>
        <v>140</v>
      </c>
      <c r="E123">
        <f t="shared" si="15"/>
        <v>1</v>
      </c>
      <c r="F123" s="27">
        <f t="shared" si="16"/>
        <v>1</v>
      </c>
      <c r="G123" s="27">
        <f t="shared" si="17"/>
        <v>0</v>
      </c>
      <c r="H123" s="27">
        <f t="shared" si="18"/>
        <v>0</v>
      </c>
      <c r="I123" s="27">
        <f t="shared" si="19"/>
        <v>0</v>
      </c>
      <c r="J123">
        <f t="shared" si="20"/>
        <v>1</v>
      </c>
      <c r="K123">
        <f t="shared" si="21"/>
        <v>0</v>
      </c>
      <c r="L123">
        <f t="shared" si="23"/>
        <v>140</v>
      </c>
      <c r="M123">
        <f t="shared" si="22"/>
        <v>0</v>
      </c>
    </row>
    <row r="124" spans="1:13" x14ac:dyDescent="0.3">
      <c r="A124">
        <v>99</v>
      </c>
      <c r="B124">
        <f t="shared" si="14"/>
        <v>0.5732971666980422</v>
      </c>
      <c r="C124">
        <f t="shared" si="12"/>
        <v>142.17769734111448</v>
      </c>
      <c r="D124">
        <f t="shared" si="13"/>
        <v>141</v>
      </c>
      <c r="E124">
        <f t="shared" si="15"/>
        <v>1</v>
      </c>
      <c r="F124" s="27">
        <f t="shared" si="16"/>
        <v>1</v>
      </c>
      <c r="G124" s="27">
        <f t="shared" si="17"/>
        <v>0</v>
      </c>
      <c r="H124" s="27">
        <f t="shared" si="18"/>
        <v>0</v>
      </c>
      <c r="I124" s="27">
        <f t="shared" si="19"/>
        <v>0</v>
      </c>
      <c r="J124">
        <f t="shared" si="20"/>
        <v>1</v>
      </c>
      <c r="K124">
        <f t="shared" si="21"/>
        <v>0</v>
      </c>
      <c r="L124">
        <f t="shared" si="23"/>
        <v>141</v>
      </c>
      <c r="M124">
        <f t="shared" si="22"/>
        <v>0</v>
      </c>
    </row>
    <row r="125" spans="1:13" x14ac:dyDescent="0.3">
      <c r="A125">
        <v>100</v>
      </c>
      <c r="B125">
        <f t="shared" si="14"/>
        <v>0.57831379641165559</v>
      </c>
      <c r="C125">
        <f t="shared" si="12"/>
        <v>143.42182151009058</v>
      </c>
      <c r="D125">
        <f t="shared" si="13"/>
        <v>142</v>
      </c>
      <c r="E125">
        <f t="shared" si="15"/>
        <v>2</v>
      </c>
      <c r="F125" s="27">
        <f t="shared" si="16"/>
        <v>1</v>
      </c>
      <c r="G125" s="27">
        <f t="shared" si="17"/>
        <v>0</v>
      </c>
      <c r="H125" s="27">
        <f t="shared" si="18"/>
        <v>0</v>
      </c>
      <c r="I125" s="27">
        <f t="shared" si="19"/>
        <v>0</v>
      </c>
      <c r="J125">
        <f t="shared" si="20"/>
        <v>1</v>
      </c>
      <c r="K125">
        <f t="shared" si="21"/>
        <v>1</v>
      </c>
      <c r="L125">
        <f t="shared" si="23"/>
        <v>142</v>
      </c>
      <c r="M125">
        <f t="shared" si="22"/>
        <v>0</v>
      </c>
    </row>
    <row r="126" spans="1:13" x14ac:dyDescent="0.3">
      <c r="A126">
        <v>101</v>
      </c>
      <c r="B126">
        <f t="shared" si="14"/>
        <v>0.58330865293769829</v>
      </c>
      <c r="C126">
        <f t="shared" si="12"/>
        <v>144.66054592854917</v>
      </c>
      <c r="D126">
        <f t="shared" si="13"/>
        <v>144</v>
      </c>
      <c r="E126">
        <f t="shared" si="15"/>
        <v>1</v>
      </c>
      <c r="F126" s="27">
        <f t="shared" si="16"/>
        <v>1</v>
      </c>
      <c r="G126" s="27">
        <f t="shared" si="17"/>
        <v>0</v>
      </c>
      <c r="H126" s="27">
        <f t="shared" si="18"/>
        <v>0</v>
      </c>
      <c r="I126" s="27">
        <f t="shared" si="19"/>
        <v>0</v>
      </c>
      <c r="J126">
        <f t="shared" si="20"/>
        <v>1</v>
      </c>
      <c r="K126">
        <f t="shared" si="21"/>
        <v>0</v>
      </c>
      <c r="L126">
        <f t="shared" si="23"/>
        <v>144</v>
      </c>
      <c r="M126">
        <f t="shared" si="22"/>
        <v>0</v>
      </c>
    </row>
    <row r="127" spans="1:13" x14ac:dyDescent="0.3">
      <c r="A127">
        <v>102</v>
      </c>
      <c r="B127">
        <f t="shared" si="14"/>
        <v>0.58828154822264522</v>
      </c>
      <c r="C127">
        <f t="shared" si="12"/>
        <v>145.89382395921601</v>
      </c>
      <c r="D127">
        <f t="shared" si="13"/>
        <v>145</v>
      </c>
      <c r="E127">
        <f t="shared" si="15"/>
        <v>1</v>
      </c>
      <c r="F127" s="27">
        <f t="shared" si="16"/>
        <v>1</v>
      </c>
      <c r="G127" s="27">
        <f t="shared" si="17"/>
        <v>0</v>
      </c>
      <c r="H127" s="27">
        <f t="shared" si="18"/>
        <v>0</v>
      </c>
      <c r="I127" s="27">
        <f t="shared" si="19"/>
        <v>0</v>
      </c>
      <c r="J127">
        <f t="shared" si="20"/>
        <v>1</v>
      </c>
      <c r="K127">
        <f t="shared" si="21"/>
        <v>0</v>
      </c>
      <c r="L127">
        <f t="shared" si="23"/>
        <v>145</v>
      </c>
      <c r="M127">
        <f t="shared" si="22"/>
        <v>0</v>
      </c>
    </row>
    <row r="128" spans="1:13" x14ac:dyDescent="0.3">
      <c r="A128">
        <v>103</v>
      </c>
      <c r="B128">
        <f t="shared" si="14"/>
        <v>0.5932322950397998</v>
      </c>
      <c r="C128">
        <f t="shared" si="12"/>
        <v>147.12160916987034</v>
      </c>
      <c r="D128">
        <f t="shared" si="13"/>
        <v>146</v>
      </c>
      <c r="E128">
        <f t="shared" si="15"/>
        <v>1</v>
      </c>
      <c r="F128" s="27">
        <f t="shared" si="16"/>
        <v>1</v>
      </c>
      <c r="G128" s="27">
        <f t="shared" si="17"/>
        <v>0</v>
      </c>
      <c r="H128" s="27">
        <f t="shared" si="18"/>
        <v>0</v>
      </c>
      <c r="I128" s="27">
        <f t="shared" si="19"/>
        <v>0</v>
      </c>
      <c r="J128">
        <f t="shared" si="20"/>
        <v>1</v>
      </c>
      <c r="K128">
        <f t="shared" si="21"/>
        <v>0</v>
      </c>
      <c r="L128">
        <f t="shared" si="23"/>
        <v>146</v>
      </c>
      <c r="M128">
        <f t="shared" si="22"/>
        <v>0</v>
      </c>
    </row>
    <row r="129" spans="1:13" x14ac:dyDescent="0.3">
      <c r="A129">
        <v>104</v>
      </c>
      <c r="B129">
        <f t="shared" si="14"/>
        <v>0.59816070699634227</v>
      </c>
      <c r="C129">
        <f t="shared" si="12"/>
        <v>148.34385533509288</v>
      </c>
      <c r="D129">
        <f t="shared" si="13"/>
        <v>147</v>
      </c>
      <c r="E129">
        <f t="shared" si="15"/>
        <v>2</v>
      </c>
      <c r="F129" s="27">
        <f t="shared" si="16"/>
        <v>1</v>
      </c>
      <c r="G129" s="27">
        <f t="shared" si="17"/>
        <v>0</v>
      </c>
      <c r="H129" s="27">
        <f t="shared" si="18"/>
        <v>0</v>
      </c>
      <c r="I129" s="27">
        <f t="shared" si="19"/>
        <v>0</v>
      </c>
      <c r="J129">
        <f t="shared" si="20"/>
        <v>1</v>
      </c>
      <c r="K129">
        <f t="shared" si="21"/>
        <v>1</v>
      </c>
      <c r="L129">
        <f t="shared" si="23"/>
        <v>147</v>
      </c>
      <c r="M129">
        <f t="shared" si="22"/>
        <v>0</v>
      </c>
    </row>
    <row r="130" spans="1:13" x14ac:dyDescent="0.3">
      <c r="A130">
        <v>105</v>
      </c>
      <c r="B130">
        <f t="shared" si="14"/>
        <v>0.60306659854034816</v>
      </c>
      <c r="C130">
        <f t="shared" si="12"/>
        <v>149.56051643800635</v>
      </c>
      <c r="D130">
        <f t="shared" si="13"/>
        <v>149</v>
      </c>
      <c r="E130">
        <f t="shared" si="15"/>
        <v>1</v>
      </c>
      <c r="F130" s="27">
        <f t="shared" si="16"/>
        <v>1</v>
      </c>
      <c r="G130" s="27">
        <f t="shared" si="17"/>
        <v>0</v>
      </c>
      <c r="H130" s="27">
        <f t="shared" si="18"/>
        <v>0</v>
      </c>
      <c r="I130" s="27">
        <f t="shared" si="19"/>
        <v>0</v>
      </c>
      <c r="J130">
        <f t="shared" si="20"/>
        <v>1</v>
      </c>
      <c r="K130">
        <f t="shared" si="21"/>
        <v>0</v>
      </c>
      <c r="L130">
        <f t="shared" si="23"/>
        <v>149</v>
      </c>
      <c r="M130">
        <f t="shared" si="22"/>
        <v>0</v>
      </c>
    </row>
    <row r="131" spans="1:13" x14ac:dyDescent="0.3">
      <c r="A131">
        <v>106</v>
      </c>
      <c r="B131">
        <f t="shared" si="14"/>
        <v>0.60794978496777363</v>
      </c>
      <c r="C131">
        <f t="shared" si="12"/>
        <v>150.77154667200787</v>
      </c>
      <c r="D131">
        <f t="shared" si="13"/>
        <v>150</v>
      </c>
      <c r="E131">
        <f t="shared" si="15"/>
        <v>1</v>
      </c>
      <c r="F131" s="27">
        <f t="shared" si="16"/>
        <v>1</v>
      </c>
      <c r="G131" s="27">
        <f t="shared" si="17"/>
        <v>0</v>
      </c>
      <c r="H131" s="27">
        <f t="shared" si="18"/>
        <v>0</v>
      </c>
      <c r="I131" s="27">
        <f t="shared" si="19"/>
        <v>0</v>
      </c>
      <c r="J131">
        <f t="shared" si="20"/>
        <v>1</v>
      </c>
      <c r="K131">
        <f t="shared" si="21"/>
        <v>0</v>
      </c>
      <c r="L131">
        <f t="shared" si="23"/>
        <v>150</v>
      </c>
      <c r="M131">
        <f t="shared" si="22"/>
        <v>0</v>
      </c>
    </row>
    <row r="132" spans="1:13" x14ac:dyDescent="0.3">
      <c r="A132">
        <v>107</v>
      </c>
      <c r="B132">
        <f t="shared" si="14"/>
        <v>0.61281008242940971</v>
      </c>
      <c r="C132">
        <f t="shared" si="12"/>
        <v>151.97690044249362</v>
      </c>
      <c r="D132">
        <f t="shared" si="13"/>
        <v>151</v>
      </c>
      <c r="E132">
        <f t="shared" si="15"/>
        <v>1</v>
      </c>
      <c r="F132" s="27">
        <f t="shared" si="16"/>
        <v>1</v>
      </c>
      <c r="G132" s="27">
        <f t="shared" si="17"/>
        <v>0</v>
      </c>
      <c r="H132" s="27">
        <f t="shared" si="18"/>
        <v>0</v>
      </c>
      <c r="I132" s="27">
        <f t="shared" si="19"/>
        <v>0</v>
      </c>
      <c r="J132">
        <f t="shared" si="20"/>
        <v>1</v>
      </c>
      <c r="K132">
        <f t="shared" si="21"/>
        <v>0</v>
      </c>
      <c r="L132">
        <f t="shared" si="23"/>
        <v>151</v>
      </c>
      <c r="M132">
        <f t="shared" si="22"/>
        <v>0</v>
      </c>
    </row>
    <row r="133" spans="1:13" x14ac:dyDescent="0.3">
      <c r="A133">
        <v>108</v>
      </c>
      <c r="B133">
        <f t="shared" si="14"/>
        <v>0.61764730793780387</v>
      </c>
      <c r="C133">
        <f t="shared" si="12"/>
        <v>153.17653236857535</v>
      </c>
      <c r="D133">
        <f t="shared" si="13"/>
        <v>152</v>
      </c>
      <c r="E133">
        <f t="shared" si="15"/>
        <v>1</v>
      </c>
      <c r="F133" s="27">
        <f t="shared" si="16"/>
        <v>1</v>
      </c>
      <c r="G133" s="27">
        <f t="shared" si="17"/>
        <v>0</v>
      </c>
      <c r="H133" s="27">
        <f t="shared" si="18"/>
        <v>0</v>
      </c>
      <c r="I133" s="27">
        <f t="shared" si="19"/>
        <v>0</v>
      </c>
      <c r="J133">
        <f t="shared" si="20"/>
        <v>1</v>
      </c>
      <c r="K133">
        <f t="shared" si="21"/>
        <v>0</v>
      </c>
      <c r="L133">
        <f t="shared" si="23"/>
        <v>152</v>
      </c>
      <c r="M133">
        <f t="shared" si="22"/>
        <v>0</v>
      </c>
    </row>
    <row r="134" spans="1:13" x14ac:dyDescent="0.3">
      <c r="A134">
        <v>109</v>
      </c>
      <c r="B134">
        <f t="shared" si="14"/>
        <v>0.62246127937414986</v>
      </c>
      <c r="C134">
        <f t="shared" si="12"/>
        <v>154.37039728478916</v>
      </c>
      <c r="D134">
        <f t="shared" si="13"/>
        <v>153</v>
      </c>
      <c r="E134">
        <f t="shared" si="15"/>
        <v>2</v>
      </c>
      <c r="F134" s="27">
        <f t="shared" si="16"/>
        <v>1</v>
      </c>
      <c r="G134" s="27">
        <f t="shared" si="17"/>
        <v>0</v>
      </c>
      <c r="H134" s="27">
        <f t="shared" si="18"/>
        <v>0</v>
      </c>
      <c r="I134" s="27">
        <f t="shared" si="19"/>
        <v>0</v>
      </c>
      <c r="J134">
        <f t="shared" si="20"/>
        <v>1</v>
      </c>
      <c r="K134">
        <f t="shared" si="21"/>
        <v>1</v>
      </c>
      <c r="L134">
        <f t="shared" si="23"/>
        <v>153</v>
      </c>
      <c r="M134">
        <f t="shared" si="22"/>
        <v>0</v>
      </c>
    </row>
    <row r="135" spans="1:13" x14ac:dyDescent="0.3">
      <c r="A135">
        <v>110</v>
      </c>
      <c r="B135">
        <f t="shared" si="14"/>
        <v>0.62725181549514408</v>
      </c>
      <c r="C135">
        <f t="shared" si="12"/>
        <v>155.55845024279574</v>
      </c>
      <c r="D135">
        <f t="shared" si="13"/>
        <v>155</v>
      </c>
      <c r="E135">
        <f t="shared" si="15"/>
        <v>1</v>
      </c>
      <c r="F135" s="27">
        <f t="shared" si="16"/>
        <v>1</v>
      </c>
      <c r="G135" s="27">
        <f t="shared" si="17"/>
        <v>0</v>
      </c>
      <c r="H135" s="27">
        <f t="shared" si="18"/>
        <v>0</v>
      </c>
      <c r="I135" s="27">
        <f t="shared" si="19"/>
        <v>0</v>
      </c>
      <c r="J135">
        <f t="shared" si="20"/>
        <v>1</v>
      </c>
      <c r="K135">
        <f t="shared" si="21"/>
        <v>0</v>
      </c>
      <c r="L135">
        <f t="shared" si="23"/>
        <v>155</v>
      </c>
      <c r="M135">
        <f t="shared" si="22"/>
        <v>0</v>
      </c>
    </row>
    <row r="136" spans="1:13" x14ac:dyDescent="0.3">
      <c r="A136">
        <v>111</v>
      </c>
      <c r="B136">
        <f t="shared" si="14"/>
        <v>0.63201873593980906</v>
      </c>
      <c r="C136">
        <f t="shared" si="12"/>
        <v>156.74064651307265</v>
      </c>
      <c r="D136">
        <f t="shared" si="13"/>
        <v>156</v>
      </c>
      <c r="E136">
        <f t="shared" si="15"/>
        <v>1</v>
      </c>
      <c r="F136" s="27">
        <f t="shared" si="16"/>
        <v>1</v>
      </c>
      <c r="G136" s="27">
        <f t="shared" si="17"/>
        <v>0</v>
      </c>
      <c r="H136" s="27">
        <f t="shared" si="18"/>
        <v>0</v>
      </c>
      <c r="I136" s="27">
        <f t="shared" si="19"/>
        <v>0</v>
      </c>
      <c r="J136">
        <f t="shared" si="20"/>
        <v>1</v>
      </c>
      <c r="K136">
        <f t="shared" si="21"/>
        <v>0</v>
      </c>
      <c r="L136">
        <f t="shared" si="23"/>
        <v>156</v>
      </c>
      <c r="M136">
        <f t="shared" si="22"/>
        <v>0</v>
      </c>
    </row>
    <row r="137" spans="1:13" x14ac:dyDescent="0.3">
      <c r="A137">
        <v>112</v>
      </c>
      <c r="B137">
        <f t="shared" si="14"/>
        <v>0.6367618612362842</v>
      </c>
      <c r="C137">
        <f t="shared" si="12"/>
        <v>157.91694158659848</v>
      </c>
      <c r="D137">
        <f t="shared" si="13"/>
        <v>157</v>
      </c>
      <c r="E137">
        <f t="shared" si="15"/>
        <v>1</v>
      </c>
      <c r="F137" s="27">
        <f t="shared" si="16"/>
        <v>1</v>
      </c>
      <c r="G137" s="27">
        <f t="shared" si="17"/>
        <v>0</v>
      </c>
      <c r="H137" s="27">
        <f t="shared" si="18"/>
        <v>0</v>
      </c>
      <c r="I137" s="27">
        <f t="shared" si="19"/>
        <v>0</v>
      </c>
      <c r="J137">
        <f t="shared" si="20"/>
        <v>1</v>
      </c>
      <c r="K137">
        <f t="shared" si="21"/>
        <v>0</v>
      </c>
      <c r="L137">
        <f t="shared" si="23"/>
        <v>157</v>
      </c>
      <c r="M137">
        <f t="shared" si="22"/>
        <v>0</v>
      </c>
    </row>
    <row r="138" spans="1:13" x14ac:dyDescent="0.3">
      <c r="A138">
        <v>113</v>
      </c>
      <c r="B138">
        <f t="shared" si="14"/>
        <v>0.64148101280858316</v>
      </c>
      <c r="C138">
        <f t="shared" si="12"/>
        <v>159.08729117652862</v>
      </c>
      <c r="D138">
        <f t="shared" si="13"/>
        <v>158</v>
      </c>
      <c r="E138">
        <f t="shared" si="15"/>
        <v>1</v>
      </c>
      <c r="F138" s="27">
        <f t="shared" si="16"/>
        <v>1</v>
      </c>
      <c r="G138" s="27">
        <f t="shared" si="17"/>
        <v>0</v>
      </c>
      <c r="H138" s="27">
        <f t="shared" si="18"/>
        <v>0</v>
      </c>
      <c r="I138" s="27">
        <f t="shared" si="19"/>
        <v>0</v>
      </c>
      <c r="J138">
        <f t="shared" si="20"/>
        <v>1</v>
      </c>
      <c r="K138">
        <f t="shared" si="21"/>
        <v>0</v>
      </c>
      <c r="L138">
        <f t="shared" si="23"/>
        <v>158</v>
      </c>
      <c r="M138">
        <f t="shared" si="22"/>
        <v>0</v>
      </c>
    </row>
    <row r="139" spans="1:13" x14ac:dyDescent="0.3">
      <c r="A139">
        <v>114</v>
      </c>
      <c r="B139">
        <f t="shared" si="14"/>
        <v>0.64617601298331628</v>
      </c>
      <c r="C139">
        <f t="shared" si="12"/>
        <v>160.25165121986242</v>
      </c>
      <c r="D139">
        <f t="shared" si="13"/>
        <v>159</v>
      </c>
      <c r="E139">
        <f t="shared" si="15"/>
        <v>1</v>
      </c>
      <c r="F139" s="27">
        <f t="shared" si="16"/>
        <v>1</v>
      </c>
      <c r="G139" s="27">
        <f t="shared" si="17"/>
        <v>0</v>
      </c>
      <c r="H139" s="27">
        <f t="shared" si="18"/>
        <v>0</v>
      </c>
      <c r="I139" s="27">
        <f t="shared" si="19"/>
        <v>0</v>
      </c>
      <c r="J139">
        <f t="shared" si="20"/>
        <v>1</v>
      </c>
      <c r="K139">
        <f t="shared" si="21"/>
        <v>0</v>
      </c>
      <c r="L139">
        <f t="shared" si="23"/>
        <v>159</v>
      </c>
      <c r="M139">
        <f t="shared" si="22"/>
        <v>0</v>
      </c>
    </row>
    <row r="140" spans="1:13" x14ac:dyDescent="0.3">
      <c r="A140">
        <v>115</v>
      </c>
      <c r="B140">
        <f t="shared" si="14"/>
        <v>0.65084668499638088</v>
      </c>
      <c r="C140">
        <f t="shared" si="12"/>
        <v>161.40997787910246</v>
      </c>
      <c r="D140">
        <f t="shared" si="13"/>
        <v>160</v>
      </c>
      <c r="E140">
        <f t="shared" si="15"/>
        <v>2</v>
      </c>
      <c r="F140" s="27">
        <f t="shared" si="16"/>
        <v>1</v>
      </c>
      <c r="G140" s="27">
        <f t="shared" si="17"/>
        <v>0</v>
      </c>
      <c r="H140" s="27">
        <f t="shared" si="18"/>
        <v>0</v>
      </c>
      <c r="I140" s="27">
        <f t="shared" si="19"/>
        <v>0</v>
      </c>
      <c r="J140">
        <f t="shared" si="20"/>
        <v>1</v>
      </c>
      <c r="K140">
        <f t="shared" si="21"/>
        <v>1</v>
      </c>
      <c r="L140">
        <f t="shared" si="23"/>
        <v>160</v>
      </c>
      <c r="M140">
        <f t="shared" si="22"/>
        <v>0</v>
      </c>
    </row>
    <row r="141" spans="1:13" x14ac:dyDescent="0.3">
      <c r="A141">
        <v>116</v>
      </c>
      <c r="B141">
        <f t="shared" si="14"/>
        <v>0.65549285299961535</v>
      </c>
      <c r="C141">
        <f t="shared" si="12"/>
        <v>162.56222754390461</v>
      </c>
      <c r="D141">
        <f t="shared" si="13"/>
        <v>162</v>
      </c>
      <c r="E141">
        <f t="shared" si="15"/>
        <v>1</v>
      </c>
      <c r="F141" s="27">
        <f t="shared" si="16"/>
        <v>1</v>
      </c>
      <c r="G141" s="27">
        <f t="shared" si="17"/>
        <v>0</v>
      </c>
      <c r="H141" s="27">
        <f t="shared" si="18"/>
        <v>0</v>
      </c>
      <c r="I141" s="27">
        <f t="shared" si="19"/>
        <v>0</v>
      </c>
      <c r="J141">
        <f t="shared" si="20"/>
        <v>1</v>
      </c>
      <c r="K141">
        <f t="shared" si="21"/>
        <v>0</v>
      </c>
      <c r="L141">
        <f t="shared" si="23"/>
        <v>162</v>
      </c>
      <c r="M141">
        <f t="shared" si="22"/>
        <v>0</v>
      </c>
    </row>
    <row r="142" spans="1:13" x14ac:dyDescent="0.3">
      <c r="A142">
        <v>117</v>
      </c>
      <c r="B142">
        <f t="shared" si="14"/>
        <v>0.66011434206742048</v>
      </c>
      <c r="C142">
        <f t="shared" si="12"/>
        <v>163.70835683272028</v>
      </c>
      <c r="D142">
        <f t="shared" si="13"/>
        <v>163</v>
      </c>
      <c r="E142">
        <f t="shared" si="15"/>
        <v>1</v>
      </c>
      <c r="F142" s="27">
        <f t="shared" si="16"/>
        <v>1</v>
      </c>
      <c r="G142" s="27">
        <f t="shared" si="17"/>
        <v>0</v>
      </c>
      <c r="H142" s="27">
        <f t="shared" si="18"/>
        <v>0</v>
      </c>
      <c r="I142" s="27">
        <f t="shared" si="19"/>
        <v>0</v>
      </c>
      <c r="J142">
        <f t="shared" si="20"/>
        <v>1</v>
      </c>
      <c r="K142">
        <f t="shared" si="21"/>
        <v>0</v>
      </c>
      <c r="L142">
        <f t="shared" si="23"/>
        <v>163</v>
      </c>
      <c r="M142">
        <f t="shared" si="22"/>
        <v>0</v>
      </c>
    </row>
    <row r="143" spans="1:13" x14ac:dyDescent="0.3">
      <c r="A143">
        <v>118</v>
      </c>
      <c r="B143">
        <f t="shared" si="14"/>
        <v>0.66471097820334479</v>
      </c>
      <c r="C143">
        <f t="shared" si="12"/>
        <v>164.8483225944295</v>
      </c>
      <c r="D143">
        <f t="shared" si="13"/>
        <v>164</v>
      </c>
      <c r="E143">
        <f t="shared" si="15"/>
        <v>1</v>
      </c>
      <c r="F143" s="27">
        <f t="shared" si="16"/>
        <v>1</v>
      </c>
      <c r="G143" s="27">
        <f t="shared" si="17"/>
        <v>0</v>
      </c>
      <c r="H143" s="27">
        <f t="shared" si="18"/>
        <v>0</v>
      </c>
      <c r="I143" s="27">
        <f t="shared" si="19"/>
        <v>0</v>
      </c>
      <c r="J143">
        <f t="shared" si="20"/>
        <v>1</v>
      </c>
      <c r="K143">
        <f t="shared" si="21"/>
        <v>0</v>
      </c>
      <c r="L143">
        <f t="shared" si="23"/>
        <v>164</v>
      </c>
      <c r="M143">
        <f t="shared" si="22"/>
        <v>0</v>
      </c>
    </row>
    <row r="144" spans="1:13" x14ac:dyDescent="0.3">
      <c r="A144">
        <v>119</v>
      </c>
      <c r="B144">
        <f t="shared" si="14"/>
        <v>0.66928258834663601</v>
      </c>
      <c r="C144">
        <f t="shared" si="12"/>
        <v>165.98208190996573</v>
      </c>
      <c r="D144">
        <f t="shared" si="13"/>
        <v>165</v>
      </c>
      <c r="E144">
        <f t="shared" si="15"/>
        <v>1</v>
      </c>
      <c r="F144" s="27">
        <f t="shared" si="16"/>
        <v>1</v>
      </c>
      <c r="G144" s="27">
        <f t="shared" si="17"/>
        <v>0</v>
      </c>
      <c r="H144" s="27">
        <f t="shared" si="18"/>
        <v>0</v>
      </c>
      <c r="I144" s="27">
        <f t="shared" si="19"/>
        <v>0</v>
      </c>
      <c r="J144">
        <f t="shared" si="20"/>
        <v>1</v>
      </c>
      <c r="K144">
        <f t="shared" si="21"/>
        <v>0</v>
      </c>
      <c r="L144">
        <f t="shared" si="23"/>
        <v>165</v>
      </c>
      <c r="M144">
        <f t="shared" si="22"/>
        <v>0</v>
      </c>
    </row>
    <row r="145" spans="1:13" x14ac:dyDescent="0.3">
      <c r="A145">
        <v>120</v>
      </c>
      <c r="B145">
        <f t="shared" si="14"/>
        <v>0.67382900037875604</v>
      </c>
      <c r="C145">
        <f t="shared" si="12"/>
        <v>167.1095920939315</v>
      </c>
      <c r="D145">
        <f t="shared" si="13"/>
        <v>166</v>
      </c>
      <c r="E145">
        <f t="shared" si="15"/>
        <v>1</v>
      </c>
      <c r="F145" s="27">
        <f t="shared" si="16"/>
        <v>1</v>
      </c>
      <c r="G145" s="27">
        <f t="shared" si="17"/>
        <v>0</v>
      </c>
      <c r="H145" s="27">
        <f t="shared" si="18"/>
        <v>0</v>
      </c>
      <c r="I145" s="27">
        <f t="shared" si="19"/>
        <v>0</v>
      </c>
      <c r="J145">
        <f t="shared" si="20"/>
        <v>1</v>
      </c>
      <c r="K145">
        <f t="shared" si="21"/>
        <v>0</v>
      </c>
      <c r="L145">
        <f t="shared" si="23"/>
        <v>166</v>
      </c>
      <c r="M145">
        <f t="shared" si="22"/>
        <v>0</v>
      </c>
    </row>
    <row r="146" spans="1:13" x14ac:dyDescent="0.3">
      <c r="A146">
        <v>121</v>
      </c>
      <c r="B146">
        <f t="shared" si="14"/>
        <v>0.67835004312986147</v>
      </c>
      <c r="C146">
        <f t="shared" si="12"/>
        <v>168.23081069620565</v>
      </c>
      <c r="D146">
        <f t="shared" si="13"/>
        <v>167</v>
      </c>
      <c r="E146">
        <f t="shared" si="15"/>
        <v>1</v>
      </c>
      <c r="F146" s="27">
        <f t="shared" si="16"/>
        <v>1</v>
      </c>
      <c r="G146" s="27">
        <f t="shared" si="17"/>
        <v>0</v>
      </c>
      <c r="H146" s="27">
        <f t="shared" si="18"/>
        <v>0</v>
      </c>
      <c r="I146" s="27">
        <f t="shared" si="19"/>
        <v>0</v>
      </c>
      <c r="J146">
        <f t="shared" si="20"/>
        <v>1</v>
      </c>
      <c r="K146">
        <f t="shared" si="21"/>
        <v>0</v>
      </c>
      <c r="L146">
        <f t="shared" si="23"/>
        <v>167</v>
      </c>
      <c r="M146">
        <f t="shared" si="22"/>
        <v>0</v>
      </c>
    </row>
    <row r="147" spans="1:13" x14ac:dyDescent="0.3">
      <c r="A147">
        <v>122</v>
      </c>
      <c r="B147">
        <f t="shared" si="14"/>
        <v>0.68284554638524808</v>
      </c>
      <c r="C147">
        <f t="shared" si="12"/>
        <v>169.34569550354152</v>
      </c>
      <c r="D147">
        <f t="shared" si="13"/>
        <v>168</v>
      </c>
      <c r="E147">
        <f t="shared" si="15"/>
        <v>1</v>
      </c>
      <c r="F147" s="27">
        <f t="shared" si="16"/>
        <v>1</v>
      </c>
      <c r="G147" s="27">
        <f t="shared" si="17"/>
        <v>0</v>
      </c>
      <c r="H147" s="27">
        <f t="shared" si="18"/>
        <v>0</v>
      </c>
      <c r="I147" s="27">
        <f t="shared" si="19"/>
        <v>0</v>
      </c>
      <c r="J147">
        <f t="shared" si="20"/>
        <v>1</v>
      </c>
      <c r="K147">
        <f t="shared" si="21"/>
        <v>0</v>
      </c>
      <c r="L147">
        <f t="shared" si="23"/>
        <v>168</v>
      </c>
      <c r="M147">
        <f t="shared" si="22"/>
        <v>0</v>
      </c>
    </row>
    <row r="148" spans="1:13" x14ac:dyDescent="0.3">
      <c r="A148">
        <v>123</v>
      </c>
      <c r="B148">
        <f t="shared" si="14"/>
        <v>0.68731534089175905</v>
      </c>
      <c r="C148">
        <f t="shared" si="12"/>
        <v>170.45420454115626</v>
      </c>
      <c r="D148">
        <f t="shared" si="13"/>
        <v>169</v>
      </c>
      <c r="E148">
        <f t="shared" si="15"/>
        <v>2</v>
      </c>
      <c r="F148" s="27">
        <f t="shared" si="16"/>
        <v>1</v>
      </c>
      <c r="G148" s="27">
        <f t="shared" si="17"/>
        <v>0</v>
      </c>
      <c r="H148" s="27">
        <f t="shared" si="18"/>
        <v>0</v>
      </c>
      <c r="I148" s="27">
        <f t="shared" si="19"/>
        <v>0</v>
      </c>
      <c r="J148">
        <f t="shared" si="20"/>
        <v>1</v>
      </c>
      <c r="K148">
        <f t="shared" si="21"/>
        <v>1</v>
      </c>
      <c r="L148">
        <f t="shared" si="23"/>
        <v>169</v>
      </c>
      <c r="M148">
        <f t="shared" si="22"/>
        <v>0</v>
      </c>
    </row>
    <row r="149" spans="1:13" x14ac:dyDescent="0.3">
      <c r="A149">
        <v>124</v>
      </c>
      <c r="B149">
        <f t="shared" si="14"/>
        <v>0.69175925836415775</v>
      </c>
      <c r="C149">
        <f t="shared" si="12"/>
        <v>171.55629607431112</v>
      </c>
      <c r="D149">
        <f t="shared" si="13"/>
        <v>171</v>
      </c>
      <c r="E149">
        <f t="shared" si="15"/>
        <v>1</v>
      </c>
      <c r="F149" s="27">
        <f t="shared" si="16"/>
        <v>1</v>
      </c>
      <c r="G149" s="27">
        <f t="shared" si="17"/>
        <v>0</v>
      </c>
      <c r="H149" s="27">
        <f t="shared" si="18"/>
        <v>0</v>
      </c>
      <c r="I149" s="27">
        <f t="shared" si="19"/>
        <v>0</v>
      </c>
      <c r="J149">
        <f t="shared" si="20"/>
        <v>1</v>
      </c>
      <c r="K149">
        <f t="shared" si="21"/>
        <v>0</v>
      </c>
      <c r="L149">
        <f t="shared" si="23"/>
        <v>171</v>
      </c>
      <c r="M149">
        <f t="shared" si="22"/>
        <v>0</v>
      </c>
    </row>
    <row r="150" spans="1:13" x14ac:dyDescent="0.3">
      <c r="A150">
        <v>125</v>
      </c>
      <c r="B150">
        <f t="shared" si="14"/>
        <v>0.69617713149146287</v>
      </c>
      <c r="C150">
        <f t="shared" si="12"/>
        <v>172.65192860988279</v>
      </c>
      <c r="D150">
        <f t="shared" si="13"/>
        <v>172</v>
      </c>
      <c r="E150">
        <f t="shared" si="15"/>
        <v>1</v>
      </c>
      <c r="F150" s="27">
        <f t="shared" si="16"/>
        <v>1</v>
      </c>
      <c r="G150" s="27">
        <f t="shared" si="17"/>
        <v>0</v>
      </c>
      <c r="H150" s="27">
        <f t="shared" si="18"/>
        <v>0</v>
      </c>
      <c r="I150" s="27">
        <f t="shared" si="19"/>
        <v>0</v>
      </c>
      <c r="J150">
        <f t="shared" si="20"/>
        <v>1</v>
      </c>
      <c r="K150">
        <f t="shared" si="21"/>
        <v>0</v>
      </c>
      <c r="L150">
        <f t="shared" si="23"/>
        <v>172</v>
      </c>
      <c r="M150">
        <f t="shared" si="22"/>
        <v>0</v>
      </c>
    </row>
    <row r="151" spans="1:13" x14ac:dyDescent="0.3">
      <c r="A151">
        <v>126</v>
      </c>
      <c r="B151">
        <f t="shared" si="14"/>
        <v>0.70056879394324834</v>
      </c>
      <c r="C151">
        <f t="shared" si="12"/>
        <v>173.74106089792559</v>
      </c>
      <c r="D151">
        <f t="shared" si="13"/>
        <v>173</v>
      </c>
      <c r="E151">
        <f t="shared" si="15"/>
        <v>1</v>
      </c>
      <c r="F151" s="27">
        <f t="shared" si="16"/>
        <v>1</v>
      </c>
      <c r="G151" s="27">
        <f t="shared" si="17"/>
        <v>0</v>
      </c>
      <c r="H151" s="27">
        <f t="shared" si="18"/>
        <v>0</v>
      </c>
      <c r="I151" s="27">
        <f t="shared" si="19"/>
        <v>0</v>
      </c>
      <c r="J151">
        <f t="shared" si="20"/>
        <v>1</v>
      </c>
      <c r="K151">
        <f t="shared" si="21"/>
        <v>0</v>
      </c>
      <c r="L151">
        <f t="shared" si="23"/>
        <v>173</v>
      </c>
      <c r="M151">
        <f t="shared" si="22"/>
        <v>0</v>
      </c>
    </row>
    <row r="152" spans="1:13" x14ac:dyDescent="0.3">
      <c r="A152">
        <v>127</v>
      </c>
      <c r="B152">
        <f t="shared" si="14"/>
        <v>0.70493408037590488</v>
      </c>
      <c r="C152">
        <f t="shared" si="12"/>
        <v>174.8236519332244</v>
      </c>
      <c r="D152">
        <f t="shared" si="13"/>
        <v>174</v>
      </c>
      <c r="E152">
        <f t="shared" si="15"/>
        <v>1</v>
      </c>
      <c r="F152" s="27">
        <f t="shared" si="16"/>
        <v>1</v>
      </c>
      <c r="G152" s="27">
        <f t="shared" si="17"/>
        <v>0</v>
      </c>
      <c r="H152" s="27">
        <f t="shared" si="18"/>
        <v>0</v>
      </c>
      <c r="I152" s="27">
        <f t="shared" si="19"/>
        <v>0</v>
      </c>
      <c r="J152">
        <f t="shared" si="20"/>
        <v>1</v>
      </c>
      <c r="K152">
        <f t="shared" si="21"/>
        <v>0</v>
      </c>
      <c r="L152">
        <f t="shared" si="23"/>
        <v>174</v>
      </c>
      <c r="M152">
        <f t="shared" si="22"/>
        <v>0</v>
      </c>
    </row>
    <row r="153" spans="1:13" x14ac:dyDescent="0.3">
      <c r="A153">
        <v>128</v>
      </c>
      <c r="B153">
        <f t="shared" si="14"/>
        <v>0.70927282643886558</v>
      </c>
      <c r="C153">
        <f t="shared" ref="C153:C216" si="24">B153*$C$10</f>
        <v>175.89966095683866</v>
      </c>
      <c r="D153">
        <f t="shared" ref="D153:D216" si="25">ROUND(C153+$C$12,0)</f>
        <v>175</v>
      </c>
      <c r="E153">
        <f t="shared" si="15"/>
        <v>1</v>
      </c>
      <c r="F153" s="27">
        <f t="shared" si="16"/>
        <v>1</v>
      </c>
      <c r="G153" s="27">
        <f t="shared" si="17"/>
        <v>0</v>
      </c>
      <c r="H153" s="27">
        <f t="shared" si="18"/>
        <v>0</v>
      </c>
      <c r="I153" s="27">
        <f t="shared" si="19"/>
        <v>0</v>
      </c>
      <c r="J153">
        <f t="shared" si="20"/>
        <v>1</v>
      </c>
      <c r="K153">
        <f t="shared" si="21"/>
        <v>0</v>
      </c>
      <c r="L153">
        <f t="shared" si="23"/>
        <v>175</v>
      </c>
      <c r="M153">
        <f t="shared" si="22"/>
        <v>0</v>
      </c>
    </row>
    <row r="154" spans="1:13" x14ac:dyDescent="0.3">
      <c r="A154">
        <v>129</v>
      </c>
      <c r="B154">
        <f t="shared" ref="B154:B217" si="26">SIN(2*PI()*A154/1024+PI()/1024)</f>
        <v>0.71358486878079352</v>
      </c>
      <c r="C154">
        <f t="shared" si="24"/>
        <v>176.9690474576368</v>
      </c>
      <c r="D154">
        <f t="shared" si="25"/>
        <v>176</v>
      </c>
      <c r="E154">
        <f t="shared" ref="E154:E217" si="27">D155-D154</f>
        <v>1</v>
      </c>
      <c r="F154" s="27">
        <f t="shared" ref="F154:F217" si="28">IF(A154&lt;$F$16,$F$12,0)</f>
        <v>1</v>
      </c>
      <c r="G154" s="27">
        <f t="shared" ref="G154:G217" si="29">IF(AND(A154&gt;=$F$16, A154&lt;$F$17),$F$13,0)</f>
        <v>0</v>
      </c>
      <c r="H154" s="27">
        <f t="shared" ref="H154:H217" si="30">IF(AND(A154&gt;=$F$17, A154&lt;$F$18),$F$14,0)</f>
        <v>0</v>
      </c>
      <c r="I154" s="27">
        <f t="shared" ref="I154:I217" si="31">IF(A154&gt;=$F$18,$F$15,0)</f>
        <v>0</v>
      </c>
      <c r="J154">
        <f t="shared" ref="J154:J217" si="32">F154+G154+H154+I154</f>
        <v>1</v>
      </c>
      <c r="K154">
        <f t="shared" ref="K154:K217" si="33">IF(E154=J154,0,1)</f>
        <v>0</v>
      </c>
      <c r="L154">
        <f t="shared" si="23"/>
        <v>176</v>
      </c>
      <c r="M154">
        <f t="shared" ref="M154:M217" si="34">D154-L154</f>
        <v>0</v>
      </c>
    </row>
    <row r="155" spans="1:13" x14ac:dyDescent="0.3">
      <c r="A155">
        <v>130</v>
      </c>
      <c r="B155">
        <f t="shared" si="26"/>
        <v>0.71787004505573171</v>
      </c>
      <c r="C155">
        <f t="shared" si="24"/>
        <v>178.03177117382145</v>
      </c>
      <c r="D155">
        <f t="shared" si="25"/>
        <v>177</v>
      </c>
      <c r="E155">
        <f t="shared" si="27"/>
        <v>1</v>
      </c>
      <c r="F155" s="27">
        <f t="shared" si="28"/>
        <v>1</v>
      </c>
      <c r="G155" s="27">
        <f t="shared" si="29"/>
        <v>0</v>
      </c>
      <c r="H155" s="27">
        <f t="shared" si="30"/>
        <v>0</v>
      </c>
      <c r="I155" s="27">
        <f t="shared" si="31"/>
        <v>0</v>
      </c>
      <c r="J155">
        <f t="shared" si="32"/>
        <v>1</v>
      </c>
      <c r="K155">
        <f t="shared" si="33"/>
        <v>0</v>
      </c>
      <c r="L155">
        <f t="shared" ref="L155:L218" si="35">L154+J154+K154</f>
        <v>177</v>
      </c>
      <c r="M155">
        <f t="shared" si="34"/>
        <v>0</v>
      </c>
    </row>
    <row r="156" spans="1:13" x14ac:dyDescent="0.3">
      <c r="A156">
        <v>131</v>
      </c>
      <c r="B156">
        <f t="shared" si="26"/>
        <v>0.72212819392921535</v>
      </c>
      <c r="C156">
        <f t="shared" si="24"/>
        <v>179.0877920944454</v>
      </c>
      <c r="D156">
        <f t="shared" si="25"/>
        <v>178</v>
      </c>
      <c r="E156">
        <f t="shared" si="27"/>
        <v>1</v>
      </c>
      <c r="F156" s="27">
        <f t="shared" si="28"/>
        <v>1</v>
      </c>
      <c r="G156" s="27">
        <f t="shared" si="29"/>
        <v>0</v>
      </c>
      <c r="H156" s="27">
        <f t="shared" si="30"/>
        <v>0</v>
      </c>
      <c r="I156" s="27">
        <f t="shared" si="31"/>
        <v>0</v>
      </c>
      <c r="J156">
        <f t="shared" si="32"/>
        <v>1</v>
      </c>
      <c r="K156">
        <f t="shared" si="33"/>
        <v>0</v>
      </c>
      <c r="L156">
        <f t="shared" si="35"/>
        <v>178</v>
      </c>
      <c r="M156">
        <f t="shared" si="34"/>
        <v>0</v>
      </c>
    </row>
    <row r="157" spans="1:13" x14ac:dyDescent="0.3">
      <c r="A157">
        <v>132</v>
      </c>
      <c r="B157">
        <f t="shared" si="26"/>
        <v>0.72635915508434601</v>
      </c>
      <c r="C157">
        <f t="shared" si="24"/>
        <v>180.13707046091781</v>
      </c>
      <c r="D157">
        <f t="shared" si="25"/>
        <v>179</v>
      </c>
      <c r="E157">
        <f t="shared" si="27"/>
        <v>1</v>
      </c>
      <c r="F157" s="27">
        <f t="shared" si="28"/>
        <v>1</v>
      </c>
      <c r="G157" s="27">
        <f t="shared" si="29"/>
        <v>0</v>
      </c>
      <c r="H157" s="27">
        <f t="shared" si="30"/>
        <v>0</v>
      </c>
      <c r="I157" s="27">
        <f t="shared" si="31"/>
        <v>0</v>
      </c>
      <c r="J157">
        <f t="shared" si="32"/>
        <v>1</v>
      </c>
      <c r="K157">
        <f t="shared" si="33"/>
        <v>0</v>
      </c>
      <c r="L157">
        <f t="shared" si="35"/>
        <v>179</v>
      </c>
      <c r="M157">
        <f t="shared" si="34"/>
        <v>0</v>
      </c>
    </row>
    <row r="158" spans="1:13" x14ac:dyDescent="0.3">
      <c r="A158">
        <v>133</v>
      </c>
      <c r="B158">
        <f t="shared" si="26"/>
        <v>0.73056276922782759</v>
      </c>
      <c r="C158">
        <f t="shared" si="24"/>
        <v>181.17956676850125</v>
      </c>
      <c r="D158">
        <f t="shared" si="25"/>
        <v>180</v>
      </c>
      <c r="E158">
        <f t="shared" si="27"/>
        <v>1</v>
      </c>
      <c r="F158" s="27">
        <f t="shared" si="28"/>
        <v>1</v>
      </c>
      <c r="G158" s="27">
        <f t="shared" si="29"/>
        <v>0</v>
      </c>
      <c r="H158" s="27">
        <f t="shared" si="30"/>
        <v>0</v>
      </c>
      <c r="I158" s="27">
        <f t="shared" si="31"/>
        <v>0</v>
      </c>
      <c r="J158">
        <f t="shared" si="32"/>
        <v>1</v>
      </c>
      <c r="K158">
        <f t="shared" si="33"/>
        <v>0</v>
      </c>
      <c r="L158">
        <f t="shared" si="35"/>
        <v>180</v>
      </c>
      <c r="M158">
        <f t="shared" si="34"/>
        <v>0</v>
      </c>
    </row>
    <row r="159" spans="1:13" x14ac:dyDescent="0.3">
      <c r="A159">
        <v>134</v>
      </c>
      <c r="B159">
        <f t="shared" si="26"/>
        <v>0.73473887809596339</v>
      </c>
      <c r="C159">
        <f t="shared" si="24"/>
        <v>182.21524176779891</v>
      </c>
      <c r="D159">
        <f t="shared" si="25"/>
        <v>181</v>
      </c>
      <c r="E159">
        <f t="shared" si="27"/>
        <v>1</v>
      </c>
      <c r="F159" s="27">
        <f t="shared" si="28"/>
        <v>1</v>
      </c>
      <c r="G159" s="27">
        <f t="shared" si="29"/>
        <v>0</v>
      </c>
      <c r="H159" s="27">
        <f t="shared" si="30"/>
        <v>0</v>
      </c>
      <c r="I159" s="27">
        <f t="shared" si="31"/>
        <v>0</v>
      </c>
      <c r="J159">
        <f t="shared" si="32"/>
        <v>1</v>
      </c>
      <c r="K159">
        <f t="shared" si="33"/>
        <v>0</v>
      </c>
      <c r="L159">
        <f t="shared" si="35"/>
        <v>181</v>
      </c>
      <c r="M159">
        <f t="shared" si="34"/>
        <v>0</v>
      </c>
    </row>
    <row r="160" spans="1:13" x14ac:dyDescent="0.3">
      <c r="A160">
        <v>135</v>
      </c>
      <c r="B160">
        <f t="shared" si="26"/>
        <v>0.73888732446061511</v>
      </c>
      <c r="C160">
        <f t="shared" si="24"/>
        <v>183.24405646623254</v>
      </c>
      <c r="D160">
        <f t="shared" si="25"/>
        <v>182</v>
      </c>
      <c r="E160">
        <f t="shared" si="27"/>
        <v>1</v>
      </c>
      <c r="F160" s="27">
        <f t="shared" si="28"/>
        <v>1</v>
      </c>
      <c r="G160" s="27">
        <f t="shared" si="29"/>
        <v>0</v>
      </c>
      <c r="H160" s="27">
        <f t="shared" si="30"/>
        <v>0</v>
      </c>
      <c r="I160" s="27">
        <f t="shared" si="31"/>
        <v>0</v>
      </c>
      <c r="J160">
        <f t="shared" si="32"/>
        <v>1</v>
      </c>
      <c r="K160">
        <f t="shared" si="33"/>
        <v>0</v>
      </c>
      <c r="L160">
        <f t="shared" si="35"/>
        <v>182</v>
      </c>
      <c r="M160">
        <f t="shared" si="34"/>
        <v>0</v>
      </c>
    </row>
    <row r="161" spans="1:13" x14ac:dyDescent="0.3">
      <c r="A161">
        <v>136</v>
      </c>
      <c r="B161">
        <f t="shared" si="26"/>
        <v>0.74300795213512172</v>
      </c>
      <c r="C161">
        <f t="shared" si="24"/>
        <v>184.26597212951017</v>
      </c>
      <c r="D161">
        <f t="shared" si="25"/>
        <v>183</v>
      </c>
      <c r="E161">
        <f t="shared" si="27"/>
        <v>1</v>
      </c>
      <c r="F161" s="27">
        <f t="shared" si="28"/>
        <v>1</v>
      </c>
      <c r="G161" s="27">
        <f t="shared" si="29"/>
        <v>0</v>
      </c>
      <c r="H161" s="27">
        <f t="shared" si="30"/>
        <v>0</v>
      </c>
      <c r="I161" s="27">
        <f t="shared" si="31"/>
        <v>0</v>
      </c>
      <c r="J161">
        <f t="shared" si="32"/>
        <v>1</v>
      </c>
      <c r="K161">
        <f t="shared" si="33"/>
        <v>0</v>
      </c>
      <c r="L161">
        <f t="shared" si="35"/>
        <v>183</v>
      </c>
      <c r="M161">
        <f t="shared" si="34"/>
        <v>0</v>
      </c>
    </row>
    <row r="162" spans="1:13" x14ac:dyDescent="0.3">
      <c r="A162">
        <v>137</v>
      </c>
      <c r="B162">
        <f t="shared" si="26"/>
        <v>0.74710060598018013</v>
      </c>
      <c r="C162">
        <f t="shared" si="24"/>
        <v>185.28095028308468</v>
      </c>
      <c r="D162">
        <f t="shared" si="25"/>
        <v>184</v>
      </c>
      <c r="E162">
        <f t="shared" si="27"/>
        <v>1</v>
      </c>
      <c r="F162" s="27">
        <f t="shared" si="28"/>
        <v>1</v>
      </c>
      <c r="G162" s="27">
        <f t="shared" si="29"/>
        <v>0</v>
      </c>
      <c r="H162" s="27">
        <f t="shared" si="30"/>
        <v>0</v>
      </c>
      <c r="I162" s="27">
        <f t="shared" si="31"/>
        <v>0</v>
      </c>
      <c r="J162">
        <f t="shared" si="32"/>
        <v>1</v>
      </c>
      <c r="K162">
        <f t="shared" si="33"/>
        <v>0</v>
      </c>
      <c r="L162">
        <f t="shared" si="35"/>
        <v>184</v>
      </c>
      <c r="M162">
        <f t="shared" si="34"/>
        <v>0</v>
      </c>
    </row>
    <row r="163" spans="1:13" x14ac:dyDescent="0.3">
      <c r="A163">
        <v>138</v>
      </c>
      <c r="B163">
        <f t="shared" si="26"/>
        <v>0.75116513190968637</v>
      </c>
      <c r="C163">
        <f t="shared" si="24"/>
        <v>186.28895271360221</v>
      </c>
      <c r="D163">
        <f t="shared" si="25"/>
        <v>185</v>
      </c>
      <c r="E163">
        <f t="shared" si="27"/>
        <v>1</v>
      </c>
      <c r="F163" s="27">
        <f t="shared" si="28"/>
        <v>1</v>
      </c>
      <c r="G163" s="27">
        <f t="shared" si="29"/>
        <v>0</v>
      </c>
      <c r="H163" s="27">
        <f t="shared" si="30"/>
        <v>0</v>
      </c>
      <c r="I163" s="27">
        <f t="shared" si="31"/>
        <v>0</v>
      </c>
      <c r="J163">
        <f t="shared" si="32"/>
        <v>1</v>
      </c>
      <c r="K163">
        <f t="shared" si="33"/>
        <v>0</v>
      </c>
      <c r="L163">
        <f t="shared" si="35"/>
        <v>185</v>
      </c>
      <c r="M163">
        <f t="shared" si="34"/>
        <v>0</v>
      </c>
    </row>
    <row r="164" spans="1:13" x14ac:dyDescent="0.3">
      <c r="A164">
        <v>139</v>
      </c>
      <c r="B164">
        <f t="shared" si="26"/>
        <v>0.75520137689653655</v>
      </c>
      <c r="C164">
        <f t="shared" si="24"/>
        <v>187.28994147034106</v>
      </c>
      <c r="D164">
        <f t="shared" si="25"/>
        <v>186</v>
      </c>
      <c r="E164">
        <f t="shared" si="27"/>
        <v>1</v>
      </c>
      <c r="F164" s="27">
        <f t="shared" si="28"/>
        <v>1</v>
      </c>
      <c r="G164" s="27">
        <f t="shared" si="29"/>
        <v>0</v>
      </c>
      <c r="H164" s="27">
        <f t="shared" si="30"/>
        <v>0</v>
      </c>
      <c r="I164" s="27">
        <f t="shared" si="31"/>
        <v>0</v>
      </c>
      <c r="J164">
        <f t="shared" si="32"/>
        <v>1</v>
      </c>
      <c r="K164">
        <f t="shared" si="33"/>
        <v>0</v>
      </c>
      <c r="L164">
        <f t="shared" si="35"/>
        <v>186</v>
      </c>
      <c r="M164">
        <f t="shared" si="34"/>
        <v>0</v>
      </c>
    </row>
    <row r="165" spans="1:13" x14ac:dyDescent="0.3">
      <c r="A165">
        <v>140</v>
      </c>
      <c r="B165">
        <f t="shared" si="26"/>
        <v>0.75920918897838796</v>
      </c>
      <c r="C165">
        <f t="shared" si="24"/>
        <v>188.28387886664021</v>
      </c>
      <c r="D165">
        <f t="shared" si="25"/>
        <v>187</v>
      </c>
      <c r="E165">
        <f t="shared" si="27"/>
        <v>1</v>
      </c>
      <c r="F165" s="27">
        <f t="shared" si="28"/>
        <v>1</v>
      </c>
      <c r="G165" s="27">
        <f t="shared" si="29"/>
        <v>0</v>
      </c>
      <c r="H165" s="27">
        <f t="shared" si="30"/>
        <v>0</v>
      </c>
      <c r="I165" s="27">
        <f t="shared" si="31"/>
        <v>0</v>
      </c>
      <c r="J165">
        <f t="shared" si="32"/>
        <v>1</v>
      </c>
      <c r="K165">
        <f t="shared" si="33"/>
        <v>0</v>
      </c>
      <c r="L165">
        <f t="shared" si="35"/>
        <v>187</v>
      </c>
      <c r="M165">
        <f t="shared" si="34"/>
        <v>0</v>
      </c>
    </row>
    <row r="166" spans="1:13" x14ac:dyDescent="0.3">
      <c r="A166">
        <v>141</v>
      </c>
      <c r="B166">
        <f t="shared" si="26"/>
        <v>0.76318841726338116</v>
      </c>
      <c r="C166">
        <f t="shared" si="24"/>
        <v>189.27072748131852</v>
      </c>
      <c r="D166">
        <f t="shared" si="25"/>
        <v>188</v>
      </c>
      <c r="E166">
        <f t="shared" si="27"/>
        <v>1</v>
      </c>
      <c r="F166" s="27">
        <f t="shared" si="28"/>
        <v>1</v>
      </c>
      <c r="G166" s="27">
        <f t="shared" si="29"/>
        <v>0</v>
      </c>
      <c r="H166" s="27">
        <f t="shared" si="30"/>
        <v>0</v>
      </c>
      <c r="I166" s="27">
        <f t="shared" si="31"/>
        <v>0</v>
      </c>
      <c r="J166">
        <f t="shared" si="32"/>
        <v>1</v>
      </c>
      <c r="K166">
        <f t="shared" si="33"/>
        <v>0</v>
      </c>
      <c r="L166">
        <f t="shared" si="35"/>
        <v>188</v>
      </c>
      <c r="M166">
        <f t="shared" si="34"/>
        <v>0</v>
      </c>
    </row>
    <row r="167" spans="1:13" x14ac:dyDescent="0.3">
      <c r="A167">
        <v>142</v>
      </c>
      <c r="B167">
        <f t="shared" si="26"/>
        <v>0.7671389119358204</v>
      </c>
      <c r="C167">
        <f t="shared" si="24"/>
        <v>190.25045016008346</v>
      </c>
      <c r="D167">
        <f t="shared" si="25"/>
        <v>189</v>
      </c>
      <c r="E167">
        <f t="shared" si="27"/>
        <v>1</v>
      </c>
      <c r="F167" s="27">
        <f t="shared" si="28"/>
        <v>1</v>
      </c>
      <c r="G167" s="27">
        <f t="shared" si="29"/>
        <v>0</v>
      </c>
      <c r="H167" s="27">
        <f t="shared" si="30"/>
        <v>0</v>
      </c>
      <c r="I167" s="27">
        <f t="shared" si="31"/>
        <v>0</v>
      </c>
      <c r="J167">
        <f t="shared" si="32"/>
        <v>1</v>
      </c>
      <c r="K167">
        <f t="shared" si="33"/>
        <v>0</v>
      </c>
      <c r="L167">
        <f t="shared" si="35"/>
        <v>189</v>
      </c>
      <c r="M167">
        <f t="shared" si="34"/>
        <v>0</v>
      </c>
    </row>
    <row r="168" spans="1:13" x14ac:dyDescent="0.3">
      <c r="A168">
        <v>143</v>
      </c>
      <c r="B168">
        <f t="shared" si="26"/>
        <v>0.77106052426181371</v>
      </c>
      <c r="C168">
        <f t="shared" si="24"/>
        <v>191.22301001692981</v>
      </c>
      <c r="D168">
        <f t="shared" si="25"/>
        <v>190</v>
      </c>
      <c r="E168">
        <f t="shared" si="27"/>
        <v>1</v>
      </c>
      <c r="F168" s="27">
        <f t="shared" si="28"/>
        <v>1</v>
      </c>
      <c r="G168" s="27">
        <f t="shared" si="29"/>
        <v>0</v>
      </c>
      <c r="H168" s="27">
        <f t="shared" si="30"/>
        <v>0</v>
      </c>
      <c r="I168" s="27">
        <f t="shared" si="31"/>
        <v>0</v>
      </c>
      <c r="J168">
        <f t="shared" si="32"/>
        <v>1</v>
      </c>
      <c r="K168">
        <f t="shared" si="33"/>
        <v>0</v>
      </c>
      <c r="L168">
        <f t="shared" si="35"/>
        <v>190</v>
      </c>
      <c r="M168">
        <f t="shared" si="34"/>
        <v>0</v>
      </c>
    </row>
    <row r="169" spans="1:13" x14ac:dyDescent="0.3">
      <c r="A169">
        <v>144</v>
      </c>
      <c r="B169">
        <f t="shared" si="26"/>
        <v>0.77495310659487382</v>
      </c>
      <c r="C169">
        <f t="shared" si="24"/>
        <v>192.1883704355287</v>
      </c>
      <c r="D169">
        <f t="shared" si="25"/>
        <v>191</v>
      </c>
      <c r="E169">
        <f t="shared" si="27"/>
        <v>1</v>
      </c>
      <c r="F169" s="27">
        <f t="shared" si="28"/>
        <v>1</v>
      </c>
      <c r="G169" s="27">
        <f t="shared" si="29"/>
        <v>0</v>
      </c>
      <c r="H169" s="27">
        <f t="shared" si="30"/>
        <v>0</v>
      </c>
      <c r="I169" s="27">
        <f t="shared" si="31"/>
        <v>0</v>
      </c>
      <c r="J169">
        <f t="shared" si="32"/>
        <v>1</v>
      </c>
      <c r="K169">
        <f t="shared" si="33"/>
        <v>0</v>
      </c>
      <c r="L169">
        <f t="shared" si="35"/>
        <v>191</v>
      </c>
      <c r="M169">
        <f t="shared" si="34"/>
        <v>0</v>
      </c>
    </row>
    <row r="170" spans="1:13" x14ac:dyDescent="0.3">
      <c r="A170">
        <v>145</v>
      </c>
      <c r="B170">
        <f t="shared" si="26"/>
        <v>0.77881651238147587</v>
      </c>
      <c r="C170">
        <f t="shared" si="24"/>
        <v>193.14649507060602</v>
      </c>
      <c r="D170">
        <f t="shared" si="25"/>
        <v>192</v>
      </c>
      <c r="E170">
        <f t="shared" si="27"/>
        <v>1</v>
      </c>
      <c r="F170" s="27">
        <f t="shared" si="28"/>
        <v>1</v>
      </c>
      <c r="G170" s="27">
        <f t="shared" si="29"/>
        <v>0</v>
      </c>
      <c r="H170" s="27">
        <f t="shared" si="30"/>
        <v>0</v>
      </c>
      <c r="I170" s="27">
        <f t="shared" si="31"/>
        <v>0</v>
      </c>
      <c r="J170">
        <f t="shared" si="32"/>
        <v>1</v>
      </c>
      <c r="K170">
        <f t="shared" si="33"/>
        <v>0</v>
      </c>
      <c r="L170">
        <f t="shared" si="35"/>
        <v>192</v>
      </c>
      <c r="M170">
        <f t="shared" si="34"/>
        <v>0</v>
      </c>
    </row>
    <row r="171" spans="1:13" x14ac:dyDescent="0.3">
      <c r="A171">
        <v>146</v>
      </c>
      <c r="B171">
        <f t="shared" si="26"/>
        <v>0.78265059616657573</v>
      </c>
      <c r="C171">
        <f t="shared" si="24"/>
        <v>194.09734784931078</v>
      </c>
      <c r="D171">
        <f t="shared" si="25"/>
        <v>193</v>
      </c>
      <c r="E171">
        <f t="shared" si="27"/>
        <v>1</v>
      </c>
      <c r="F171" s="27">
        <f t="shared" si="28"/>
        <v>1</v>
      </c>
      <c r="G171" s="27">
        <f t="shared" si="29"/>
        <v>0</v>
      </c>
      <c r="H171" s="27">
        <f t="shared" si="30"/>
        <v>0</v>
      </c>
      <c r="I171" s="27">
        <f t="shared" si="31"/>
        <v>0</v>
      </c>
      <c r="J171">
        <f t="shared" si="32"/>
        <v>1</v>
      </c>
      <c r="K171">
        <f t="shared" si="33"/>
        <v>0</v>
      </c>
      <c r="L171">
        <f t="shared" si="35"/>
        <v>193</v>
      </c>
      <c r="M171">
        <f t="shared" si="34"/>
        <v>0</v>
      </c>
    </row>
    <row r="172" spans="1:13" x14ac:dyDescent="0.3">
      <c r="A172">
        <v>147</v>
      </c>
      <c r="B172">
        <f t="shared" si="26"/>
        <v>0.78645521359908577</v>
      </c>
      <c r="C172">
        <f t="shared" si="24"/>
        <v>195.04089297257326</v>
      </c>
      <c r="D172">
        <f t="shared" si="25"/>
        <v>194</v>
      </c>
      <c r="E172">
        <f t="shared" si="27"/>
        <v>1</v>
      </c>
      <c r="F172" s="27">
        <f t="shared" si="28"/>
        <v>1</v>
      </c>
      <c r="G172" s="27">
        <f t="shared" si="29"/>
        <v>0</v>
      </c>
      <c r="H172" s="27">
        <f t="shared" si="30"/>
        <v>0</v>
      </c>
      <c r="I172" s="27">
        <f t="shared" si="31"/>
        <v>0</v>
      </c>
      <c r="J172">
        <f t="shared" si="32"/>
        <v>1</v>
      </c>
      <c r="K172">
        <f t="shared" si="33"/>
        <v>0</v>
      </c>
      <c r="L172">
        <f t="shared" si="35"/>
        <v>194</v>
      </c>
      <c r="M172">
        <f t="shared" si="34"/>
        <v>0</v>
      </c>
    </row>
    <row r="173" spans="1:13" x14ac:dyDescent="0.3">
      <c r="A173">
        <v>148</v>
      </c>
      <c r="B173">
        <f t="shared" si="26"/>
        <v>0.79023022143731003</v>
      </c>
      <c r="C173">
        <f t="shared" si="24"/>
        <v>195.9770949164529</v>
      </c>
      <c r="D173">
        <f t="shared" si="25"/>
        <v>195</v>
      </c>
      <c r="E173">
        <f t="shared" si="27"/>
        <v>1</v>
      </c>
      <c r="F173" s="27">
        <f t="shared" si="28"/>
        <v>1</v>
      </c>
      <c r="G173" s="27">
        <f t="shared" si="29"/>
        <v>0</v>
      </c>
      <c r="H173" s="27">
        <f t="shared" si="30"/>
        <v>0</v>
      </c>
      <c r="I173" s="27">
        <f t="shared" si="31"/>
        <v>0</v>
      </c>
      <c r="J173">
        <f t="shared" si="32"/>
        <v>1</v>
      </c>
      <c r="K173">
        <f t="shared" si="33"/>
        <v>0</v>
      </c>
      <c r="L173">
        <f t="shared" si="35"/>
        <v>195</v>
      </c>
      <c r="M173">
        <f t="shared" si="34"/>
        <v>0</v>
      </c>
    </row>
    <row r="174" spans="1:13" x14ac:dyDescent="0.3">
      <c r="A174">
        <v>149</v>
      </c>
      <c r="B174">
        <f t="shared" si="26"/>
        <v>0.79397547755433717</v>
      </c>
      <c r="C174">
        <f t="shared" si="24"/>
        <v>196.90591843347562</v>
      </c>
      <c r="D174">
        <f t="shared" si="25"/>
        <v>196</v>
      </c>
      <c r="E174">
        <f t="shared" si="27"/>
        <v>1</v>
      </c>
      <c r="F174" s="27">
        <f t="shared" si="28"/>
        <v>1</v>
      </c>
      <c r="G174" s="27">
        <f t="shared" si="29"/>
        <v>0</v>
      </c>
      <c r="H174" s="27">
        <f t="shared" si="30"/>
        <v>0</v>
      </c>
      <c r="I174" s="27">
        <f t="shared" si="31"/>
        <v>0</v>
      </c>
      <c r="J174">
        <f t="shared" si="32"/>
        <v>1</v>
      </c>
      <c r="K174">
        <f t="shared" si="33"/>
        <v>0</v>
      </c>
      <c r="L174">
        <f t="shared" si="35"/>
        <v>196</v>
      </c>
      <c r="M174">
        <f t="shared" si="34"/>
        <v>0</v>
      </c>
    </row>
    <row r="175" spans="1:13" x14ac:dyDescent="0.3">
      <c r="A175">
        <v>150</v>
      </c>
      <c r="B175">
        <f t="shared" si="26"/>
        <v>0.79769084094339104</v>
      </c>
      <c r="C175">
        <f t="shared" si="24"/>
        <v>197.82732855396097</v>
      </c>
      <c r="D175">
        <f t="shared" si="25"/>
        <v>197</v>
      </c>
      <c r="E175">
        <f t="shared" si="27"/>
        <v>1</v>
      </c>
      <c r="F175" s="27">
        <f t="shared" si="28"/>
        <v>1</v>
      </c>
      <c r="G175" s="27">
        <f t="shared" si="29"/>
        <v>0</v>
      </c>
      <c r="H175" s="27">
        <f t="shared" si="30"/>
        <v>0</v>
      </c>
      <c r="I175" s="27">
        <f t="shared" si="31"/>
        <v>0</v>
      </c>
      <c r="J175">
        <f t="shared" si="32"/>
        <v>1</v>
      </c>
      <c r="K175">
        <f t="shared" si="33"/>
        <v>0</v>
      </c>
      <c r="L175">
        <f t="shared" si="35"/>
        <v>197</v>
      </c>
      <c r="M175">
        <f t="shared" si="34"/>
        <v>0</v>
      </c>
    </row>
    <row r="176" spans="1:13" x14ac:dyDescent="0.3">
      <c r="A176">
        <v>151</v>
      </c>
      <c r="B176">
        <f t="shared" si="26"/>
        <v>0.80137617172314013</v>
      </c>
      <c r="C176">
        <f t="shared" si="24"/>
        <v>198.74129058733874</v>
      </c>
      <c r="D176">
        <f t="shared" si="25"/>
        <v>198</v>
      </c>
      <c r="E176">
        <f t="shared" si="27"/>
        <v>1</v>
      </c>
      <c r="F176" s="27">
        <f t="shared" si="28"/>
        <v>1</v>
      </c>
      <c r="G176" s="27">
        <f t="shared" si="29"/>
        <v>0</v>
      </c>
      <c r="H176" s="27">
        <f t="shared" si="30"/>
        <v>0</v>
      </c>
      <c r="I176" s="27">
        <f t="shared" si="31"/>
        <v>0</v>
      </c>
      <c r="J176">
        <f t="shared" si="32"/>
        <v>1</v>
      </c>
      <c r="K176">
        <f t="shared" si="33"/>
        <v>0</v>
      </c>
      <c r="L176">
        <f t="shared" si="35"/>
        <v>198</v>
      </c>
      <c r="M176">
        <f t="shared" si="34"/>
        <v>0</v>
      </c>
    </row>
    <row r="177" spans="1:13" x14ac:dyDescent="0.3">
      <c r="A177">
        <v>152</v>
      </c>
      <c r="B177">
        <f t="shared" si="26"/>
        <v>0.80503133114296355</v>
      </c>
      <c r="C177">
        <f t="shared" si="24"/>
        <v>199.64777012345496</v>
      </c>
      <c r="D177">
        <f t="shared" si="25"/>
        <v>199</v>
      </c>
      <c r="E177">
        <f t="shared" si="27"/>
        <v>1</v>
      </c>
      <c r="F177" s="27">
        <f t="shared" si="28"/>
        <v>0</v>
      </c>
      <c r="G177" s="27">
        <f t="shared" si="29"/>
        <v>0</v>
      </c>
      <c r="H177" s="27">
        <f t="shared" si="30"/>
        <v>0</v>
      </c>
      <c r="I177" s="27">
        <f t="shared" si="31"/>
        <v>0</v>
      </c>
      <c r="J177">
        <f t="shared" si="32"/>
        <v>0</v>
      </c>
      <c r="K177">
        <f t="shared" si="33"/>
        <v>1</v>
      </c>
      <c r="L177">
        <f t="shared" si="35"/>
        <v>199</v>
      </c>
      <c r="M177">
        <f t="shared" si="34"/>
        <v>0</v>
      </c>
    </row>
    <row r="178" spans="1:13" x14ac:dyDescent="0.3">
      <c r="A178">
        <v>153</v>
      </c>
      <c r="B178">
        <f t="shared" si="26"/>
        <v>0.80865618158817498</v>
      </c>
      <c r="C178">
        <f t="shared" si="24"/>
        <v>200.54673303386738</v>
      </c>
      <c r="D178">
        <f t="shared" si="25"/>
        <v>200</v>
      </c>
      <c r="E178">
        <f t="shared" si="27"/>
        <v>0</v>
      </c>
      <c r="F178" s="27">
        <f t="shared" si="28"/>
        <v>0</v>
      </c>
      <c r="G178" s="27">
        <f t="shared" si="29"/>
        <v>0</v>
      </c>
      <c r="H178" s="27">
        <f t="shared" si="30"/>
        <v>0</v>
      </c>
      <c r="I178" s="27">
        <f t="shared" si="31"/>
        <v>0</v>
      </c>
      <c r="J178">
        <f t="shared" si="32"/>
        <v>0</v>
      </c>
      <c r="K178">
        <f t="shared" si="33"/>
        <v>0</v>
      </c>
      <c r="L178">
        <f t="shared" si="35"/>
        <v>200</v>
      </c>
      <c r="M178">
        <f t="shared" si="34"/>
        <v>0</v>
      </c>
    </row>
    <row r="179" spans="1:13" x14ac:dyDescent="0.3">
      <c r="A179">
        <v>154</v>
      </c>
      <c r="B179">
        <f t="shared" si="26"/>
        <v>0.81225058658520388</v>
      </c>
      <c r="C179">
        <f t="shared" si="24"/>
        <v>201.43814547313056</v>
      </c>
      <c r="D179">
        <f t="shared" si="25"/>
        <v>200</v>
      </c>
      <c r="E179">
        <f t="shared" si="27"/>
        <v>1</v>
      </c>
      <c r="F179" s="27">
        <f t="shared" si="28"/>
        <v>0</v>
      </c>
      <c r="G179" s="27">
        <f t="shared" si="29"/>
        <v>0</v>
      </c>
      <c r="H179" s="27">
        <f t="shared" si="30"/>
        <v>0</v>
      </c>
      <c r="I179" s="27">
        <f t="shared" si="31"/>
        <v>0</v>
      </c>
      <c r="J179">
        <f t="shared" si="32"/>
        <v>0</v>
      </c>
      <c r="K179">
        <f t="shared" si="33"/>
        <v>1</v>
      </c>
      <c r="L179">
        <f t="shared" si="35"/>
        <v>200</v>
      </c>
      <c r="M179">
        <f t="shared" si="34"/>
        <v>0</v>
      </c>
    </row>
    <row r="180" spans="1:13" x14ac:dyDescent="0.3">
      <c r="A180">
        <v>155</v>
      </c>
      <c r="B180">
        <f t="shared" si="26"/>
        <v>0.81581441080673378</v>
      </c>
      <c r="C180">
        <f t="shared" si="24"/>
        <v>202.32197388006998</v>
      </c>
      <c r="D180">
        <f t="shared" si="25"/>
        <v>201</v>
      </c>
      <c r="E180">
        <f t="shared" si="27"/>
        <v>1</v>
      </c>
      <c r="F180" s="27">
        <f t="shared" si="28"/>
        <v>0</v>
      </c>
      <c r="G180" s="27">
        <f t="shared" si="29"/>
        <v>0</v>
      </c>
      <c r="H180" s="27">
        <f t="shared" si="30"/>
        <v>0</v>
      </c>
      <c r="I180" s="27">
        <f t="shared" si="31"/>
        <v>0</v>
      </c>
      <c r="J180">
        <f t="shared" si="32"/>
        <v>0</v>
      </c>
      <c r="K180">
        <f t="shared" si="33"/>
        <v>1</v>
      </c>
      <c r="L180">
        <f t="shared" si="35"/>
        <v>201</v>
      </c>
      <c r="M180">
        <f t="shared" si="34"/>
        <v>0</v>
      </c>
    </row>
    <row r="181" spans="1:13" x14ac:dyDescent="0.3">
      <c r="A181">
        <v>156</v>
      </c>
      <c r="B181">
        <f t="shared" si="26"/>
        <v>0.8193475200767969</v>
      </c>
      <c r="C181">
        <f t="shared" si="24"/>
        <v>203.19818497904564</v>
      </c>
      <c r="D181">
        <f t="shared" si="25"/>
        <v>202</v>
      </c>
      <c r="E181">
        <f t="shared" si="27"/>
        <v>1</v>
      </c>
      <c r="F181" s="27">
        <f t="shared" si="28"/>
        <v>0</v>
      </c>
      <c r="G181" s="27">
        <f t="shared" si="29"/>
        <v>0</v>
      </c>
      <c r="H181" s="27">
        <f t="shared" si="30"/>
        <v>0</v>
      </c>
      <c r="I181" s="27">
        <f t="shared" si="31"/>
        <v>0</v>
      </c>
      <c r="J181">
        <f t="shared" si="32"/>
        <v>0</v>
      </c>
      <c r="K181">
        <f t="shared" si="33"/>
        <v>1</v>
      </c>
      <c r="L181">
        <f t="shared" si="35"/>
        <v>202</v>
      </c>
      <c r="M181">
        <f t="shared" si="34"/>
        <v>0</v>
      </c>
    </row>
    <row r="182" spans="1:13" x14ac:dyDescent="0.3">
      <c r="A182">
        <v>157</v>
      </c>
      <c r="B182">
        <f t="shared" si="26"/>
        <v>0.82284978137582632</v>
      </c>
      <c r="C182">
        <f t="shared" si="24"/>
        <v>204.06674578120493</v>
      </c>
      <c r="D182">
        <f t="shared" si="25"/>
        <v>203</v>
      </c>
      <c r="E182">
        <f t="shared" si="27"/>
        <v>1</v>
      </c>
      <c r="F182" s="27">
        <f t="shared" si="28"/>
        <v>0</v>
      </c>
      <c r="G182" s="27">
        <f t="shared" si="29"/>
        <v>0</v>
      </c>
      <c r="H182" s="27">
        <f t="shared" si="30"/>
        <v>0</v>
      </c>
      <c r="I182" s="27">
        <f t="shared" si="31"/>
        <v>0</v>
      </c>
      <c r="J182">
        <f t="shared" si="32"/>
        <v>0</v>
      </c>
      <c r="K182">
        <f t="shared" si="33"/>
        <v>1</v>
      </c>
      <c r="L182">
        <f t="shared" si="35"/>
        <v>203</v>
      </c>
      <c r="M182">
        <f t="shared" si="34"/>
        <v>0</v>
      </c>
    </row>
    <row r="183" spans="1:13" x14ac:dyDescent="0.3">
      <c r="A183">
        <v>158</v>
      </c>
      <c r="B183">
        <f t="shared" si="26"/>
        <v>0.82632106284566342</v>
      </c>
      <c r="C183">
        <f t="shared" si="24"/>
        <v>204.92762358572452</v>
      </c>
      <c r="D183">
        <f t="shared" si="25"/>
        <v>204</v>
      </c>
      <c r="E183">
        <f t="shared" si="27"/>
        <v>1</v>
      </c>
      <c r="F183" s="27">
        <f t="shared" si="28"/>
        <v>0</v>
      </c>
      <c r="G183" s="27">
        <f t="shared" si="29"/>
        <v>0</v>
      </c>
      <c r="H183" s="27">
        <f t="shared" si="30"/>
        <v>0</v>
      </c>
      <c r="I183" s="27">
        <f t="shared" si="31"/>
        <v>0</v>
      </c>
      <c r="J183">
        <f t="shared" si="32"/>
        <v>0</v>
      </c>
      <c r="K183">
        <f t="shared" si="33"/>
        <v>1</v>
      </c>
      <c r="L183">
        <f t="shared" si="35"/>
        <v>204</v>
      </c>
      <c r="M183">
        <f t="shared" si="34"/>
        <v>0</v>
      </c>
    </row>
    <row r="184" spans="1:13" x14ac:dyDescent="0.3">
      <c r="A184">
        <v>159</v>
      </c>
      <c r="B184">
        <f t="shared" si="26"/>
        <v>0.82976123379452305</v>
      </c>
      <c r="C184">
        <f t="shared" si="24"/>
        <v>205.7807859810417</v>
      </c>
      <c r="D184">
        <f t="shared" si="25"/>
        <v>205</v>
      </c>
      <c r="E184">
        <f t="shared" si="27"/>
        <v>1</v>
      </c>
      <c r="F184" s="27">
        <f t="shared" si="28"/>
        <v>0</v>
      </c>
      <c r="G184" s="27">
        <f t="shared" si="29"/>
        <v>0</v>
      </c>
      <c r="H184" s="27">
        <f t="shared" si="30"/>
        <v>0</v>
      </c>
      <c r="I184" s="27">
        <f t="shared" si="31"/>
        <v>0</v>
      </c>
      <c r="J184">
        <f t="shared" si="32"/>
        <v>0</v>
      </c>
      <c r="K184">
        <f t="shared" si="33"/>
        <v>1</v>
      </c>
      <c r="L184">
        <f t="shared" si="35"/>
        <v>205</v>
      </c>
      <c r="M184">
        <f t="shared" si="34"/>
        <v>0</v>
      </c>
    </row>
    <row r="185" spans="1:13" x14ac:dyDescent="0.3">
      <c r="A185">
        <v>160</v>
      </c>
      <c r="B185">
        <f t="shared" si="26"/>
        <v>0.83317016470191319</v>
      </c>
      <c r="C185">
        <f t="shared" si="24"/>
        <v>206.62620084607448</v>
      </c>
      <c r="D185">
        <f t="shared" si="25"/>
        <v>206</v>
      </c>
      <c r="E185">
        <f t="shared" si="27"/>
        <v>0</v>
      </c>
      <c r="F185" s="27">
        <f t="shared" si="28"/>
        <v>0</v>
      </c>
      <c r="G185" s="27">
        <f t="shared" si="29"/>
        <v>0</v>
      </c>
      <c r="H185" s="27">
        <f t="shared" si="30"/>
        <v>0</v>
      </c>
      <c r="I185" s="27">
        <f t="shared" si="31"/>
        <v>0</v>
      </c>
      <c r="J185">
        <f t="shared" si="32"/>
        <v>0</v>
      </c>
      <c r="K185">
        <f t="shared" si="33"/>
        <v>0</v>
      </c>
      <c r="L185">
        <f t="shared" si="35"/>
        <v>206</v>
      </c>
      <c r="M185">
        <f t="shared" si="34"/>
        <v>0</v>
      </c>
    </row>
    <row r="186" spans="1:13" x14ac:dyDescent="0.3">
      <c r="A186">
        <v>161</v>
      </c>
      <c r="B186">
        <f t="shared" si="26"/>
        <v>0.83654772722351189</v>
      </c>
      <c r="C186">
        <f t="shared" si="24"/>
        <v>207.46383635143096</v>
      </c>
      <c r="D186">
        <f t="shared" si="25"/>
        <v>206</v>
      </c>
      <c r="E186">
        <f t="shared" si="27"/>
        <v>1</v>
      </c>
      <c r="F186" s="27">
        <f t="shared" si="28"/>
        <v>0</v>
      </c>
      <c r="G186" s="27">
        <f t="shared" si="29"/>
        <v>0</v>
      </c>
      <c r="H186" s="27">
        <f t="shared" si="30"/>
        <v>0</v>
      </c>
      <c r="I186" s="27">
        <f t="shared" si="31"/>
        <v>0</v>
      </c>
      <c r="J186">
        <f t="shared" si="32"/>
        <v>0</v>
      </c>
      <c r="K186">
        <f t="shared" si="33"/>
        <v>1</v>
      </c>
      <c r="L186">
        <f t="shared" si="35"/>
        <v>206</v>
      </c>
      <c r="M186">
        <f t="shared" si="34"/>
        <v>0</v>
      </c>
    </row>
    <row r="187" spans="1:13" x14ac:dyDescent="0.3">
      <c r="A187">
        <v>162</v>
      </c>
      <c r="B187">
        <f t="shared" si="26"/>
        <v>0.83989379419599941</v>
      </c>
      <c r="C187">
        <f t="shared" si="24"/>
        <v>208.29366096060787</v>
      </c>
      <c r="D187">
        <f t="shared" si="25"/>
        <v>207</v>
      </c>
      <c r="E187">
        <f t="shared" si="27"/>
        <v>1</v>
      </c>
      <c r="F187" s="27">
        <f t="shared" si="28"/>
        <v>0</v>
      </c>
      <c r="G187" s="27">
        <f t="shared" si="29"/>
        <v>0</v>
      </c>
      <c r="H187" s="27">
        <f t="shared" si="30"/>
        <v>0</v>
      </c>
      <c r="I187" s="27">
        <f t="shared" si="31"/>
        <v>0</v>
      </c>
      <c r="J187">
        <f t="shared" si="32"/>
        <v>0</v>
      </c>
      <c r="K187">
        <f t="shared" si="33"/>
        <v>1</v>
      </c>
      <c r="L187">
        <f t="shared" si="35"/>
        <v>207</v>
      </c>
      <c r="M187">
        <f t="shared" si="34"/>
        <v>0</v>
      </c>
    </row>
    <row r="188" spans="1:13" x14ac:dyDescent="0.3">
      <c r="A188">
        <v>163</v>
      </c>
      <c r="B188">
        <f t="shared" si="26"/>
        <v>0.84320823964184544</v>
      </c>
      <c r="C188">
        <f t="shared" si="24"/>
        <v>209.11564343117766</v>
      </c>
      <c r="D188">
        <f t="shared" si="25"/>
        <v>208</v>
      </c>
      <c r="E188">
        <f t="shared" si="27"/>
        <v>1</v>
      </c>
      <c r="F188" s="27">
        <f t="shared" si="28"/>
        <v>0</v>
      </c>
      <c r="G188" s="27">
        <f t="shared" si="29"/>
        <v>0</v>
      </c>
      <c r="H188" s="27">
        <f t="shared" si="30"/>
        <v>0</v>
      </c>
      <c r="I188" s="27">
        <f t="shared" si="31"/>
        <v>0</v>
      </c>
      <c r="J188">
        <f t="shared" si="32"/>
        <v>0</v>
      </c>
      <c r="K188">
        <f t="shared" si="33"/>
        <v>1</v>
      </c>
      <c r="L188">
        <f t="shared" si="35"/>
        <v>208</v>
      </c>
      <c r="M188">
        <f t="shared" si="34"/>
        <v>0</v>
      </c>
    </row>
    <row r="189" spans="1:13" x14ac:dyDescent="0.3">
      <c r="A189">
        <v>164</v>
      </c>
      <c r="B189">
        <f t="shared" si="26"/>
        <v>0.84649093877405202</v>
      </c>
      <c r="C189">
        <f t="shared" si="24"/>
        <v>209.92975281596489</v>
      </c>
      <c r="D189">
        <f t="shared" si="25"/>
        <v>209</v>
      </c>
      <c r="E189">
        <f t="shared" si="27"/>
        <v>1</v>
      </c>
      <c r="F189" s="27">
        <f t="shared" si="28"/>
        <v>0</v>
      </c>
      <c r="G189" s="27">
        <f t="shared" si="29"/>
        <v>0</v>
      </c>
      <c r="H189" s="27">
        <f t="shared" si="30"/>
        <v>0</v>
      </c>
      <c r="I189" s="27">
        <f t="shared" si="31"/>
        <v>0</v>
      </c>
      <c r="J189">
        <f t="shared" si="32"/>
        <v>0</v>
      </c>
      <c r="K189">
        <f t="shared" si="33"/>
        <v>1</v>
      </c>
      <c r="L189">
        <f t="shared" si="35"/>
        <v>209</v>
      </c>
      <c r="M189">
        <f t="shared" si="34"/>
        <v>0</v>
      </c>
    </row>
    <row r="190" spans="1:13" x14ac:dyDescent="0.3">
      <c r="A190">
        <v>165</v>
      </c>
      <c r="B190">
        <f t="shared" si="26"/>
        <v>0.84974176800085244</v>
      </c>
      <c r="C190">
        <f t="shared" si="24"/>
        <v>210.73595846421139</v>
      </c>
      <c r="D190">
        <f t="shared" si="25"/>
        <v>210</v>
      </c>
      <c r="E190">
        <f t="shared" si="27"/>
        <v>1</v>
      </c>
      <c r="F190" s="27">
        <f t="shared" si="28"/>
        <v>0</v>
      </c>
      <c r="G190" s="27">
        <f t="shared" si="29"/>
        <v>0</v>
      </c>
      <c r="H190" s="27">
        <f t="shared" si="30"/>
        <v>0</v>
      </c>
      <c r="I190" s="27">
        <f t="shared" si="31"/>
        <v>0</v>
      </c>
      <c r="J190">
        <f t="shared" si="32"/>
        <v>0</v>
      </c>
      <c r="K190">
        <f t="shared" si="33"/>
        <v>1</v>
      </c>
      <c r="L190">
        <f t="shared" si="35"/>
        <v>210</v>
      </c>
      <c r="M190">
        <f t="shared" si="34"/>
        <v>0</v>
      </c>
    </row>
    <row r="191" spans="1:13" x14ac:dyDescent="0.3">
      <c r="A191">
        <v>166</v>
      </c>
      <c r="B191">
        <f t="shared" si="26"/>
        <v>0.85296060493036374</v>
      </c>
      <c r="C191">
        <f t="shared" si="24"/>
        <v>211.53423002273021</v>
      </c>
      <c r="D191">
        <f t="shared" si="25"/>
        <v>211</v>
      </c>
      <c r="E191">
        <f t="shared" si="27"/>
        <v>0</v>
      </c>
      <c r="F191" s="27">
        <f t="shared" si="28"/>
        <v>0</v>
      </c>
      <c r="G191" s="27">
        <f t="shared" si="29"/>
        <v>0</v>
      </c>
      <c r="H191" s="27">
        <f t="shared" si="30"/>
        <v>0</v>
      </c>
      <c r="I191" s="27">
        <f t="shared" si="31"/>
        <v>0</v>
      </c>
      <c r="J191">
        <f t="shared" si="32"/>
        <v>0</v>
      </c>
      <c r="K191">
        <f t="shared" si="33"/>
        <v>0</v>
      </c>
      <c r="L191">
        <f t="shared" si="35"/>
        <v>211</v>
      </c>
      <c r="M191">
        <f t="shared" si="34"/>
        <v>0</v>
      </c>
    </row>
    <row r="192" spans="1:13" x14ac:dyDescent="0.3">
      <c r="A192">
        <v>167</v>
      </c>
      <c r="B192">
        <f t="shared" si="26"/>
        <v>0.85614732837519458</v>
      </c>
      <c r="C192">
        <f t="shared" si="24"/>
        <v>212.32453743704826</v>
      </c>
      <c r="D192">
        <f t="shared" si="25"/>
        <v>211</v>
      </c>
      <c r="E192">
        <f t="shared" si="27"/>
        <v>1</v>
      </c>
      <c r="F192" s="27">
        <f t="shared" si="28"/>
        <v>0</v>
      </c>
      <c r="G192" s="27">
        <f t="shared" si="29"/>
        <v>0</v>
      </c>
      <c r="H192" s="27">
        <f t="shared" si="30"/>
        <v>0</v>
      </c>
      <c r="I192" s="27">
        <f t="shared" si="31"/>
        <v>0</v>
      </c>
      <c r="J192">
        <f t="shared" si="32"/>
        <v>0</v>
      </c>
      <c r="K192">
        <f t="shared" si="33"/>
        <v>1</v>
      </c>
      <c r="L192">
        <f t="shared" si="35"/>
        <v>211</v>
      </c>
      <c r="M192">
        <f t="shared" si="34"/>
        <v>0</v>
      </c>
    </row>
    <row r="193" spans="1:13" x14ac:dyDescent="0.3">
      <c r="A193">
        <v>168</v>
      </c>
      <c r="B193">
        <f t="shared" si="26"/>
        <v>0.85930181835700847</v>
      </c>
      <c r="C193">
        <f t="shared" si="24"/>
        <v>213.10685095253811</v>
      </c>
      <c r="D193">
        <f t="shared" si="25"/>
        <v>212</v>
      </c>
      <c r="E193">
        <f t="shared" si="27"/>
        <v>1</v>
      </c>
      <c r="F193" s="27">
        <f t="shared" si="28"/>
        <v>0</v>
      </c>
      <c r="G193" s="27">
        <f t="shared" si="29"/>
        <v>0</v>
      </c>
      <c r="H193" s="27">
        <f t="shared" si="30"/>
        <v>0</v>
      </c>
      <c r="I193" s="27">
        <f t="shared" si="31"/>
        <v>0</v>
      </c>
      <c r="J193">
        <f t="shared" si="32"/>
        <v>0</v>
      </c>
      <c r="K193">
        <f t="shared" si="33"/>
        <v>1</v>
      </c>
      <c r="L193">
        <f t="shared" si="35"/>
        <v>212</v>
      </c>
      <c r="M193">
        <f t="shared" si="34"/>
        <v>0</v>
      </c>
    </row>
    <row r="194" spans="1:13" x14ac:dyDescent="0.3">
      <c r="A194">
        <v>169</v>
      </c>
      <c r="B194">
        <f t="shared" si="26"/>
        <v>0.86242395611104061</v>
      </c>
      <c r="C194">
        <f t="shared" si="24"/>
        <v>213.88114111553807</v>
      </c>
      <c r="D194">
        <f t="shared" si="25"/>
        <v>213</v>
      </c>
      <c r="E194">
        <f t="shared" si="27"/>
        <v>1</v>
      </c>
      <c r="F194" s="27">
        <f t="shared" si="28"/>
        <v>0</v>
      </c>
      <c r="G194" s="27">
        <f t="shared" si="29"/>
        <v>0</v>
      </c>
      <c r="H194" s="27">
        <f t="shared" si="30"/>
        <v>0</v>
      </c>
      <c r="I194" s="27">
        <f t="shared" si="31"/>
        <v>0</v>
      </c>
      <c r="J194">
        <f t="shared" si="32"/>
        <v>0</v>
      </c>
      <c r="K194">
        <f t="shared" si="33"/>
        <v>1</v>
      </c>
      <c r="L194">
        <f t="shared" si="35"/>
        <v>213</v>
      </c>
      <c r="M194">
        <f t="shared" si="34"/>
        <v>0</v>
      </c>
    </row>
    <row r="195" spans="1:13" x14ac:dyDescent="0.3">
      <c r="A195">
        <v>170</v>
      </c>
      <c r="B195">
        <f t="shared" si="26"/>
        <v>0.86551362409056909</v>
      </c>
      <c r="C195">
        <f t="shared" si="24"/>
        <v>214.64737877446115</v>
      </c>
      <c r="D195">
        <f t="shared" si="25"/>
        <v>214</v>
      </c>
      <c r="E195">
        <f t="shared" si="27"/>
        <v>0</v>
      </c>
      <c r="F195" s="27">
        <f t="shared" si="28"/>
        <v>0</v>
      </c>
      <c r="G195" s="27">
        <f t="shared" si="29"/>
        <v>0</v>
      </c>
      <c r="H195" s="27">
        <f t="shared" si="30"/>
        <v>0</v>
      </c>
      <c r="I195" s="27">
        <f t="shared" si="31"/>
        <v>0</v>
      </c>
      <c r="J195">
        <f t="shared" si="32"/>
        <v>0</v>
      </c>
      <c r="K195">
        <f t="shared" si="33"/>
        <v>0</v>
      </c>
      <c r="L195">
        <f t="shared" si="35"/>
        <v>214</v>
      </c>
      <c r="M195">
        <f t="shared" si="34"/>
        <v>0</v>
      </c>
    </row>
    <row r="196" spans="1:13" x14ac:dyDescent="0.3">
      <c r="A196">
        <v>171</v>
      </c>
      <c r="B196">
        <f t="shared" si="26"/>
        <v>0.8685707059713409</v>
      </c>
      <c r="C196">
        <f t="shared" si="24"/>
        <v>215.40553508089255</v>
      </c>
      <c r="D196">
        <f t="shared" si="25"/>
        <v>214</v>
      </c>
      <c r="E196">
        <f t="shared" si="27"/>
        <v>1</v>
      </c>
      <c r="F196" s="27">
        <f t="shared" si="28"/>
        <v>0</v>
      </c>
      <c r="G196" s="27">
        <f t="shared" si="29"/>
        <v>0</v>
      </c>
      <c r="H196" s="27">
        <f t="shared" si="30"/>
        <v>0</v>
      </c>
      <c r="I196" s="27">
        <f t="shared" si="31"/>
        <v>0</v>
      </c>
      <c r="J196">
        <f t="shared" si="32"/>
        <v>0</v>
      </c>
      <c r="K196">
        <f t="shared" si="33"/>
        <v>1</v>
      </c>
      <c r="L196">
        <f t="shared" si="35"/>
        <v>214</v>
      </c>
      <c r="M196">
        <f t="shared" si="34"/>
        <v>0</v>
      </c>
    </row>
    <row r="197" spans="1:13" x14ac:dyDescent="0.3">
      <c r="A197">
        <v>172</v>
      </c>
      <c r="B197">
        <f t="shared" si="26"/>
        <v>0.87159508665595109</v>
      </c>
      <c r="C197">
        <f t="shared" si="24"/>
        <v>216.15558149067587</v>
      </c>
      <c r="D197">
        <f t="shared" si="25"/>
        <v>215</v>
      </c>
      <c r="E197">
        <f t="shared" si="27"/>
        <v>1</v>
      </c>
      <c r="F197" s="27">
        <f t="shared" si="28"/>
        <v>0</v>
      </c>
      <c r="G197" s="27">
        <f t="shared" si="29"/>
        <v>0</v>
      </c>
      <c r="H197" s="27">
        <f t="shared" si="30"/>
        <v>0</v>
      </c>
      <c r="I197" s="27">
        <f t="shared" si="31"/>
        <v>0</v>
      </c>
      <c r="J197">
        <f t="shared" si="32"/>
        <v>0</v>
      </c>
      <c r="K197">
        <f t="shared" si="33"/>
        <v>1</v>
      </c>
      <c r="L197">
        <f t="shared" si="35"/>
        <v>215</v>
      </c>
      <c r="M197">
        <f t="shared" si="34"/>
        <v>0</v>
      </c>
    </row>
    <row r="198" spans="1:13" x14ac:dyDescent="0.3">
      <c r="A198">
        <v>173</v>
      </c>
      <c r="B198">
        <f t="shared" si="26"/>
        <v>0.87458665227817611</v>
      </c>
      <c r="C198">
        <f t="shared" si="24"/>
        <v>216.89748976498768</v>
      </c>
      <c r="D198">
        <f t="shared" si="25"/>
        <v>216</v>
      </c>
      <c r="E198">
        <f t="shared" si="27"/>
        <v>1</v>
      </c>
      <c r="F198" s="27">
        <f t="shared" si="28"/>
        <v>0</v>
      </c>
      <c r="G198" s="27">
        <f t="shared" si="29"/>
        <v>0</v>
      </c>
      <c r="H198" s="27">
        <f t="shared" si="30"/>
        <v>0</v>
      </c>
      <c r="I198" s="27">
        <f t="shared" si="31"/>
        <v>0</v>
      </c>
      <c r="J198">
        <f t="shared" si="32"/>
        <v>0</v>
      </c>
      <c r="K198">
        <f t="shared" si="33"/>
        <v>1</v>
      </c>
      <c r="L198">
        <f t="shared" si="35"/>
        <v>216</v>
      </c>
      <c r="M198">
        <f t="shared" si="34"/>
        <v>0</v>
      </c>
    </row>
    <row r="199" spans="1:13" x14ac:dyDescent="0.3">
      <c r="A199">
        <v>174</v>
      </c>
      <c r="B199">
        <f t="shared" si="26"/>
        <v>0.87754529020726124</v>
      </c>
      <c r="C199">
        <f t="shared" si="24"/>
        <v>217.63123197140078</v>
      </c>
      <c r="D199">
        <f t="shared" si="25"/>
        <v>217</v>
      </c>
      <c r="E199">
        <f t="shared" si="27"/>
        <v>0</v>
      </c>
      <c r="F199" s="27">
        <f t="shared" si="28"/>
        <v>0</v>
      </c>
      <c r="G199" s="27">
        <f t="shared" si="29"/>
        <v>0</v>
      </c>
      <c r="H199" s="27">
        <f t="shared" si="30"/>
        <v>0</v>
      </c>
      <c r="I199" s="27">
        <f t="shared" si="31"/>
        <v>0</v>
      </c>
      <c r="J199">
        <f t="shared" si="32"/>
        <v>0</v>
      </c>
      <c r="K199">
        <f t="shared" si="33"/>
        <v>0</v>
      </c>
      <c r="L199">
        <f t="shared" si="35"/>
        <v>217</v>
      </c>
      <c r="M199">
        <f t="shared" si="34"/>
        <v>0</v>
      </c>
    </row>
    <row r="200" spans="1:13" x14ac:dyDescent="0.3">
      <c r="A200">
        <v>175</v>
      </c>
      <c r="B200">
        <f t="shared" si="26"/>
        <v>0.88047088905216075</v>
      </c>
      <c r="C200">
        <f t="shared" si="24"/>
        <v>218.35678048493585</v>
      </c>
      <c r="D200">
        <f t="shared" si="25"/>
        <v>217</v>
      </c>
      <c r="E200">
        <f t="shared" si="27"/>
        <v>1</v>
      </c>
      <c r="F200" s="27">
        <f t="shared" si="28"/>
        <v>0</v>
      </c>
      <c r="G200" s="27">
        <f t="shared" si="29"/>
        <v>0</v>
      </c>
      <c r="H200" s="27">
        <f t="shared" si="30"/>
        <v>0</v>
      </c>
      <c r="I200" s="27">
        <f t="shared" si="31"/>
        <v>0</v>
      </c>
      <c r="J200">
        <f t="shared" si="32"/>
        <v>0</v>
      </c>
      <c r="K200">
        <f t="shared" si="33"/>
        <v>1</v>
      </c>
      <c r="L200">
        <f t="shared" si="35"/>
        <v>217</v>
      </c>
      <c r="M200">
        <f t="shared" si="34"/>
        <v>0</v>
      </c>
    </row>
    <row r="201" spans="1:13" x14ac:dyDescent="0.3">
      <c r="A201">
        <v>176</v>
      </c>
      <c r="B201">
        <f t="shared" si="26"/>
        <v>0.88336333866573158</v>
      </c>
      <c r="C201">
        <f t="shared" si="24"/>
        <v>219.07410798910144</v>
      </c>
      <c r="D201">
        <f t="shared" si="25"/>
        <v>218</v>
      </c>
      <c r="E201">
        <f t="shared" si="27"/>
        <v>1</v>
      </c>
      <c r="F201" s="27">
        <f t="shared" si="28"/>
        <v>0</v>
      </c>
      <c r="G201" s="27">
        <f t="shared" si="29"/>
        <v>0</v>
      </c>
      <c r="H201" s="27">
        <f t="shared" si="30"/>
        <v>0</v>
      </c>
      <c r="I201" s="27">
        <f t="shared" si="31"/>
        <v>0</v>
      </c>
      <c r="J201">
        <f t="shared" si="32"/>
        <v>0</v>
      </c>
      <c r="K201">
        <f t="shared" si="33"/>
        <v>1</v>
      </c>
      <c r="L201">
        <f t="shared" si="35"/>
        <v>218</v>
      </c>
      <c r="M201">
        <f t="shared" si="34"/>
        <v>0</v>
      </c>
    </row>
    <row r="202" spans="1:13" x14ac:dyDescent="0.3">
      <c r="A202">
        <v>177</v>
      </c>
      <c r="B202">
        <f t="shared" si="26"/>
        <v>0.88622253014888075</v>
      </c>
      <c r="C202">
        <f t="shared" si="24"/>
        <v>219.78318747692242</v>
      </c>
      <c r="D202">
        <f t="shared" si="25"/>
        <v>219</v>
      </c>
      <c r="E202">
        <f t="shared" si="27"/>
        <v>0</v>
      </c>
      <c r="F202" s="27">
        <f t="shared" si="28"/>
        <v>0</v>
      </c>
      <c r="G202" s="27">
        <f t="shared" si="29"/>
        <v>0</v>
      </c>
      <c r="H202" s="27">
        <f t="shared" si="30"/>
        <v>0</v>
      </c>
      <c r="I202" s="27">
        <f t="shared" si="31"/>
        <v>0</v>
      </c>
      <c r="J202">
        <f t="shared" si="32"/>
        <v>0</v>
      </c>
      <c r="K202">
        <f t="shared" si="33"/>
        <v>0</v>
      </c>
      <c r="L202">
        <f t="shared" si="35"/>
        <v>219</v>
      </c>
      <c r="M202">
        <f t="shared" si="34"/>
        <v>0</v>
      </c>
    </row>
    <row r="203" spans="1:13" x14ac:dyDescent="0.3">
      <c r="A203">
        <v>178</v>
      </c>
      <c r="B203">
        <f t="shared" si="26"/>
        <v>0.88904835585466457</v>
      </c>
      <c r="C203">
        <f t="shared" si="24"/>
        <v>220.48399225195681</v>
      </c>
      <c r="D203">
        <f t="shared" si="25"/>
        <v>219</v>
      </c>
      <c r="E203">
        <f t="shared" si="27"/>
        <v>1</v>
      </c>
      <c r="F203" s="27">
        <f t="shared" si="28"/>
        <v>0</v>
      </c>
      <c r="G203" s="27">
        <f t="shared" si="29"/>
        <v>0</v>
      </c>
      <c r="H203" s="27">
        <f t="shared" si="30"/>
        <v>0</v>
      </c>
      <c r="I203" s="27">
        <f t="shared" si="31"/>
        <v>0</v>
      </c>
      <c r="J203">
        <f t="shared" si="32"/>
        <v>0</v>
      </c>
      <c r="K203">
        <f t="shared" si="33"/>
        <v>1</v>
      </c>
      <c r="L203">
        <f t="shared" si="35"/>
        <v>219</v>
      </c>
      <c r="M203">
        <f t="shared" si="34"/>
        <v>0</v>
      </c>
    </row>
    <row r="204" spans="1:13" x14ac:dyDescent="0.3">
      <c r="A204">
        <v>179</v>
      </c>
      <c r="B204">
        <f t="shared" si="26"/>
        <v>0.89184070939234272</v>
      </c>
      <c r="C204">
        <f t="shared" si="24"/>
        <v>221.17649592930098</v>
      </c>
      <c r="D204">
        <f t="shared" si="25"/>
        <v>220</v>
      </c>
      <c r="E204">
        <f t="shared" si="27"/>
        <v>1</v>
      </c>
      <c r="F204" s="27">
        <f t="shared" si="28"/>
        <v>0</v>
      </c>
      <c r="G204" s="27">
        <f t="shared" si="29"/>
        <v>0</v>
      </c>
      <c r="H204" s="27">
        <f t="shared" si="30"/>
        <v>0</v>
      </c>
      <c r="I204" s="27">
        <f t="shared" si="31"/>
        <v>0</v>
      </c>
      <c r="J204">
        <f t="shared" si="32"/>
        <v>0</v>
      </c>
      <c r="K204">
        <f t="shared" si="33"/>
        <v>1</v>
      </c>
      <c r="L204">
        <f t="shared" si="35"/>
        <v>220</v>
      </c>
      <c r="M204">
        <f t="shared" si="34"/>
        <v>0</v>
      </c>
    </row>
    <row r="205" spans="1:13" x14ac:dyDescent="0.3">
      <c r="A205">
        <v>180</v>
      </c>
      <c r="B205">
        <f t="shared" si="26"/>
        <v>0.8945994856313827</v>
      </c>
      <c r="C205">
        <f t="shared" si="24"/>
        <v>221.86067243658292</v>
      </c>
      <c r="D205">
        <f t="shared" si="25"/>
        <v>221</v>
      </c>
      <c r="E205">
        <f t="shared" si="27"/>
        <v>1</v>
      </c>
      <c r="F205" s="27">
        <f t="shared" si="28"/>
        <v>0</v>
      </c>
      <c r="G205" s="27">
        <f t="shared" si="29"/>
        <v>0</v>
      </c>
      <c r="H205" s="27">
        <f t="shared" si="30"/>
        <v>0</v>
      </c>
      <c r="I205" s="27">
        <f t="shared" si="31"/>
        <v>0</v>
      </c>
      <c r="J205">
        <f t="shared" si="32"/>
        <v>0</v>
      </c>
      <c r="K205">
        <f t="shared" si="33"/>
        <v>1</v>
      </c>
      <c r="L205">
        <f t="shared" si="35"/>
        <v>221</v>
      </c>
      <c r="M205">
        <f t="shared" si="34"/>
        <v>0</v>
      </c>
    </row>
    <row r="206" spans="1:13" x14ac:dyDescent="0.3">
      <c r="A206">
        <v>181</v>
      </c>
      <c r="B206">
        <f t="shared" si="26"/>
        <v>0.89732458070541832</v>
      </c>
      <c r="C206">
        <f t="shared" si="24"/>
        <v>222.53649601494374</v>
      </c>
      <c r="D206">
        <f t="shared" si="25"/>
        <v>222</v>
      </c>
      <c r="E206">
        <f t="shared" si="27"/>
        <v>0</v>
      </c>
      <c r="F206" s="27">
        <f t="shared" si="28"/>
        <v>0</v>
      </c>
      <c r="G206" s="27">
        <f t="shared" si="29"/>
        <v>0</v>
      </c>
      <c r="H206" s="27">
        <f t="shared" si="30"/>
        <v>0</v>
      </c>
      <c r="I206" s="27">
        <f t="shared" si="31"/>
        <v>0</v>
      </c>
      <c r="J206">
        <f t="shared" si="32"/>
        <v>0</v>
      </c>
      <c r="K206">
        <f t="shared" si="33"/>
        <v>0</v>
      </c>
      <c r="L206">
        <f t="shared" si="35"/>
        <v>222</v>
      </c>
      <c r="M206">
        <f t="shared" si="34"/>
        <v>0</v>
      </c>
    </row>
    <row r="207" spans="1:13" x14ac:dyDescent="0.3">
      <c r="A207">
        <v>182</v>
      </c>
      <c r="B207">
        <f t="shared" si="26"/>
        <v>0.90001589201616028</v>
      </c>
      <c r="C207">
        <f t="shared" si="24"/>
        <v>223.20394122000775</v>
      </c>
      <c r="D207">
        <f t="shared" si="25"/>
        <v>222</v>
      </c>
      <c r="E207">
        <f t="shared" si="27"/>
        <v>1</v>
      </c>
      <c r="F207" s="27">
        <f t="shared" si="28"/>
        <v>0</v>
      </c>
      <c r="G207" s="27">
        <f t="shared" si="29"/>
        <v>0</v>
      </c>
      <c r="H207" s="27">
        <f t="shared" si="30"/>
        <v>0</v>
      </c>
      <c r="I207" s="27">
        <f t="shared" si="31"/>
        <v>0</v>
      </c>
      <c r="J207">
        <f t="shared" si="32"/>
        <v>0</v>
      </c>
      <c r="K207">
        <f t="shared" si="33"/>
        <v>1</v>
      </c>
      <c r="L207">
        <f t="shared" si="35"/>
        <v>222</v>
      </c>
      <c r="M207">
        <f t="shared" si="34"/>
        <v>0</v>
      </c>
    </row>
    <row r="208" spans="1:13" x14ac:dyDescent="0.3">
      <c r="A208">
        <v>183</v>
      </c>
      <c r="B208">
        <f t="shared" si="26"/>
        <v>0.90267331823725883</v>
      </c>
      <c r="C208">
        <f t="shared" si="24"/>
        <v>223.86298292284019</v>
      </c>
      <c r="D208">
        <f t="shared" si="25"/>
        <v>223</v>
      </c>
      <c r="E208">
        <f t="shared" si="27"/>
        <v>1</v>
      </c>
      <c r="F208" s="27">
        <f t="shared" si="28"/>
        <v>0</v>
      </c>
      <c r="G208" s="27">
        <f t="shared" si="29"/>
        <v>0</v>
      </c>
      <c r="H208" s="27">
        <f t="shared" si="30"/>
        <v>0</v>
      </c>
      <c r="I208" s="27">
        <f t="shared" si="31"/>
        <v>0</v>
      </c>
      <c r="J208">
        <f t="shared" si="32"/>
        <v>0</v>
      </c>
      <c r="K208">
        <f t="shared" si="33"/>
        <v>1</v>
      </c>
      <c r="L208">
        <f t="shared" si="35"/>
        <v>223</v>
      </c>
      <c r="M208">
        <f t="shared" si="34"/>
        <v>0</v>
      </c>
    </row>
    <row r="209" spans="1:13" x14ac:dyDescent="0.3">
      <c r="A209">
        <v>184</v>
      </c>
      <c r="B209">
        <f t="shared" si="26"/>
        <v>0.90529675931811882</v>
      </c>
      <c r="C209">
        <f t="shared" si="24"/>
        <v>224.51359631089346</v>
      </c>
      <c r="D209">
        <f t="shared" si="25"/>
        <v>224</v>
      </c>
      <c r="E209">
        <f t="shared" si="27"/>
        <v>0</v>
      </c>
      <c r="F209" s="27">
        <f t="shared" si="28"/>
        <v>0</v>
      </c>
      <c r="G209" s="27">
        <f t="shared" si="29"/>
        <v>0</v>
      </c>
      <c r="H209" s="27">
        <f t="shared" si="30"/>
        <v>0</v>
      </c>
      <c r="I209" s="27">
        <f t="shared" si="31"/>
        <v>0</v>
      </c>
      <c r="J209">
        <f t="shared" si="32"/>
        <v>0</v>
      </c>
      <c r="K209">
        <f t="shared" si="33"/>
        <v>0</v>
      </c>
      <c r="L209">
        <f t="shared" si="35"/>
        <v>224</v>
      </c>
      <c r="M209">
        <f t="shared" si="34"/>
        <v>0</v>
      </c>
    </row>
    <row r="210" spans="1:13" x14ac:dyDescent="0.3">
      <c r="A210">
        <v>185</v>
      </c>
      <c r="B210">
        <f t="shared" si="26"/>
        <v>0.90788611648766615</v>
      </c>
      <c r="C210">
        <f t="shared" si="24"/>
        <v>225.1557568889412</v>
      </c>
      <c r="D210">
        <f t="shared" si="25"/>
        <v>224</v>
      </c>
      <c r="E210">
        <f t="shared" si="27"/>
        <v>1</v>
      </c>
      <c r="F210" s="27">
        <f t="shared" si="28"/>
        <v>0</v>
      </c>
      <c r="G210" s="27">
        <f t="shared" si="29"/>
        <v>0</v>
      </c>
      <c r="H210" s="27">
        <f t="shared" si="30"/>
        <v>0</v>
      </c>
      <c r="I210" s="27">
        <f t="shared" si="31"/>
        <v>0</v>
      </c>
      <c r="J210">
        <f t="shared" si="32"/>
        <v>0</v>
      </c>
      <c r="K210">
        <f t="shared" si="33"/>
        <v>1</v>
      </c>
      <c r="L210">
        <f t="shared" si="35"/>
        <v>224</v>
      </c>
      <c r="M210">
        <f t="shared" si="34"/>
        <v>0</v>
      </c>
    </row>
    <row r="211" spans="1:13" x14ac:dyDescent="0.3">
      <c r="A211">
        <v>186</v>
      </c>
      <c r="B211">
        <f t="shared" si="26"/>
        <v>0.91044129225806714</v>
      </c>
      <c r="C211">
        <f t="shared" si="24"/>
        <v>225.78944048000065</v>
      </c>
      <c r="D211">
        <f t="shared" si="25"/>
        <v>225</v>
      </c>
      <c r="E211">
        <f t="shared" si="27"/>
        <v>0</v>
      </c>
      <c r="F211" s="27">
        <f t="shared" si="28"/>
        <v>0</v>
      </c>
      <c r="G211" s="27">
        <f t="shared" si="29"/>
        <v>0</v>
      </c>
      <c r="H211" s="27">
        <f t="shared" si="30"/>
        <v>0</v>
      </c>
      <c r="I211" s="27">
        <f t="shared" si="31"/>
        <v>0</v>
      </c>
      <c r="J211">
        <f t="shared" si="32"/>
        <v>0</v>
      </c>
      <c r="K211">
        <f t="shared" si="33"/>
        <v>0</v>
      </c>
      <c r="L211">
        <f t="shared" si="35"/>
        <v>225</v>
      </c>
      <c r="M211">
        <f t="shared" si="34"/>
        <v>0</v>
      </c>
    </row>
    <row r="212" spans="1:13" x14ac:dyDescent="0.3">
      <c r="A212">
        <v>187</v>
      </c>
      <c r="B212">
        <f t="shared" si="26"/>
        <v>0.91296219042839821</v>
      </c>
      <c r="C212">
        <f t="shared" si="24"/>
        <v>226.41462322624275</v>
      </c>
      <c r="D212">
        <f t="shared" si="25"/>
        <v>225</v>
      </c>
      <c r="E212">
        <f t="shared" si="27"/>
        <v>1</v>
      </c>
      <c r="F212" s="27">
        <f t="shared" si="28"/>
        <v>0</v>
      </c>
      <c r="G212" s="27">
        <f t="shared" si="29"/>
        <v>0</v>
      </c>
      <c r="H212" s="27">
        <f t="shared" si="30"/>
        <v>0</v>
      </c>
      <c r="I212" s="27">
        <f t="shared" si="31"/>
        <v>0</v>
      </c>
      <c r="J212">
        <f t="shared" si="32"/>
        <v>0</v>
      </c>
      <c r="K212">
        <f t="shared" si="33"/>
        <v>1</v>
      </c>
      <c r="L212">
        <f t="shared" si="35"/>
        <v>225</v>
      </c>
      <c r="M212">
        <f t="shared" si="34"/>
        <v>0</v>
      </c>
    </row>
    <row r="213" spans="1:13" x14ac:dyDescent="0.3">
      <c r="A213">
        <v>188</v>
      </c>
      <c r="B213">
        <f t="shared" si="26"/>
        <v>0.91544871608826783</v>
      </c>
      <c r="C213">
        <f t="shared" si="24"/>
        <v>227.03128158989043</v>
      </c>
      <c r="D213">
        <f t="shared" si="25"/>
        <v>226</v>
      </c>
      <c r="E213">
        <f t="shared" si="27"/>
        <v>1</v>
      </c>
      <c r="F213" s="27">
        <f t="shared" si="28"/>
        <v>0</v>
      </c>
      <c r="G213" s="27">
        <f t="shared" si="29"/>
        <v>0</v>
      </c>
      <c r="H213" s="27">
        <f t="shared" si="30"/>
        <v>0</v>
      </c>
      <c r="I213" s="27">
        <f t="shared" si="31"/>
        <v>0</v>
      </c>
      <c r="J213">
        <f t="shared" si="32"/>
        <v>0</v>
      </c>
      <c r="K213">
        <f t="shared" si="33"/>
        <v>1</v>
      </c>
      <c r="L213">
        <f t="shared" si="35"/>
        <v>226</v>
      </c>
      <c r="M213">
        <f t="shared" si="34"/>
        <v>0</v>
      </c>
    </row>
    <row r="214" spans="1:13" x14ac:dyDescent="0.3">
      <c r="A214">
        <v>189</v>
      </c>
      <c r="B214">
        <f t="shared" si="26"/>
        <v>0.9179007756213905</v>
      </c>
      <c r="C214">
        <f t="shared" si="24"/>
        <v>227.63939235410484</v>
      </c>
      <c r="D214">
        <f t="shared" si="25"/>
        <v>227</v>
      </c>
      <c r="E214">
        <f t="shared" si="27"/>
        <v>0</v>
      </c>
      <c r="F214" s="27">
        <f t="shared" si="28"/>
        <v>0</v>
      </c>
      <c r="G214" s="27">
        <f t="shared" si="29"/>
        <v>0</v>
      </c>
      <c r="H214" s="27">
        <f t="shared" si="30"/>
        <v>0</v>
      </c>
      <c r="I214" s="27">
        <f t="shared" si="31"/>
        <v>0</v>
      </c>
      <c r="J214">
        <f t="shared" si="32"/>
        <v>0</v>
      </c>
      <c r="K214">
        <f t="shared" si="33"/>
        <v>0</v>
      </c>
      <c r="L214">
        <f t="shared" si="35"/>
        <v>227</v>
      </c>
      <c r="M214">
        <f t="shared" si="34"/>
        <v>0</v>
      </c>
    </row>
    <row r="215" spans="1:13" x14ac:dyDescent="0.3">
      <c r="A215">
        <v>190</v>
      </c>
      <c r="B215">
        <f t="shared" si="26"/>
        <v>0.92031827670911059</v>
      </c>
      <c r="C215">
        <f t="shared" si="24"/>
        <v>228.23893262385943</v>
      </c>
      <c r="D215">
        <f t="shared" si="25"/>
        <v>227</v>
      </c>
      <c r="E215">
        <f t="shared" si="27"/>
        <v>1</v>
      </c>
      <c r="F215" s="27">
        <f t="shared" si="28"/>
        <v>0</v>
      </c>
      <c r="G215" s="27">
        <f t="shared" si="29"/>
        <v>0</v>
      </c>
      <c r="H215" s="27">
        <f t="shared" si="30"/>
        <v>0</v>
      </c>
      <c r="I215" s="27">
        <f t="shared" si="31"/>
        <v>0</v>
      </c>
      <c r="J215">
        <f t="shared" si="32"/>
        <v>0</v>
      </c>
      <c r="K215">
        <f t="shared" si="33"/>
        <v>1</v>
      </c>
      <c r="L215">
        <f t="shared" si="35"/>
        <v>227</v>
      </c>
      <c r="M215">
        <f t="shared" si="34"/>
        <v>0</v>
      </c>
    </row>
    <row r="216" spans="1:13" x14ac:dyDescent="0.3">
      <c r="A216">
        <v>191</v>
      </c>
      <c r="B216">
        <f t="shared" si="26"/>
        <v>0.92270112833387863</v>
      </c>
      <c r="C216">
        <f t="shared" si="24"/>
        <v>228.82987982680191</v>
      </c>
      <c r="D216">
        <f t="shared" si="25"/>
        <v>228</v>
      </c>
      <c r="E216">
        <f t="shared" si="27"/>
        <v>0</v>
      </c>
      <c r="F216" s="27">
        <f t="shared" si="28"/>
        <v>0</v>
      </c>
      <c r="G216" s="27">
        <f t="shared" si="29"/>
        <v>0</v>
      </c>
      <c r="H216" s="27">
        <f t="shared" si="30"/>
        <v>0</v>
      </c>
      <c r="I216" s="27">
        <f t="shared" si="31"/>
        <v>0</v>
      </c>
      <c r="J216">
        <f t="shared" si="32"/>
        <v>0</v>
      </c>
      <c r="K216">
        <f t="shared" si="33"/>
        <v>0</v>
      </c>
      <c r="L216">
        <f t="shared" si="35"/>
        <v>228</v>
      </c>
      <c r="M216">
        <f t="shared" si="34"/>
        <v>0</v>
      </c>
    </row>
    <row r="217" spans="1:13" x14ac:dyDescent="0.3">
      <c r="A217">
        <v>192</v>
      </c>
      <c r="B217">
        <f t="shared" si="26"/>
        <v>0.92504924078267758</v>
      </c>
      <c r="C217">
        <f t="shared" ref="C217:C280" si="36">B217*$C$10</f>
        <v>229.41221171410405</v>
      </c>
      <c r="D217">
        <f t="shared" ref="D217:D280" si="37">ROUND(C217+$C$12,0)</f>
        <v>228</v>
      </c>
      <c r="E217">
        <f t="shared" si="27"/>
        <v>1</v>
      </c>
      <c r="F217" s="27">
        <f t="shared" si="28"/>
        <v>0</v>
      </c>
      <c r="G217" s="27">
        <f t="shared" si="29"/>
        <v>0</v>
      </c>
      <c r="H217" s="27">
        <f t="shared" si="30"/>
        <v>0</v>
      </c>
      <c r="I217" s="27">
        <f t="shared" si="31"/>
        <v>0</v>
      </c>
      <c r="J217">
        <f t="shared" si="32"/>
        <v>0</v>
      </c>
      <c r="K217">
        <f t="shared" si="33"/>
        <v>1</v>
      </c>
      <c r="L217">
        <f t="shared" si="35"/>
        <v>228</v>
      </c>
      <c r="M217">
        <f t="shared" si="34"/>
        <v>0</v>
      </c>
    </row>
    <row r="218" spans="1:13" x14ac:dyDescent="0.3">
      <c r="A218">
        <v>193</v>
      </c>
      <c r="B218">
        <f t="shared" ref="B218:B281" si="38">SIN(2*PI()*A218/1024+PI()/1024)</f>
        <v>0.92736252565040111</v>
      </c>
      <c r="C218">
        <f t="shared" si="36"/>
        <v>229.98590636129947</v>
      </c>
      <c r="D218">
        <f t="shared" si="37"/>
        <v>229</v>
      </c>
      <c r="E218">
        <f t="shared" ref="E218:E280" si="39">D219-D218</f>
        <v>1</v>
      </c>
      <c r="F218" s="27">
        <f t="shared" ref="F218:F280" si="40">IF(A218&lt;$F$16,$F$12,0)</f>
        <v>0</v>
      </c>
      <c r="G218" s="27">
        <f t="shared" ref="G218:G280" si="41">IF(AND(A218&gt;=$F$16, A218&lt;$F$17),$F$13,0)</f>
        <v>0</v>
      </c>
      <c r="H218" s="27">
        <f t="shared" ref="H218:H280" si="42">IF(AND(A218&gt;=$F$17, A218&lt;$F$18),$F$14,0)</f>
        <v>0</v>
      </c>
      <c r="I218" s="27">
        <f t="shared" ref="I218:I280" si="43">IF(A218&gt;=$F$18,$F$15,0)</f>
        <v>0</v>
      </c>
      <c r="J218">
        <f t="shared" ref="J218:J280" si="44">F218+G218+H218+I218</f>
        <v>0</v>
      </c>
      <c r="K218">
        <f t="shared" ref="K218:K280" si="45">IF(E218=J218,0,1)</f>
        <v>1</v>
      </c>
      <c r="L218">
        <f t="shared" si="35"/>
        <v>229</v>
      </c>
      <c r="M218">
        <f t="shared" ref="M218:M281" si="46">D218-L218</f>
        <v>0</v>
      </c>
    </row>
    <row r="219" spans="1:13" x14ac:dyDescent="0.3">
      <c r="A219">
        <v>194</v>
      </c>
      <c r="B219">
        <f t="shared" si="38"/>
        <v>0.92964089584318133</v>
      </c>
      <c r="C219">
        <f t="shared" si="36"/>
        <v>230.55094216910896</v>
      </c>
      <c r="D219">
        <f t="shared" si="37"/>
        <v>230</v>
      </c>
      <c r="E219">
        <f t="shared" si="39"/>
        <v>0</v>
      </c>
      <c r="F219" s="27">
        <f t="shared" si="40"/>
        <v>0</v>
      </c>
      <c r="G219" s="27">
        <f t="shared" si="41"/>
        <v>0</v>
      </c>
      <c r="H219" s="27">
        <f t="shared" si="42"/>
        <v>0</v>
      </c>
      <c r="I219" s="27">
        <f t="shared" si="43"/>
        <v>0</v>
      </c>
      <c r="J219">
        <f t="shared" si="44"/>
        <v>0</v>
      </c>
      <c r="K219">
        <f t="shared" si="45"/>
        <v>0</v>
      </c>
      <c r="L219">
        <f t="shared" ref="L219:L280" si="47">L218+J218+K218</f>
        <v>230</v>
      </c>
      <c r="M219">
        <f t="shared" si="46"/>
        <v>0</v>
      </c>
    </row>
    <row r="220" spans="1:13" x14ac:dyDescent="0.3">
      <c r="A220">
        <v>195</v>
      </c>
      <c r="B220">
        <f t="shared" si="38"/>
        <v>0.93188426558166815</v>
      </c>
      <c r="C220">
        <f t="shared" si="36"/>
        <v>231.1072978642537</v>
      </c>
      <c r="D220">
        <f t="shared" si="37"/>
        <v>230</v>
      </c>
      <c r="E220">
        <f t="shared" si="39"/>
        <v>1</v>
      </c>
      <c r="F220" s="27">
        <f t="shared" si="40"/>
        <v>0</v>
      </c>
      <c r="G220" s="27">
        <f t="shared" si="41"/>
        <v>0</v>
      </c>
      <c r="H220" s="27">
        <f t="shared" si="42"/>
        <v>0</v>
      </c>
      <c r="I220" s="27">
        <f t="shared" si="43"/>
        <v>0</v>
      </c>
      <c r="J220">
        <f t="shared" si="44"/>
        <v>0</v>
      </c>
      <c r="K220">
        <f t="shared" si="45"/>
        <v>1</v>
      </c>
      <c r="L220">
        <f t="shared" si="47"/>
        <v>230</v>
      </c>
      <c r="M220">
        <f t="shared" si="46"/>
        <v>0</v>
      </c>
    </row>
    <row r="221" spans="1:13" x14ac:dyDescent="0.3">
      <c r="A221">
        <v>196</v>
      </c>
      <c r="B221">
        <f t="shared" si="38"/>
        <v>0.93409255040425887</v>
      </c>
      <c r="C221">
        <f t="shared" si="36"/>
        <v>231.6549525002562</v>
      </c>
      <c r="D221">
        <f t="shared" si="37"/>
        <v>231</v>
      </c>
      <c r="E221">
        <f t="shared" si="39"/>
        <v>0</v>
      </c>
      <c r="F221" s="27">
        <f t="shared" si="40"/>
        <v>0</v>
      </c>
      <c r="G221" s="27">
        <f t="shared" si="41"/>
        <v>0</v>
      </c>
      <c r="H221" s="27">
        <f t="shared" si="42"/>
        <v>0</v>
      </c>
      <c r="I221" s="27">
        <f t="shared" si="43"/>
        <v>0</v>
      </c>
      <c r="J221">
        <f t="shared" si="44"/>
        <v>0</v>
      </c>
      <c r="K221">
        <f t="shared" si="45"/>
        <v>0</v>
      </c>
      <c r="L221">
        <f t="shared" si="47"/>
        <v>231</v>
      </c>
      <c r="M221">
        <f t="shared" si="46"/>
        <v>0</v>
      </c>
    </row>
    <row r="222" spans="1:13" x14ac:dyDescent="0.3">
      <c r="A222">
        <v>197</v>
      </c>
      <c r="B222">
        <f t="shared" si="38"/>
        <v>0.93626566717027826</v>
      </c>
      <c r="C222">
        <f t="shared" si="36"/>
        <v>232.193885458229</v>
      </c>
      <c r="D222">
        <f t="shared" si="37"/>
        <v>231</v>
      </c>
      <c r="E222">
        <f t="shared" si="39"/>
        <v>1</v>
      </c>
      <c r="F222" s="27">
        <f t="shared" si="40"/>
        <v>0</v>
      </c>
      <c r="G222" s="27">
        <f t="shared" si="41"/>
        <v>0</v>
      </c>
      <c r="H222" s="27">
        <f t="shared" si="42"/>
        <v>0</v>
      </c>
      <c r="I222" s="27">
        <f t="shared" si="43"/>
        <v>0</v>
      </c>
      <c r="J222">
        <f t="shared" si="44"/>
        <v>0</v>
      </c>
      <c r="K222">
        <f t="shared" si="45"/>
        <v>1</v>
      </c>
      <c r="L222">
        <f t="shared" si="47"/>
        <v>231</v>
      </c>
      <c r="M222">
        <f t="shared" si="46"/>
        <v>0</v>
      </c>
    </row>
    <row r="223" spans="1:13" x14ac:dyDescent="0.3">
      <c r="A223">
        <v>198</v>
      </c>
      <c r="B223">
        <f t="shared" si="38"/>
        <v>0.93840353406310817</v>
      </c>
      <c r="C223">
        <f t="shared" si="36"/>
        <v>232.72407644765082</v>
      </c>
      <c r="D223">
        <f t="shared" si="37"/>
        <v>232</v>
      </c>
      <c r="E223">
        <f t="shared" si="39"/>
        <v>0</v>
      </c>
      <c r="F223" s="27">
        <f t="shared" si="40"/>
        <v>0</v>
      </c>
      <c r="G223" s="27">
        <f t="shared" si="41"/>
        <v>0</v>
      </c>
      <c r="H223" s="27">
        <f t="shared" si="42"/>
        <v>0</v>
      </c>
      <c r="I223" s="27">
        <f t="shared" si="43"/>
        <v>0</v>
      </c>
      <c r="J223">
        <f t="shared" si="44"/>
        <v>0</v>
      </c>
      <c r="K223">
        <f t="shared" si="45"/>
        <v>0</v>
      </c>
      <c r="L223">
        <f t="shared" si="47"/>
        <v>232</v>
      </c>
      <c r="M223">
        <f t="shared" si="46"/>
        <v>0</v>
      </c>
    </row>
    <row r="224" spans="1:13" x14ac:dyDescent="0.3">
      <c r="A224">
        <v>199</v>
      </c>
      <c r="B224">
        <f t="shared" si="38"/>
        <v>0.94050607059326841</v>
      </c>
      <c r="C224">
        <f t="shared" si="36"/>
        <v>233.24550550713056</v>
      </c>
      <c r="D224">
        <f t="shared" si="37"/>
        <v>232</v>
      </c>
      <c r="E224">
        <f t="shared" si="39"/>
        <v>1</v>
      </c>
      <c r="F224" s="27">
        <f t="shared" si="40"/>
        <v>0</v>
      </c>
      <c r="G224" s="27">
        <f t="shared" si="41"/>
        <v>0</v>
      </c>
      <c r="H224" s="27">
        <f t="shared" si="42"/>
        <v>0</v>
      </c>
      <c r="I224" s="27">
        <f t="shared" si="43"/>
        <v>0</v>
      </c>
      <c r="J224">
        <f t="shared" si="44"/>
        <v>0</v>
      </c>
      <c r="K224">
        <f t="shared" si="45"/>
        <v>1</v>
      </c>
      <c r="L224">
        <f t="shared" si="47"/>
        <v>232</v>
      </c>
      <c r="M224">
        <f t="shared" si="46"/>
        <v>0</v>
      </c>
    </row>
    <row r="225" spans="1:13" x14ac:dyDescent="0.3">
      <c r="A225">
        <v>200</v>
      </c>
      <c r="B225">
        <f t="shared" si="38"/>
        <v>0.94257319760144687</v>
      </c>
      <c r="C225">
        <f t="shared" si="36"/>
        <v>233.75815300515882</v>
      </c>
      <c r="D225">
        <f t="shared" si="37"/>
        <v>233</v>
      </c>
      <c r="E225">
        <f t="shared" si="39"/>
        <v>0</v>
      </c>
      <c r="F225" s="27">
        <f t="shared" si="40"/>
        <v>0</v>
      </c>
      <c r="G225" s="27">
        <f t="shared" si="41"/>
        <v>0</v>
      </c>
      <c r="H225" s="27">
        <f t="shared" si="42"/>
        <v>0</v>
      </c>
      <c r="I225" s="27">
        <f t="shared" si="43"/>
        <v>0</v>
      </c>
      <c r="J225">
        <f t="shared" si="44"/>
        <v>0</v>
      </c>
      <c r="K225">
        <f t="shared" si="45"/>
        <v>0</v>
      </c>
      <c r="L225">
        <f t="shared" si="47"/>
        <v>233</v>
      </c>
      <c r="M225">
        <f t="shared" si="46"/>
        <v>0</v>
      </c>
    </row>
    <row r="226" spans="1:13" x14ac:dyDescent="0.3">
      <c r="A226">
        <v>201</v>
      </c>
      <c r="B226">
        <f t="shared" si="38"/>
        <v>0.94460483726148026</v>
      </c>
      <c r="C226">
        <f t="shared" si="36"/>
        <v>234.26199964084711</v>
      </c>
      <c r="D226">
        <f t="shared" si="37"/>
        <v>233</v>
      </c>
      <c r="E226">
        <f t="shared" si="39"/>
        <v>1</v>
      </c>
      <c r="F226" s="27">
        <f t="shared" si="40"/>
        <v>0</v>
      </c>
      <c r="G226" s="27">
        <f t="shared" si="41"/>
        <v>0</v>
      </c>
      <c r="H226" s="27">
        <f t="shared" si="42"/>
        <v>0</v>
      </c>
      <c r="I226" s="27">
        <f t="shared" si="43"/>
        <v>0</v>
      </c>
      <c r="J226">
        <f t="shared" si="44"/>
        <v>0</v>
      </c>
      <c r="K226">
        <f t="shared" si="45"/>
        <v>1</v>
      </c>
      <c r="L226">
        <f t="shared" si="47"/>
        <v>233</v>
      </c>
      <c r="M226">
        <f t="shared" si="46"/>
        <v>0</v>
      </c>
    </row>
    <row r="227" spans="1:13" x14ac:dyDescent="0.3">
      <c r="A227">
        <v>202</v>
      </c>
      <c r="B227">
        <f t="shared" si="38"/>
        <v>0.94660091308328365</v>
      </c>
      <c r="C227">
        <f t="shared" si="36"/>
        <v>234.75702644465434</v>
      </c>
      <c r="D227">
        <f t="shared" si="37"/>
        <v>234</v>
      </c>
      <c r="E227">
        <f t="shared" si="39"/>
        <v>0</v>
      </c>
      <c r="F227" s="27">
        <f t="shared" si="40"/>
        <v>0</v>
      </c>
      <c r="G227" s="27">
        <f t="shared" si="41"/>
        <v>0</v>
      </c>
      <c r="H227" s="27">
        <f t="shared" si="42"/>
        <v>0</v>
      </c>
      <c r="I227" s="27">
        <f t="shared" si="43"/>
        <v>0</v>
      </c>
      <c r="J227">
        <f t="shared" si="44"/>
        <v>0</v>
      </c>
      <c r="K227">
        <f t="shared" si="45"/>
        <v>0</v>
      </c>
      <c r="L227">
        <f t="shared" si="47"/>
        <v>234</v>
      </c>
      <c r="M227">
        <f t="shared" si="46"/>
        <v>0</v>
      </c>
    </row>
    <row r="228" spans="1:13" x14ac:dyDescent="0.3">
      <c r="A228">
        <v>203</v>
      </c>
      <c r="B228">
        <f t="shared" si="38"/>
        <v>0.94856134991573027</v>
      </c>
      <c r="C228">
        <f t="shared" si="36"/>
        <v>235.24321477910109</v>
      </c>
      <c r="D228">
        <f t="shared" si="37"/>
        <v>234</v>
      </c>
      <c r="E228">
        <f t="shared" si="39"/>
        <v>1</v>
      </c>
      <c r="F228" s="27">
        <f t="shared" si="40"/>
        <v>0</v>
      </c>
      <c r="G228" s="27">
        <f t="shared" si="41"/>
        <v>0</v>
      </c>
      <c r="H228" s="27">
        <f t="shared" si="42"/>
        <v>0</v>
      </c>
      <c r="I228" s="27">
        <f t="shared" si="43"/>
        <v>0</v>
      </c>
      <c r="J228">
        <f t="shared" si="44"/>
        <v>0</v>
      </c>
      <c r="K228">
        <f t="shared" si="45"/>
        <v>1</v>
      </c>
      <c r="L228">
        <f t="shared" si="47"/>
        <v>234</v>
      </c>
      <c r="M228">
        <f t="shared" si="46"/>
        <v>0</v>
      </c>
    </row>
    <row r="229" spans="1:13" x14ac:dyDescent="0.3">
      <c r="A229">
        <v>204</v>
      </c>
      <c r="B229">
        <f t="shared" si="38"/>
        <v>0.9504860739494817</v>
      </c>
      <c r="C229">
        <f t="shared" si="36"/>
        <v>235.72054633947147</v>
      </c>
      <c r="D229">
        <f t="shared" si="37"/>
        <v>235</v>
      </c>
      <c r="E229">
        <f t="shared" si="39"/>
        <v>0</v>
      </c>
      <c r="F229" s="27">
        <f t="shared" si="40"/>
        <v>0</v>
      </c>
      <c r="G229" s="27">
        <f t="shared" si="41"/>
        <v>0</v>
      </c>
      <c r="H229" s="27">
        <f t="shared" si="42"/>
        <v>0</v>
      </c>
      <c r="I229" s="27">
        <f t="shared" si="43"/>
        <v>0</v>
      </c>
      <c r="J229">
        <f t="shared" si="44"/>
        <v>0</v>
      </c>
      <c r="K229">
        <f t="shared" si="45"/>
        <v>0</v>
      </c>
      <c r="L229">
        <f t="shared" si="47"/>
        <v>235</v>
      </c>
      <c r="M229">
        <f t="shared" si="46"/>
        <v>0</v>
      </c>
    </row>
    <row r="230" spans="1:13" x14ac:dyDescent="0.3">
      <c r="A230">
        <v>205</v>
      </c>
      <c r="B230">
        <f t="shared" si="38"/>
        <v>0.95237501271976588</v>
      </c>
      <c r="C230">
        <f t="shared" si="36"/>
        <v>236.18900315450193</v>
      </c>
      <c r="D230">
        <f t="shared" si="37"/>
        <v>235</v>
      </c>
      <c r="E230">
        <f t="shared" si="39"/>
        <v>1</v>
      </c>
      <c r="F230" s="27">
        <f t="shared" si="40"/>
        <v>0</v>
      </c>
      <c r="G230" s="27">
        <f t="shared" si="41"/>
        <v>0</v>
      </c>
      <c r="H230" s="27">
        <f t="shared" si="42"/>
        <v>0</v>
      </c>
      <c r="I230" s="27">
        <f t="shared" si="43"/>
        <v>0</v>
      </c>
      <c r="J230">
        <f t="shared" si="44"/>
        <v>0</v>
      </c>
      <c r="K230">
        <f t="shared" si="45"/>
        <v>1</v>
      </c>
      <c r="L230">
        <f t="shared" si="47"/>
        <v>235</v>
      </c>
      <c r="M230">
        <f t="shared" si="46"/>
        <v>0</v>
      </c>
    </row>
    <row r="231" spans="1:13" x14ac:dyDescent="0.3">
      <c r="A231">
        <v>206</v>
      </c>
      <c r="B231">
        <f t="shared" si="38"/>
        <v>0.95422809510910567</v>
      </c>
      <c r="C231">
        <f t="shared" si="36"/>
        <v>236.64856758705821</v>
      </c>
      <c r="D231">
        <f t="shared" si="37"/>
        <v>236</v>
      </c>
      <c r="E231">
        <f t="shared" si="39"/>
        <v>0</v>
      </c>
      <c r="F231" s="27">
        <f t="shared" si="40"/>
        <v>0</v>
      </c>
      <c r="G231" s="27">
        <f t="shared" si="41"/>
        <v>0</v>
      </c>
      <c r="H231" s="27">
        <f t="shared" si="42"/>
        <v>0</v>
      </c>
      <c r="I231" s="27">
        <f t="shared" si="43"/>
        <v>0</v>
      </c>
      <c r="J231">
        <f t="shared" si="44"/>
        <v>0</v>
      </c>
      <c r="K231">
        <f t="shared" si="45"/>
        <v>0</v>
      </c>
      <c r="L231">
        <f t="shared" si="47"/>
        <v>236</v>
      </c>
      <c r="M231">
        <f t="shared" si="46"/>
        <v>0</v>
      </c>
    </row>
    <row r="232" spans="1:13" x14ac:dyDescent="0.3">
      <c r="A232">
        <v>207</v>
      </c>
      <c r="B232">
        <f t="shared" si="38"/>
        <v>0.95604525134999641</v>
      </c>
      <c r="C232">
        <f t="shared" si="36"/>
        <v>237.09922233479909</v>
      </c>
      <c r="D232">
        <f t="shared" si="37"/>
        <v>236</v>
      </c>
      <c r="E232">
        <f t="shared" si="39"/>
        <v>1</v>
      </c>
      <c r="F232" s="27">
        <f t="shared" si="40"/>
        <v>0</v>
      </c>
      <c r="G232" s="27">
        <f t="shared" si="41"/>
        <v>0</v>
      </c>
      <c r="H232" s="27">
        <f t="shared" si="42"/>
        <v>0</v>
      </c>
      <c r="I232" s="27">
        <f t="shared" si="43"/>
        <v>0</v>
      </c>
      <c r="J232">
        <f t="shared" si="44"/>
        <v>0</v>
      </c>
      <c r="K232">
        <f t="shared" si="45"/>
        <v>1</v>
      </c>
      <c r="L232">
        <f t="shared" si="47"/>
        <v>236</v>
      </c>
      <c r="M232">
        <f t="shared" si="46"/>
        <v>0</v>
      </c>
    </row>
    <row r="233" spans="1:13" x14ac:dyDescent="0.3">
      <c r="A233">
        <v>208</v>
      </c>
      <c r="B233">
        <f t="shared" si="38"/>
        <v>0.95782641302753291</v>
      </c>
      <c r="C233">
        <f t="shared" si="36"/>
        <v>237.54095043082816</v>
      </c>
      <c r="D233">
        <f t="shared" si="37"/>
        <v>237</v>
      </c>
      <c r="E233">
        <f t="shared" si="39"/>
        <v>0</v>
      </c>
      <c r="F233" s="27">
        <f t="shared" si="40"/>
        <v>0</v>
      </c>
      <c r="G233" s="27">
        <f t="shared" si="41"/>
        <v>0</v>
      </c>
      <c r="H233" s="27">
        <f t="shared" si="42"/>
        <v>0</v>
      </c>
      <c r="I233" s="27">
        <f t="shared" si="43"/>
        <v>0</v>
      </c>
      <c r="J233">
        <f t="shared" si="44"/>
        <v>0</v>
      </c>
      <c r="K233">
        <f t="shared" si="45"/>
        <v>0</v>
      </c>
      <c r="L233">
        <f t="shared" si="47"/>
        <v>237</v>
      </c>
      <c r="M233">
        <f t="shared" si="46"/>
        <v>0</v>
      </c>
    </row>
    <row r="234" spans="1:13" x14ac:dyDescent="0.3">
      <c r="A234">
        <v>209</v>
      </c>
      <c r="B234">
        <f t="shared" si="38"/>
        <v>0.95957151308198452</v>
      </c>
      <c r="C234">
        <f t="shared" si="36"/>
        <v>237.97373524433215</v>
      </c>
      <c r="D234">
        <f t="shared" si="37"/>
        <v>237</v>
      </c>
      <c r="E234">
        <f t="shared" si="39"/>
        <v>0</v>
      </c>
      <c r="F234" s="27">
        <f t="shared" si="40"/>
        <v>0</v>
      </c>
      <c r="G234" s="27">
        <f t="shared" si="41"/>
        <v>0</v>
      </c>
      <c r="H234" s="27">
        <f t="shared" si="42"/>
        <v>0</v>
      </c>
      <c r="I234" s="27">
        <f t="shared" si="43"/>
        <v>0</v>
      </c>
      <c r="J234">
        <f t="shared" si="44"/>
        <v>0</v>
      </c>
      <c r="K234">
        <f t="shared" si="45"/>
        <v>0</v>
      </c>
      <c r="L234">
        <f t="shared" si="47"/>
        <v>237</v>
      </c>
      <c r="M234">
        <f t="shared" si="46"/>
        <v>0</v>
      </c>
    </row>
    <row r="235" spans="1:13" x14ac:dyDescent="0.3">
      <c r="A235">
        <v>210</v>
      </c>
      <c r="B235">
        <f t="shared" si="38"/>
        <v>0.96128048581132064</v>
      </c>
      <c r="C235">
        <f t="shared" si="36"/>
        <v>238.39756048120751</v>
      </c>
      <c r="D235">
        <f t="shared" si="37"/>
        <v>237</v>
      </c>
      <c r="E235">
        <f t="shared" si="39"/>
        <v>1</v>
      </c>
      <c r="F235" s="27">
        <f t="shared" si="40"/>
        <v>0</v>
      </c>
      <c r="G235" s="27">
        <f t="shared" si="41"/>
        <v>0</v>
      </c>
      <c r="H235" s="27">
        <f t="shared" si="42"/>
        <v>0</v>
      </c>
      <c r="I235" s="27">
        <f t="shared" si="43"/>
        <v>0</v>
      </c>
      <c r="J235">
        <f t="shared" si="44"/>
        <v>0</v>
      </c>
      <c r="K235">
        <f t="shared" si="45"/>
        <v>1</v>
      </c>
      <c r="L235">
        <f t="shared" si="47"/>
        <v>237</v>
      </c>
      <c r="M235">
        <f t="shared" si="46"/>
        <v>0</v>
      </c>
    </row>
    <row r="236" spans="1:13" x14ac:dyDescent="0.3">
      <c r="A236">
        <v>211</v>
      </c>
      <c r="B236">
        <f t="shared" si="38"/>
        <v>0.96295326687368388</v>
      </c>
      <c r="C236">
        <f t="shared" si="36"/>
        <v>238.81241018467361</v>
      </c>
      <c r="D236">
        <f t="shared" si="37"/>
        <v>238</v>
      </c>
      <c r="E236">
        <f t="shared" si="39"/>
        <v>0</v>
      </c>
      <c r="F236" s="27">
        <f t="shared" si="40"/>
        <v>0</v>
      </c>
      <c r="G236" s="27">
        <f t="shared" si="41"/>
        <v>0</v>
      </c>
      <c r="H236" s="27">
        <f t="shared" si="42"/>
        <v>0</v>
      </c>
      <c r="I236" s="27">
        <f t="shared" si="43"/>
        <v>0</v>
      </c>
      <c r="J236">
        <f t="shared" si="44"/>
        <v>0</v>
      </c>
      <c r="K236">
        <f t="shared" si="45"/>
        <v>0</v>
      </c>
      <c r="L236">
        <f t="shared" si="47"/>
        <v>238</v>
      </c>
      <c r="M236">
        <f t="shared" si="46"/>
        <v>0</v>
      </c>
    </row>
    <row r="237" spans="1:13" x14ac:dyDescent="0.3">
      <c r="A237">
        <v>212</v>
      </c>
      <c r="B237">
        <f t="shared" si="38"/>
        <v>0.96458979328981276</v>
      </c>
      <c r="C237">
        <f t="shared" si="36"/>
        <v>239.21826873587355</v>
      </c>
      <c r="D237">
        <f t="shared" si="37"/>
        <v>238</v>
      </c>
      <c r="E237">
        <f t="shared" si="39"/>
        <v>1</v>
      </c>
      <c r="F237" s="27">
        <f t="shared" si="40"/>
        <v>0</v>
      </c>
      <c r="G237" s="27">
        <f t="shared" si="41"/>
        <v>0</v>
      </c>
      <c r="H237" s="27">
        <f t="shared" si="42"/>
        <v>0</v>
      </c>
      <c r="I237" s="27">
        <f t="shared" si="43"/>
        <v>0</v>
      </c>
      <c r="J237">
        <f t="shared" si="44"/>
        <v>0</v>
      </c>
      <c r="K237">
        <f t="shared" si="45"/>
        <v>1</v>
      </c>
      <c r="L237">
        <f t="shared" si="47"/>
        <v>238</v>
      </c>
      <c r="M237">
        <f t="shared" si="46"/>
        <v>0</v>
      </c>
    </row>
    <row r="238" spans="1:13" x14ac:dyDescent="0.3">
      <c r="A238">
        <v>213</v>
      </c>
      <c r="B238">
        <f t="shared" si="38"/>
        <v>0.96619000344541262</v>
      </c>
      <c r="C238">
        <f t="shared" si="36"/>
        <v>239.61512085446233</v>
      </c>
      <c r="D238">
        <f t="shared" si="37"/>
        <v>239</v>
      </c>
      <c r="E238">
        <f t="shared" si="39"/>
        <v>0</v>
      </c>
      <c r="F238" s="27">
        <f t="shared" si="40"/>
        <v>0</v>
      </c>
      <c r="G238" s="27">
        <f t="shared" si="41"/>
        <v>0</v>
      </c>
      <c r="H238" s="27">
        <f t="shared" si="42"/>
        <v>0</v>
      </c>
      <c r="I238" s="27">
        <f t="shared" si="43"/>
        <v>0</v>
      </c>
      <c r="J238">
        <f t="shared" si="44"/>
        <v>0</v>
      </c>
      <c r="K238">
        <f t="shared" si="45"/>
        <v>0</v>
      </c>
      <c r="L238">
        <f t="shared" si="47"/>
        <v>239</v>
      </c>
      <c r="M238">
        <f t="shared" si="46"/>
        <v>0</v>
      </c>
    </row>
    <row r="239" spans="1:13" x14ac:dyDescent="0.3">
      <c r="A239">
        <v>214</v>
      </c>
      <c r="B239">
        <f t="shared" si="38"/>
        <v>0.96775383709347551</v>
      </c>
      <c r="C239">
        <f t="shared" si="36"/>
        <v>240.00295159918193</v>
      </c>
      <c r="D239">
        <f t="shared" si="37"/>
        <v>239</v>
      </c>
      <c r="E239">
        <f t="shared" si="39"/>
        <v>0</v>
      </c>
      <c r="F239" s="27">
        <f t="shared" si="40"/>
        <v>0</v>
      </c>
      <c r="G239" s="27">
        <f t="shared" si="41"/>
        <v>0</v>
      </c>
      <c r="H239" s="27">
        <f t="shared" si="42"/>
        <v>0</v>
      </c>
      <c r="I239" s="27">
        <f t="shared" si="43"/>
        <v>0</v>
      </c>
      <c r="J239">
        <f t="shared" si="44"/>
        <v>0</v>
      </c>
      <c r="K239">
        <f t="shared" si="45"/>
        <v>0</v>
      </c>
      <c r="L239">
        <f t="shared" si="47"/>
        <v>239</v>
      </c>
      <c r="M239">
        <f t="shared" si="46"/>
        <v>0</v>
      </c>
    </row>
    <row r="240" spans="1:13" x14ac:dyDescent="0.3">
      <c r="A240">
        <v>215</v>
      </c>
      <c r="B240">
        <f t="shared" si="38"/>
        <v>0.96928123535654853</v>
      </c>
      <c r="C240">
        <f t="shared" si="36"/>
        <v>240.38174636842405</v>
      </c>
      <c r="D240">
        <f t="shared" si="37"/>
        <v>239</v>
      </c>
      <c r="E240">
        <f t="shared" si="39"/>
        <v>1</v>
      </c>
      <c r="F240" s="27">
        <f t="shared" si="40"/>
        <v>0</v>
      </c>
      <c r="G240" s="27">
        <f t="shared" si="41"/>
        <v>0</v>
      </c>
      <c r="H240" s="27">
        <f t="shared" si="42"/>
        <v>0</v>
      </c>
      <c r="I240" s="27">
        <f t="shared" si="43"/>
        <v>0</v>
      </c>
      <c r="J240">
        <f t="shared" si="44"/>
        <v>0</v>
      </c>
      <c r="K240">
        <f t="shared" si="45"/>
        <v>1</v>
      </c>
      <c r="L240">
        <f t="shared" si="47"/>
        <v>239</v>
      </c>
      <c r="M240">
        <f t="shared" si="46"/>
        <v>0</v>
      </c>
    </row>
    <row r="241" spans="1:13" x14ac:dyDescent="0.3">
      <c r="A241">
        <v>216</v>
      </c>
      <c r="B241">
        <f t="shared" si="38"/>
        <v>0.97077214072895035</v>
      </c>
      <c r="C241">
        <f t="shared" si="36"/>
        <v>240.75149090077969</v>
      </c>
      <c r="D241">
        <f t="shared" si="37"/>
        <v>240</v>
      </c>
      <c r="E241">
        <f t="shared" si="39"/>
        <v>0</v>
      </c>
      <c r="F241" s="27">
        <f t="shared" si="40"/>
        <v>0</v>
      </c>
      <c r="G241" s="27">
        <f t="shared" si="41"/>
        <v>0</v>
      </c>
      <c r="H241" s="27">
        <f t="shared" si="42"/>
        <v>0</v>
      </c>
      <c r="I241" s="27">
        <f t="shared" si="43"/>
        <v>0</v>
      </c>
      <c r="J241">
        <f t="shared" si="44"/>
        <v>0</v>
      </c>
      <c r="K241">
        <f t="shared" si="45"/>
        <v>0</v>
      </c>
      <c r="L241">
        <f t="shared" si="47"/>
        <v>240</v>
      </c>
      <c r="M241">
        <f t="shared" si="46"/>
        <v>0</v>
      </c>
    </row>
    <row r="242" spans="1:13" x14ac:dyDescent="0.3">
      <c r="A242">
        <v>217</v>
      </c>
      <c r="B242">
        <f t="shared" si="38"/>
        <v>0.97222649707893627</v>
      </c>
      <c r="C242">
        <f t="shared" si="36"/>
        <v>241.1121712755762</v>
      </c>
      <c r="D242">
        <f t="shared" si="37"/>
        <v>240</v>
      </c>
      <c r="E242">
        <f t="shared" si="39"/>
        <v>0</v>
      </c>
      <c r="F242" s="27">
        <f t="shared" si="40"/>
        <v>0</v>
      </c>
      <c r="G242" s="27">
        <f t="shared" si="41"/>
        <v>0</v>
      </c>
      <c r="H242" s="27">
        <f t="shared" si="42"/>
        <v>0</v>
      </c>
      <c r="I242" s="27">
        <f t="shared" si="43"/>
        <v>0</v>
      </c>
      <c r="J242">
        <f t="shared" si="44"/>
        <v>0</v>
      </c>
      <c r="K242">
        <f t="shared" si="45"/>
        <v>0</v>
      </c>
      <c r="L242">
        <f t="shared" si="47"/>
        <v>240</v>
      </c>
      <c r="M242">
        <f t="shared" si="46"/>
        <v>0</v>
      </c>
    </row>
    <row r="243" spans="1:13" x14ac:dyDescent="0.3">
      <c r="A243">
        <v>218</v>
      </c>
      <c r="B243">
        <f t="shared" si="38"/>
        <v>0.97364424965081187</v>
      </c>
      <c r="C243">
        <f t="shared" si="36"/>
        <v>241.46377391340135</v>
      </c>
      <c r="D243">
        <f t="shared" si="37"/>
        <v>240</v>
      </c>
      <c r="E243">
        <f t="shared" si="39"/>
        <v>1</v>
      </c>
      <c r="F243" s="27">
        <f t="shared" si="40"/>
        <v>0</v>
      </c>
      <c r="G243" s="27">
        <f t="shared" si="41"/>
        <v>0</v>
      </c>
      <c r="H243" s="27">
        <f t="shared" si="42"/>
        <v>0</v>
      </c>
      <c r="I243" s="27">
        <f t="shared" si="43"/>
        <v>0</v>
      </c>
      <c r="J243">
        <f t="shared" si="44"/>
        <v>0</v>
      </c>
      <c r="K243">
        <f t="shared" si="45"/>
        <v>1</v>
      </c>
      <c r="L243">
        <f t="shared" si="47"/>
        <v>240</v>
      </c>
      <c r="M243">
        <f t="shared" si="46"/>
        <v>0</v>
      </c>
    </row>
    <row r="244" spans="1:13" x14ac:dyDescent="0.3">
      <c r="A244">
        <v>219</v>
      </c>
      <c r="B244">
        <f t="shared" si="38"/>
        <v>0.97502534506699423</v>
      </c>
      <c r="C244">
        <f t="shared" si="36"/>
        <v>241.80628557661456</v>
      </c>
      <c r="D244">
        <f t="shared" si="37"/>
        <v>241</v>
      </c>
      <c r="E244">
        <f t="shared" si="39"/>
        <v>0</v>
      </c>
      <c r="F244" s="27">
        <f t="shared" si="40"/>
        <v>0</v>
      </c>
      <c r="G244" s="27">
        <f t="shared" si="41"/>
        <v>0</v>
      </c>
      <c r="H244" s="27">
        <f t="shared" si="42"/>
        <v>0</v>
      </c>
      <c r="I244" s="27">
        <f t="shared" si="43"/>
        <v>0</v>
      </c>
      <c r="J244">
        <f t="shared" si="44"/>
        <v>0</v>
      </c>
      <c r="K244">
        <f t="shared" si="45"/>
        <v>0</v>
      </c>
      <c r="L244">
        <f t="shared" si="47"/>
        <v>241</v>
      </c>
      <c r="M244">
        <f t="shared" si="46"/>
        <v>0</v>
      </c>
    </row>
    <row r="245" spans="1:13" x14ac:dyDescent="0.3">
      <c r="A245">
        <v>220</v>
      </c>
      <c r="B245">
        <f t="shared" si="38"/>
        <v>0.97636973133002114</v>
      </c>
      <c r="C245">
        <f t="shared" si="36"/>
        <v>242.13969336984525</v>
      </c>
      <c r="D245">
        <f t="shared" si="37"/>
        <v>241</v>
      </c>
      <c r="E245">
        <f t="shared" si="39"/>
        <v>0</v>
      </c>
      <c r="F245" s="27">
        <f t="shared" si="40"/>
        <v>0</v>
      </c>
      <c r="G245" s="27">
        <f t="shared" si="41"/>
        <v>0</v>
      </c>
      <c r="H245" s="27">
        <f t="shared" si="42"/>
        <v>0</v>
      </c>
      <c r="I245" s="27">
        <f t="shared" si="43"/>
        <v>0</v>
      </c>
      <c r="J245">
        <f t="shared" si="44"/>
        <v>0</v>
      </c>
      <c r="K245">
        <f t="shared" si="45"/>
        <v>0</v>
      </c>
      <c r="L245">
        <f t="shared" si="47"/>
        <v>241</v>
      </c>
      <c r="M245">
        <f t="shared" si="46"/>
        <v>0</v>
      </c>
    </row>
    <row r="246" spans="1:13" x14ac:dyDescent="0.3">
      <c r="A246">
        <v>221</v>
      </c>
      <c r="B246">
        <f t="shared" si="38"/>
        <v>0.97767735782451004</v>
      </c>
      <c r="C246">
        <f t="shared" si="36"/>
        <v>242.46398474047848</v>
      </c>
      <c r="D246">
        <f t="shared" si="37"/>
        <v>241</v>
      </c>
      <c r="E246">
        <f t="shared" si="39"/>
        <v>1</v>
      </c>
      <c r="F246" s="27">
        <f t="shared" si="40"/>
        <v>0</v>
      </c>
      <c r="G246" s="27">
        <f t="shared" si="41"/>
        <v>0</v>
      </c>
      <c r="H246" s="27">
        <f t="shared" si="42"/>
        <v>0</v>
      </c>
      <c r="I246" s="27">
        <f t="shared" si="43"/>
        <v>0</v>
      </c>
      <c r="J246">
        <f t="shared" si="44"/>
        <v>0</v>
      </c>
      <c r="K246">
        <f t="shared" si="45"/>
        <v>1</v>
      </c>
      <c r="L246">
        <f t="shared" si="47"/>
        <v>241</v>
      </c>
      <c r="M246">
        <f t="shared" si="46"/>
        <v>0</v>
      </c>
    </row>
    <row r="247" spans="1:13" x14ac:dyDescent="0.3">
      <c r="A247">
        <v>222</v>
      </c>
      <c r="B247">
        <f t="shared" si="38"/>
        <v>0.9789481753190622</v>
      </c>
      <c r="C247">
        <f t="shared" si="36"/>
        <v>242.77914747912743</v>
      </c>
      <c r="D247">
        <f t="shared" si="37"/>
        <v>242</v>
      </c>
      <c r="E247">
        <f t="shared" si="39"/>
        <v>0</v>
      </c>
      <c r="F247" s="27">
        <f t="shared" si="40"/>
        <v>0</v>
      </c>
      <c r="G247" s="27">
        <f t="shared" si="41"/>
        <v>0</v>
      </c>
      <c r="H247" s="27">
        <f t="shared" si="42"/>
        <v>0</v>
      </c>
      <c r="I247" s="27">
        <f t="shared" si="43"/>
        <v>0</v>
      </c>
      <c r="J247">
        <f t="shared" si="44"/>
        <v>0</v>
      </c>
      <c r="K247">
        <f t="shared" si="45"/>
        <v>0</v>
      </c>
      <c r="L247">
        <f t="shared" si="47"/>
        <v>242</v>
      </c>
      <c r="M247">
        <f t="shared" si="46"/>
        <v>0</v>
      </c>
    </row>
    <row r="248" spans="1:13" x14ac:dyDescent="0.3">
      <c r="A248">
        <v>223</v>
      </c>
      <c r="B248">
        <f t="shared" si="38"/>
        <v>0.98018213596811743</v>
      </c>
      <c r="C248">
        <f t="shared" si="36"/>
        <v>243.08516972009312</v>
      </c>
      <c r="D248">
        <f t="shared" si="37"/>
        <v>242</v>
      </c>
      <c r="E248">
        <f t="shared" si="39"/>
        <v>0</v>
      </c>
      <c r="F248" s="27">
        <f t="shared" si="40"/>
        <v>0</v>
      </c>
      <c r="G248" s="27">
        <f t="shared" si="41"/>
        <v>0</v>
      </c>
      <c r="H248" s="27">
        <f t="shared" si="42"/>
        <v>0</v>
      </c>
      <c r="I248" s="27">
        <f t="shared" si="43"/>
        <v>0</v>
      </c>
      <c r="J248">
        <f t="shared" si="44"/>
        <v>0</v>
      </c>
      <c r="K248">
        <f t="shared" si="45"/>
        <v>0</v>
      </c>
      <c r="L248">
        <f t="shared" si="47"/>
        <v>242</v>
      </c>
      <c r="M248">
        <f t="shared" si="46"/>
        <v>0</v>
      </c>
    </row>
    <row r="249" spans="1:13" x14ac:dyDescent="0.3">
      <c r="A249">
        <v>224</v>
      </c>
      <c r="B249">
        <f t="shared" si="38"/>
        <v>0.98137919331375456</v>
      </c>
      <c r="C249">
        <f t="shared" si="36"/>
        <v>243.38203994181114</v>
      </c>
      <c r="D249">
        <f t="shared" si="37"/>
        <v>242</v>
      </c>
      <c r="E249">
        <f t="shared" si="39"/>
        <v>1</v>
      </c>
      <c r="F249" s="27">
        <f t="shared" si="40"/>
        <v>0</v>
      </c>
      <c r="G249" s="27">
        <f t="shared" si="41"/>
        <v>0</v>
      </c>
      <c r="H249" s="27">
        <f t="shared" si="42"/>
        <v>0</v>
      </c>
      <c r="I249" s="27">
        <f t="shared" si="43"/>
        <v>0</v>
      </c>
      <c r="J249">
        <f t="shared" si="44"/>
        <v>0</v>
      </c>
      <c r="K249">
        <f t="shared" si="45"/>
        <v>1</v>
      </c>
      <c r="L249">
        <f t="shared" si="47"/>
        <v>242</v>
      </c>
      <c r="M249">
        <f t="shared" si="46"/>
        <v>0</v>
      </c>
    </row>
    <row r="250" spans="1:13" x14ac:dyDescent="0.3">
      <c r="A250">
        <v>225</v>
      </c>
      <c r="B250">
        <f t="shared" si="38"/>
        <v>0.98253930228744124</v>
      </c>
      <c r="C250">
        <f t="shared" si="36"/>
        <v>243.66974696728542</v>
      </c>
      <c r="D250">
        <f t="shared" si="37"/>
        <v>243</v>
      </c>
      <c r="E250">
        <f t="shared" si="39"/>
        <v>0</v>
      </c>
      <c r="F250" s="27">
        <f t="shared" si="40"/>
        <v>0</v>
      </c>
      <c r="G250" s="27">
        <f t="shared" si="41"/>
        <v>0</v>
      </c>
      <c r="H250" s="27">
        <f t="shared" si="42"/>
        <v>0</v>
      </c>
      <c r="I250" s="27">
        <f t="shared" si="43"/>
        <v>0</v>
      </c>
      <c r="J250">
        <f t="shared" si="44"/>
        <v>0</v>
      </c>
      <c r="K250">
        <f t="shared" si="45"/>
        <v>0</v>
      </c>
      <c r="L250">
        <f t="shared" si="47"/>
        <v>243</v>
      </c>
      <c r="M250">
        <f t="shared" si="46"/>
        <v>0</v>
      </c>
    </row>
    <row r="251" spans="1:13" x14ac:dyDescent="0.3">
      <c r="A251">
        <v>226</v>
      </c>
      <c r="B251">
        <f t="shared" si="38"/>
        <v>0.98366241921173025</v>
      </c>
      <c r="C251">
        <f t="shared" si="36"/>
        <v>243.94827996450911</v>
      </c>
      <c r="D251">
        <f t="shared" si="37"/>
        <v>243</v>
      </c>
      <c r="E251">
        <f t="shared" si="39"/>
        <v>0</v>
      </c>
      <c r="F251" s="27">
        <f t="shared" si="40"/>
        <v>0</v>
      </c>
      <c r="G251" s="27">
        <f t="shared" si="41"/>
        <v>0</v>
      </c>
      <c r="H251" s="27">
        <f t="shared" si="42"/>
        <v>0</v>
      </c>
      <c r="I251" s="27">
        <f t="shared" si="43"/>
        <v>0</v>
      </c>
      <c r="J251">
        <f t="shared" si="44"/>
        <v>0</v>
      </c>
      <c r="K251">
        <f t="shared" si="45"/>
        <v>0</v>
      </c>
      <c r="L251">
        <f t="shared" si="47"/>
        <v>243</v>
      </c>
      <c r="M251">
        <f t="shared" si="46"/>
        <v>0</v>
      </c>
    </row>
    <row r="252" spans="1:13" x14ac:dyDescent="0.3">
      <c r="A252">
        <v>227</v>
      </c>
      <c r="B252">
        <f t="shared" si="38"/>
        <v>0.98474850180190421</v>
      </c>
      <c r="C252">
        <f t="shared" si="36"/>
        <v>244.21762844687225</v>
      </c>
      <c r="D252">
        <f t="shared" si="37"/>
        <v>243</v>
      </c>
      <c r="E252">
        <f t="shared" si="39"/>
        <v>0</v>
      </c>
      <c r="F252" s="27">
        <f t="shared" si="40"/>
        <v>0</v>
      </c>
      <c r="G252" s="27">
        <f t="shared" si="41"/>
        <v>0</v>
      </c>
      <c r="H252" s="27">
        <f t="shared" si="42"/>
        <v>0</v>
      </c>
      <c r="I252" s="27">
        <f t="shared" si="43"/>
        <v>0</v>
      </c>
      <c r="J252">
        <f t="shared" si="44"/>
        <v>0</v>
      </c>
      <c r="K252">
        <f t="shared" si="45"/>
        <v>0</v>
      </c>
      <c r="L252">
        <f t="shared" si="47"/>
        <v>243</v>
      </c>
      <c r="M252">
        <f t="shared" si="46"/>
        <v>0</v>
      </c>
    </row>
    <row r="253" spans="1:13" x14ac:dyDescent="0.3">
      <c r="A253">
        <v>228</v>
      </c>
      <c r="B253">
        <f t="shared" si="38"/>
        <v>0.98579750916756737</v>
      </c>
      <c r="C253">
        <f t="shared" si="36"/>
        <v>244.4777822735567</v>
      </c>
      <c r="D253">
        <f t="shared" si="37"/>
        <v>243</v>
      </c>
      <c r="E253">
        <f t="shared" si="39"/>
        <v>1</v>
      </c>
      <c r="F253" s="27">
        <f t="shared" si="40"/>
        <v>0</v>
      </c>
      <c r="G253" s="27">
        <f t="shared" si="41"/>
        <v>0</v>
      </c>
      <c r="H253" s="27">
        <f t="shared" si="42"/>
        <v>0</v>
      </c>
      <c r="I253" s="27">
        <f t="shared" si="43"/>
        <v>0</v>
      </c>
      <c r="J253">
        <f t="shared" si="44"/>
        <v>0</v>
      </c>
      <c r="K253">
        <f t="shared" si="45"/>
        <v>1</v>
      </c>
      <c r="L253">
        <f t="shared" si="47"/>
        <v>243</v>
      </c>
      <c r="M253">
        <f t="shared" si="46"/>
        <v>0</v>
      </c>
    </row>
    <row r="254" spans="1:13" x14ac:dyDescent="0.3">
      <c r="A254">
        <v>229</v>
      </c>
      <c r="B254">
        <f t="shared" si="38"/>
        <v>0.98680940181418542</v>
      </c>
      <c r="C254">
        <f t="shared" si="36"/>
        <v>244.72873164991799</v>
      </c>
      <c r="D254">
        <f t="shared" si="37"/>
        <v>244</v>
      </c>
      <c r="E254">
        <f t="shared" si="39"/>
        <v>0</v>
      </c>
      <c r="F254" s="27">
        <f t="shared" si="40"/>
        <v>0</v>
      </c>
      <c r="G254" s="27">
        <f t="shared" si="41"/>
        <v>0</v>
      </c>
      <c r="H254" s="27">
        <f t="shared" si="42"/>
        <v>0</v>
      </c>
      <c r="I254" s="27">
        <f t="shared" si="43"/>
        <v>0</v>
      </c>
      <c r="J254">
        <f t="shared" si="44"/>
        <v>0</v>
      </c>
      <c r="K254">
        <f t="shared" si="45"/>
        <v>0</v>
      </c>
      <c r="L254">
        <f t="shared" si="47"/>
        <v>244</v>
      </c>
      <c r="M254">
        <f t="shared" si="46"/>
        <v>0</v>
      </c>
    </row>
    <row r="255" spans="1:13" x14ac:dyDescent="0.3">
      <c r="A255">
        <v>230</v>
      </c>
      <c r="B255">
        <f t="shared" si="38"/>
        <v>0.98778414164457218</v>
      </c>
      <c r="C255">
        <f t="shared" si="36"/>
        <v>244.97046712785391</v>
      </c>
      <c r="D255">
        <f t="shared" si="37"/>
        <v>244</v>
      </c>
      <c r="E255">
        <f t="shared" si="39"/>
        <v>0</v>
      </c>
      <c r="F255" s="27">
        <f t="shared" si="40"/>
        <v>0</v>
      </c>
      <c r="G255" s="27">
        <f t="shared" si="41"/>
        <v>0</v>
      </c>
      <c r="H255" s="27">
        <f t="shared" si="42"/>
        <v>0</v>
      </c>
      <c r="I255" s="27">
        <f t="shared" si="43"/>
        <v>0</v>
      </c>
      <c r="J255">
        <f t="shared" si="44"/>
        <v>0</v>
      </c>
      <c r="K255">
        <f t="shared" si="45"/>
        <v>0</v>
      </c>
      <c r="L255">
        <f t="shared" si="47"/>
        <v>244</v>
      </c>
      <c r="M255">
        <f t="shared" si="46"/>
        <v>0</v>
      </c>
    </row>
    <row r="256" spans="1:13" x14ac:dyDescent="0.3">
      <c r="A256">
        <v>231</v>
      </c>
      <c r="B256">
        <f t="shared" si="38"/>
        <v>0.98872169196032378</v>
      </c>
      <c r="C256">
        <f t="shared" si="36"/>
        <v>245.20297960616028</v>
      </c>
      <c r="D256">
        <f t="shared" si="37"/>
        <v>244</v>
      </c>
      <c r="E256">
        <f t="shared" si="39"/>
        <v>0</v>
      </c>
      <c r="F256" s="27">
        <f t="shared" si="40"/>
        <v>0</v>
      </c>
      <c r="G256" s="27">
        <f t="shared" si="41"/>
        <v>0</v>
      </c>
      <c r="H256" s="27">
        <f t="shared" si="42"/>
        <v>0</v>
      </c>
      <c r="I256" s="27">
        <f t="shared" si="43"/>
        <v>0</v>
      </c>
      <c r="J256">
        <f t="shared" si="44"/>
        <v>0</v>
      </c>
      <c r="K256">
        <f t="shared" si="45"/>
        <v>0</v>
      </c>
      <c r="L256">
        <f t="shared" si="47"/>
        <v>244</v>
      </c>
      <c r="M256">
        <f t="shared" si="46"/>
        <v>0</v>
      </c>
    </row>
    <row r="257" spans="1:13" x14ac:dyDescent="0.3">
      <c r="A257">
        <v>232</v>
      </c>
      <c r="B257">
        <f t="shared" si="38"/>
        <v>0.98962201746320089</v>
      </c>
      <c r="C257">
        <f t="shared" si="36"/>
        <v>245.42626033087382</v>
      </c>
      <c r="D257">
        <f t="shared" si="37"/>
        <v>244</v>
      </c>
      <c r="E257">
        <f t="shared" si="39"/>
        <v>1</v>
      </c>
      <c r="F257" s="27">
        <f t="shared" si="40"/>
        <v>0</v>
      </c>
      <c r="G257" s="27">
        <f t="shared" si="41"/>
        <v>0</v>
      </c>
      <c r="H257" s="27">
        <f t="shared" si="42"/>
        <v>0</v>
      </c>
      <c r="I257" s="27">
        <f t="shared" si="43"/>
        <v>0</v>
      </c>
      <c r="J257">
        <f t="shared" si="44"/>
        <v>0</v>
      </c>
      <c r="K257">
        <f t="shared" si="45"/>
        <v>1</v>
      </c>
      <c r="L257">
        <f t="shared" si="47"/>
        <v>244</v>
      </c>
      <c r="M257">
        <f t="shared" si="46"/>
        <v>0</v>
      </c>
    </row>
    <row r="258" spans="1:13" x14ac:dyDescent="0.3">
      <c r="A258">
        <v>233</v>
      </c>
      <c r="B258">
        <f t="shared" si="38"/>
        <v>0.99048508425645709</v>
      </c>
      <c r="C258">
        <f t="shared" si="36"/>
        <v>245.64030089560137</v>
      </c>
      <c r="D258">
        <f t="shared" si="37"/>
        <v>245</v>
      </c>
      <c r="E258">
        <f t="shared" si="39"/>
        <v>0</v>
      </c>
      <c r="F258" s="27">
        <f t="shared" si="40"/>
        <v>0</v>
      </c>
      <c r="G258" s="27">
        <f t="shared" si="41"/>
        <v>0</v>
      </c>
      <c r="H258" s="27">
        <f t="shared" si="42"/>
        <v>0</v>
      </c>
      <c r="I258" s="27">
        <f t="shared" si="43"/>
        <v>0</v>
      </c>
      <c r="J258">
        <f t="shared" si="44"/>
        <v>0</v>
      </c>
      <c r="K258">
        <f t="shared" si="45"/>
        <v>0</v>
      </c>
      <c r="L258">
        <f t="shared" si="47"/>
        <v>245</v>
      </c>
      <c r="M258">
        <f t="shared" si="46"/>
        <v>0</v>
      </c>
    </row>
    <row r="259" spans="1:13" x14ac:dyDescent="0.3">
      <c r="A259">
        <v>234</v>
      </c>
      <c r="B259">
        <f t="shared" si="38"/>
        <v>0.99131085984611544</v>
      </c>
      <c r="C259">
        <f t="shared" si="36"/>
        <v>245.84509324183662</v>
      </c>
      <c r="D259">
        <f t="shared" si="37"/>
        <v>245</v>
      </c>
      <c r="E259">
        <f t="shared" si="39"/>
        <v>0</v>
      </c>
      <c r="F259" s="27">
        <f t="shared" si="40"/>
        <v>0</v>
      </c>
      <c r="G259" s="27">
        <f t="shared" si="41"/>
        <v>0</v>
      </c>
      <c r="H259" s="27">
        <f t="shared" si="42"/>
        <v>0</v>
      </c>
      <c r="I259" s="27">
        <f t="shared" si="43"/>
        <v>0</v>
      </c>
      <c r="J259">
        <f t="shared" si="44"/>
        <v>0</v>
      </c>
      <c r="K259">
        <f t="shared" si="45"/>
        <v>0</v>
      </c>
      <c r="L259">
        <f t="shared" si="47"/>
        <v>245</v>
      </c>
      <c r="M259">
        <f t="shared" si="46"/>
        <v>0</v>
      </c>
    </row>
    <row r="260" spans="1:13" x14ac:dyDescent="0.3">
      <c r="A260">
        <v>235</v>
      </c>
      <c r="B260">
        <f t="shared" si="38"/>
        <v>0.9920993131421918</v>
      </c>
      <c r="C260">
        <f t="shared" si="36"/>
        <v>246.04062965926357</v>
      </c>
      <c r="D260">
        <f t="shared" si="37"/>
        <v>245</v>
      </c>
      <c r="E260">
        <f t="shared" si="39"/>
        <v>0</v>
      </c>
      <c r="F260" s="27">
        <f t="shared" si="40"/>
        <v>0</v>
      </c>
      <c r="G260" s="27">
        <f t="shared" si="41"/>
        <v>0</v>
      </c>
      <c r="H260" s="27">
        <f t="shared" si="42"/>
        <v>0</v>
      </c>
      <c r="I260" s="27">
        <f t="shared" si="43"/>
        <v>0</v>
      </c>
      <c r="J260">
        <f t="shared" si="44"/>
        <v>0</v>
      </c>
      <c r="K260">
        <f t="shared" si="45"/>
        <v>0</v>
      </c>
      <c r="L260">
        <f t="shared" si="47"/>
        <v>245</v>
      </c>
      <c r="M260">
        <f t="shared" si="46"/>
        <v>0</v>
      </c>
    </row>
    <row r="261" spans="1:13" x14ac:dyDescent="0.3">
      <c r="A261">
        <v>236</v>
      </c>
      <c r="B261">
        <f t="shared" si="38"/>
        <v>0.9928504144598651</v>
      </c>
      <c r="C261">
        <f t="shared" si="36"/>
        <v>246.22690278604654</v>
      </c>
      <c r="D261">
        <f t="shared" si="37"/>
        <v>245</v>
      </c>
      <c r="E261">
        <f t="shared" si="39"/>
        <v>0</v>
      </c>
      <c r="F261" s="27">
        <f t="shared" si="40"/>
        <v>0</v>
      </c>
      <c r="G261" s="27">
        <f t="shared" si="41"/>
        <v>0</v>
      </c>
      <c r="H261" s="27">
        <f t="shared" si="42"/>
        <v>0</v>
      </c>
      <c r="I261" s="27">
        <f t="shared" si="43"/>
        <v>0</v>
      </c>
      <c r="J261">
        <f t="shared" si="44"/>
        <v>0</v>
      </c>
      <c r="K261">
        <f t="shared" si="45"/>
        <v>0</v>
      </c>
      <c r="L261">
        <f t="shared" si="47"/>
        <v>245</v>
      </c>
      <c r="M261">
        <f t="shared" si="46"/>
        <v>0</v>
      </c>
    </row>
    <row r="262" spans="1:13" x14ac:dyDescent="0.3">
      <c r="A262">
        <v>237</v>
      </c>
      <c r="B262">
        <f t="shared" si="38"/>
        <v>0.9935641355205953</v>
      </c>
      <c r="C262">
        <f t="shared" si="36"/>
        <v>246.40390560910762</v>
      </c>
      <c r="D262">
        <f t="shared" si="37"/>
        <v>245</v>
      </c>
      <c r="E262">
        <f t="shared" si="39"/>
        <v>1</v>
      </c>
      <c r="F262" s="27">
        <f t="shared" si="40"/>
        <v>0</v>
      </c>
      <c r="G262" s="27">
        <f t="shared" si="41"/>
        <v>0</v>
      </c>
      <c r="H262" s="27">
        <f t="shared" si="42"/>
        <v>0</v>
      </c>
      <c r="I262" s="27">
        <f t="shared" si="43"/>
        <v>0</v>
      </c>
      <c r="J262">
        <f t="shared" si="44"/>
        <v>0</v>
      </c>
      <c r="K262">
        <f t="shared" si="45"/>
        <v>1</v>
      </c>
      <c r="L262">
        <f t="shared" si="47"/>
        <v>245</v>
      </c>
      <c r="M262">
        <f t="shared" si="46"/>
        <v>0</v>
      </c>
    </row>
    <row r="263" spans="1:13" x14ac:dyDescent="0.3">
      <c r="A263">
        <v>238</v>
      </c>
      <c r="B263">
        <f t="shared" si="38"/>
        <v>0.9942404494531879</v>
      </c>
      <c r="C263">
        <f t="shared" si="36"/>
        <v>246.57163146439061</v>
      </c>
      <c r="D263">
        <f t="shared" si="37"/>
        <v>246</v>
      </c>
      <c r="E263">
        <f t="shared" si="39"/>
        <v>0</v>
      </c>
      <c r="F263" s="27">
        <f t="shared" si="40"/>
        <v>0</v>
      </c>
      <c r="G263" s="27">
        <f t="shared" si="41"/>
        <v>0</v>
      </c>
      <c r="H263" s="27">
        <f t="shared" si="42"/>
        <v>0</v>
      </c>
      <c r="I263" s="27">
        <f t="shared" si="43"/>
        <v>0</v>
      </c>
      <c r="J263">
        <f t="shared" si="44"/>
        <v>0</v>
      </c>
      <c r="K263">
        <f t="shared" si="45"/>
        <v>0</v>
      </c>
      <c r="L263">
        <f t="shared" si="47"/>
        <v>246</v>
      </c>
      <c r="M263">
        <f t="shared" si="46"/>
        <v>0</v>
      </c>
    </row>
    <row r="264" spans="1:13" x14ac:dyDescent="0.3">
      <c r="A264">
        <v>239</v>
      </c>
      <c r="B264">
        <f t="shared" si="38"/>
        <v>0.99487933079480562</v>
      </c>
      <c r="C264">
        <f t="shared" si="36"/>
        <v>246.73007403711179</v>
      </c>
      <c r="D264">
        <f t="shared" si="37"/>
        <v>246</v>
      </c>
      <c r="E264">
        <f t="shared" si="39"/>
        <v>0</v>
      </c>
      <c r="F264" s="27">
        <f t="shared" si="40"/>
        <v>0</v>
      </c>
      <c r="G264" s="27">
        <f t="shared" si="41"/>
        <v>0</v>
      </c>
      <c r="H264" s="27">
        <f t="shared" si="42"/>
        <v>0</v>
      </c>
      <c r="I264" s="27">
        <f t="shared" si="43"/>
        <v>0</v>
      </c>
      <c r="J264">
        <f t="shared" si="44"/>
        <v>0</v>
      </c>
      <c r="K264">
        <f t="shared" si="45"/>
        <v>0</v>
      </c>
      <c r="L264">
        <f t="shared" si="47"/>
        <v>246</v>
      </c>
      <c r="M264">
        <f t="shared" si="46"/>
        <v>0</v>
      </c>
    </row>
    <row r="265" spans="1:13" x14ac:dyDescent="0.3">
      <c r="A265">
        <v>240</v>
      </c>
      <c r="B265">
        <f t="shared" si="38"/>
        <v>0.99548075549192694</v>
      </c>
      <c r="C265">
        <f t="shared" si="36"/>
        <v>246.87922736199789</v>
      </c>
      <c r="D265">
        <f t="shared" si="37"/>
        <v>246</v>
      </c>
      <c r="E265">
        <f t="shared" si="39"/>
        <v>0</v>
      </c>
      <c r="F265" s="27">
        <f t="shared" si="40"/>
        <v>0</v>
      </c>
      <c r="G265" s="27">
        <f t="shared" si="41"/>
        <v>0</v>
      </c>
      <c r="H265" s="27">
        <f t="shared" si="42"/>
        <v>0</v>
      </c>
      <c r="I265" s="27">
        <f t="shared" si="43"/>
        <v>0</v>
      </c>
      <c r="J265">
        <f t="shared" si="44"/>
        <v>0</v>
      </c>
      <c r="K265">
        <f t="shared" si="45"/>
        <v>0</v>
      </c>
      <c r="L265">
        <f t="shared" si="47"/>
        <v>246</v>
      </c>
      <c r="M265">
        <f t="shared" si="46"/>
        <v>0</v>
      </c>
    </row>
    <row r="266" spans="1:13" x14ac:dyDescent="0.3">
      <c r="A266">
        <v>241</v>
      </c>
      <c r="B266">
        <f t="shared" si="38"/>
        <v>0.99604470090125197</v>
      </c>
      <c r="C266">
        <f t="shared" si="36"/>
        <v>247.01908582351049</v>
      </c>
      <c r="D266">
        <f t="shared" si="37"/>
        <v>246</v>
      </c>
      <c r="E266">
        <f t="shared" si="39"/>
        <v>0</v>
      </c>
      <c r="F266" s="27">
        <f t="shared" si="40"/>
        <v>0</v>
      </c>
      <c r="G266" s="27">
        <f t="shared" si="41"/>
        <v>0</v>
      </c>
      <c r="H266" s="27">
        <f t="shared" si="42"/>
        <v>0</v>
      </c>
      <c r="I266" s="27">
        <f t="shared" si="43"/>
        <v>0</v>
      </c>
      <c r="J266">
        <f t="shared" si="44"/>
        <v>0</v>
      </c>
      <c r="K266">
        <f t="shared" si="45"/>
        <v>0</v>
      </c>
      <c r="L266">
        <f t="shared" si="47"/>
        <v>246</v>
      </c>
      <c r="M266">
        <f t="shared" si="46"/>
        <v>0</v>
      </c>
    </row>
    <row r="267" spans="1:13" x14ac:dyDescent="0.3">
      <c r="A267">
        <v>242</v>
      </c>
      <c r="B267">
        <f t="shared" si="38"/>
        <v>0.99657114579055484</v>
      </c>
      <c r="C267">
        <f t="shared" si="36"/>
        <v>247.1496441560576</v>
      </c>
      <c r="D267">
        <f t="shared" si="37"/>
        <v>246</v>
      </c>
      <c r="E267">
        <f t="shared" si="39"/>
        <v>0</v>
      </c>
      <c r="F267" s="27">
        <f t="shared" si="40"/>
        <v>0</v>
      </c>
      <c r="G267" s="27">
        <f t="shared" si="41"/>
        <v>0</v>
      </c>
      <c r="H267" s="27">
        <f t="shared" si="42"/>
        <v>0</v>
      </c>
      <c r="I267" s="27">
        <f t="shared" si="43"/>
        <v>0</v>
      </c>
      <c r="J267">
        <f t="shared" si="44"/>
        <v>0</v>
      </c>
      <c r="K267">
        <f t="shared" si="45"/>
        <v>0</v>
      </c>
      <c r="L267">
        <f t="shared" si="47"/>
        <v>246</v>
      </c>
      <c r="M267">
        <f t="shared" si="46"/>
        <v>0</v>
      </c>
    </row>
    <row r="268" spans="1:13" x14ac:dyDescent="0.3">
      <c r="A268">
        <v>243</v>
      </c>
      <c r="B268">
        <f t="shared" si="38"/>
        <v>0.99706007033948296</v>
      </c>
      <c r="C268">
        <f t="shared" si="36"/>
        <v>247.27089744419177</v>
      </c>
      <c r="D268">
        <f t="shared" si="37"/>
        <v>246</v>
      </c>
      <c r="E268">
        <f t="shared" si="39"/>
        <v>0</v>
      </c>
      <c r="F268" s="27">
        <f t="shared" si="40"/>
        <v>0</v>
      </c>
      <c r="G268" s="27">
        <f t="shared" si="41"/>
        <v>0</v>
      </c>
      <c r="H268" s="27">
        <f t="shared" si="42"/>
        <v>0</v>
      </c>
      <c r="I268" s="27">
        <f t="shared" si="43"/>
        <v>0</v>
      </c>
      <c r="J268">
        <f t="shared" si="44"/>
        <v>0</v>
      </c>
      <c r="K268">
        <f t="shared" si="45"/>
        <v>0</v>
      </c>
      <c r="L268">
        <f t="shared" si="47"/>
        <v>246</v>
      </c>
      <c r="M268">
        <f t="shared" si="46"/>
        <v>0</v>
      </c>
    </row>
    <row r="269" spans="1:13" x14ac:dyDescent="0.3">
      <c r="A269">
        <v>244</v>
      </c>
      <c r="B269">
        <f t="shared" si="38"/>
        <v>0.99751145614030345</v>
      </c>
      <c r="C269">
        <f t="shared" si="36"/>
        <v>247.38284112279527</v>
      </c>
      <c r="D269">
        <f t="shared" si="37"/>
        <v>246</v>
      </c>
      <c r="E269">
        <f t="shared" si="39"/>
        <v>0</v>
      </c>
      <c r="F269" s="27">
        <f t="shared" si="40"/>
        <v>0</v>
      </c>
      <c r="G269" s="27">
        <f t="shared" si="41"/>
        <v>0</v>
      </c>
      <c r="H269" s="27">
        <f t="shared" si="42"/>
        <v>0</v>
      </c>
      <c r="I269" s="27">
        <f t="shared" si="43"/>
        <v>0</v>
      </c>
      <c r="J269">
        <f t="shared" si="44"/>
        <v>0</v>
      </c>
      <c r="K269">
        <f t="shared" si="45"/>
        <v>0</v>
      </c>
      <c r="L269">
        <f t="shared" si="47"/>
        <v>246</v>
      </c>
      <c r="M269">
        <f t="shared" si="46"/>
        <v>0</v>
      </c>
    </row>
    <row r="270" spans="1:13" x14ac:dyDescent="0.3">
      <c r="A270">
        <v>245</v>
      </c>
      <c r="B270">
        <f t="shared" si="38"/>
        <v>0.997925286198596</v>
      </c>
      <c r="C270">
        <f t="shared" si="36"/>
        <v>247.48547097725179</v>
      </c>
      <c r="D270">
        <f t="shared" si="37"/>
        <v>246</v>
      </c>
      <c r="E270">
        <f t="shared" si="39"/>
        <v>1</v>
      </c>
      <c r="F270" s="27">
        <f t="shared" si="40"/>
        <v>0</v>
      </c>
      <c r="G270" s="27">
        <f t="shared" si="41"/>
        <v>0</v>
      </c>
      <c r="H270" s="27">
        <f t="shared" si="42"/>
        <v>0</v>
      </c>
      <c r="I270" s="27">
        <f t="shared" si="43"/>
        <v>0</v>
      </c>
      <c r="J270">
        <f t="shared" si="44"/>
        <v>0</v>
      </c>
      <c r="K270">
        <f t="shared" si="45"/>
        <v>1</v>
      </c>
      <c r="L270">
        <f t="shared" si="47"/>
        <v>246</v>
      </c>
      <c r="M270">
        <f t="shared" si="46"/>
        <v>0</v>
      </c>
    </row>
    <row r="271" spans="1:13" x14ac:dyDescent="0.3">
      <c r="A271">
        <v>246</v>
      </c>
      <c r="B271">
        <f t="shared" si="38"/>
        <v>0.99830154493389289</v>
      </c>
      <c r="C271">
        <f t="shared" si="36"/>
        <v>247.57878314360545</v>
      </c>
      <c r="D271">
        <f t="shared" si="37"/>
        <v>247</v>
      </c>
      <c r="E271">
        <f t="shared" si="39"/>
        <v>0</v>
      </c>
      <c r="F271" s="27">
        <f t="shared" si="40"/>
        <v>0</v>
      </c>
      <c r="G271" s="27">
        <f t="shared" si="41"/>
        <v>0</v>
      </c>
      <c r="H271" s="27">
        <f t="shared" si="42"/>
        <v>0</v>
      </c>
      <c r="I271" s="27">
        <f t="shared" si="43"/>
        <v>0</v>
      </c>
      <c r="J271">
        <f t="shared" si="44"/>
        <v>0</v>
      </c>
      <c r="K271">
        <f t="shared" si="45"/>
        <v>0</v>
      </c>
      <c r="L271">
        <f t="shared" si="47"/>
        <v>247</v>
      </c>
      <c r="M271">
        <f t="shared" si="46"/>
        <v>0</v>
      </c>
    </row>
    <row r="272" spans="1:13" x14ac:dyDescent="0.3">
      <c r="A272">
        <v>247</v>
      </c>
      <c r="B272">
        <f t="shared" si="38"/>
        <v>0.99864021818026527</v>
      </c>
      <c r="C272">
        <f t="shared" si="36"/>
        <v>247.66277410870578</v>
      </c>
      <c r="D272">
        <f t="shared" si="37"/>
        <v>247</v>
      </c>
      <c r="E272">
        <f t="shared" si="39"/>
        <v>0</v>
      </c>
      <c r="F272" s="27">
        <f t="shared" si="40"/>
        <v>0</v>
      </c>
      <c r="G272" s="27">
        <f t="shared" si="41"/>
        <v>0</v>
      </c>
      <c r="H272" s="27">
        <f t="shared" si="42"/>
        <v>0</v>
      </c>
      <c r="I272" s="27">
        <f t="shared" si="43"/>
        <v>0</v>
      </c>
      <c r="J272">
        <f t="shared" si="44"/>
        <v>0</v>
      </c>
      <c r="K272">
        <f t="shared" si="45"/>
        <v>0</v>
      </c>
      <c r="L272">
        <f t="shared" si="47"/>
        <v>247</v>
      </c>
      <c r="M272">
        <f t="shared" si="46"/>
        <v>0</v>
      </c>
    </row>
    <row r="273" spans="1:13" x14ac:dyDescent="0.3">
      <c r="A273">
        <v>248</v>
      </c>
      <c r="B273">
        <f t="shared" si="38"/>
        <v>0.99894129318685687</v>
      </c>
      <c r="C273">
        <f t="shared" si="36"/>
        <v>247.73744071034051</v>
      </c>
      <c r="D273">
        <f t="shared" si="37"/>
        <v>247</v>
      </c>
      <c r="E273">
        <f t="shared" si="39"/>
        <v>0</v>
      </c>
      <c r="F273" s="27">
        <f t="shared" si="40"/>
        <v>0</v>
      </c>
      <c r="G273" s="27">
        <f t="shared" si="41"/>
        <v>0</v>
      </c>
      <c r="H273" s="27">
        <f t="shared" si="42"/>
        <v>0</v>
      </c>
      <c r="I273" s="27">
        <f t="shared" si="43"/>
        <v>0</v>
      </c>
      <c r="J273">
        <f t="shared" si="44"/>
        <v>0</v>
      </c>
      <c r="K273">
        <f t="shared" si="45"/>
        <v>0</v>
      </c>
      <c r="L273">
        <f t="shared" si="47"/>
        <v>247</v>
      </c>
      <c r="M273">
        <f t="shared" si="46"/>
        <v>0</v>
      </c>
    </row>
    <row r="274" spans="1:13" x14ac:dyDescent="0.3">
      <c r="A274">
        <v>249</v>
      </c>
      <c r="B274">
        <f t="shared" si="38"/>
        <v>0.99920475861836389</v>
      </c>
      <c r="C274">
        <f t="shared" si="36"/>
        <v>247.80278013735423</v>
      </c>
      <c r="D274">
        <f t="shared" si="37"/>
        <v>247</v>
      </c>
      <c r="E274">
        <f t="shared" si="39"/>
        <v>0</v>
      </c>
      <c r="F274" s="27">
        <f t="shared" si="40"/>
        <v>0</v>
      </c>
      <c r="G274" s="27">
        <f t="shared" si="41"/>
        <v>0</v>
      </c>
      <c r="H274" s="27">
        <f t="shared" si="42"/>
        <v>0</v>
      </c>
      <c r="I274" s="27">
        <f t="shared" si="43"/>
        <v>0</v>
      </c>
      <c r="J274">
        <f t="shared" si="44"/>
        <v>0</v>
      </c>
      <c r="K274">
        <f t="shared" si="45"/>
        <v>0</v>
      </c>
      <c r="L274">
        <f t="shared" si="47"/>
        <v>247</v>
      </c>
      <c r="M274">
        <f t="shared" si="46"/>
        <v>0</v>
      </c>
    </row>
    <row r="275" spans="1:13" x14ac:dyDescent="0.3">
      <c r="A275">
        <v>250</v>
      </c>
      <c r="B275">
        <f t="shared" si="38"/>
        <v>0.99943060455546173</v>
      </c>
      <c r="C275">
        <f t="shared" si="36"/>
        <v>247.85878992975452</v>
      </c>
      <c r="D275">
        <f t="shared" si="37"/>
        <v>247</v>
      </c>
      <c r="E275">
        <f t="shared" si="39"/>
        <v>0</v>
      </c>
      <c r="F275" s="27">
        <f t="shared" si="40"/>
        <v>0</v>
      </c>
      <c r="G275" s="27">
        <f t="shared" si="41"/>
        <v>0</v>
      </c>
      <c r="H275" s="27">
        <f t="shared" si="42"/>
        <v>0</v>
      </c>
      <c r="I275" s="27">
        <f t="shared" si="43"/>
        <v>0</v>
      </c>
      <c r="J275">
        <f t="shared" si="44"/>
        <v>0</v>
      </c>
      <c r="K275">
        <f t="shared" si="45"/>
        <v>0</v>
      </c>
      <c r="L275">
        <f t="shared" si="47"/>
        <v>247</v>
      </c>
      <c r="M275">
        <f t="shared" si="46"/>
        <v>0</v>
      </c>
    </row>
    <row r="276" spans="1:13" x14ac:dyDescent="0.3">
      <c r="A276">
        <v>251</v>
      </c>
      <c r="B276">
        <f t="shared" si="38"/>
        <v>0.99961882249517864</v>
      </c>
      <c r="C276">
        <f t="shared" si="36"/>
        <v>247.9054679788043</v>
      </c>
      <c r="D276">
        <f t="shared" si="37"/>
        <v>247</v>
      </c>
      <c r="E276">
        <f t="shared" si="39"/>
        <v>0</v>
      </c>
      <c r="F276" s="27">
        <f t="shared" si="40"/>
        <v>0</v>
      </c>
      <c r="G276" s="27">
        <f t="shared" si="41"/>
        <v>0</v>
      </c>
      <c r="H276" s="27">
        <f t="shared" si="42"/>
        <v>0</v>
      </c>
      <c r="I276" s="27">
        <f t="shared" si="43"/>
        <v>0</v>
      </c>
      <c r="J276">
        <f t="shared" si="44"/>
        <v>0</v>
      </c>
      <c r="K276">
        <f t="shared" si="45"/>
        <v>0</v>
      </c>
      <c r="L276">
        <f t="shared" si="47"/>
        <v>247</v>
      </c>
      <c r="M276">
        <f t="shared" si="46"/>
        <v>0</v>
      </c>
    </row>
    <row r="277" spans="1:13" x14ac:dyDescent="0.3">
      <c r="A277">
        <v>252</v>
      </c>
      <c r="B277">
        <f t="shared" si="38"/>
        <v>0.99976940535121528</v>
      </c>
      <c r="C277">
        <f t="shared" si="36"/>
        <v>247.94281252710138</v>
      </c>
      <c r="D277">
        <f t="shared" si="37"/>
        <v>247</v>
      </c>
      <c r="E277">
        <f t="shared" si="39"/>
        <v>0</v>
      </c>
      <c r="F277" s="27">
        <f t="shared" si="40"/>
        <v>0</v>
      </c>
      <c r="G277" s="27">
        <f t="shared" si="41"/>
        <v>0</v>
      </c>
      <c r="H277" s="27">
        <f t="shared" si="42"/>
        <v>0</v>
      </c>
      <c r="I277" s="27">
        <f t="shared" si="43"/>
        <v>0</v>
      </c>
      <c r="J277">
        <f t="shared" si="44"/>
        <v>0</v>
      </c>
      <c r="K277">
        <f t="shared" si="45"/>
        <v>0</v>
      </c>
      <c r="L277">
        <f t="shared" si="47"/>
        <v>247</v>
      </c>
      <c r="M277">
        <f t="shared" si="46"/>
        <v>0</v>
      </c>
    </row>
    <row r="278" spans="1:13" x14ac:dyDescent="0.3">
      <c r="A278">
        <v>253</v>
      </c>
      <c r="B278">
        <f t="shared" si="38"/>
        <v>0.99988234745421256</v>
      </c>
      <c r="C278">
        <f t="shared" si="36"/>
        <v>247.9708221686447</v>
      </c>
      <c r="D278">
        <f t="shared" si="37"/>
        <v>247</v>
      </c>
      <c r="E278">
        <f t="shared" si="39"/>
        <v>0</v>
      </c>
      <c r="F278" s="27">
        <f t="shared" si="40"/>
        <v>0</v>
      </c>
      <c r="G278" s="27">
        <f t="shared" si="41"/>
        <v>0</v>
      </c>
      <c r="H278" s="27">
        <f t="shared" si="42"/>
        <v>0</v>
      </c>
      <c r="I278" s="27">
        <f t="shared" si="43"/>
        <v>0</v>
      </c>
      <c r="J278">
        <f t="shared" si="44"/>
        <v>0</v>
      </c>
      <c r="K278">
        <f t="shared" si="45"/>
        <v>0</v>
      </c>
      <c r="L278">
        <f t="shared" si="47"/>
        <v>247</v>
      </c>
      <c r="M278">
        <f t="shared" si="46"/>
        <v>0</v>
      </c>
    </row>
    <row r="279" spans="1:13" x14ac:dyDescent="0.3">
      <c r="A279">
        <v>254</v>
      </c>
      <c r="B279">
        <f t="shared" si="38"/>
        <v>0.9999576445519639</v>
      </c>
      <c r="C279">
        <f t="shared" si="36"/>
        <v>247.98949584888706</v>
      </c>
      <c r="D279">
        <f t="shared" si="37"/>
        <v>247</v>
      </c>
      <c r="E279">
        <f t="shared" si="39"/>
        <v>0</v>
      </c>
      <c r="F279" s="27">
        <f t="shared" si="40"/>
        <v>0</v>
      </c>
      <c r="G279" s="27">
        <f t="shared" si="41"/>
        <v>0</v>
      </c>
      <c r="H279" s="27">
        <f t="shared" si="42"/>
        <v>0</v>
      </c>
      <c r="I279" s="27">
        <f t="shared" si="43"/>
        <v>0</v>
      </c>
      <c r="J279">
        <f t="shared" si="44"/>
        <v>0</v>
      </c>
      <c r="K279">
        <f t="shared" si="45"/>
        <v>0</v>
      </c>
      <c r="L279">
        <f t="shared" si="47"/>
        <v>247</v>
      </c>
      <c r="M279">
        <f t="shared" si="46"/>
        <v>0</v>
      </c>
    </row>
    <row r="280" spans="1:13" x14ac:dyDescent="0.3">
      <c r="A280">
        <v>255</v>
      </c>
      <c r="B280">
        <f t="shared" si="38"/>
        <v>0.99999529380957619</v>
      </c>
      <c r="C280">
        <f t="shared" si="36"/>
        <v>247.9988328647749</v>
      </c>
      <c r="D280">
        <f t="shared" si="37"/>
        <v>247</v>
      </c>
      <c r="E280">
        <f t="shared" si="39"/>
        <v>0</v>
      </c>
      <c r="F280" s="27">
        <f t="shared" si="40"/>
        <v>0</v>
      </c>
      <c r="G280" s="27">
        <f t="shared" si="41"/>
        <v>0</v>
      </c>
      <c r="H280" s="27">
        <f t="shared" si="42"/>
        <v>0</v>
      </c>
      <c r="I280" s="27">
        <f t="shared" si="43"/>
        <v>0</v>
      </c>
      <c r="J280">
        <f t="shared" si="44"/>
        <v>0</v>
      </c>
      <c r="K280">
        <f t="shared" si="45"/>
        <v>0</v>
      </c>
      <c r="L280">
        <f t="shared" si="47"/>
        <v>247</v>
      </c>
      <c r="M280">
        <f t="shared" si="46"/>
        <v>0</v>
      </c>
    </row>
    <row r="281" spans="1:13" x14ac:dyDescent="0.3">
      <c r="A281" s="27">
        <v>256</v>
      </c>
      <c r="B281" s="27">
        <f t="shared" si="38"/>
        <v>0.99999529380957619</v>
      </c>
      <c r="C281" s="27">
        <f>B281*$C$10</f>
        <v>247.9988328647749</v>
      </c>
      <c r="D281" s="27">
        <f>ROUND(C281+$C$12,0)</f>
        <v>247</v>
      </c>
      <c r="E281" s="29" t="s">
        <v>73</v>
      </c>
      <c r="L281">
        <f>INDEX(L$25:L$280,512-A281)</f>
        <v>247</v>
      </c>
      <c r="M281">
        <f t="shared" si="46"/>
        <v>0</v>
      </c>
    </row>
    <row r="282" spans="1:13" x14ac:dyDescent="0.3">
      <c r="A282" s="27">
        <v>257</v>
      </c>
      <c r="L282">
        <f t="shared" ref="L282:L345" si="48">INDEX(L$25:L$280,512-A282)</f>
        <v>247</v>
      </c>
    </row>
    <row r="283" spans="1:13" x14ac:dyDescent="0.3">
      <c r="A283" s="27">
        <v>258</v>
      </c>
      <c r="L283">
        <f t="shared" si="48"/>
        <v>247</v>
      </c>
    </row>
    <row r="284" spans="1:13" x14ac:dyDescent="0.3">
      <c r="A284" s="27">
        <v>259</v>
      </c>
      <c r="L284">
        <f t="shared" si="48"/>
        <v>247</v>
      </c>
    </row>
    <row r="285" spans="1:13" x14ac:dyDescent="0.3">
      <c r="A285" s="27">
        <v>260</v>
      </c>
      <c r="L285">
        <f t="shared" si="48"/>
        <v>247</v>
      </c>
    </row>
    <row r="286" spans="1:13" x14ac:dyDescent="0.3">
      <c r="A286" s="27">
        <v>261</v>
      </c>
      <c r="L286">
        <f t="shared" si="48"/>
        <v>247</v>
      </c>
    </row>
    <row r="287" spans="1:13" x14ac:dyDescent="0.3">
      <c r="A287" s="27">
        <v>262</v>
      </c>
      <c r="L287">
        <f t="shared" si="48"/>
        <v>247</v>
      </c>
    </row>
    <row r="288" spans="1:13" x14ac:dyDescent="0.3">
      <c r="A288" s="27">
        <v>263</v>
      </c>
      <c r="L288">
        <f t="shared" si="48"/>
        <v>247</v>
      </c>
    </row>
    <row r="289" spans="1:12" x14ac:dyDescent="0.3">
      <c r="A289" s="27">
        <v>264</v>
      </c>
      <c r="L289">
        <f t="shared" si="48"/>
        <v>247</v>
      </c>
    </row>
    <row r="290" spans="1:12" x14ac:dyDescent="0.3">
      <c r="A290" s="27">
        <v>265</v>
      </c>
      <c r="L290">
        <f t="shared" si="48"/>
        <v>247</v>
      </c>
    </row>
    <row r="291" spans="1:12" x14ac:dyDescent="0.3">
      <c r="A291" s="27">
        <v>266</v>
      </c>
      <c r="L291">
        <f t="shared" si="48"/>
        <v>246</v>
      </c>
    </row>
    <row r="292" spans="1:12" x14ac:dyDescent="0.3">
      <c r="A292" s="27">
        <v>267</v>
      </c>
      <c r="L292">
        <f t="shared" si="48"/>
        <v>246</v>
      </c>
    </row>
    <row r="293" spans="1:12" x14ac:dyDescent="0.3">
      <c r="A293" s="27">
        <v>268</v>
      </c>
      <c r="L293">
        <f t="shared" si="48"/>
        <v>246</v>
      </c>
    </row>
    <row r="294" spans="1:12" x14ac:dyDescent="0.3">
      <c r="A294" s="27">
        <v>269</v>
      </c>
      <c r="L294">
        <f t="shared" si="48"/>
        <v>246</v>
      </c>
    </row>
    <row r="295" spans="1:12" x14ac:dyDescent="0.3">
      <c r="A295" s="27">
        <v>270</v>
      </c>
      <c r="L295">
        <f t="shared" si="48"/>
        <v>246</v>
      </c>
    </row>
    <row r="296" spans="1:12" x14ac:dyDescent="0.3">
      <c r="A296" s="27">
        <v>271</v>
      </c>
      <c r="L296">
        <f t="shared" si="48"/>
        <v>246</v>
      </c>
    </row>
    <row r="297" spans="1:12" x14ac:dyDescent="0.3">
      <c r="A297" s="27">
        <v>272</v>
      </c>
      <c r="L297">
        <f t="shared" si="48"/>
        <v>246</v>
      </c>
    </row>
    <row r="298" spans="1:12" x14ac:dyDescent="0.3">
      <c r="A298" s="27">
        <v>273</v>
      </c>
      <c r="L298">
        <f t="shared" si="48"/>
        <v>246</v>
      </c>
    </row>
    <row r="299" spans="1:12" x14ac:dyDescent="0.3">
      <c r="A299" s="27">
        <v>274</v>
      </c>
      <c r="L299">
        <f t="shared" si="48"/>
        <v>245</v>
      </c>
    </row>
    <row r="300" spans="1:12" x14ac:dyDescent="0.3">
      <c r="A300" s="27">
        <v>275</v>
      </c>
      <c r="L300">
        <f t="shared" si="48"/>
        <v>245</v>
      </c>
    </row>
    <row r="301" spans="1:12" x14ac:dyDescent="0.3">
      <c r="A301" s="27">
        <v>276</v>
      </c>
      <c r="L301">
        <f t="shared" si="48"/>
        <v>245</v>
      </c>
    </row>
    <row r="302" spans="1:12" x14ac:dyDescent="0.3">
      <c r="A302" s="27">
        <v>277</v>
      </c>
      <c r="L302">
        <f t="shared" si="48"/>
        <v>245</v>
      </c>
    </row>
    <row r="303" spans="1:12" x14ac:dyDescent="0.3">
      <c r="A303" s="27">
        <v>278</v>
      </c>
      <c r="L303">
        <f t="shared" si="48"/>
        <v>245</v>
      </c>
    </row>
    <row r="304" spans="1:12" x14ac:dyDescent="0.3">
      <c r="A304" s="27">
        <v>279</v>
      </c>
      <c r="L304">
        <f t="shared" si="48"/>
        <v>244</v>
      </c>
    </row>
    <row r="305" spans="1:12" x14ac:dyDescent="0.3">
      <c r="A305" s="27">
        <v>280</v>
      </c>
      <c r="L305">
        <f t="shared" si="48"/>
        <v>244</v>
      </c>
    </row>
    <row r="306" spans="1:12" x14ac:dyDescent="0.3">
      <c r="A306" s="27">
        <v>281</v>
      </c>
      <c r="L306">
        <f t="shared" si="48"/>
        <v>244</v>
      </c>
    </row>
    <row r="307" spans="1:12" x14ac:dyDescent="0.3">
      <c r="A307" s="27">
        <v>282</v>
      </c>
      <c r="L307">
        <f t="shared" si="48"/>
        <v>244</v>
      </c>
    </row>
    <row r="308" spans="1:12" x14ac:dyDescent="0.3">
      <c r="A308" s="27">
        <v>283</v>
      </c>
      <c r="L308">
        <f t="shared" si="48"/>
        <v>243</v>
      </c>
    </row>
    <row r="309" spans="1:12" x14ac:dyDescent="0.3">
      <c r="A309" s="27">
        <v>284</v>
      </c>
      <c r="L309">
        <f t="shared" si="48"/>
        <v>243</v>
      </c>
    </row>
    <row r="310" spans="1:12" x14ac:dyDescent="0.3">
      <c r="A310" s="27">
        <v>285</v>
      </c>
      <c r="L310">
        <f t="shared" si="48"/>
        <v>243</v>
      </c>
    </row>
    <row r="311" spans="1:12" x14ac:dyDescent="0.3">
      <c r="A311" s="27">
        <v>286</v>
      </c>
      <c r="L311">
        <f t="shared" si="48"/>
        <v>243</v>
      </c>
    </row>
    <row r="312" spans="1:12" x14ac:dyDescent="0.3">
      <c r="A312" s="27">
        <v>287</v>
      </c>
      <c r="L312">
        <f t="shared" si="48"/>
        <v>242</v>
      </c>
    </row>
    <row r="313" spans="1:12" x14ac:dyDescent="0.3">
      <c r="A313" s="27">
        <v>288</v>
      </c>
      <c r="L313">
        <f t="shared" si="48"/>
        <v>242</v>
      </c>
    </row>
    <row r="314" spans="1:12" x14ac:dyDescent="0.3">
      <c r="A314" s="27">
        <v>289</v>
      </c>
      <c r="L314">
        <f t="shared" si="48"/>
        <v>242</v>
      </c>
    </row>
    <row r="315" spans="1:12" x14ac:dyDescent="0.3">
      <c r="A315" s="27">
        <v>290</v>
      </c>
      <c r="L315">
        <f t="shared" si="48"/>
        <v>241</v>
      </c>
    </row>
    <row r="316" spans="1:12" x14ac:dyDescent="0.3">
      <c r="A316" s="27">
        <v>291</v>
      </c>
      <c r="L316">
        <f t="shared" si="48"/>
        <v>241</v>
      </c>
    </row>
    <row r="317" spans="1:12" x14ac:dyDescent="0.3">
      <c r="A317" s="27">
        <v>292</v>
      </c>
      <c r="L317">
        <f t="shared" si="48"/>
        <v>241</v>
      </c>
    </row>
    <row r="318" spans="1:12" x14ac:dyDescent="0.3">
      <c r="A318" s="27">
        <v>293</v>
      </c>
      <c r="L318">
        <f t="shared" si="48"/>
        <v>240</v>
      </c>
    </row>
    <row r="319" spans="1:12" x14ac:dyDescent="0.3">
      <c r="A319" s="27">
        <v>294</v>
      </c>
      <c r="L319">
        <f t="shared" si="48"/>
        <v>240</v>
      </c>
    </row>
    <row r="320" spans="1:12" x14ac:dyDescent="0.3">
      <c r="A320" s="27">
        <v>295</v>
      </c>
      <c r="L320">
        <f t="shared" si="48"/>
        <v>240</v>
      </c>
    </row>
    <row r="321" spans="1:12" x14ac:dyDescent="0.3">
      <c r="A321" s="27">
        <v>296</v>
      </c>
      <c r="L321">
        <f t="shared" si="48"/>
        <v>239</v>
      </c>
    </row>
    <row r="322" spans="1:12" x14ac:dyDescent="0.3">
      <c r="A322" s="27">
        <v>297</v>
      </c>
      <c r="L322">
        <f t="shared" si="48"/>
        <v>239</v>
      </c>
    </row>
    <row r="323" spans="1:12" x14ac:dyDescent="0.3">
      <c r="A323" s="27">
        <v>298</v>
      </c>
      <c r="L323">
        <f t="shared" si="48"/>
        <v>239</v>
      </c>
    </row>
    <row r="324" spans="1:12" x14ac:dyDescent="0.3">
      <c r="A324" s="27">
        <v>299</v>
      </c>
      <c r="L324">
        <f t="shared" si="48"/>
        <v>238</v>
      </c>
    </row>
    <row r="325" spans="1:12" x14ac:dyDescent="0.3">
      <c r="A325" s="27">
        <v>300</v>
      </c>
      <c r="L325">
        <f t="shared" si="48"/>
        <v>238</v>
      </c>
    </row>
    <row r="326" spans="1:12" x14ac:dyDescent="0.3">
      <c r="A326" s="27">
        <v>301</v>
      </c>
      <c r="L326">
        <f t="shared" si="48"/>
        <v>237</v>
      </c>
    </row>
    <row r="327" spans="1:12" x14ac:dyDescent="0.3">
      <c r="A327" s="27">
        <v>302</v>
      </c>
      <c r="L327">
        <f t="shared" si="48"/>
        <v>237</v>
      </c>
    </row>
    <row r="328" spans="1:12" x14ac:dyDescent="0.3">
      <c r="A328" s="27">
        <v>303</v>
      </c>
      <c r="L328">
        <f t="shared" si="48"/>
        <v>237</v>
      </c>
    </row>
    <row r="329" spans="1:12" x14ac:dyDescent="0.3">
      <c r="A329" s="27">
        <v>304</v>
      </c>
      <c r="L329">
        <f t="shared" si="48"/>
        <v>236</v>
      </c>
    </row>
    <row r="330" spans="1:12" x14ac:dyDescent="0.3">
      <c r="A330" s="27">
        <v>305</v>
      </c>
      <c r="L330">
        <f t="shared" si="48"/>
        <v>236</v>
      </c>
    </row>
    <row r="331" spans="1:12" x14ac:dyDescent="0.3">
      <c r="A331" s="27">
        <v>306</v>
      </c>
      <c r="L331">
        <f t="shared" si="48"/>
        <v>235</v>
      </c>
    </row>
    <row r="332" spans="1:12" x14ac:dyDescent="0.3">
      <c r="A332" s="27">
        <v>307</v>
      </c>
      <c r="L332">
        <f t="shared" si="48"/>
        <v>235</v>
      </c>
    </row>
    <row r="333" spans="1:12" x14ac:dyDescent="0.3">
      <c r="A333" s="27">
        <v>308</v>
      </c>
      <c r="L333">
        <f t="shared" si="48"/>
        <v>234</v>
      </c>
    </row>
    <row r="334" spans="1:12" x14ac:dyDescent="0.3">
      <c r="A334" s="27">
        <v>309</v>
      </c>
      <c r="L334">
        <f t="shared" si="48"/>
        <v>234</v>
      </c>
    </row>
    <row r="335" spans="1:12" x14ac:dyDescent="0.3">
      <c r="A335" s="27">
        <v>310</v>
      </c>
      <c r="L335">
        <f t="shared" si="48"/>
        <v>233</v>
      </c>
    </row>
    <row r="336" spans="1:12" x14ac:dyDescent="0.3">
      <c r="A336" s="27">
        <v>311</v>
      </c>
      <c r="L336">
        <f t="shared" si="48"/>
        <v>233</v>
      </c>
    </row>
    <row r="337" spans="1:12" x14ac:dyDescent="0.3">
      <c r="A337" s="27">
        <v>312</v>
      </c>
      <c r="L337">
        <f t="shared" si="48"/>
        <v>232</v>
      </c>
    </row>
    <row r="338" spans="1:12" x14ac:dyDescent="0.3">
      <c r="A338" s="27">
        <v>313</v>
      </c>
      <c r="L338">
        <f t="shared" si="48"/>
        <v>232</v>
      </c>
    </row>
    <row r="339" spans="1:12" x14ac:dyDescent="0.3">
      <c r="A339" s="27">
        <v>314</v>
      </c>
      <c r="L339">
        <f t="shared" si="48"/>
        <v>231</v>
      </c>
    </row>
    <row r="340" spans="1:12" x14ac:dyDescent="0.3">
      <c r="A340" s="27">
        <v>315</v>
      </c>
      <c r="L340">
        <f t="shared" si="48"/>
        <v>231</v>
      </c>
    </row>
    <row r="341" spans="1:12" x14ac:dyDescent="0.3">
      <c r="A341" s="27">
        <v>316</v>
      </c>
      <c r="L341">
        <f t="shared" si="48"/>
        <v>230</v>
      </c>
    </row>
    <row r="342" spans="1:12" x14ac:dyDescent="0.3">
      <c r="A342" s="27">
        <v>317</v>
      </c>
      <c r="L342">
        <f t="shared" si="48"/>
        <v>230</v>
      </c>
    </row>
    <row r="343" spans="1:12" x14ac:dyDescent="0.3">
      <c r="A343" s="27">
        <v>318</v>
      </c>
      <c r="L343">
        <f t="shared" si="48"/>
        <v>229</v>
      </c>
    </row>
    <row r="344" spans="1:12" x14ac:dyDescent="0.3">
      <c r="A344" s="27">
        <v>319</v>
      </c>
      <c r="L344">
        <f t="shared" si="48"/>
        <v>228</v>
      </c>
    </row>
    <row r="345" spans="1:12" x14ac:dyDescent="0.3">
      <c r="A345" s="27">
        <v>320</v>
      </c>
      <c r="L345">
        <f t="shared" si="48"/>
        <v>228</v>
      </c>
    </row>
    <row r="346" spans="1:12" x14ac:dyDescent="0.3">
      <c r="A346" s="27">
        <v>321</v>
      </c>
      <c r="L346">
        <f t="shared" ref="L346:L409" si="49">INDEX(L$25:L$280,512-A346)</f>
        <v>227</v>
      </c>
    </row>
    <row r="347" spans="1:12" x14ac:dyDescent="0.3">
      <c r="A347" s="27">
        <v>322</v>
      </c>
      <c r="L347">
        <f t="shared" si="49"/>
        <v>227</v>
      </c>
    </row>
    <row r="348" spans="1:12" x14ac:dyDescent="0.3">
      <c r="A348" s="27">
        <v>323</v>
      </c>
      <c r="L348">
        <f t="shared" si="49"/>
        <v>226</v>
      </c>
    </row>
    <row r="349" spans="1:12" x14ac:dyDescent="0.3">
      <c r="A349" s="27">
        <v>324</v>
      </c>
      <c r="L349">
        <f t="shared" si="49"/>
        <v>225</v>
      </c>
    </row>
    <row r="350" spans="1:12" x14ac:dyDescent="0.3">
      <c r="A350" s="27">
        <v>325</v>
      </c>
      <c r="L350">
        <f t="shared" si="49"/>
        <v>225</v>
      </c>
    </row>
    <row r="351" spans="1:12" x14ac:dyDescent="0.3">
      <c r="A351" s="27">
        <v>326</v>
      </c>
      <c r="L351">
        <f t="shared" si="49"/>
        <v>224</v>
      </c>
    </row>
    <row r="352" spans="1:12" x14ac:dyDescent="0.3">
      <c r="A352" s="27">
        <v>327</v>
      </c>
      <c r="L352">
        <f t="shared" si="49"/>
        <v>224</v>
      </c>
    </row>
    <row r="353" spans="1:12" x14ac:dyDescent="0.3">
      <c r="A353" s="27">
        <v>328</v>
      </c>
      <c r="L353">
        <f t="shared" si="49"/>
        <v>223</v>
      </c>
    </row>
    <row r="354" spans="1:12" x14ac:dyDescent="0.3">
      <c r="A354" s="27">
        <v>329</v>
      </c>
      <c r="L354">
        <f t="shared" si="49"/>
        <v>222</v>
      </c>
    </row>
    <row r="355" spans="1:12" x14ac:dyDescent="0.3">
      <c r="A355" s="27">
        <v>330</v>
      </c>
      <c r="L355">
        <f t="shared" si="49"/>
        <v>222</v>
      </c>
    </row>
    <row r="356" spans="1:12" x14ac:dyDescent="0.3">
      <c r="A356" s="27">
        <v>331</v>
      </c>
      <c r="L356">
        <f t="shared" si="49"/>
        <v>221</v>
      </c>
    </row>
    <row r="357" spans="1:12" x14ac:dyDescent="0.3">
      <c r="A357" s="27">
        <v>332</v>
      </c>
      <c r="L357">
        <f t="shared" si="49"/>
        <v>220</v>
      </c>
    </row>
    <row r="358" spans="1:12" x14ac:dyDescent="0.3">
      <c r="A358" s="27">
        <v>333</v>
      </c>
      <c r="L358">
        <f t="shared" si="49"/>
        <v>219</v>
      </c>
    </row>
    <row r="359" spans="1:12" x14ac:dyDescent="0.3">
      <c r="A359" s="27">
        <v>334</v>
      </c>
      <c r="L359">
        <f t="shared" si="49"/>
        <v>219</v>
      </c>
    </row>
    <row r="360" spans="1:12" x14ac:dyDescent="0.3">
      <c r="A360" s="27">
        <v>335</v>
      </c>
      <c r="L360">
        <f t="shared" si="49"/>
        <v>218</v>
      </c>
    </row>
    <row r="361" spans="1:12" x14ac:dyDescent="0.3">
      <c r="A361" s="27">
        <v>336</v>
      </c>
      <c r="L361">
        <f t="shared" si="49"/>
        <v>217</v>
      </c>
    </row>
    <row r="362" spans="1:12" x14ac:dyDescent="0.3">
      <c r="A362" s="27">
        <v>337</v>
      </c>
      <c r="L362">
        <f t="shared" si="49"/>
        <v>217</v>
      </c>
    </row>
    <row r="363" spans="1:12" x14ac:dyDescent="0.3">
      <c r="A363" s="27">
        <v>338</v>
      </c>
      <c r="L363">
        <f t="shared" si="49"/>
        <v>216</v>
      </c>
    </row>
    <row r="364" spans="1:12" x14ac:dyDescent="0.3">
      <c r="A364" s="27">
        <v>339</v>
      </c>
      <c r="L364">
        <f t="shared" si="49"/>
        <v>215</v>
      </c>
    </row>
    <row r="365" spans="1:12" x14ac:dyDescent="0.3">
      <c r="A365" s="27">
        <v>340</v>
      </c>
      <c r="L365">
        <f t="shared" si="49"/>
        <v>214</v>
      </c>
    </row>
    <row r="366" spans="1:12" x14ac:dyDescent="0.3">
      <c r="A366" s="27">
        <v>341</v>
      </c>
      <c r="L366">
        <f t="shared" si="49"/>
        <v>214</v>
      </c>
    </row>
    <row r="367" spans="1:12" x14ac:dyDescent="0.3">
      <c r="A367" s="27">
        <v>342</v>
      </c>
      <c r="L367">
        <f t="shared" si="49"/>
        <v>213</v>
      </c>
    </row>
    <row r="368" spans="1:12" x14ac:dyDescent="0.3">
      <c r="A368" s="27">
        <v>343</v>
      </c>
      <c r="L368">
        <f t="shared" si="49"/>
        <v>212</v>
      </c>
    </row>
    <row r="369" spans="1:12" x14ac:dyDescent="0.3">
      <c r="A369" s="27">
        <v>344</v>
      </c>
      <c r="L369">
        <f t="shared" si="49"/>
        <v>211</v>
      </c>
    </row>
    <row r="370" spans="1:12" x14ac:dyDescent="0.3">
      <c r="A370" s="27">
        <v>345</v>
      </c>
      <c r="L370">
        <f t="shared" si="49"/>
        <v>211</v>
      </c>
    </row>
    <row r="371" spans="1:12" x14ac:dyDescent="0.3">
      <c r="A371" s="27">
        <v>346</v>
      </c>
      <c r="L371">
        <f t="shared" si="49"/>
        <v>210</v>
      </c>
    </row>
    <row r="372" spans="1:12" x14ac:dyDescent="0.3">
      <c r="A372" s="27">
        <v>347</v>
      </c>
      <c r="L372">
        <f t="shared" si="49"/>
        <v>209</v>
      </c>
    </row>
    <row r="373" spans="1:12" x14ac:dyDescent="0.3">
      <c r="A373" s="27">
        <v>348</v>
      </c>
      <c r="L373">
        <f t="shared" si="49"/>
        <v>208</v>
      </c>
    </row>
    <row r="374" spans="1:12" x14ac:dyDescent="0.3">
      <c r="A374" s="27">
        <v>349</v>
      </c>
      <c r="L374">
        <f t="shared" si="49"/>
        <v>207</v>
      </c>
    </row>
    <row r="375" spans="1:12" x14ac:dyDescent="0.3">
      <c r="A375" s="27">
        <v>350</v>
      </c>
      <c r="L375">
        <f t="shared" si="49"/>
        <v>206</v>
      </c>
    </row>
    <row r="376" spans="1:12" x14ac:dyDescent="0.3">
      <c r="A376" s="27">
        <v>351</v>
      </c>
      <c r="L376">
        <f t="shared" si="49"/>
        <v>206</v>
      </c>
    </row>
    <row r="377" spans="1:12" x14ac:dyDescent="0.3">
      <c r="A377" s="27">
        <v>352</v>
      </c>
      <c r="L377">
        <f t="shared" si="49"/>
        <v>205</v>
      </c>
    </row>
    <row r="378" spans="1:12" x14ac:dyDescent="0.3">
      <c r="A378" s="27">
        <v>353</v>
      </c>
      <c r="L378">
        <f t="shared" si="49"/>
        <v>204</v>
      </c>
    </row>
    <row r="379" spans="1:12" x14ac:dyDescent="0.3">
      <c r="A379" s="27">
        <v>354</v>
      </c>
      <c r="L379">
        <f t="shared" si="49"/>
        <v>203</v>
      </c>
    </row>
    <row r="380" spans="1:12" x14ac:dyDescent="0.3">
      <c r="A380" s="27">
        <v>355</v>
      </c>
      <c r="L380">
        <f t="shared" si="49"/>
        <v>202</v>
      </c>
    </row>
    <row r="381" spans="1:12" x14ac:dyDescent="0.3">
      <c r="A381" s="27">
        <v>356</v>
      </c>
      <c r="L381">
        <f t="shared" si="49"/>
        <v>201</v>
      </c>
    </row>
    <row r="382" spans="1:12" x14ac:dyDescent="0.3">
      <c r="A382" s="27">
        <v>357</v>
      </c>
      <c r="L382">
        <f t="shared" si="49"/>
        <v>200</v>
      </c>
    </row>
    <row r="383" spans="1:12" x14ac:dyDescent="0.3">
      <c r="A383" s="27">
        <v>358</v>
      </c>
      <c r="L383">
        <f t="shared" si="49"/>
        <v>200</v>
      </c>
    </row>
    <row r="384" spans="1:12" x14ac:dyDescent="0.3">
      <c r="A384" s="27">
        <v>359</v>
      </c>
      <c r="L384">
        <f t="shared" si="49"/>
        <v>199</v>
      </c>
    </row>
    <row r="385" spans="1:12" x14ac:dyDescent="0.3">
      <c r="A385" s="27">
        <v>360</v>
      </c>
      <c r="L385">
        <f t="shared" si="49"/>
        <v>198</v>
      </c>
    </row>
    <row r="386" spans="1:12" x14ac:dyDescent="0.3">
      <c r="A386" s="27">
        <v>361</v>
      </c>
      <c r="L386">
        <f t="shared" si="49"/>
        <v>197</v>
      </c>
    </row>
    <row r="387" spans="1:12" x14ac:dyDescent="0.3">
      <c r="A387" s="27">
        <v>362</v>
      </c>
      <c r="L387">
        <f t="shared" si="49"/>
        <v>196</v>
      </c>
    </row>
    <row r="388" spans="1:12" x14ac:dyDescent="0.3">
      <c r="A388" s="27">
        <v>363</v>
      </c>
      <c r="L388">
        <f t="shared" si="49"/>
        <v>195</v>
      </c>
    </row>
    <row r="389" spans="1:12" x14ac:dyDescent="0.3">
      <c r="A389" s="27">
        <v>364</v>
      </c>
      <c r="L389">
        <f t="shared" si="49"/>
        <v>194</v>
      </c>
    </row>
    <row r="390" spans="1:12" x14ac:dyDescent="0.3">
      <c r="A390" s="27">
        <v>365</v>
      </c>
      <c r="L390">
        <f t="shared" si="49"/>
        <v>193</v>
      </c>
    </row>
    <row r="391" spans="1:12" x14ac:dyDescent="0.3">
      <c r="A391" s="27">
        <v>366</v>
      </c>
      <c r="L391">
        <f t="shared" si="49"/>
        <v>192</v>
      </c>
    </row>
    <row r="392" spans="1:12" x14ac:dyDescent="0.3">
      <c r="A392" s="27">
        <v>367</v>
      </c>
      <c r="L392">
        <f t="shared" si="49"/>
        <v>191</v>
      </c>
    </row>
    <row r="393" spans="1:12" x14ac:dyDescent="0.3">
      <c r="A393" s="27">
        <v>368</v>
      </c>
      <c r="L393">
        <f t="shared" si="49"/>
        <v>190</v>
      </c>
    </row>
    <row r="394" spans="1:12" x14ac:dyDescent="0.3">
      <c r="A394" s="27">
        <v>369</v>
      </c>
      <c r="L394">
        <f t="shared" si="49"/>
        <v>189</v>
      </c>
    </row>
    <row r="395" spans="1:12" x14ac:dyDescent="0.3">
      <c r="A395" s="27">
        <v>370</v>
      </c>
      <c r="L395">
        <f t="shared" si="49"/>
        <v>188</v>
      </c>
    </row>
    <row r="396" spans="1:12" x14ac:dyDescent="0.3">
      <c r="A396" s="27">
        <v>371</v>
      </c>
      <c r="L396">
        <f t="shared" si="49"/>
        <v>187</v>
      </c>
    </row>
    <row r="397" spans="1:12" x14ac:dyDescent="0.3">
      <c r="A397" s="27">
        <v>372</v>
      </c>
      <c r="L397">
        <f t="shared" si="49"/>
        <v>186</v>
      </c>
    </row>
    <row r="398" spans="1:12" x14ac:dyDescent="0.3">
      <c r="A398" s="27">
        <v>373</v>
      </c>
      <c r="L398">
        <f t="shared" si="49"/>
        <v>185</v>
      </c>
    </row>
    <row r="399" spans="1:12" x14ac:dyDescent="0.3">
      <c r="A399" s="27">
        <v>374</v>
      </c>
      <c r="L399">
        <f t="shared" si="49"/>
        <v>184</v>
      </c>
    </row>
    <row r="400" spans="1:12" x14ac:dyDescent="0.3">
      <c r="A400" s="27">
        <v>375</v>
      </c>
      <c r="L400">
        <f t="shared" si="49"/>
        <v>183</v>
      </c>
    </row>
    <row r="401" spans="1:12" x14ac:dyDescent="0.3">
      <c r="A401" s="27">
        <v>376</v>
      </c>
      <c r="L401">
        <f t="shared" si="49"/>
        <v>182</v>
      </c>
    </row>
    <row r="402" spans="1:12" x14ac:dyDescent="0.3">
      <c r="A402" s="27">
        <v>377</v>
      </c>
      <c r="L402">
        <f t="shared" si="49"/>
        <v>181</v>
      </c>
    </row>
    <row r="403" spans="1:12" x14ac:dyDescent="0.3">
      <c r="A403" s="27">
        <v>378</v>
      </c>
      <c r="L403">
        <f t="shared" si="49"/>
        <v>180</v>
      </c>
    </row>
    <row r="404" spans="1:12" x14ac:dyDescent="0.3">
      <c r="A404" s="27">
        <v>379</v>
      </c>
      <c r="L404">
        <f t="shared" si="49"/>
        <v>179</v>
      </c>
    </row>
    <row r="405" spans="1:12" x14ac:dyDescent="0.3">
      <c r="A405" s="27">
        <v>380</v>
      </c>
      <c r="L405">
        <f t="shared" si="49"/>
        <v>178</v>
      </c>
    </row>
    <row r="406" spans="1:12" x14ac:dyDescent="0.3">
      <c r="A406" s="27">
        <v>381</v>
      </c>
      <c r="L406">
        <f t="shared" si="49"/>
        <v>177</v>
      </c>
    </row>
    <row r="407" spans="1:12" x14ac:dyDescent="0.3">
      <c r="A407" s="27">
        <v>382</v>
      </c>
      <c r="L407">
        <f t="shared" si="49"/>
        <v>176</v>
      </c>
    </row>
    <row r="408" spans="1:12" x14ac:dyDescent="0.3">
      <c r="A408" s="27">
        <v>383</v>
      </c>
      <c r="L408">
        <f t="shared" si="49"/>
        <v>175</v>
      </c>
    </row>
    <row r="409" spans="1:12" x14ac:dyDescent="0.3">
      <c r="A409" s="27">
        <v>384</v>
      </c>
      <c r="L409">
        <f t="shared" si="49"/>
        <v>174</v>
      </c>
    </row>
    <row r="410" spans="1:12" x14ac:dyDescent="0.3">
      <c r="A410" s="27">
        <v>385</v>
      </c>
      <c r="L410">
        <f t="shared" ref="L410:L473" si="50">INDEX(L$25:L$280,512-A410)</f>
        <v>173</v>
      </c>
    </row>
    <row r="411" spans="1:12" x14ac:dyDescent="0.3">
      <c r="A411" s="27">
        <v>386</v>
      </c>
      <c r="L411">
        <f t="shared" si="50"/>
        <v>172</v>
      </c>
    </row>
    <row r="412" spans="1:12" x14ac:dyDescent="0.3">
      <c r="A412" s="27">
        <v>387</v>
      </c>
      <c r="L412">
        <f t="shared" si="50"/>
        <v>171</v>
      </c>
    </row>
    <row r="413" spans="1:12" x14ac:dyDescent="0.3">
      <c r="A413" s="27">
        <v>388</v>
      </c>
      <c r="L413">
        <f t="shared" si="50"/>
        <v>169</v>
      </c>
    </row>
    <row r="414" spans="1:12" x14ac:dyDescent="0.3">
      <c r="A414" s="27">
        <v>389</v>
      </c>
      <c r="L414">
        <f t="shared" si="50"/>
        <v>168</v>
      </c>
    </row>
    <row r="415" spans="1:12" x14ac:dyDescent="0.3">
      <c r="A415" s="27">
        <v>390</v>
      </c>
      <c r="L415">
        <f t="shared" si="50"/>
        <v>167</v>
      </c>
    </row>
    <row r="416" spans="1:12" x14ac:dyDescent="0.3">
      <c r="A416" s="27">
        <v>391</v>
      </c>
      <c r="L416">
        <f t="shared" si="50"/>
        <v>166</v>
      </c>
    </row>
    <row r="417" spans="1:12" x14ac:dyDescent="0.3">
      <c r="A417" s="27">
        <v>392</v>
      </c>
      <c r="L417">
        <f t="shared" si="50"/>
        <v>165</v>
      </c>
    </row>
    <row r="418" spans="1:12" x14ac:dyDescent="0.3">
      <c r="A418" s="27">
        <v>393</v>
      </c>
      <c r="L418">
        <f t="shared" si="50"/>
        <v>164</v>
      </c>
    </row>
    <row r="419" spans="1:12" x14ac:dyDescent="0.3">
      <c r="A419" s="27">
        <v>394</v>
      </c>
      <c r="L419">
        <f t="shared" si="50"/>
        <v>163</v>
      </c>
    </row>
    <row r="420" spans="1:12" x14ac:dyDescent="0.3">
      <c r="A420" s="27">
        <v>395</v>
      </c>
      <c r="L420">
        <f t="shared" si="50"/>
        <v>162</v>
      </c>
    </row>
    <row r="421" spans="1:12" x14ac:dyDescent="0.3">
      <c r="A421" s="27">
        <v>396</v>
      </c>
      <c r="L421">
        <f t="shared" si="50"/>
        <v>160</v>
      </c>
    </row>
    <row r="422" spans="1:12" x14ac:dyDescent="0.3">
      <c r="A422" s="27">
        <v>397</v>
      </c>
      <c r="L422">
        <f t="shared" si="50"/>
        <v>159</v>
      </c>
    </row>
    <row r="423" spans="1:12" x14ac:dyDescent="0.3">
      <c r="A423" s="27">
        <v>398</v>
      </c>
      <c r="L423">
        <f t="shared" si="50"/>
        <v>158</v>
      </c>
    </row>
    <row r="424" spans="1:12" x14ac:dyDescent="0.3">
      <c r="A424" s="27">
        <v>399</v>
      </c>
      <c r="L424">
        <f t="shared" si="50"/>
        <v>157</v>
      </c>
    </row>
    <row r="425" spans="1:12" x14ac:dyDescent="0.3">
      <c r="A425" s="27">
        <v>400</v>
      </c>
      <c r="L425">
        <f t="shared" si="50"/>
        <v>156</v>
      </c>
    </row>
    <row r="426" spans="1:12" x14ac:dyDescent="0.3">
      <c r="A426" s="27">
        <v>401</v>
      </c>
      <c r="L426">
        <f t="shared" si="50"/>
        <v>155</v>
      </c>
    </row>
    <row r="427" spans="1:12" x14ac:dyDescent="0.3">
      <c r="A427" s="27">
        <v>402</v>
      </c>
      <c r="L427">
        <f t="shared" si="50"/>
        <v>153</v>
      </c>
    </row>
    <row r="428" spans="1:12" x14ac:dyDescent="0.3">
      <c r="A428" s="27">
        <v>403</v>
      </c>
      <c r="L428">
        <f t="shared" si="50"/>
        <v>152</v>
      </c>
    </row>
    <row r="429" spans="1:12" x14ac:dyDescent="0.3">
      <c r="A429" s="27">
        <v>404</v>
      </c>
      <c r="L429">
        <f t="shared" si="50"/>
        <v>151</v>
      </c>
    </row>
    <row r="430" spans="1:12" x14ac:dyDescent="0.3">
      <c r="A430" s="27">
        <v>405</v>
      </c>
      <c r="L430">
        <f t="shared" si="50"/>
        <v>150</v>
      </c>
    </row>
    <row r="431" spans="1:12" x14ac:dyDescent="0.3">
      <c r="A431" s="27">
        <v>406</v>
      </c>
      <c r="L431">
        <f t="shared" si="50"/>
        <v>149</v>
      </c>
    </row>
    <row r="432" spans="1:12" x14ac:dyDescent="0.3">
      <c r="A432" s="27">
        <v>407</v>
      </c>
      <c r="L432">
        <f t="shared" si="50"/>
        <v>147</v>
      </c>
    </row>
    <row r="433" spans="1:12" x14ac:dyDescent="0.3">
      <c r="A433" s="27">
        <v>408</v>
      </c>
      <c r="L433">
        <f t="shared" si="50"/>
        <v>146</v>
      </c>
    </row>
    <row r="434" spans="1:12" x14ac:dyDescent="0.3">
      <c r="A434" s="27">
        <v>409</v>
      </c>
      <c r="L434">
        <f t="shared" si="50"/>
        <v>145</v>
      </c>
    </row>
    <row r="435" spans="1:12" x14ac:dyDescent="0.3">
      <c r="A435" s="27">
        <v>410</v>
      </c>
      <c r="L435">
        <f t="shared" si="50"/>
        <v>144</v>
      </c>
    </row>
    <row r="436" spans="1:12" x14ac:dyDescent="0.3">
      <c r="A436" s="27">
        <v>411</v>
      </c>
      <c r="L436">
        <f t="shared" si="50"/>
        <v>142</v>
      </c>
    </row>
    <row r="437" spans="1:12" x14ac:dyDescent="0.3">
      <c r="A437" s="27">
        <v>412</v>
      </c>
      <c r="L437">
        <f t="shared" si="50"/>
        <v>141</v>
      </c>
    </row>
    <row r="438" spans="1:12" x14ac:dyDescent="0.3">
      <c r="A438" s="27">
        <v>413</v>
      </c>
      <c r="L438">
        <f t="shared" si="50"/>
        <v>140</v>
      </c>
    </row>
    <row r="439" spans="1:12" x14ac:dyDescent="0.3">
      <c r="A439" s="27">
        <v>414</v>
      </c>
      <c r="L439">
        <f t="shared" si="50"/>
        <v>139</v>
      </c>
    </row>
    <row r="440" spans="1:12" x14ac:dyDescent="0.3">
      <c r="A440" s="27">
        <v>415</v>
      </c>
      <c r="L440">
        <f t="shared" si="50"/>
        <v>137</v>
      </c>
    </row>
    <row r="441" spans="1:12" x14ac:dyDescent="0.3">
      <c r="A441" s="27">
        <v>416</v>
      </c>
      <c r="L441">
        <f t="shared" si="50"/>
        <v>136</v>
      </c>
    </row>
    <row r="442" spans="1:12" x14ac:dyDescent="0.3">
      <c r="A442" s="27">
        <v>417</v>
      </c>
      <c r="L442">
        <f t="shared" si="50"/>
        <v>135</v>
      </c>
    </row>
    <row r="443" spans="1:12" x14ac:dyDescent="0.3">
      <c r="A443" s="27">
        <v>418</v>
      </c>
      <c r="L443">
        <f t="shared" si="50"/>
        <v>134</v>
      </c>
    </row>
    <row r="444" spans="1:12" x14ac:dyDescent="0.3">
      <c r="A444" s="27">
        <v>419</v>
      </c>
      <c r="L444">
        <f t="shared" si="50"/>
        <v>132</v>
      </c>
    </row>
    <row r="445" spans="1:12" x14ac:dyDescent="0.3">
      <c r="A445" s="27">
        <v>420</v>
      </c>
      <c r="L445">
        <f t="shared" si="50"/>
        <v>131</v>
      </c>
    </row>
    <row r="446" spans="1:12" x14ac:dyDescent="0.3">
      <c r="A446" s="27">
        <v>421</v>
      </c>
      <c r="L446">
        <f t="shared" si="50"/>
        <v>130</v>
      </c>
    </row>
    <row r="447" spans="1:12" x14ac:dyDescent="0.3">
      <c r="A447" s="27">
        <v>422</v>
      </c>
      <c r="L447">
        <f t="shared" si="50"/>
        <v>128</v>
      </c>
    </row>
    <row r="448" spans="1:12" x14ac:dyDescent="0.3">
      <c r="A448" s="27">
        <v>423</v>
      </c>
      <c r="L448">
        <f t="shared" si="50"/>
        <v>127</v>
      </c>
    </row>
    <row r="449" spans="1:12" x14ac:dyDescent="0.3">
      <c r="A449" s="27">
        <v>424</v>
      </c>
      <c r="L449">
        <f t="shared" si="50"/>
        <v>126</v>
      </c>
    </row>
    <row r="450" spans="1:12" x14ac:dyDescent="0.3">
      <c r="A450" s="27">
        <v>425</v>
      </c>
      <c r="L450">
        <f t="shared" si="50"/>
        <v>125</v>
      </c>
    </row>
    <row r="451" spans="1:12" x14ac:dyDescent="0.3">
      <c r="A451" s="27">
        <v>426</v>
      </c>
      <c r="L451">
        <f t="shared" si="50"/>
        <v>123</v>
      </c>
    </row>
    <row r="452" spans="1:12" x14ac:dyDescent="0.3">
      <c r="A452" s="27">
        <v>427</v>
      </c>
      <c r="L452">
        <f t="shared" si="50"/>
        <v>122</v>
      </c>
    </row>
    <row r="453" spans="1:12" x14ac:dyDescent="0.3">
      <c r="A453" s="27">
        <v>428</v>
      </c>
      <c r="L453">
        <f t="shared" si="50"/>
        <v>121</v>
      </c>
    </row>
    <row r="454" spans="1:12" x14ac:dyDescent="0.3">
      <c r="A454" s="27">
        <v>429</v>
      </c>
      <c r="L454">
        <f t="shared" si="50"/>
        <v>119</v>
      </c>
    </row>
    <row r="455" spans="1:12" x14ac:dyDescent="0.3">
      <c r="A455" s="27">
        <v>430</v>
      </c>
      <c r="L455">
        <f t="shared" si="50"/>
        <v>118</v>
      </c>
    </row>
    <row r="456" spans="1:12" x14ac:dyDescent="0.3">
      <c r="A456" s="27">
        <v>431</v>
      </c>
      <c r="L456">
        <f t="shared" si="50"/>
        <v>117</v>
      </c>
    </row>
    <row r="457" spans="1:12" x14ac:dyDescent="0.3">
      <c r="A457" s="27">
        <v>432</v>
      </c>
      <c r="L457">
        <f t="shared" si="50"/>
        <v>115</v>
      </c>
    </row>
    <row r="458" spans="1:12" x14ac:dyDescent="0.3">
      <c r="A458" s="27">
        <v>433</v>
      </c>
      <c r="L458">
        <f t="shared" si="50"/>
        <v>114</v>
      </c>
    </row>
    <row r="459" spans="1:12" x14ac:dyDescent="0.3">
      <c r="A459" s="27">
        <v>434</v>
      </c>
      <c r="L459">
        <f t="shared" si="50"/>
        <v>113</v>
      </c>
    </row>
    <row r="460" spans="1:12" x14ac:dyDescent="0.3">
      <c r="A460" s="27">
        <v>435</v>
      </c>
      <c r="L460">
        <f t="shared" si="50"/>
        <v>111</v>
      </c>
    </row>
    <row r="461" spans="1:12" x14ac:dyDescent="0.3">
      <c r="A461" s="27">
        <v>436</v>
      </c>
      <c r="L461">
        <f t="shared" si="50"/>
        <v>110</v>
      </c>
    </row>
    <row r="462" spans="1:12" x14ac:dyDescent="0.3">
      <c r="A462" s="27">
        <v>437</v>
      </c>
      <c r="L462">
        <f t="shared" si="50"/>
        <v>108</v>
      </c>
    </row>
    <row r="463" spans="1:12" x14ac:dyDescent="0.3">
      <c r="A463" s="27">
        <v>438</v>
      </c>
      <c r="L463">
        <f t="shared" si="50"/>
        <v>107</v>
      </c>
    </row>
    <row r="464" spans="1:12" x14ac:dyDescent="0.3">
      <c r="A464" s="27">
        <v>439</v>
      </c>
      <c r="L464">
        <f t="shared" si="50"/>
        <v>106</v>
      </c>
    </row>
    <row r="465" spans="1:12" x14ac:dyDescent="0.3">
      <c r="A465" s="27">
        <v>440</v>
      </c>
      <c r="L465">
        <f t="shared" si="50"/>
        <v>104</v>
      </c>
    </row>
    <row r="466" spans="1:12" x14ac:dyDescent="0.3">
      <c r="A466" s="27">
        <v>441</v>
      </c>
      <c r="L466">
        <f t="shared" si="50"/>
        <v>103</v>
      </c>
    </row>
    <row r="467" spans="1:12" x14ac:dyDescent="0.3">
      <c r="A467" s="27">
        <v>442</v>
      </c>
      <c r="L467">
        <f t="shared" si="50"/>
        <v>102</v>
      </c>
    </row>
    <row r="468" spans="1:12" x14ac:dyDescent="0.3">
      <c r="A468" s="27">
        <v>443</v>
      </c>
      <c r="L468">
        <f t="shared" si="50"/>
        <v>100</v>
      </c>
    </row>
    <row r="469" spans="1:12" x14ac:dyDescent="0.3">
      <c r="A469" s="27">
        <v>444</v>
      </c>
      <c r="L469">
        <f t="shared" si="50"/>
        <v>99</v>
      </c>
    </row>
    <row r="470" spans="1:12" x14ac:dyDescent="0.3">
      <c r="A470" s="27">
        <v>445</v>
      </c>
      <c r="L470">
        <f t="shared" si="50"/>
        <v>97</v>
      </c>
    </row>
    <row r="471" spans="1:12" x14ac:dyDescent="0.3">
      <c r="A471" s="27">
        <v>446</v>
      </c>
      <c r="L471">
        <f t="shared" si="50"/>
        <v>96</v>
      </c>
    </row>
    <row r="472" spans="1:12" x14ac:dyDescent="0.3">
      <c r="A472" s="27">
        <v>447</v>
      </c>
      <c r="L472">
        <f t="shared" si="50"/>
        <v>95</v>
      </c>
    </row>
    <row r="473" spans="1:12" x14ac:dyDescent="0.3">
      <c r="A473" s="27">
        <v>448</v>
      </c>
      <c r="L473">
        <f t="shared" si="50"/>
        <v>93</v>
      </c>
    </row>
    <row r="474" spans="1:12" x14ac:dyDescent="0.3">
      <c r="A474" s="27">
        <v>449</v>
      </c>
      <c r="L474">
        <f t="shared" ref="L474:L536" si="51">INDEX(L$25:L$280,512-A474)</f>
        <v>92</v>
      </c>
    </row>
    <row r="475" spans="1:12" x14ac:dyDescent="0.3">
      <c r="A475" s="27">
        <v>450</v>
      </c>
      <c r="L475">
        <f t="shared" si="51"/>
        <v>90</v>
      </c>
    </row>
    <row r="476" spans="1:12" x14ac:dyDescent="0.3">
      <c r="A476" s="27">
        <v>451</v>
      </c>
      <c r="L476">
        <f t="shared" si="51"/>
        <v>89</v>
      </c>
    </row>
    <row r="477" spans="1:12" x14ac:dyDescent="0.3">
      <c r="A477" s="27">
        <v>452</v>
      </c>
      <c r="L477">
        <f t="shared" si="51"/>
        <v>88</v>
      </c>
    </row>
    <row r="478" spans="1:12" x14ac:dyDescent="0.3">
      <c r="A478" s="27">
        <v>453</v>
      </c>
      <c r="L478">
        <f t="shared" si="51"/>
        <v>86</v>
      </c>
    </row>
    <row r="479" spans="1:12" x14ac:dyDescent="0.3">
      <c r="A479" s="27">
        <v>454</v>
      </c>
      <c r="L479">
        <f t="shared" si="51"/>
        <v>85</v>
      </c>
    </row>
    <row r="480" spans="1:12" x14ac:dyDescent="0.3">
      <c r="A480" s="27">
        <v>455</v>
      </c>
      <c r="L480">
        <f t="shared" si="51"/>
        <v>83</v>
      </c>
    </row>
    <row r="481" spans="1:12" x14ac:dyDescent="0.3">
      <c r="A481" s="27">
        <v>456</v>
      </c>
      <c r="L481">
        <f t="shared" si="51"/>
        <v>82</v>
      </c>
    </row>
    <row r="482" spans="1:12" x14ac:dyDescent="0.3">
      <c r="A482" s="27">
        <v>457</v>
      </c>
      <c r="L482">
        <f t="shared" si="51"/>
        <v>80</v>
      </c>
    </row>
    <row r="483" spans="1:12" x14ac:dyDescent="0.3">
      <c r="A483" s="27">
        <v>458</v>
      </c>
      <c r="L483">
        <f t="shared" si="51"/>
        <v>79</v>
      </c>
    </row>
    <row r="484" spans="1:12" x14ac:dyDescent="0.3">
      <c r="A484" s="27">
        <v>459</v>
      </c>
      <c r="L484">
        <f t="shared" si="51"/>
        <v>78</v>
      </c>
    </row>
    <row r="485" spans="1:12" x14ac:dyDescent="0.3">
      <c r="A485" s="27">
        <v>460</v>
      </c>
      <c r="L485">
        <f t="shared" si="51"/>
        <v>76</v>
      </c>
    </row>
    <row r="486" spans="1:12" x14ac:dyDescent="0.3">
      <c r="A486" s="27">
        <v>461</v>
      </c>
      <c r="L486">
        <f t="shared" si="51"/>
        <v>75</v>
      </c>
    </row>
    <row r="487" spans="1:12" x14ac:dyDescent="0.3">
      <c r="A487" s="27">
        <v>462</v>
      </c>
      <c r="L487">
        <f t="shared" si="51"/>
        <v>73</v>
      </c>
    </row>
    <row r="488" spans="1:12" x14ac:dyDescent="0.3">
      <c r="A488" s="27">
        <v>463</v>
      </c>
      <c r="L488">
        <f t="shared" si="51"/>
        <v>72</v>
      </c>
    </row>
    <row r="489" spans="1:12" x14ac:dyDescent="0.3">
      <c r="A489" s="27">
        <v>464</v>
      </c>
      <c r="L489">
        <f t="shared" si="51"/>
        <v>70</v>
      </c>
    </row>
    <row r="490" spans="1:12" x14ac:dyDescent="0.3">
      <c r="A490" s="27">
        <v>465</v>
      </c>
      <c r="L490">
        <f t="shared" si="51"/>
        <v>69</v>
      </c>
    </row>
    <row r="491" spans="1:12" x14ac:dyDescent="0.3">
      <c r="A491" s="27">
        <v>466</v>
      </c>
      <c r="L491">
        <f t="shared" si="51"/>
        <v>67</v>
      </c>
    </row>
    <row r="492" spans="1:12" x14ac:dyDescent="0.3">
      <c r="A492" s="27">
        <v>467</v>
      </c>
      <c r="L492">
        <f t="shared" si="51"/>
        <v>66</v>
      </c>
    </row>
    <row r="493" spans="1:12" x14ac:dyDescent="0.3">
      <c r="A493" s="27">
        <v>468</v>
      </c>
      <c r="L493">
        <f t="shared" si="51"/>
        <v>64</v>
      </c>
    </row>
    <row r="494" spans="1:12" x14ac:dyDescent="0.3">
      <c r="A494" s="27">
        <v>469</v>
      </c>
      <c r="L494">
        <f t="shared" si="51"/>
        <v>63</v>
      </c>
    </row>
    <row r="495" spans="1:12" x14ac:dyDescent="0.3">
      <c r="A495" s="27">
        <v>470</v>
      </c>
      <c r="L495">
        <f t="shared" si="51"/>
        <v>61</v>
      </c>
    </row>
    <row r="496" spans="1:12" x14ac:dyDescent="0.3">
      <c r="A496" s="27">
        <v>471</v>
      </c>
      <c r="L496">
        <f t="shared" si="51"/>
        <v>60</v>
      </c>
    </row>
    <row r="497" spans="1:12" x14ac:dyDescent="0.3">
      <c r="A497" s="27">
        <v>472</v>
      </c>
      <c r="L497">
        <f t="shared" si="51"/>
        <v>59</v>
      </c>
    </row>
    <row r="498" spans="1:12" x14ac:dyDescent="0.3">
      <c r="A498" s="27">
        <v>473</v>
      </c>
      <c r="L498">
        <f t="shared" si="51"/>
        <v>57</v>
      </c>
    </row>
    <row r="499" spans="1:12" x14ac:dyDescent="0.3">
      <c r="A499" s="27">
        <v>474</v>
      </c>
      <c r="L499">
        <f t="shared" si="51"/>
        <v>56</v>
      </c>
    </row>
    <row r="500" spans="1:12" x14ac:dyDescent="0.3">
      <c r="A500" s="27">
        <v>475</v>
      </c>
      <c r="L500">
        <f t="shared" si="51"/>
        <v>54</v>
      </c>
    </row>
    <row r="501" spans="1:12" x14ac:dyDescent="0.3">
      <c r="A501" s="27">
        <v>476</v>
      </c>
      <c r="L501">
        <f t="shared" si="51"/>
        <v>53</v>
      </c>
    </row>
    <row r="502" spans="1:12" x14ac:dyDescent="0.3">
      <c r="A502" s="27">
        <v>477</v>
      </c>
      <c r="L502">
        <f t="shared" si="51"/>
        <v>51</v>
      </c>
    </row>
    <row r="503" spans="1:12" x14ac:dyDescent="0.3">
      <c r="A503" s="27">
        <v>478</v>
      </c>
      <c r="L503">
        <f t="shared" si="51"/>
        <v>50</v>
      </c>
    </row>
    <row r="504" spans="1:12" x14ac:dyDescent="0.3">
      <c r="A504" s="27">
        <v>479</v>
      </c>
      <c r="L504">
        <f t="shared" si="51"/>
        <v>48</v>
      </c>
    </row>
    <row r="505" spans="1:12" x14ac:dyDescent="0.3">
      <c r="A505" s="27">
        <v>480</v>
      </c>
      <c r="L505">
        <f t="shared" si="51"/>
        <v>47</v>
      </c>
    </row>
    <row r="506" spans="1:12" x14ac:dyDescent="0.3">
      <c r="A506" s="27">
        <v>481</v>
      </c>
      <c r="L506">
        <f t="shared" si="51"/>
        <v>45</v>
      </c>
    </row>
    <row r="507" spans="1:12" x14ac:dyDescent="0.3">
      <c r="A507" s="27">
        <v>482</v>
      </c>
      <c r="L507">
        <f t="shared" si="51"/>
        <v>44</v>
      </c>
    </row>
    <row r="508" spans="1:12" x14ac:dyDescent="0.3">
      <c r="A508" s="27">
        <v>483</v>
      </c>
      <c r="L508">
        <f t="shared" si="51"/>
        <v>42</v>
      </c>
    </row>
    <row r="509" spans="1:12" x14ac:dyDescent="0.3">
      <c r="A509" s="27">
        <v>484</v>
      </c>
      <c r="L509">
        <f t="shared" si="51"/>
        <v>41</v>
      </c>
    </row>
    <row r="510" spans="1:12" x14ac:dyDescent="0.3">
      <c r="A510" s="27">
        <v>485</v>
      </c>
      <c r="L510">
        <f t="shared" si="51"/>
        <v>39</v>
      </c>
    </row>
    <row r="511" spans="1:12" x14ac:dyDescent="0.3">
      <c r="A511" s="27">
        <v>486</v>
      </c>
      <c r="L511">
        <f t="shared" si="51"/>
        <v>38</v>
      </c>
    </row>
    <row r="512" spans="1:12" x14ac:dyDescent="0.3">
      <c r="A512" s="27">
        <v>487</v>
      </c>
      <c r="L512">
        <f t="shared" si="51"/>
        <v>36</v>
      </c>
    </row>
    <row r="513" spans="1:12" x14ac:dyDescent="0.3">
      <c r="A513" s="27">
        <v>488</v>
      </c>
      <c r="L513">
        <f t="shared" si="51"/>
        <v>35</v>
      </c>
    </row>
    <row r="514" spans="1:12" x14ac:dyDescent="0.3">
      <c r="A514" s="27">
        <v>489</v>
      </c>
      <c r="L514">
        <f t="shared" si="51"/>
        <v>33</v>
      </c>
    </row>
    <row r="515" spans="1:12" x14ac:dyDescent="0.3">
      <c r="A515" s="27">
        <v>490</v>
      </c>
      <c r="L515">
        <f t="shared" si="51"/>
        <v>32</v>
      </c>
    </row>
    <row r="516" spans="1:12" x14ac:dyDescent="0.3">
      <c r="A516" s="27">
        <v>491</v>
      </c>
      <c r="L516">
        <f t="shared" si="51"/>
        <v>30</v>
      </c>
    </row>
    <row r="517" spans="1:12" x14ac:dyDescent="0.3">
      <c r="A517" s="27">
        <v>492</v>
      </c>
      <c r="L517">
        <f t="shared" si="51"/>
        <v>29</v>
      </c>
    </row>
    <row r="518" spans="1:12" x14ac:dyDescent="0.3">
      <c r="A518" s="27">
        <v>493</v>
      </c>
      <c r="L518">
        <f t="shared" si="51"/>
        <v>27</v>
      </c>
    </row>
    <row r="519" spans="1:12" x14ac:dyDescent="0.3">
      <c r="A519" s="27">
        <v>494</v>
      </c>
      <c r="L519">
        <f t="shared" si="51"/>
        <v>26</v>
      </c>
    </row>
    <row r="520" spans="1:12" x14ac:dyDescent="0.3">
      <c r="A520" s="27">
        <v>495</v>
      </c>
      <c r="L520">
        <f t="shared" si="51"/>
        <v>24</v>
      </c>
    </row>
    <row r="521" spans="1:12" x14ac:dyDescent="0.3">
      <c r="A521" s="27">
        <v>496</v>
      </c>
      <c r="L521">
        <f t="shared" si="51"/>
        <v>23</v>
      </c>
    </row>
    <row r="522" spans="1:12" x14ac:dyDescent="0.3">
      <c r="A522" s="27">
        <v>497</v>
      </c>
      <c r="L522">
        <f t="shared" si="51"/>
        <v>21</v>
      </c>
    </row>
    <row r="523" spans="1:12" x14ac:dyDescent="0.3">
      <c r="A523" s="27">
        <v>498</v>
      </c>
      <c r="L523">
        <f t="shared" si="51"/>
        <v>20</v>
      </c>
    </row>
    <row r="524" spans="1:12" x14ac:dyDescent="0.3">
      <c r="A524" s="27">
        <v>499</v>
      </c>
      <c r="L524">
        <f t="shared" si="51"/>
        <v>18</v>
      </c>
    </row>
    <row r="525" spans="1:12" x14ac:dyDescent="0.3">
      <c r="A525" s="27">
        <v>500</v>
      </c>
      <c r="L525">
        <f t="shared" si="51"/>
        <v>16</v>
      </c>
    </row>
    <row r="526" spans="1:12" x14ac:dyDescent="0.3">
      <c r="A526" s="27">
        <v>501</v>
      </c>
      <c r="L526">
        <f t="shared" si="51"/>
        <v>15</v>
      </c>
    </row>
    <row r="527" spans="1:12" x14ac:dyDescent="0.3">
      <c r="A527" s="27">
        <v>502</v>
      </c>
      <c r="L527">
        <f t="shared" si="51"/>
        <v>13</v>
      </c>
    </row>
    <row r="528" spans="1:12" x14ac:dyDescent="0.3">
      <c r="A528" s="27">
        <v>503</v>
      </c>
      <c r="L528">
        <f t="shared" si="51"/>
        <v>12</v>
      </c>
    </row>
    <row r="529" spans="1:12" x14ac:dyDescent="0.3">
      <c r="A529" s="27">
        <v>504</v>
      </c>
      <c r="L529">
        <f t="shared" si="51"/>
        <v>10</v>
      </c>
    </row>
    <row r="530" spans="1:12" x14ac:dyDescent="0.3">
      <c r="A530" s="27">
        <v>505</v>
      </c>
      <c r="L530">
        <f t="shared" si="51"/>
        <v>9</v>
      </c>
    </row>
    <row r="531" spans="1:12" x14ac:dyDescent="0.3">
      <c r="A531" s="27">
        <v>506</v>
      </c>
      <c r="L531">
        <f t="shared" si="51"/>
        <v>7</v>
      </c>
    </row>
    <row r="532" spans="1:12" x14ac:dyDescent="0.3">
      <c r="A532" s="27">
        <v>507</v>
      </c>
      <c r="L532">
        <f t="shared" si="51"/>
        <v>6</v>
      </c>
    </row>
    <row r="533" spans="1:12" x14ac:dyDescent="0.3">
      <c r="A533" s="27">
        <v>508</v>
      </c>
      <c r="L533">
        <f t="shared" si="51"/>
        <v>4</v>
      </c>
    </row>
    <row r="534" spans="1:12" x14ac:dyDescent="0.3">
      <c r="A534" s="27">
        <v>509</v>
      </c>
      <c r="L534">
        <f t="shared" si="51"/>
        <v>3</v>
      </c>
    </row>
    <row r="535" spans="1:12" x14ac:dyDescent="0.3">
      <c r="A535" s="27">
        <v>510</v>
      </c>
      <c r="L535">
        <f t="shared" si="51"/>
        <v>1</v>
      </c>
    </row>
    <row r="536" spans="1:12" x14ac:dyDescent="0.3">
      <c r="A536" s="27">
        <v>511</v>
      </c>
      <c r="L536">
        <f t="shared" si="51"/>
        <v>0</v>
      </c>
    </row>
    <row r="537" spans="1:12" x14ac:dyDescent="0.3">
      <c r="A537" s="27">
        <v>512</v>
      </c>
    </row>
    <row r="538" spans="1:12" x14ac:dyDescent="0.3">
      <c r="A538" s="27">
        <v>513</v>
      </c>
    </row>
    <row r="539" spans="1:12" x14ac:dyDescent="0.3">
      <c r="A539" s="27">
        <v>514</v>
      </c>
    </row>
    <row r="540" spans="1:12" x14ac:dyDescent="0.3">
      <c r="A540" s="27">
        <v>515</v>
      </c>
    </row>
    <row r="541" spans="1:12" x14ac:dyDescent="0.3">
      <c r="A541" s="27">
        <v>516</v>
      </c>
    </row>
    <row r="542" spans="1:12" x14ac:dyDescent="0.3">
      <c r="A542" s="27">
        <v>517</v>
      </c>
    </row>
    <row r="543" spans="1:12" x14ac:dyDescent="0.3">
      <c r="A543" s="27">
        <v>518</v>
      </c>
    </row>
    <row r="544" spans="1:12" x14ac:dyDescent="0.3">
      <c r="A544" s="27">
        <v>519</v>
      </c>
    </row>
    <row r="545" spans="1:1" x14ac:dyDescent="0.3">
      <c r="A545" s="27">
        <v>520</v>
      </c>
    </row>
    <row r="546" spans="1:1" x14ac:dyDescent="0.3">
      <c r="A546" s="27">
        <v>521</v>
      </c>
    </row>
    <row r="547" spans="1:1" x14ac:dyDescent="0.3">
      <c r="A547" s="27">
        <v>522</v>
      </c>
    </row>
    <row r="548" spans="1:1" x14ac:dyDescent="0.3">
      <c r="A548" s="27">
        <v>523</v>
      </c>
    </row>
    <row r="549" spans="1:1" x14ac:dyDescent="0.3">
      <c r="A549" s="27">
        <v>524</v>
      </c>
    </row>
    <row r="550" spans="1:1" x14ac:dyDescent="0.3">
      <c r="A550" s="27">
        <v>525</v>
      </c>
    </row>
    <row r="551" spans="1:1" x14ac:dyDescent="0.3">
      <c r="A551" s="27">
        <v>526</v>
      </c>
    </row>
    <row r="552" spans="1:1" x14ac:dyDescent="0.3">
      <c r="A552" s="27">
        <v>527</v>
      </c>
    </row>
    <row r="553" spans="1:1" x14ac:dyDescent="0.3">
      <c r="A553" s="27">
        <v>528</v>
      </c>
    </row>
    <row r="554" spans="1:1" x14ac:dyDescent="0.3">
      <c r="A554" s="27">
        <v>529</v>
      </c>
    </row>
    <row r="555" spans="1:1" x14ac:dyDescent="0.3">
      <c r="A555" s="27">
        <v>530</v>
      </c>
    </row>
    <row r="556" spans="1:1" x14ac:dyDescent="0.3">
      <c r="A556" s="27">
        <v>531</v>
      </c>
    </row>
    <row r="557" spans="1:1" x14ac:dyDescent="0.3">
      <c r="A557" s="27">
        <v>532</v>
      </c>
    </row>
    <row r="558" spans="1:1" x14ac:dyDescent="0.3">
      <c r="A558" s="27">
        <v>533</v>
      </c>
    </row>
    <row r="559" spans="1:1" x14ac:dyDescent="0.3">
      <c r="A559" s="27">
        <v>534</v>
      </c>
    </row>
    <row r="560" spans="1:1" x14ac:dyDescent="0.3">
      <c r="A560" s="27">
        <v>535</v>
      </c>
    </row>
    <row r="561" spans="1:1" x14ac:dyDescent="0.3">
      <c r="A561" s="27">
        <v>536</v>
      </c>
    </row>
    <row r="562" spans="1:1" x14ac:dyDescent="0.3">
      <c r="A562" s="27">
        <v>537</v>
      </c>
    </row>
    <row r="563" spans="1:1" x14ac:dyDescent="0.3">
      <c r="A563" s="27">
        <v>538</v>
      </c>
    </row>
    <row r="564" spans="1:1" x14ac:dyDescent="0.3">
      <c r="A564" s="27">
        <v>539</v>
      </c>
    </row>
    <row r="565" spans="1:1" x14ac:dyDescent="0.3">
      <c r="A565" s="27">
        <v>540</v>
      </c>
    </row>
    <row r="566" spans="1:1" x14ac:dyDescent="0.3">
      <c r="A566" s="27">
        <v>541</v>
      </c>
    </row>
    <row r="567" spans="1:1" x14ac:dyDescent="0.3">
      <c r="A567" s="27">
        <v>542</v>
      </c>
    </row>
    <row r="568" spans="1:1" x14ac:dyDescent="0.3">
      <c r="A568" s="27">
        <v>543</v>
      </c>
    </row>
    <row r="569" spans="1:1" x14ac:dyDescent="0.3">
      <c r="A569" s="27">
        <v>544</v>
      </c>
    </row>
    <row r="570" spans="1:1" x14ac:dyDescent="0.3">
      <c r="A570" s="27">
        <v>545</v>
      </c>
    </row>
    <row r="571" spans="1:1" x14ac:dyDescent="0.3">
      <c r="A571" s="27">
        <v>546</v>
      </c>
    </row>
    <row r="572" spans="1:1" x14ac:dyDescent="0.3">
      <c r="A572" s="27">
        <v>547</v>
      </c>
    </row>
    <row r="573" spans="1:1" x14ac:dyDescent="0.3">
      <c r="A573" s="27">
        <v>548</v>
      </c>
    </row>
    <row r="574" spans="1:1" x14ac:dyDescent="0.3">
      <c r="A574" s="27">
        <v>549</v>
      </c>
    </row>
    <row r="575" spans="1:1" x14ac:dyDescent="0.3">
      <c r="A575" s="27">
        <v>550</v>
      </c>
    </row>
    <row r="576" spans="1:1" x14ac:dyDescent="0.3">
      <c r="A576" s="27">
        <v>551</v>
      </c>
    </row>
    <row r="577" spans="1:1" x14ac:dyDescent="0.3">
      <c r="A577" s="27">
        <v>552</v>
      </c>
    </row>
    <row r="578" spans="1:1" x14ac:dyDescent="0.3">
      <c r="A578" s="27">
        <v>553</v>
      </c>
    </row>
    <row r="579" spans="1:1" x14ac:dyDescent="0.3">
      <c r="A579" s="27">
        <v>554</v>
      </c>
    </row>
    <row r="580" spans="1:1" x14ac:dyDescent="0.3">
      <c r="A580" s="27">
        <v>555</v>
      </c>
    </row>
    <row r="581" spans="1:1" x14ac:dyDescent="0.3">
      <c r="A581" s="27">
        <v>556</v>
      </c>
    </row>
    <row r="582" spans="1:1" x14ac:dyDescent="0.3">
      <c r="A582" s="27">
        <v>557</v>
      </c>
    </row>
    <row r="583" spans="1:1" x14ac:dyDescent="0.3">
      <c r="A583" s="27">
        <v>558</v>
      </c>
    </row>
    <row r="584" spans="1:1" x14ac:dyDescent="0.3">
      <c r="A584" s="27">
        <v>559</v>
      </c>
    </row>
    <row r="585" spans="1:1" x14ac:dyDescent="0.3">
      <c r="A585" s="27">
        <v>560</v>
      </c>
    </row>
    <row r="586" spans="1:1" x14ac:dyDescent="0.3">
      <c r="A586" s="27">
        <v>561</v>
      </c>
    </row>
    <row r="587" spans="1:1" x14ac:dyDescent="0.3">
      <c r="A587" s="27">
        <v>562</v>
      </c>
    </row>
    <row r="588" spans="1:1" x14ac:dyDescent="0.3">
      <c r="A588" s="27">
        <v>563</v>
      </c>
    </row>
    <row r="589" spans="1:1" x14ac:dyDescent="0.3">
      <c r="A589" s="27">
        <v>564</v>
      </c>
    </row>
    <row r="590" spans="1:1" x14ac:dyDescent="0.3">
      <c r="A590" s="27">
        <v>565</v>
      </c>
    </row>
    <row r="591" spans="1:1" x14ac:dyDescent="0.3">
      <c r="A591" s="27">
        <v>566</v>
      </c>
    </row>
    <row r="592" spans="1:1" x14ac:dyDescent="0.3">
      <c r="A592" s="27">
        <v>567</v>
      </c>
    </row>
    <row r="593" spans="1:1" x14ac:dyDescent="0.3">
      <c r="A593" s="27">
        <v>568</v>
      </c>
    </row>
    <row r="594" spans="1:1" x14ac:dyDescent="0.3">
      <c r="A594" s="27">
        <v>569</v>
      </c>
    </row>
    <row r="595" spans="1:1" x14ac:dyDescent="0.3">
      <c r="A595" s="27">
        <v>570</v>
      </c>
    </row>
    <row r="596" spans="1:1" x14ac:dyDescent="0.3">
      <c r="A596" s="27">
        <v>571</v>
      </c>
    </row>
    <row r="597" spans="1:1" x14ac:dyDescent="0.3">
      <c r="A597" s="27">
        <v>572</v>
      </c>
    </row>
    <row r="598" spans="1:1" x14ac:dyDescent="0.3">
      <c r="A598" s="27">
        <v>573</v>
      </c>
    </row>
    <row r="599" spans="1:1" x14ac:dyDescent="0.3">
      <c r="A599" s="27">
        <v>574</v>
      </c>
    </row>
    <row r="600" spans="1:1" x14ac:dyDescent="0.3">
      <c r="A600" s="27">
        <v>575</v>
      </c>
    </row>
    <row r="601" spans="1:1" x14ac:dyDescent="0.3">
      <c r="A601" s="27">
        <v>576</v>
      </c>
    </row>
    <row r="602" spans="1:1" x14ac:dyDescent="0.3">
      <c r="A602" s="27">
        <v>577</v>
      </c>
    </row>
    <row r="603" spans="1:1" x14ac:dyDescent="0.3">
      <c r="A603" s="27">
        <v>578</v>
      </c>
    </row>
    <row r="604" spans="1:1" x14ac:dyDescent="0.3">
      <c r="A604" s="27">
        <v>579</v>
      </c>
    </row>
    <row r="605" spans="1:1" x14ac:dyDescent="0.3">
      <c r="A605" s="27">
        <v>580</v>
      </c>
    </row>
    <row r="606" spans="1:1" x14ac:dyDescent="0.3">
      <c r="A606" s="27">
        <v>581</v>
      </c>
    </row>
    <row r="607" spans="1:1" x14ac:dyDescent="0.3">
      <c r="A607" s="27">
        <v>582</v>
      </c>
    </row>
    <row r="608" spans="1:1" x14ac:dyDescent="0.3">
      <c r="A608" s="27">
        <v>583</v>
      </c>
    </row>
    <row r="609" spans="1:1" x14ac:dyDescent="0.3">
      <c r="A609" s="27">
        <v>584</v>
      </c>
    </row>
    <row r="610" spans="1:1" x14ac:dyDescent="0.3">
      <c r="A610" s="27">
        <v>585</v>
      </c>
    </row>
    <row r="611" spans="1:1" x14ac:dyDescent="0.3">
      <c r="A611" s="27">
        <v>586</v>
      </c>
    </row>
    <row r="612" spans="1:1" x14ac:dyDescent="0.3">
      <c r="A612" s="27">
        <v>587</v>
      </c>
    </row>
    <row r="613" spans="1:1" x14ac:dyDescent="0.3">
      <c r="A613" s="27">
        <v>588</v>
      </c>
    </row>
    <row r="614" spans="1:1" x14ac:dyDescent="0.3">
      <c r="A614" s="27">
        <v>589</v>
      </c>
    </row>
    <row r="615" spans="1:1" x14ac:dyDescent="0.3">
      <c r="A615" s="27">
        <v>590</v>
      </c>
    </row>
    <row r="616" spans="1:1" x14ac:dyDescent="0.3">
      <c r="A616" s="27">
        <v>591</v>
      </c>
    </row>
    <row r="617" spans="1:1" x14ac:dyDescent="0.3">
      <c r="A617" s="27">
        <v>592</v>
      </c>
    </row>
    <row r="618" spans="1:1" x14ac:dyDescent="0.3">
      <c r="A618" s="27">
        <v>593</v>
      </c>
    </row>
    <row r="619" spans="1:1" x14ac:dyDescent="0.3">
      <c r="A619" s="27">
        <v>594</v>
      </c>
    </row>
    <row r="620" spans="1:1" x14ac:dyDescent="0.3">
      <c r="A620" s="27">
        <v>595</v>
      </c>
    </row>
    <row r="621" spans="1:1" x14ac:dyDescent="0.3">
      <c r="A621" s="27">
        <v>596</v>
      </c>
    </row>
    <row r="622" spans="1:1" x14ac:dyDescent="0.3">
      <c r="A622" s="27">
        <v>597</v>
      </c>
    </row>
    <row r="623" spans="1:1" x14ac:dyDescent="0.3">
      <c r="A623" s="27">
        <v>598</v>
      </c>
    </row>
    <row r="624" spans="1:1" x14ac:dyDescent="0.3">
      <c r="A624" s="27">
        <v>599</v>
      </c>
    </row>
    <row r="625" spans="1:1" x14ac:dyDescent="0.3">
      <c r="A625" s="27">
        <v>600</v>
      </c>
    </row>
    <row r="626" spans="1:1" x14ac:dyDescent="0.3">
      <c r="A626" s="27">
        <v>601</v>
      </c>
    </row>
    <row r="627" spans="1:1" x14ac:dyDescent="0.3">
      <c r="A627" s="27">
        <v>602</v>
      </c>
    </row>
    <row r="628" spans="1:1" x14ac:dyDescent="0.3">
      <c r="A628" s="27">
        <v>603</v>
      </c>
    </row>
    <row r="629" spans="1:1" x14ac:dyDescent="0.3">
      <c r="A629" s="27">
        <v>604</v>
      </c>
    </row>
    <row r="630" spans="1:1" x14ac:dyDescent="0.3">
      <c r="A630" s="27">
        <v>605</v>
      </c>
    </row>
    <row r="631" spans="1:1" x14ac:dyDescent="0.3">
      <c r="A631" s="27">
        <v>606</v>
      </c>
    </row>
    <row r="632" spans="1:1" x14ac:dyDescent="0.3">
      <c r="A632" s="27">
        <v>607</v>
      </c>
    </row>
    <row r="633" spans="1:1" x14ac:dyDescent="0.3">
      <c r="A633" s="27">
        <v>608</v>
      </c>
    </row>
    <row r="634" spans="1:1" x14ac:dyDescent="0.3">
      <c r="A634" s="27">
        <v>609</v>
      </c>
    </row>
    <row r="635" spans="1:1" x14ac:dyDescent="0.3">
      <c r="A635" s="27">
        <v>610</v>
      </c>
    </row>
    <row r="636" spans="1:1" x14ac:dyDescent="0.3">
      <c r="A636" s="27">
        <v>611</v>
      </c>
    </row>
    <row r="637" spans="1:1" x14ac:dyDescent="0.3">
      <c r="A637" s="27">
        <v>612</v>
      </c>
    </row>
    <row r="638" spans="1:1" x14ac:dyDescent="0.3">
      <c r="A638" s="27">
        <v>613</v>
      </c>
    </row>
    <row r="639" spans="1:1" x14ac:dyDescent="0.3">
      <c r="A639" s="27">
        <v>614</v>
      </c>
    </row>
    <row r="640" spans="1:1" x14ac:dyDescent="0.3">
      <c r="A640" s="27">
        <v>615</v>
      </c>
    </row>
    <row r="641" spans="1:1" x14ac:dyDescent="0.3">
      <c r="A641" s="27">
        <v>616</v>
      </c>
    </row>
    <row r="642" spans="1:1" x14ac:dyDescent="0.3">
      <c r="A642" s="27">
        <v>617</v>
      </c>
    </row>
    <row r="643" spans="1:1" x14ac:dyDescent="0.3">
      <c r="A643" s="27">
        <v>618</v>
      </c>
    </row>
    <row r="644" spans="1:1" x14ac:dyDescent="0.3">
      <c r="A644" s="27">
        <v>619</v>
      </c>
    </row>
    <row r="645" spans="1:1" x14ac:dyDescent="0.3">
      <c r="A645" s="27">
        <v>620</v>
      </c>
    </row>
    <row r="646" spans="1:1" x14ac:dyDescent="0.3">
      <c r="A646" s="27">
        <v>621</v>
      </c>
    </row>
    <row r="647" spans="1:1" x14ac:dyDescent="0.3">
      <c r="A647" s="27">
        <v>622</v>
      </c>
    </row>
    <row r="648" spans="1:1" x14ac:dyDescent="0.3">
      <c r="A648" s="27">
        <v>623</v>
      </c>
    </row>
    <row r="649" spans="1:1" x14ac:dyDescent="0.3">
      <c r="A649" s="27">
        <v>624</v>
      </c>
    </row>
    <row r="650" spans="1:1" x14ac:dyDescent="0.3">
      <c r="A650" s="27">
        <v>625</v>
      </c>
    </row>
    <row r="651" spans="1:1" x14ac:dyDescent="0.3">
      <c r="A651" s="27">
        <v>626</v>
      </c>
    </row>
    <row r="652" spans="1:1" x14ac:dyDescent="0.3">
      <c r="A652" s="27">
        <v>627</v>
      </c>
    </row>
    <row r="653" spans="1:1" x14ac:dyDescent="0.3">
      <c r="A653" s="27">
        <v>628</v>
      </c>
    </row>
    <row r="654" spans="1:1" x14ac:dyDescent="0.3">
      <c r="A654" s="27">
        <v>629</v>
      </c>
    </row>
    <row r="655" spans="1:1" x14ac:dyDescent="0.3">
      <c r="A655" s="27">
        <v>630</v>
      </c>
    </row>
    <row r="656" spans="1:1" x14ac:dyDescent="0.3">
      <c r="A656" s="27">
        <v>631</v>
      </c>
    </row>
    <row r="657" spans="1:1" x14ac:dyDescent="0.3">
      <c r="A657" s="27">
        <v>632</v>
      </c>
    </row>
    <row r="658" spans="1:1" x14ac:dyDescent="0.3">
      <c r="A658" s="27">
        <v>633</v>
      </c>
    </row>
    <row r="659" spans="1:1" x14ac:dyDescent="0.3">
      <c r="A659" s="27">
        <v>634</v>
      </c>
    </row>
    <row r="660" spans="1:1" x14ac:dyDescent="0.3">
      <c r="A660" s="27">
        <v>635</v>
      </c>
    </row>
    <row r="661" spans="1:1" x14ac:dyDescent="0.3">
      <c r="A661" s="27">
        <v>636</v>
      </c>
    </row>
    <row r="662" spans="1:1" x14ac:dyDescent="0.3">
      <c r="A662" s="27">
        <v>637</v>
      </c>
    </row>
    <row r="663" spans="1:1" x14ac:dyDescent="0.3">
      <c r="A663" s="27">
        <v>638</v>
      </c>
    </row>
    <row r="664" spans="1:1" x14ac:dyDescent="0.3">
      <c r="A664" s="27">
        <v>639</v>
      </c>
    </row>
    <row r="665" spans="1:1" x14ac:dyDescent="0.3">
      <c r="A665" s="27">
        <v>640</v>
      </c>
    </row>
    <row r="666" spans="1:1" x14ac:dyDescent="0.3">
      <c r="A666" s="27">
        <v>641</v>
      </c>
    </row>
    <row r="667" spans="1:1" x14ac:dyDescent="0.3">
      <c r="A667" s="27">
        <v>642</v>
      </c>
    </row>
    <row r="668" spans="1:1" x14ac:dyDescent="0.3">
      <c r="A668" s="27">
        <v>643</v>
      </c>
    </row>
    <row r="669" spans="1:1" x14ac:dyDescent="0.3">
      <c r="A669" s="27">
        <v>644</v>
      </c>
    </row>
    <row r="670" spans="1:1" x14ac:dyDescent="0.3">
      <c r="A670" s="27">
        <v>645</v>
      </c>
    </row>
    <row r="671" spans="1:1" x14ac:dyDescent="0.3">
      <c r="A671" s="27">
        <v>646</v>
      </c>
    </row>
    <row r="672" spans="1:1" x14ac:dyDescent="0.3">
      <c r="A672" s="27">
        <v>647</v>
      </c>
    </row>
    <row r="673" spans="1:1" x14ac:dyDescent="0.3">
      <c r="A673" s="27">
        <v>648</v>
      </c>
    </row>
    <row r="674" spans="1:1" x14ac:dyDescent="0.3">
      <c r="A674" s="27">
        <v>649</v>
      </c>
    </row>
    <row r="675" spans="1:1" x14ac:dyDescent="0.3">
      <c r="A675" s="27">
        <v>650</v>
      </c>
    </row>
    <row r="676" spans="1:1" x14ac:dyDescent="0.3">
      <c r="A676" s="27">
        <v>651</v>
      </c>
    </row>
    <row r="677" spans="1:1" x14ac:dyDescent="0.3">
      <c r="A677" s="27">
        <v>652</v>
      </c>
    </row>
    <row r="678" spans="1:1" x14ac:dyDescent="0.3">
      <c r="A678" s="27">
        <v>653</v>
      </c>
    </row>
    <row r="679" spans="1:1" x14ac:dyDescent="0.3">
      <c r="A679" s="27">
        <v>654</v>
      </c>
    </row>
    <row r="680" spans="1:1" x14ac:dyDescent="0.3">
      <c r="A680" s="27">
        <v>655</v>
      </c>
    </row>
    <row r="681" spans="1:1" x14ac:dyDescent="0.3">
      <c r="A681" s="27">
        <v>656</v>
      </c>
    </row>
    <row r="682" spans="1:1" x14ac:dyDescent="0.3">
      <c r="A682" s="27">
        <v>657</v>
      </c>
    </row>
    <row r="683" spans="1:1" x14ac:dyDescent="0.3">
      <c r="A683" s="27">
        <v>658</v>
      </c>
    </row>
    <row r="684" spans="1:1" x14ac:dyDescent="0.3">
      <c r="A684" s="27">
        <v>659</v>
      </c>
    </row>
    <row r="685" spans="1:1" x14ac:dyDescent="0.3">
      <c r="A685" s="27">
        <v>660</v>
      </c>
    </row>
    <row r="686" spans="1:1" x14ac:dyDescent="0.3">
      <c r="A686" s="27">
        <v>661</v>
      </c>
    </row>
    <row r="687" spans="1:1" x14ac:dyDescent="0.3">
      <c r="A687" s="27">
        <v>662</v>
      </c>
    </row>
    <row r="688" spans="1:1" x14ac:dyDescent="0.3">
      <c r="A688" s="27">
        <v>663</v>
      </c>
    </row>
    <row r="689" spans="1:1" x14ac:dyDescent="0.3">
      <c r="A689" s="27">
        <v>664</v>
      </c>
    </row>
    <row r="690" spans="1:1" x14ac:dyDescent="0.3">
      <c r="A690" s="27">
        <v>665</v>
      </c>
    </row>
    <row r="691" spans="1:1" x14ac:dyDescent="0.3">
      <c r="A691" s="27">
        <v>666</v>
      </c>
    </row>
    <row r="692" spans="1:1" x14ac:dyDescent="0.3">
      <c r="A692" s="27">
        <v>667</v>
      </c>
    </row>
    <row r="693" spans="1:1" x14ac:dyDescent="0.3">
      <c r="A693" s="27">
        <v>668</v>
      </c>
    </row>
    <row r="694" spans="1:1" x14ac:dyDescent="0.3">
      <c r="A694" s="27">
        <v>669</v>
      </c>
    </row>
    <row r="695" spans="1:1" x14ac:dyDescent="0.3">
      <c r="A695" s="27">
        <v>670</v>
      </c>
    </row>
    <row r="696" spans="1:1" x14ac:dyDescent="0.3">
      <c r="A696" s="27">
        <v>671</v>
      </c>
    </row>
    <row r="697" spans="1:1" x14ac:dyDescent="0.3">
      <c r="A697" s="27">
        <v>672</v>
      </c>
    </row>
    <row r="698" spans="1:1" x14ac:dyDescent="0.3">
      <c r="A698" s="27">
        <v>673</v>
      </c>
    </row>
    <row r="699" spans="1:1" x14ac:dyDescent="0.3">
      <c r="A699" s="27">
        <v>674</v>
      </c>
    </row>
    <row r="700" spans="1:1" x14ac:dyDescent="0.3">
      <c r="A700" s="27">
        <v>675</v>
      </c>
    </row>
    <row r="701" spans="1:1" x14ac:dyDescent="0.3">
      <c r="A701" s="27">
        <v>676</v>
      </c>
    </row>
    <row r="702" spans="1:1" x14ac:dyDescent="0.3">
      <c r="A702" s="27">
        <v>677</v>
      </c>
    </row>
    <row r="703" spans="1:1" x14ac:dyDescent="0.3">
      <c r="A703" s="27">
        <v>678</v>
      </c>
    </row>
    <row r="704" spans="1:1" x14ac:dyDescent="0.3">
      <c r="A704" s="27">
        <v>679</v>
      </c>
    </row>
    <row r="705" spans="1:1" x14ac:dyDescent="0.3">
      <c r="A705" s="27">
        <v>680</v>
      </c>
    </row>
    <row r="706" spans="1:1" x14ac:dyDescent="0.3">
      <c r="A706" s="27">
        <v>681</v>
      </c>
    </row>
    <row r="707" spans="1:1" x14ac:dyDescent="0.3">
      <c r="A707" s="27">
        <v>682</v>
      </c>
    </row>
    <row r="708" spans="1:1" x14ac:dyDescent="0.3">
      <c r="A708" s="27">
        <v>683</v>
      </c>
    </row>
    <row r="709" spans="1:1" x14ac:dyDescent="0.3">
      <c r="A709" s="27">
        <v>684</v>
      </c>
    </row>
    <row r="710" spans="1:1" x14ac:dyDescent="0.3">
      <c r="A710" s="27">
        <v>685</v>
      </c>
    </row>
    <row r="711" spans="1:1" x14ac:dyDescent="0.3">
      <c r="A711" s="27">
        <v>686</v>
      </c>
    </row>
    <row r="712" spans="1:1" x14ac:dyDescent="0.3">
      <c r="A712" s="27">
        <v>687</v>
      </c>
    </row>
    <row r="713" spans="1:1" x14ac:dyDescent="0.3">
      <c r="A713" s="27">
        <v>688</v>
      </c>
    </row>
    <row r="714" spans="1:1" x14ac:dyDescent="0.3">
      <c r="A714" s="27">
        <v>689</v>
      </c>
    </row>
    <row r="715" spans="1:1" x14ac:dyDescent="0.3">
      <c r="A715" s="27">
        <v>690</v>
      </c>
    </row>
    <row r="716" spans="1:1" x14ac:dyDescent="0.3">
      <c r="A716" s="27">
        <v>691</v>
      </c>
    </row>
    <row r="717" spans="1:1" x14ac:dyDescent="0.3">
      <c r="A717" s="27">
        <v>692</v>
      </c>
    </row>
    <row r="718" spans="1:1" x14ac:dyDescent="0.3">
      <c r="A718" s="27">
        <v>693</v>
      </c>
    </row>
    <row r="719" spans="1:1" x14ac:dyDescent="0.3">
      <c r="A719" s="27">
        <v>694</v>
      </c>
    </row>
    <row r="720" spans="1:1" x14ac:dyDescent="0.3">
      <c r="A720" s="27">
        <v>695</v>
      </c>
    </row>
    <row r="721" spans="1:1" x14ac:dyDescent="0.3">
      <c r="A721" s="27">
        <v>696</v>
      </c>
    </row>
    <row r="722" spans="1:1" x14ac:dyDescent="0.3">
      <c r="A722" s="27">
        <v>697</v>
      </c>
    </row>
    <row r="723" spans="1:1" x14ac:dyDescent="0.3">
      <c r="A723" s="27">
        <v>698</v>
      </c>
    </row>
    <row r="724" spans="1:1" x14ac:dyDescent="0.3">
      <c r="A724" s="27">
        <v>699</v>
      </c>
    </row>
    <row r="725" spans="1:1" x14ac:dyDescent="0.3">
      <c r="A725" s="27">
        <v>700</v>
      </c>
    </row>
    <row r="726" spans="1:1" x14ac:dyDescent="0.3">
      <c r="A726" s="27">
        <v>701</v>
      </c>
    </row>
    <row r="727" spans="1:1" x14ac:dyDescent="0.3">
      <c r="A727" s="27">
        <v>702</v>
      </c>
    </row>
    <row r="728" spans="1:1" x14ac:dyDescent="0.3">
      <c r="A728" s="27">
        <v>703</v>
      </c>
    </row>
    <row r="729" spans="1:1" x14ac:dyDescent="0.3">
      <c r="A729" s="27">
        <v>704</v>
      </c>
    </row>
    <row r="730" spans="1:1" x14ac:dyDescent="0.3">
      <c r="A730" s="27">
        <v>705</v>
      </c>
    </row>
    <row r="731" spans="1:1" x14ac:dyDescent="0.3">
      <c r="A731" s="27">
        <v>706</v>
      </c>
    </row>
    <row r="732" spans="1:1" x14ac:dyDescent="0.3">
      <c r="A732" s="27">
        <v>707</v>
      </c>
    </row>
    <row r="733" spans="1:1" x14ac:dyDescent="0.3">
      <c r="A733" s="27">
        <v>708</v>
      </c>
    </row>
    <row r="734" spans="1:1" x14ac:dyDescent="0.3">
      <c r="A734" s="27">
        <v>709</v>
      </c>
    </row>
    <row r="735" spans="1:1" x14ac:dyDescent="0.3">
      <c r="A735" s="27">
        <v>710</v>
      </c>
    </row>
    <row r="736" spans="1:1" x14ac:dyDescent="0.3">
      <c r="A736" s="27">
        <v>711</v>
      </c>
    </row>
    <row r="737" spans="1:1" x14ac:dyDescent="0.3">
      <c r="A737" s="27">
        <v>712</v>
      </c>
    </row>
    <row r="738" spans="1:1" x14ac:dyDescent="0.3">
      <c r="A738" s="27">
        <v>713</v>
      </c>
    </row>
    <row r="739" spans="1:1" x14ac:dyDescent="0.3">
      <c r="A739" s="27">
        <v>714</v>
      </c>
    </row>
    <row r="740" spans="1:1" x14ac:dyDescent="0.3">
      <c r="A740" s="27">
        <v>715</v>
      </c>
    </row>
    <row r="741" spans="1:1" x14ac:dyDescent="0.3">
      <c r="A741" s="27">
        <v>716</v>
      </c>
    </row>
    <row r="742" spans="1:1" x14ac:dyDescent="0.3">
      <c r="A742" s="27">
        <v>717</v>
      </c>
    </row>
    <row r="743" spans="1:1" x14ac:dyDescent="0.3">
      <c r="A743" s="27">
        <v>718</v>
      </c>
    </row>
    <row r="744" spans="1:1" x14ac:dyDescent="0.3">
      <c r="A744" s="27">
        <v>719</v>
      </c>
    </row>
    <row r="745" spans="1:1" x14ac:dyDescent="0.3">
      <c r="A745" s="27">
        <v>720</v>
      </c>
    </row>
    <row r="746" spans="1:1" x14ac:dyDescent="0.3">
      <c r="A746" s="27">
        <v>721</v>
      </c>
    </row>
    <row r="747" spans="1:1" x14ac:dyDescent="0.3">
      <c r="A747" s="27">
        <v>722</v>
      </c>
    </row>
    <row r="748" spans="1:1" x14ac:dyDescent="0.3">
      <c r="A748" s="27">
        <v>723</v>
      </c>
    </row>
    <row r="749" spans="1:1" x14ac:dyDescent="0.3">
      <c r="A749" s="27">
        <v>724</v>
      </c>
    </row>
    <row r="750" spans="1:1" x14ac:dyDescent="0.3">
      <c r="A750" s="27">
        <v>725</v>
      </c>
    </row>
    <row r="751" spans="1:1" x14ac:dyDescent="0.3">
      <c r="A751" s="27">
        <v>726</v>
      </c>
    </row>
    <row r="752" spans="1:1" x14ac:dyDescent="0.3">
      <c r="A752" s="27">
        <v>727</v>
      </c>
    </row>
    <row r="753" spans="1:1" x14ac:dyDescent="0.3">
      <c r="A753" s="27">
        <v>728</v>
      </c>
    </row>
    <row r="754" spans="1:1" x14ac:dyDescent="0.3">
      <c r="A754" s="27">
        <v>729</v>
      </c>
    </row>
    <row r="755" spans="1:1" x14ac:dyDescent="0.3">
      <c r="A755" s="27">
        <v>730</v>
      </c>
    </row>
    <row r="756" spans="1:1" x14ac:dyDescent="0.3">
      <c r="A756" s="27">
        <v>731</v>
      </c>
    </row>
    <row r="757" spans="1:1" x14ac:dyDescent="0.3">
      <c r="A757" s="27">
        <v>732</v>
      </c>
    </row>
    <row r="758" spans="1:1" x14ac:dyDescent="0.3">
      <c r="A758" s="27">
        <v>733</v>
      </c>
    </row>
    <row r="759" spans="1:1" x14ac:dyDescent="0.3">
      <c r="A759" s="27">
        <v>734</v>
      </c>
    </row>
    <row r="760" spans="1:1" x14ac:dyDescent="0.3">
      <c r="A760" s="27">
        <v>735</v>
      </c>
    </row>
    <row r="761" spans="1:1" x14ac:dyDescent="0.3">
      <c r="A761" s="27">
        <v>736</v>
      </c>
    </row>
    <row r="762" spans="1:1" x14ac:dyDescent="0.3">
      <c r="A762" s="27">
        <v>737</v>
      </c>
    </row>
    <row r="763" spans="1:1" x14ac:dyDescent="0.3">
      <c r="A763" s="27">
        <v>738</v>
      </c>
    </row>
    <row r="764" spans="1:1" x14ac:dyDescent="0.3">
      <c r="A764" s="27">
        <v>739</v>
      </c>
    </row>
    <row r="765" spans="1:1" x14ac:dyDescent="0.3">
      <c r="A765" s="27">
        <v>740</v>
      </c>
    </row>
    <row r="766" spans="1:1" x14ac:dyDescent="0.3">
      <c r="A766" s="27">
        <v>741</v>
      </c>
    </row>
    <row r="767" spans="1:1" x14ac:dyDescent="0.3">
      <c r="A767" s="27">
        <v>742</v>
      </c>
    </row>
    <row r="768" spans="1:1" x14ac:dyDescent="0.3">
      <c r="A768" s="27">
        <v>743</v>
      </c>
    </row>
    <row r="769" spans="1:1" x14ac:dyDescent="0.3">
      <c r="A769" s="27">
        <v>744</v>
      </c>
    </row>
    <row r="770" spans="1:1" x14ac:dyDescent="0.3">
      <c r="A770" s="27">
        <v>745</v>
      </c>
    </row>
    <row r="771" spans="1:1" x14ac:dyDescent="0.3">
      <c r="A771" s="27">
        <v>746</v>
      </c>
    </row>
    <row r="772" spans="1:1" x14ac:dyDescent="0.3">
      <c r="A772" s="27">
        <v>747</v>
      </c>
    </row>
    <row r="773" spans="1:1" x14ac:dyDescent="0.3">
      <c r="A773" s="27">
        <v>748</v>
      </c>
    </row>
    <row r="774" spans="1:1" x14ac:dyDescent="0.3">
      <c r="A774" s="27">
        <v>749</v>
      </c>
    </row>
    <row r="775" spans="1:1" x14ac:dyDescent="0.3">
      <c r="A775" s="27">
        <v>750</v>
      </c>
    </row>
    <row r="776" spans="1:1" x14ac:dyDescent="0.3">
      <c r="A776" s="27">
        <v>751</v>
      </c>
    </row>
    <row r="777" spans="1:1" x14ac:dyDescent="0.3">
      <c r="A777" s="27">
        <v>752</v>
      </c>
    </row>
    <row r="778" spans="1:1" x14ac:dyDescent="0.3">
      <c r="A778" s="27">
        <v>753</v>
      </c>
    </row>
    <row r="779" spans="1:1" x14ac:dyDescent="0.3">
      <c r="A779" s="27">
        <v>754</v>
      </c>
    </row>
    <row r="780" spans="1:1" x14ac:dyDescent="0.3">
      <c r="A780" s="27">
        <v>755</v>
      </c>
    </row>
    <row r="781" spans="1:1" x14ac:dyDescent="0.3">
      <c r="A781" s="27">
        <v>756</v>
      </c>
    </row>
    <row r="782" spans="1:1" x14ac:dyDescent="0.3">
      <c r="A782" s="27">
        <v>757</v>
      </c>
    </row>
    <row r="783" spans="1:1" x14ac:dyDescent="0.3">
      <c r="A783" s="27">
        <v>758</v>
      </c>
    </row>
    <row r="784" spans="1:1" x14ac:dyDescent="0.3">
      <c r="A784" s="27">
        <v>759</v>
      </c>
    </row>
    <row r="785" spans="1:1" x14ac:dyDescent="0.3">
      <c r="A785" s="27">
        <v>760</v>
      </c>
    </row>
    <row r="786" spans="1:1" x14ac:dyDescent="0.3">
      <c r="A786" s="27">
        <v>761</v>
      </c>
    </row>
    <row r="787" spans="1:1" x14ac:dyDescent="0.3">
      <c r="A787" s="27">
        <v>762</v>
      </c>
    </row>
    <row r="788" spans="1:1" x14ac:dyDescent="0.3">
      <c r="A788" s="27">
        <v>763</v>
      </c>
    </row>
    <row r="789" spans="1:1" x14ac:dyDescent="0.3">
      <c r="A789" s="27">
        <v>764</v>
      </c>
    </row>
    <row r="790" spans="1:1" x14ac:dyDescent="0.3">
      <c r="A790" s="27">
        <v>765</v>
      </c>
    </row>
    <row r="791" spans="1:1" x14ac:dyDescent="0.3">
      <c r="A791" s="27">
        <v>766</v>
      </c>
    </row>
    <row r="792" spans="1:1" x14ac:dyDescent="0.3">
      <c r="A792" s="27">
        <v>767</v>
      </c>
    </row>
    <row r="793" spans="1:1" x14ac:dyDescent="0.3">
      <c r="A793" s="27">
        <v>768</v>
      </c>
    </row>
    <row r="794" spans="1:1" x14ac:dyDescent="0.3">
      <c r="A794" s="27">
        <v>769</v>
      </c>
    </row>
    <row r="795" spans="1:1" x14ac:dyDescent="0.3">
      <c r="A795" s="27">
        <v>770</v>
      </c>
    </row>
    <row r="796" spans="1:1" x14ac:dyDescent="0.3">
      <c r="A796" s="27">
        <v>771</v>
      </c>
    </row>
    <row r="797" spans="1:1" x14ac:dyDescent="0.3">
      <c r="A797" s="27">
        <v>772</v>
      </c>
    </row>
    <row r="798" spans="1:1" x14ac:dyDescent="0.3">
      <c r="A798" s="27">
        <v>773</v>
      </c>
    </row>
    <row r="799" spans="1:1" x14ac:dyDescent="0.3">
      <c r="A799" s="27">
        <v>774</v>
      </c>
    </row>
    <row r="800" spans="1:1" x14ac:dyDescent="0.3">
      <c r="A800" s="27">
        <v>775</v>
      </c>
    </row>
    <row r="801" spans="1:1" x14ac:dyDescent="0.3">
      <c r="A801" s="27">
        <v>776</v>
      </c>
    </row>
    <row r="802" spans="1:1" x14ac:dyDescent="0.3">
      <c r="A802" s="27">
        <v>777</v>
      </c>
    </row>
    <row r="803" spans="1:1" x14ac:dyDescent="0.3">
      <c r="A803" s="27">
        <v>778</v>
      </c>
    </row>
    <row r="804" spans="1:1" x14ac:dyDescent="0.3">
      <c r="A804" s="27">
        <v>779</v>
      </c>
    </row>
    <row r="805" spans="1:1" x14ac:dyDescent="0.3">
      <c r="A805" s="27">
        <v>780</v>
      </c>
    </row>
    <row r="806" spans="1:1" x14ac:dyDescent="0.3">
      <c r="A806" s="27">
        <v>781</v>
      </c>
    </row>
    <row r="807" spans="1:1" x14ac:dyDescent="0.3">
      <c r="A807" s="27">
        <v>782</v>
      </c>
    </row>
    <row r="808" spans="1:1" x14ac:dyDescent="0.3">
      <c r="A808" s="27">
        <v>783</v>
      </c>
    </row>
    <row r="809" spans="1:1" x14ac:dyDescent="0.3">
      <c r="A809" s="27">
        <v>784</v>
      </c>
    </row>
    <row r="810" spans="1:1" x14ac:dyDescent="0.3">
      <c r="A810" s="27">
        <v>785</v>
      </c>
    </row>
    <row r="811" spans="1:1" x14ac:dyDescent="0.3">
      <c r="A811" s="27">
        <v>786</v>
      </c>
    </row>
    <row r="812" spans="1:1" x14ac:dyDescent="0.3">
      <c r="A812" s="27">
        <v>787</v>
      </c>
    </row>
    <row r="813" spans="1:1" x14ac:dyDescent="0.3">
      <c r="A813" s="27">
        <v>788</v>
      </c>
    </row>
    <row r="814" spans="1:1" x14ac:dyDescent="0.3">
      <c r="A814" s="27">
        <v>789</v>
      </c>
    </row>
    <row r="815" spans="1:1" x14ac:dyDescent="0.3">
      <c r="A815" s="27">
        <v>790</v>
      </c>
    </row>
    <row r="816" spans="1:1" x14ac:dyDescent="0.3">
      <c r="A816" s="27">
        <v>791</v>
      </c>
    </row>
    <row r="817" spans="1:1" x14ac:dyDescent="0.3">
      <c r="A817" s="27">
        <v>792</v>
      </c>
    </row>
    <row r="818" spans="1:1" x14ac:dyDescent="0.3">
      <c r="A818" s="27">
        <v>793</v>
      </c>
    </row>
    <row r="819" spans="1:1" x14ac:dyDescent="0.3">
      <c r="A819" s="27">
        <v>794</v>
      </c>
    </row>
    <row r="820" spans="1:1" x14ac:dyDescent="0.3">
      <c r="A820" s="27">
        <v>795</v>
      </c>
    </row>
    <row r="821" spans="1:1" x14ac:dyDescent="0.3">
      <c r="A821" s="27">
        <v>796</v>
      </c>
    </row>
    <row r="822" spans="1:1" x14ac:dyDescent="0.3">
      <c r="A822" s="27">
        <v>797</v>
      </c>
    </row>
    <row r="823" spans="1:1" x14ac:dyDescent="0.3">
      <c r="A823" s="27">
        <v>798</v>
      </c>
    </row>
    <row r="824" spans="1:1" x14ac:dyDescent="0.3">
      <c r="A824" s="27">
        <v>799</v>
      </c>
    </row>
    <row r="825" spans="1:1" x14ac:dyDescent="0.3">
      <c r="A825" s="27">
        <v>800</v>
      </c>
    </row>
    <row r="826" spans="1:1" x14ac:dyDescent="0.3">
      <c r="A826" s="27">
        <v>801</v>
      </c>
    </row>
    <row r="827" spans="1:1" x14ac:dyDescent="0.3">
      <c r="A827" s="27">
        <v>802</v>
      </c>
    </row>
    <row r="828" spans="1:1" x14ac:dyDescent="0.3">
      <c r="A828" s="27">
        <v>803</v>
      </c>
    </row>
    <row r="829" spans="1:1" x14ac:dyDescent="0.3">
      <c r="A829" s="27">
        <v>804</v>
      </c>
    </row>
    <row r="830" spans="1:1" x14ac:dyDescent="0.3">
      <c r="A830" s="27">
        <v>805</v>
      </c>
    </row>
    <row r="831" spans="1:1" x14ac:dyDescent="0.3">
      <c r="A831" s="27">
        <v>806</v>
      </c>
    </row>
    <row r="832" spans="1:1" x14ac:dyDescent="0.3">
      <c r="A832" s="27">
        <v>807</v>
      </c>
    </row>
    <row r="833" spans="1:1" x14ac:dyDescent="0.3">
      <c r="A833" s="27">
        <v>808</v>
      </c>
    </row>
    <row r="834" spans="1:1" x14ac:dyDescent="0.3">
      <c r="A834" s="27">
        <v>809</v>
      </c>
    </row>
    <row r="835" spans="1:1" x14ac:dyDescent="0.3">
      <c r="A835" s="27">
        <v>810</v>
      </c>
    </row>
    <row r="836" spans="1:1" x14ac:dyDescent="0.3">
      <c r="A836" s="27">
        <v>811</v>
      </c>
    </row>
    <row r="837" spans="1:1" x14ac:dyDescent="0.3">
      <c r="A837" s="27">
        <v>812</v>
      </c>
    </row>
    <row r="838" spans="1:1" x14ac:dyDescent="0.3">
      <c r="A838" s="27">
        <v>813</v>
      </c>
    </row>
    <row r="839" spans="1:1" x14ac:dyDescent="0.3">
      <c r="A839" s="27">
        <v>814</v>
      </c>
    </row>
    <row r="840" spans="1:1" x14ac:dyDescent="0.3">
      <c r="A840" s="27">
        <v>815</v>
      </c>
    </row>
    <row r="841" spans="1:1" x14ac:dyDescent="0.3">
      <c r="A841" s="27">
        <v>816</v>
      </c>
    </row>
    <row r="842" spans="1:1" x14ac:dyDescent="0.3">
      <c r="A842" s="27">
        <v>817</v>
      </c>
    </row>
    <row r="843" spans="1:1" x14ac:dyDescent="0.3">
      <c r="A843" s="27">
        <v>818</v>
      </c>
    </row>
    <row r="844" spans="1:1" x14ac:dyDescent="0.3">
      <c r="A844" s="27">
        <v>819</v>
      </c>
    </row>
    <row r="845" spans="1:1" x14ac:dyDescent="0.3">
      <c r="A845" s="27">
        <v>820</v>
      </c>
    </row>
    <row r="846" spans="1:1" x14ac:dyDescent="0.3">
      <c r="A846" s="27">
        <v>821</v>
      </c>
    </row>
    <row r="847" spans="1:1" x14ac:dyDescent="0.3">
      <c r="A847" s="27">
        <v>822</v>
      </c>
    </row>
    <row r="848" spans="1:1" x14ac:dyDescent="0.3">
      <c r="A848" s="27">
        <v>823</v>
      </c>
    </row>
    <row r="849" spans="1:1" x14ac:dyDescent="0.3">
      <c r="A849" s="27">
        <v>824</v>
      </c>
    </row>
    <row r="850" spans="1:1" x14ac:dyDescent="0.3">
      <c r="A850" s="27">
        <v>825</v>
      </c>
    </row>
    <row r="851" spans="1:1" x14ac:dyDescent="0.3">
      <c r="A851" s="27">
        <v>826</v>
      </c>
    </row>
    <row r="852" spans="1:1" x14ac:dyDescent="0.3">
      <c r="A852" s="27">
        <v>827</v>
      </c>
    </row>
    <row r="853" spans="1:1" x14ac:dyDescent="0.3">
      <c r="A853" s="27">
        <v>828</v>
      </c>
    </row>
    <row r="854" spans="1:1" x14ac:dyDescent="0.3">
      <c r="A854" s="27">
        <v>829</v>
      </c>
    </row>
    <row r="855" spans="1:1" x14ac:dyDescent="0.3">
      <c r="A855" s="27">
        <v>830</v>
      </c>
    </row>
    <row r="856" spans="1:1" x14ac:dyDescent="0.3">
      <c r="A856" s="27">
        <v>831</v>
      </c>
    </row>
    <row r="857" spans="1:1" x14ac:dyDescent="0.3">
      <c r="A857" s="27">
        <v>832</v>
      </c>
    </row>
    <row r="858" spans="1:1" x14ac:dyDescent="0.3">
      <c r="A858" s="27">
        <v>833</v>
      </c>
    </row>
    <row r="859" spans="1:1" x14ac:dyDescent="0.3">
      <c r="A859" s="27">
        <v>834</v>
      </c>
    </row>
    <row r="860" spans="1:1" x14ac:dyDescent="0.3">
      <c r="A860" s="27">
        <v>835</v>
      </c>
    </row>
    <row r="861" spans="1:1" x14ac:dyDescent="0.3">
      <c r="A861" s="27">
        <v>836</v>
      </c>
    </row>
    <row r="862" spans="1:1" x14ac:dyDescent="0.3">
      <c r="A862" s="27">
        <v>837</v>
      </c>
    </row>
    <row r="863" spans="1:1" x14ac:dyDescent="0.3">
      <c r="A863" s="27">
        <v>838</v>
      </c>
    </row>
    <row r="864" spans="1:1" x14ac:dyDescent="0.3">
      <c r="A864" s="27">
        <v>839</v>
      </c>
    </row>
    <row r="865" spans="1:1" x14ac:dyDescent="0.3">
      <c r="A865" s="27">
        <v>840</v>
      </c>
    </row>
    <row r="866" spans="1:1" x14ac:dyDescent="0.3">
      <c r="A866" s="27">
        <v>841</v>
      </c>
    </row>
    <row r="867" spans="1:1" x14ac:dyDescent="0.3">
      <c r="A867" s="27">
        <v>842</v>
      </c>
    </row>
    <row r="868" spans="1:1" x14ac:dyDescent="0.3">
      <c r="A868" s="27">
        <v>843</v>
      </c>
    </row>
    <row r="869" spans="1:1" x14ac:dyDescent="0.3">
      <c r="A869" s="27">
        <v>844</v>
      </c>
    </row>
    <row r="870" spans="1:1" x14ac:dyDescent="0.3">
      <c r="A870" s="27">
        <v>845</v>
      </c>
    </row>
    <row r="871" spans="1:1" x14ac:dyDescent="0.3">
      <c r="A871" s="27">
        <v>846</v>
      </c>
    </row>
    <row r="872" spans="1:1" x14ac:dyDescent="0.3">
      <c r="A872" s="27">
        <v>847</v>
      </c>
    </row>
    <row r="873" spans="1:1" x14ac:dyDescent="0.3">
      <c r="A873" s="27">
        <v>848</v>
      </c>
    </row>
    <row r="874" spans="1:1" x14ac:dyDescent="0.3">
      <c r="A874" s="27">
        <v>849</v>
      </c>
    </row>
    <row r="875" spans="1:1" x14ac:dyDescent="0.3">
      <c r="A875" s="27">
        <v>850</v>
      </c>
    </row>
    <row r="876" spans="1:1" x14ac:dyDescent="0.3">
      <c r="A876" s="27">
        <v>851</v>
      </c>
    </row>
    <row r="877" spans="1:1" x14ac:dyDescent="0.3">
      <c r="A877" s="27">
        <v>852</v>
      </c>
    </row>
    <row r="878" spans="1:1" x14ac:dyDescent="0.3">
      <c r="A878" s="27">
        <v>853</v>
      </c>
    </row>
    <row r="879" spans="1:1" x14ac:dyDescent="0.3">
      <c r="A879" s="27">
        <v>854</v>
      </c>
    </row>
    <row r="880" spans="1:1" x14ac:dyDescent="0.3">
      <c r="A880" s="27">
        <v>855</v>
      </c>
    </row>
    <row r="881" spans="1:1" x14ac:dyDescent="0.3">
      <c r="A881" s="27">
        <v>856</v>
      </c>
    </row>
    <row r="882" spans="1:1" x14ac:dyDescent="0.3">
      <c r="A882" s="27">
        <v>857</v>
      </c>
    </row>
    <row r="883" spans="1:1" x14ac:dyDescent="0.3">
      <c r="A883" s="27">
        <v>858</v>
      </c>
    </row>
    <row r="884" spans="1:1" x14ac:dyDescent="0.3">
      <c r="A884" s="27">
        <v>859</v>
      </c>
    </row>
    <row r="885" spans="1:1" x14ac:dyDescent="0.3">
      <c r="A885" s="27">
        <v>860</v>
      </c>
    </row>
    <row r="886" spans="1:1" x14ac:dyDescent="0.3">
      <c r="A886" s="27">
        <v>861</v>
      </c>
    </row>
    <row r="887" spans="1:1" x14ac:dyDescent="0.3">
      <c r="A887" s="27">
        <v>862</v>
      </c>
    </row>
    <row r="888" spans="1:1" x14ac:dyDescent="0.3">
      <c r="A888" s="27">
        <v>863</v>
      </c>
    </row>
    <row r="889" spans="1:1" x14ac:dyDescent="0.3">
      <c r="A889" s="27">
        <v>864</v>
      </c>
    </row>
    <row r="890" spans="1:1" x14ac:dyDescent="0.3">
      <c r="A890" s="27">
        <v>865</v>
      </c>
    </row>
    <row r="891" spans="1:1" x14ac:dyDescent="0.3">
      <c r="A891" s="27">
        <v>866</v>
      </c>
    </row>
    <row r="892" spans="1:1" x14ac:dyDescent="0.3">
      <c r="A892" s="27">
        <v>867</v>
      </c>
    </row>
    <row r="893" spans="1:1" x14ac:dyDescent="0.3">
      <c r="A893" s="27">
        <v>868</v>
      </c>
    </row>
    <row r="894" spans="1:1" x14ac:dyDescent="0.3">
      <c r="A894" s="27">
        <v>869</v>
      </c>
    </row>
    <row r="895" spans="1:1" x14ac:dyDescent="0.3">
      <c r="A895" s="27">
        <v>870</v>
      </c>
    </row>
    <row r="896" spans="1:1" x14ac:dyDescent="0.3">
      <c r="A896" s="27">
        <v>871</v>
      </c>
    </row>
    <row r="897" spans="1:1" x14ac:dyDescent="0.3">
      <c r="A897" s="27">
        <v>872</v>
      </c>
    </row>
    <row r="898" spans="1:1" x14ac:dyDescent="0.3">
      <c r="A898" s="27">
        <v>873</v>
      </c>
    </row>
    <row r="899" spans="1:1" x14ac:dyDescent="0.3">
      <c r="A899" s="27">
        <v>874</v>
      </c>
    </row>
    <row r="900" spans="1:1" x14ac:dyDescent="0.3">
      <c r="A900" s="27">
        <v>875</v>
      </c>
    </row>
    <row r="901" spans="1:1" x14ac:dyDescent="0.3">
      <c r="A901" s="27">
        <v>876</v>
      </c>
    </row>
    <row r="902" spans="1:1" x14ac:dyDescent="0.3">
      <c r="A902" s="27">
        <v>877</v>
      </c>
    </row>
    <row r="903" spans="1:1" x14ac:dyDescent="0.3">
      <c r="A903" s="27">
        <v>878</v>
      </c>
    </row>
    <row r="904" spans="1:1" x14ac:dyDescent="0.3">
      <c r="A904" s="27">
        <v>879</v>
      </c>
    </row>
    <row r="905" spans="1:1" x14ac:dyDescent="0.3">
      <c r="A905" s="27">
        <v>880</v>
      </c>
    </row>
    <row r="906" spans="1:1" x14ac:dyDescent="0.3">
      <c r="A906" s="27">
        <v>881</v>
      </c>
    </row>
    <row r="907" spans="1:1" x14ac:dyDescent="0.3">
      <c r="A907" s="27">
        <v>882</v>
      </c>
    </row>
    <row r="908" spans="1:1" x14ac:dyDescent="0.3">
      <c r="A908" s="27">
        <v>883</v>
      </c>
    </row>
    <row r="909" spans="1:1" x14ac:dyDescent="0.3">
      <c r="A909" s="27">
        <v>884</v>
      </c>
    </row>
    <row r="910" spans="1:1" x14ac:dyDescent="0.3">
      <c r="A910" s="27">
        <v>885</v>
      </c>
    </row>
    <row r="911" spans="1:1" x14ac:dyDescent="0.3">
      <c r="A911" s="27">
        <v>886</v>
      </c>
    </row>
    <row r="912" spans="1:1" x14ac:dyDescent="0.3">
      <c r="A912" s="27">
        <v>887</v>
      </c>
    </row>
    <row r="913" spans="1:1" x14ac:dyDescent="0.3">
      <c r="A913" s="27">
        <v>888</v>
      </c>
    </row>
    <row r="914" spans="1:1" x14ac:dyDescent="0.3">
      <c r="A914" s="27">
        <v>889</v>
      </c>
    </row>
    <row r="915" spans="1:1" x14ac:dyDescent="0.3">
      <c r="A915" s="27">
        <v>890</v>
      </c>
    </row>
    <row r="916" spans="1:1" x14ac:dyDescent="0.3">
      <c r="A916" s="27">
        <v>891</v>
      </c>
    </row>
    <row r="917" spans="1:1" x14ac:dyDescent="0.3">
      <c r="A917" s="27">
        <v>892</v>
      </c>
    </row>
    <row r="918" spans="1:1" x14ac:dyDescent="0.3">
      <c r="A918" s="27">
        <v>893</v>
      </c>
    </row>
    <row r="919" spans="1:1" x14ac:dyDescent="0.3">
      <c r="A919" s="27">
        <v>894</v>
      </c>
    </row>
    <row r="920" spans="1:1" x14ac:dyDescent="0.3">
      <c r="A920" s="27">
        <v>895</v>
      </c>
    </row>
    <row r="921" spans="1:1" x14ac:dyDescent="0.3">
      <c r="A921" s="27">
        <v>896</v>
      </c>
    </row>
    <row r="922" spans="1:1" x14ac:dyDescent="0.3">
      <c r="A922" s="27">
        <v>897</v>
      </c>
    </row>
    <row r="923" spans="1:1" x14ac:dyDescent="0.3">
      <c r="A923" s="27">
        <v>898</v>
      </c>
    </row>
    <row r="924" spans="1:1" x14ac:dyDescent="0.3">
      <c r="A924" s="27">
        <v>899</v>
      </c>
    </row>
    <row r="925" spans="1:1" x14ac:dyDescent="0.3">
      <c r="A925" s="27">
        <v>900</v>
      </c>
    </row>
    <row r="926" spans="1:1" x14ac:dyDescent="0.3">
      <c r="A926" s="27">
        <v>901</v>
      </c>
    </row>
    <row r="927" spans="1:1" x14ac:dyDescent="0.3">
      <c r="A927" s="27">
        <v>902</v>
      </c>
    </row>
    <row r="928" spans="1:1" x14ac:dyDescent="0.3">
      <c r="A928" s="27">
        <v>903</v>
      </c>
    </row>
    <row r="929" spans="1:1" x14ac:dyDescent="0.3">
      <c r="A929" s="27">
        <v>904</v>
      </c>
    </row>
    <row r="930" spans="1:1" x14ac:dyDescent="0.3">
      <c r="A930" s="27">
        <v>905</v>
      </c>
    </row>
    <row r="931" spans="1:1" x14ac:dyDescent="0.3">
      <c r="A931" s="27">
        <v>906</v>
      </c>
    </row>
    <row r="932" spans="1:1" x14ac:dyDescent="0.3">
      <c r="A932" s="27">
        <v>907</v>
      </c>
    </row>
    <row r="933" spans="1:1" x14ac:dyDescent="0.3">
      <c r="A933" s="27">
        <v>908</v>
      </c>
    </row>
    <row r="934" spans="1:1" x14ac:dyDescent="0.3">
      <c r="A934" s="27">
        <v>909</v>
      </c>
    </row>
    <row r="935" spans="1:1" x14ac:dyDescent="0.3">
      <c r="A935" s="27">
        <v>910</v>
      </c>
    </row>
    <row r="936" spans="1:1" x14ac:dyDescent="0.3">
      <c r="A936" s="27">
        <v>911</v>
      </c>
    </row>
    <row r="937" spans="1:1" x14ac:dyDescent="0.3">
      <c r="A937" s="27">
        <v>912</v>
      </c>
    </row>
    <row r="938" spans="1:1" x14ac:dyDescent="0.3">
      <c r="A938" s="27">
        <v>913</v>
      </c>
    </row>
    <row r="939" spans="1:1" x14ac:dyDescent="0.3">
      <c r="A939" s="27">
        <v>914</v>
      </c>
    </row>
    <row r="940" spans="1:1" x14ac:dyDescent="0.3">
      <c r="A940" s="27">
        <v>915</v>
      </c>
    </row>
    <row r="941" spans="1:1" x14ac:dyDescent="0.3">
      <c r="A941" s="27">
        <v>916</v>
      </c>
    </row>
    <row r="942" spans="1:1" x14ac:dyDescent="0.3">
      <c r="A942" s="27">
        <v>917</v>
      </c>
    </row>
    <row r="943" spans="1:1" x14ac:dyDescent="0.3">
      <c r="A943" s="27">
        <v>918</v>
      </c>
    </row>
    <row r="944" spans="1:1" x14ac:dyDescent="0.3">
      <c r="A944" s="27">
        <v>919</v>
      </c>
    </row>
    <row r="945" spans="1:1" x14ac:dyDescent="0.3">
      <c r="A945" s="27">
        <v>920</v>
      </c>
    </row>
    <row r="946" spans="1:1" x14ac:dyDescent="0.3">
      <c r="A946" s="27">
        <v>921</v>
      </c>
    </row>
    <row r="947" spans="1:1" x14ac:dyDescent="0.3">
      <c r="A947" s="27">
        <v>922</v>
      </c>
    </row>
    <row r="948" spans="1:1" x14ac:dyDescent="0.3">
      <c r="A948" s="27">
        <v>923</v>
      </c>
    </row>
    <row r="949" spans="1:1" x14ac:dyDescent="0.3">
      <c r="A949" s="27">
        <v>924</v>
      </c>
    </row>
    <row r="950" spans="1:1" x14ac:dyDescent="0.3">
      <c r="A950" s="27">
        <v>925</v>
      </c>
    </row>
    <row r="951" spans="1:1" x14ac:dyDescent="0.3">
      <c r="A951" s="27">
        <v>926</v>
      </c>
    </row>
    <row r="952" spans="1:1" x14ac:dyDescent="0.3">
      <c r="A952" s="27">
        <v>927</v>
      </c>
    </row>
    <row r="953" spans="1:1" x14ac:dyDescent="0.3">
      <c r="A953" s="27">
        <v>928</v>
      </c>
    </row>
    <row r="954" spans="1:1" x14ac:dyDescent="0.3">
      <c r="A954" s="27">
        <v>929</v>
      </c>
    </row>
    <row r="955" spans="1:1" x14ac:dyDescent="0.3">
      <c r="A955" s="27">
        <v>930</v>
      </c>
    </row>
    <row r="956" spans="1:1" x14ac:dyDescent="0.3">
      <c r="A956" s="27">
        <v>931</v>
      </c>
    </row>
    <row r="957" spans="1:1" x14ac:dyDescent="0.3">
      <c r="A957" s="27">
        <v>932</v>
      </c>
    </row>
    <row r="958" spans="1:1" x14ac:dyDescent="0.3">
      <c r="A958" s="27">
        <v>933</v>
      </c>
    </row>
    <row r="959" spans="1:1" x14ac:dyDescent="0.3">
      <c r="A959" s="27">
        <v>934</v>
      </c>
    </row>
    <row r="960" spans="1:1" x14ac:dyDescent="0.3">
      <c r="A960" s="27">
        <v>935</v>
      </c>
    </row>
    <row r="961" spans="1:1" x14ac:dyDescent="0.3">
      <c r="A961" s="27">
        <v>936</v>
      </c>
    </row>
    <row r="962" spans="1:1" x14ac:dyDescent="0.3">
      <c r="A962" s="27">
        <v>937</v>
      </c>
    </row>
    <row r="963" spans="1:1" x14ac:dyDescent="0.3">
      <c r="A963" s="27">
        <v>938</v>
      </c>
    </row>
    <row r="964" spans="1:1" x14ac:dyDescent="0.3">
      <c r="A964" s="27">
        <v>939</v>
      </c>
    </row>
    <row r="965" spans="1:1" x14ac:dyDescent="0.3">
      <c r="A965" s="27">
        <v>940</v>
      </c>
    </row>
    <row r="966" spans="1:1" x14ac:dyDescent="0.3">
      <c r="A966" s="27">
        <v>941</v>
      </c>
    </row>
    <row r="967" spans="1:1" x14ac:dyDescent="0.3">
      <c r="A967" s="27">
        <v>942</v>
      </c>
    </row>
    <row r="968" spans="1:1" x14ac:dyDescent="0.3">
      <c r="A968" s="27">
        <v>943</v>
      </c>
    </row>
    <row r="969" spans="1:1" x14ac:dyDescent="0.3">
      <c r="A969" s="27">
        <v>944</v>
      </c>
    </row>
    <row r="970" spans="1:1" x14ac:dyDescent="0.3">
      <c r="A970" s="27">
        <v>945</v>
      </c>
    </row>
    <row r="971" spans="1:1" x14ac:dyDescent="0.3">
      <c r="A971" s="27">
        <v>946</v>
      </c>
    </row>
    <row r="972" spans="1:1" x14ac:dyDescent="0.3">
      <c r="A972" s="27">
        <v>947</v>
      </c>
    </row>
    <row r="973" spans="1:1" x14ac:dyDescent="0.3">
      <c r="A973" s="27">
        <v>948</v>
      </c>
    </row>
    <row r="974" spans="1:1" x14ac:dyDescent="0.3">
      <c r="A974" s="27">
        <v>949</v>
      </c>
    </row>
    <row r="975" spans="1:1" x14ac:dyDescent="0.3">
      <c r="A975" s="27">
        <v>950</v>
      </c>
    </row>
    <row r="976" spans="1:1" x14ac:dyDescent="0.3">
      <c r="A976" s="27">
        <v>951</v>
      </c>
    </row>
    <row r="977" spans="1:1" x14ac:dyDescent="0.3">
      <c r="A977" s="27">
        <v>952</v>
      </c>
    </row>
    <row r="978" spans="1:1" x14ac:dyDescent="0.3">
      <c r="A978" s="27">
        <v>953</v>
      </c>
    </row>
    <row r="979" spans="1:1" x14ac:dyDescent="0.3">
      <c r="A979" s="27">
        <v>954</v>
      </c>
    </row>
    <row r="980" spans="1:1" x14ac:dyDescent="0.3">
      <c r="A980" s="27">
        <v>955</v>
      </c>
    </row>
    <row r="981" spans="1:1" x14ac:dyDescent="0.3">
      <c r="A981" s="27">
        <v>956</v>
      </c>
    </row>
    <row r="982" spans="1:1" x14ac:dyDescent="0.3">
      <c r="A982" s="27">
        <v>957</v>
      </c>
    </row>
    <row r="983" spans="1:1" x14ac:dyDescent="0.3">
      <c r="A983" s="27">
        <v>958</v>
      </c>
    </row>
    <row r="984" spans="1:1" x14ac:dyDescent="0.3">
      <c r="A984" s="27">
        <v>959</v>
      </c>
    </row>
    <row r="985" spans="1:1" x14ac:dyDescent="0.3">
      <c r="A985" s="27">
        <v>960</v>
      </c>
    </row>
    <row r="986" spans="1:1" x14ac:dyDescent="0.3">
      <c r="A986" s="27">
        <v>961</v>
      </c>
    </row>
    <row r="987" spans="1:1" x14ac:dyDescent="0.3">
      <c r="A987" s="27">
        <v>962</v>
      </c>
    </row>
    <row r="988" spans="1:1" x14ac:dyDescent="0.3">
      <c r="A988" s="27">
        <v>963</v>
      </c>
    </row>
    <row r="989" spans="1:1" x14ac:dyDescent="0.3">
      <c r="A989" s="27">
        <v>964</v>
      </c>
    </row>
    <row r="990" spans="1:1" x14ac:dyDescent="0.3">
      <c r="A990" s="27">
        <v>965</v>
      </c>
    </row>
    <row r="991" spans="1:1" x14ac:dyDescent="0.3">
      <c r="A991" s="27">
        <v>966</v>
      </c>
    </row>
    <row r="992" spans="1:1" x14ac:dyDescent="0.3">
      <c r="A992" s="27">
        <v>967</v>
      </c>
    </row>
    <row r="993" spans="1:1" x14ac:dyDescent="0.3">
      <c r="A993" s="27">
        <v>968</v>
      </c>
    </row>
    <row r="994" spans="1:1" x14ac:dyDescent="0.3">
      <c r="A994" s="27">
        <v>969</v>
      </c>
    </row>
    <row r="995" spans="1:1" x14ac:dyDescent="0.3">
      <c r="A995" s="27">
        <v>970</v>
      </c>
    </row>
    <row r="996" spans="1:1" x14ac:dyDescent="0.3">
      <c r="A996" s="27">
        <v>971</v>
      </c>
    </row>
    <row r="997" spans="1:1" x14ac:dyDescent="0.3">
      <c r="A997" s="27">
        <v>972</v>
      </c>
    </row>
    <row r="998" spans="1:1" x14ac:dyDescent="0.3">
      <c r="A998" s="27">
        <v>973</v>
      </c>
    </row>
    <row r="999" spans="1:1" x14ac:dyDescent="0.3">
      <c r="A999" s="27">
        <v>974</v>
      </c>
    </row>
    <row r="1000" spans="1:1" x14ac:dyDescent="0.3">
      <c r="A1000" s="27">
        <v>975</v>
      </c>
    </row>
    <row r="1001" spans="1:1" x14ac:dyDescent="0.3">
      <c r="A1001" s="27">
        <v>976</v>
      </c>
    </row>
    <row r="1002" spans="1:1" x14ac:dyDescent="0.3">
      <c r="A1002" s="27">
        <v>977</v>
      </c>
    </row>
    <row r="1003" spans="1:1" x14ac:dyDescent="0.3">
      <c r="A1003" s="27">
        <v>978</v>
      </c>
    </row>
    <row r="1004" spans="1:1" x14ac:dyDescent="0.3">
      <c r="A1004" s="27">
        <v>979</v>
      </c>
    </row>
    <row r="1005" spans="1:1" x14ac:dyDescent="0.3">
      <c r="A1005" s="27">
        <v>980</v>
      </c>
    </row>
    <row r="1006" spans="1:1" x14ac:dyDescent="0.3">
      <c r="A1006" s="27">
        <v>981</v>
      </c>
    </row>
    <row r="1007" spans="1:1" x14ac:dyDescent="0.3">
      <c r="A1007" s="27">
        <v>982</v>
      </c>
    </row>
    <row r="1008" spans="1:1" x14ac:dyDescent="0.3">
      <c r="A1008" s="27">
        <v>983</v>
      </c>
    </row>
    <row r="1009" spans="1:1" x14ac:dyDescent="0.3">
      <c r="A1009" s="27">
        <v>984</v>
      </c>
    </row>
    <row r="1010" spans="1:1" x14ac:dyDescent="0.3">
      <c r="A1010" s="27">
        <v>985</v>
      </c>
    </row>
    <row r="1011" spans="1:1" x14ac:dyDescent="0.3">
      <c r="A1011" s="27">
        <v>986</v>
      </c>
    </row>
    <row r="1012" spans="1:1" x14ac:dyDescent="0.3">
      <c r="A1012" s="27">
        <v>987</v>
      </c>
    </row>
    <row r="1013" spans="1:1" x14ac:dyDescent="0.3">
      <c r="A1013" s="27">
        <v>988</v>
      </c>
    </row>
    <row r="1014" spans="1:1" x14ac:dyDescent="0.3">
      <c r="A1014" s="27">
        <v>989</v>
      </c>
    </row>
    <row r="1015" spans="1:1" x14ac:dyDescent="0.3">
      <c r="A1015" s="27">
        <v>990</v>
      </c>
    </row>
    <row r="1016" spans="1:1" x14ac:dyDescent="0.3">
      <c r="A1016" s="27">
        <v>991</v>
      </c>
    </row>
    <row r="1017" spans="1:1" x14ac:dyDescent="0.3">
      <c r="A1017" s="27">
        <v>992</v>
      </c>
    </row>
    <row r="1018" spans="1:1" x14ac:dyDescent="0.3">
      <c r="A1018" s="27">
        <v>993</v>
      </c>
    </row>
    <row r="1019" spans="1:1" x14ac:dyDescent="0.3">
      <c r="A1019" s="27">
        <v>994</v>
      </c>
    </row>
    <row r="1020" spans="1:1" x14ac:dyDescent="0.3">
      <c r="A1020" s="27">
        <v>995</v>
      </c>
    </row>
    <row r="1021" spans="1:1" x14ac:dyDescent="0.3">
      <c r="A1021" s="27">
        <v>996</v>
      </c>
    </row>
    <row r="1022" spans="1:1" x14ac:dyDescent="0.3">
      <c r="A1022" s="27">
        <v>997</v>
      </c>
    </row>
    <row r="1023" spans="1:1" x14ac:dyDescent="0.3">
      <c r="A1023" s="27">
        <v>998</v>
      </c>
    </row>
    <row r="1024" spans="1:1" x14ac:dyDescent="0.3">
      <c r="A1024" s="27">
        <v>999</v>
      </c>
    </row>
    <row r="1025" spans="1:1" x14ac:dyDescent="0.3">
      <c r="A1025" s="27">
        <v>1000</v>
      </c>
    </row>
    <row r="1026" spans="1:1" x14ac:dyDescent="0.3">
      <c r="A1026" s="27">
        <v>1001</v>
      </c>
    </row>
    <row r="1027" spans="1:1" x14ac:dyDescent="0.3">
      <c r="A1027" s="27">
        <v>1002</v>
      </c>
    </row>
    <row r="1028" spans="1:1" x14ac:dyDescent="0.3">
      <c r="A1028" s="27">
        <v>1003</v>
      </c>
    </row>
    <row r="1029" spans="1:1" x14ac:dyDescent="0.3">
      <c r="A1029" s="27">
        <v>1004</v>
      </c>
    </row>
    <row r="1030" spans="1:1" x14ac:dyDescent="0.3">
      <c r="A1030" s="27">
        <v>1005</v>
      </c>
    </row>
    <row r="1031" spans="1:1" x14ac:dyDescent="0.3">
      <c r="A1031" s="27">
        <v>1006</v>
      </c>
    </row>
    <row r="1032" spans="1:1" x14ac:dyDescent="0.3">
      <c r="A1032" s="27">
        <v>1007</v>
      </c>
    </row>
    <row r="1033" spans="1:1" x14ac:dyDescent="0.3">
      <c r="A1033" s="27">
        <v>1008</v>
      </c>
    </row>
    <row r="1034" spans="1:1" x14ac:dyDescent="0.3">
      <c r="A1034" s="27">
        <v>1009</v>
      </c>
    </row>
    <row r="1035" spans="1:1" x14ac:dyDescent="0.3">
      <c r="A1035" s="27">
        <v>1010</v>
      </c>
    </row>
    <row r="1036" spans="1:1" x14ac:dyDescent="0.3">
      <c r="A1036" s="27">
        <v>1011</v>
      </c>
    </row>
    <row r="1037" spans="1:1" x14ac:dyDescent="0.3">
      <c r="A1037" s="27">
        <v>1012</v>
      </c>
    </row>
    <row r="1038" spans="1:1" x14ac:dyDescent="0.3">
      <c r="A1038" s="27">
        <v>1013</v>
      </c>
    </row>
    <row r="1039" spans="1:1" x14ac:dyDescent="0.3">
      <c r="A1039" s="27">
        <v>1014</v>
      </c>
    </row>
    <row r="1040" spans="1:1" x14ac:dyDescent="0.3">
      <c r="A1040" s="27">
        <v>1015</v>
      </c>
    </row>
    <row r="1041" spans="1:1" x14ac:dyDescent="0.3">
      <c r="A1041" s="27">
        <v>1016</v>
      </c>
    </row>
    <row r="1042" spans="1:1" x14ac:dyDescent="0.3">
      <c r="A1042" s="27">
        <v>1017</v>
      </c>
    </row>
    <row r="1043" spans="1:1" x14ac:dyDescent="0.3">
      <c r="A1043" s="27">
        <v>1018</v>
      </c>
    </row>
    <row r="1044" spans="1:1" x14ac:dyDescent="0.3">
      <c r="A1044" s="27">
        <v>1019</v>
      </c>
    </row>
    <row r="1045" spans="1:1" x14ac:dyDescent="0.3">
      <c r="A1045" s="27">
        <v>1020</v>
      </c>
    </row>
    <row r="1046" spans="1:1" x14ac:dyDescent="0.3">
      <c r="A1046" s="27">
        <v>1021</v>
      </c>
    </row>
    <row r="1047" spans="1:1" x14ac:dyDescent="0.3">
      <c r="A1047" s="27">
        <v>1022</v>
      </c>
    </row>
    <row r="1048" spans="1:1" x14ac:dyDescent="0.3">
      <c r="A1048" s="27">
        <v>1023</v>
      </c>
    </row>
  </sheetData>
  <conditionalFormatting sqref="E25:E280">
    <cfRule type="cellIs" dxfId="9" priority="9" operator="greaterThan">
      <formula>3</formula>
    </cfRule>
    <cfRule type="cellIs" dxfId="8" priority="10" operator="lessThan">
      <formula>-1</formula>
    </cfRule>
  </conditionalFormatting>
  <conditionalFormatting sqref="F12:F15">
    <cfRule type="cellIs" dxfId="7" priority="7" operator="lessThan">
      <formula>-1</formula>
    </cfRule>
    <cfRule type="cellIs" dxfId="6" priority="8" operator="greaterThan">
      <formula>2</formula>
    </cfRule>
  </conditionalFormatting>
  <conditionalFormatting sqref="F17">
    <cfRule type="cellIs" dxfId="5" priority="6" operator="lessThan">
      <formula>$F$16</formula>
    </cfRule>
  </conditionalFormatting>
  <conditionalFormatting sqref="F18">
    <cfRule type="cellIs" dxfId="4" priority="5" operator="lessThan">
      <formula>$F$17</formula>
    </cfRule>
  </conditionalFormatting>
  <conditionalFormatting sqref="L25">
    <cfRule type="cellIs" dxfId="3" priority="4" operator="equal">
      <formula>$D$25</formula>
    </cfRule>
  </conditionalFormatting>
  <conditionalFormatting sqref="L26:L280">
    <cfRule type="cellIs" dxfId="2" priority="3" operator="equal">
      <formula>$D26</formula>
    </cfRule>
  </conditionalFormatting>
  <conditionalFormatting sqref="F21">
    <cfRule type="cellIs" dxfId="1" priority="2" operator="equal">
      <formula>0</formula>
    </cfRule>
  </conditionalFormatting>
  <conditionalFormatting sqref="F10">
    <cfRule type="cellIs" dxfId="0" priority="1" operator="greaterThan">
      <formula>2</formula>
    </cfRule>
  </conditionalFormatting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C15" sqref="C15"/>
    </sheetView>
  </sheetViews>
  <sheetFormatPr baseColWidth="10" defaultRowHeight="14.4" x14ac:dyDescent="0.3"/>
  <cols>
    <col min="1" max="1" width="12.88671875" customWidth="1"/>
    <col min="2" max="2" width="12.6640625" customWidth="1"/>
    <col min="3" max="3" width="123.6640625" customWidth="1"/>
  </cols>
  <sheetData>
    <row r="1" spans="1:3" x14ac:dyDescent="0.3">
      <c r="A1" s="13" t="s">
        <v>35</v>
      </c>
      <c r="B1" s="14" t="s">
        <v>195</v>
      </c>
    </row>
    <row r="2" spans="1:3" x14ac:dyDescent="0.3">
      <c r="A2" s="13"/>
      <c r="B2" s="14"/>
    </row>
    <row r="3" spans="1:3" x14ac:dyDescent="0.3">
      <c r="C3" s="30" t="s">
        <v>78</v>
      </c>
    </row>
    <row r="4" spans="1:3" x14ac:dyDescent="0.3">
      <c r="B4" s="30"/>
    </row>
    <row r="5" spans="1:3" x14ac:dyDescent="0.3">
      <c r="A5" s="13" t="s">
        <v>36</v>
      </c>
      <c r="B5" t="s">
        <v>108</v>
      </c>
      <c r="C5" s="13" t="s">
        <v>37</v>
      </c>
    </row>
    <row r="6" spans="1:3" x14ac:dyDescent="0.3">
      <c r="A6" s="31" t="s">
        <v>183</v>
      </c>
      <c r="B6" t="s">
        <v>109</v>
      </c>
      <c r="C6" t="s">
        <v>184</v>
      </c>
    </row>
    <row r="7" spans="1:3" x14ac:dyDescent="0.3">
      <c r="A7" s="31" t="s">
        <v>191</v>
      </c>
      <c r="B7" t="s">
        <v>109</v>
      </c>
      <c r="C7" t="s">
        <v>192</v>
      </c>
    </row>
    <row r="8" spans="1:3" x14ac:dyDescent="0.3">
      <c r="A8" s="31" t="s">
        <v>216</v>
      </c>
      <c r="B8" t="s">
        <v>109</v>
      </c>
      <c r="C8" t="s">
        <v>217</v>
      </c>
    </row>
    <row r="9" spans="1:3" x14ac:dyDescent="0.3">
      <c r="A9" s="31" t="s">
        <v>241</v>
      </c>
      <c r="B9" t="s">
        <v>109</v>
      </c>
      <c r="C9" t="s">
        <v>240</v>
      </c>
    </row>
    <row r="10" spans="1:3" x14ac:dyDescent="0.3">
      <c r="A10" s="31" t="s">
        <v>252</v>
      </c>
      <c r="B10" t="s">
        <v>109</v>
      </c>
      <c r="C10" t="s">
        <v>253</v>
      </c>
    </row>
    <row r="11" spans="1:3" x14ac:dyDescent="0.3">
      <c r="A11" s="31" t="s">
        <v>254</v>
      </c>
      <c r="B11" t="s">
        <v>109</v>
      </c>
      <c r="C11" t="s">
        <v>255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Velocity Calculation</vt:lpstr>
      <vt:lpstr>Chopper Parameters</vt:lpstr>
      <vt:lpstr>Power Dissipation</vt:lpstr>
      <vt:lpstr>Rsense</vt:lpstr>
      <vt:lpstr>RDSonSense</vt:lpstr>
      <vt:lpstr>Microstep Table</vt:lpstr>
      <vt:lpstr>Revision History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Wendlandt</dc:creator>
  <cp:lastModifiedBy>Bernhard Dwersteg</cp:lastModifiedBy>
  <dcterms:created xsi:type="dcterms:W3CDTF">2012-04-11T11:11:54Z</dcterms:created>
  <dcterms:modified xsi:type="dcterms:W3CDTF">2016-03-02T17:41:48Z</dcterms:modified>
</cp:coreProperties>
</file>