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03AD564-03F9-4523-864F-1599C3C2F8D9}" xr6:coauthVersionLast="47" xr6:coauthVersionMax="47" xr10:uidLastSave="{00000000-0000-0000-0000-000000000000}"/>
  <bookViews>
    <workbookView xWindow="-108" yWindow="-108" windowWidth="30936" windowHeight="16896" xr2:uid="{9D96380E-A887-4E94-9FF9-7BBD3720B9FA}"/>
  </bookViews>
  <sheets>
    <sheet name="Specs" sheetId="1" r:id="rId1"/>
    <sheet name="J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4" i="2"/>
  <c r="E12" i="2"/>
  <c r="E20" i="2"/>
  <c r="E28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A3" i="2"/>
  <c r="A4" i="2"/>
  <c r="I4" i="2" s="1"/>
  <c r="A5" i="2"/>
  <c r="A6" i="2"/>
  <c r="A7" i="2"/>
  <c r="A8" i="2"/>
  <c r="A9" i="2"/>
  <c r="I9" i="2" s="1"/>
  <c r="A10" i="2"/>
  <c r="A11" i="2"/>
  <c r="A12" i="2"/>
  <c r="I12" i="2" s="1"/>
  <c r="A13" i="2"/>
  <c r="A14" i="2"/>
  <c r="A15" i="2"/>
  <c r="A16" i="2"/>
  <c r="A17" i="2"/>
  <c r="I17" i="2" s="1"/>
  <c r="A18" i="2"/>
  <c r="A19" i="2"/>
  <c r="A20" i="2"/>
  <c r="I20" i="2" s="1"/>
  <c r="A21" i="2"/>
  <c r="A22" i="2"/>
  <c r="A23" i="2"/>
  <c r="A24" i="2"/>
  <c r="A25" i="2"/>
  <c r="I25" i="2" s="1"/>
  <c r="A26" i="2"/>
  <c r="A27" i="2"/>
  <c r="A28" i="2"/>
  <c r="I28" i="2" s="1"/>
  <c r="A29" i="2"/>
  <c r="A30" i="2"/>
  <c r="A2" i="2"/>
  <c r="I2" i="2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U6" i="1"/>
  <c r="U7" i="1"/>
  <c r="U10" i="1"/>
  <c r="U14" i="1"/>
  <c r="U15" i="1"/>
  <c r="U18" i="1"/>
  <c r="U22" i="1"/>
  <c r="U23" i="1"/>
  <c r="U26" i="1"/>
  <c r="U30" i="1"/>
  <c r="U31" i="1"/>
  <c r="P31" i="1"/>
  <c r="E30" i="2" s="1"/>
  <c r="I30" i="2" s="1"/>
  <c r="P4" i="1"/>
  <c r="E3" i="2" s="1"/>
  <c r="P5" i="1"/>
  <c r="U5" i="1" s="1"/>
  <c r="P6" i="1"/>
  <c r="E5" i="2" s="1"/>
  <c r="P7" i="1"/>
  <c r="E6" i="2" s="1"/>
  <c r="I6" i="2" s="1"/>
  <c r="P8" i="1"/>
  <c r="U8" i="1" s="1"/>
  <c r="P9" i="1"/>
  <c r="U9" i="1" s="1"/>
  <c r="P10" i="1"/>
  <c r="E9" i="2" s="1"/>
  <c r="P11" i="1"/>
  <c r="U11" i="1" s="1"/>
  <c r="P12" i="1"/>
  <c r="U12" i="1" s="1"/>
  <c r="P13" i="1"/>
  <c r="U13" i="1" s="1"/>
  <c r="P14" i="1"/>
  <c r="E13" i="2" s="1"/>
  <c r="P15" i="1"/>
  <c r="E14" i="2" s="1"/>
  <c r="I14" i="2" s="1"/>
  <c r="P16" i="1"/>
  <c r="U16" i="1" s="1"/>
  <c r="P17" i="1"/>
  <c r="U17" i="1" s="1"/>
  <c r="P18" i="1"/>
  <c r="E17" i="2" s="1"/>
  <c r="P19" i="1"/>
  <c r="U19" i="1" s="1"/>
  <c r="P20" i="1"/>
  <c r="E19" i="2" s="1"/>
  <c r="I19" i="2" s="1"/>
  <c r="P21" i="1"/>
  <c r="U21" i="1" s="1"/>
  <c r="P22" i="1"/>
  <c r="E21" i="2" s="1"/>
  <c r="P23" i="1"/>
  <c r="E22" i="2" s="1"/>
  <c r="I22" i="2" s="1"/>
  <c r="P24" i="1"/>
  <c r="U24" i="1" s="1"/>
  <c r="P25" i="1"/>
  <c r="U25" i="1" s="1"/>
  <c r="P26" i="1"/>
  <c r="E25" i="2" s="1"/>
  <c r="P27" i="1"/>
  <c r="U27" i="1" s="1"/>
  <c r="P28" i="1"/>
  <c r="U28" i="1" s="1"/>
  <c r="P29" i="1"/>
  <c r="U29" i="1" s="1"/>
  <c r="P30" i="1"/>
  <c r="E29" i="2" s="1"/>
  <c r="P3" i="1"/>
  <c r="U3" i="1" s="1"/>
  <c r="T5" i="1"/>
  <c r="T8" i="1"/>
  <c r="T13" i="1"/>
  <c r="T21" i="1"/>
  <c r="T22" i="1"/>
  <c r="T29" i="1"/>
  <c r="T30" i="1"/>
  <c r="S4" i="1"/>
  <c r="T4" i="1" s="1"/>
  <c r="S5" i="1"/>
  <c r="S6" i="1"/>
  <c r="T6" i="1" s="1"/>
  <c r="S7" i="1"/>
  <c r="T7" i="1" s="1"/>
  <c r="S8" i="1"/>
  <c r="S9" i="1"/>
  <c r="T9" i="1" s="1"/>
  <c r="S10" i="1"/>
  <c r="T10" i="1" s="1"/>
  <c r="S11" i="1"/>
  <c r="T11" i="1" s="1"/>
  <c r="S12" i="1"/>
  <c r="T12" i="1" s="1"/>
  <c r="S13" i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S22" i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S30" i="1"/>
  <c r="S31" i="1"/>
  <c r="T31" i="1" s="1"/>
  <c r="S3" i="1"/>
  <c r="T3" i="1" s="1"/>
  <c r="I3" i="2" l="1"/>
  <c r="I15" i="2"/>
  <c r="I7" i="2"/>
  <c r="I24" i="2"/>
  <c r="I16" i="2"/>
  <c r="I29" i="2"/>
  <c r="I21" i="2"/>
  <c r="I13" i="2"/>
  <c r="I5" i="2"/>
  <c r="E11" i="2"/>
  <c r="I11" i="2" s="1"/>
  <c r="E26" i="2"/>
  <c r="I26" i="2" s="1"/>
  <c r="E18" i="2"/>
  <c r="I18" i="2" s="1"/>
  <c r="E10" i="2"/>
  <c r="I10" i="2" s="1"/>
  <c r="E27" i="2"/>
  <c r="I27" i="2" s="1"/>
  <c r="U20" i="1"/>
  <c r="U4" i="1"/>
  <c r="E24" i="2"/>
  <c r="E16" i="2"/>
  <c r="E8" i="2"/>
  <c r="I8" i="2" s="1"/>
  <c r="E23" i="2"/>
  <c r="I23" i="2" s="1"/>
  <c r="E7" i="2"/>
  <c r="E15" i="2"/>
</calcChain>
</file>

<file path=xl/sharedStrings.xml><?xml version="1.0" encoding="utf-8"?>
<sst xmlns="http://schemas.openxmlformats.org/spreadsheetml/2006/main" count="75" uniqueCount="39">
  <si>
    <t xml:space="preserve">MM </t>
  </si>
  <si>
    <t xml:space="preserve">T </t>
  </si>
  <si>
    <t xml:space="preserve">E </t>
  </si>
  <si>
    <t xml:space="preserve">410H </t>
  </si>
  <si>
    <t xml:space="preserve">415H </t>
  </si>
  <si>
    <t xml:space="preserve">S </t>
  </si>
  <si>
    <t xml:space="preserve">I </t>
  </si>
  <si>
    <t>THDS/</t>
  </si>
  <si>
    <t xml:space="preserve">IN. </t>
  </si>
  <si>
    <t>Max</t>
  </si>
  <si>
    <t>Min</t>
  </si>
  <si>
    <t>L style thread measurements</t>
  </si>
  <si>
    <t>Threads/in</t>
  </si>
  <si>
    <t>a (mm)</t>
  </si>
  <si>
    <t>Tolerance</t>
  </si>
  <si>
    <t>Thread diameter</t>
  </si>
  <si>
    <t>Pitch</t>
  </si>
  <si>
    <t>Section height</t>
  </si>
  <si>
    <t>Hole diameter</t>
  </si>
  <si>
    <t>Cap specifications</t>
  </si>
  <si>
    <t>Helix angle</t>
  </si>
  <si>
    <t>degrees</t>
  </si>
  <si>
    <t>arcmins</t>
  </si>
  <si>
    <t>400H (H= height)</t>
  </si>
  <si>
    <t>thread width (a)</t>
  </si>
  <si>
    <t>mm</t>
  </si>
  <si>
    <t>Name</t>
  </si>
  <si>
    <t>tMax</t>
  </si>
  <si>
    <t>eMax</t>
  </si>
  <si>
    <t>threadWidth</t>
  </si>
  <si>
    <t>angleDeg</t>
  </si>
  <si>
    <t>angleArcmin</t>
  </si>
  <si>
    <t>tolerance</t>
  </si>
  <si>
    <t>Name suffix</t>
  </si>
  <si>
    <t>SP415</t>
  </si>
  <si>
    <t>SP400, SP410, SP415</t>
  </si>
  <si>
    <t>SP400, SP415</t>
  </si>
  <si>
    <t>SP400</t>
  </si>
  <si>
    <t>js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</si>
</sst>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32</xdr:row>
      <xdr:rowOff>45720</xdr:rowOff>
    </xdr:from>
    <xdr:to>
      <xdr:col>13</xdr:col>
      <xdr:colOff>175260</xdr:colOff>
      <xdr:row>44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0C46A-AA7C-D983-3C05-8324EA190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5905500"/>
          <a:ext cx="458724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571500</xdr:colOff>
      <xdr:row>32</xdr:row>
      <xdr:rowOff>60960</xdr:rowOff>
    </xdr:from>
    <xdr:to>
      <xdr:col>21</xdr:col>
      <xdr:colOff>304800</xdr:colOff>
      <xdr:row>48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8B400D-447E-DFC7-634F-95D5088BF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5920740"/>
          <a:ext cx="5913120" cy="295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EC29-A210-4411-8EB7-6BB39B305D11}">
  <dimension ref="A1:Z31"/>
  <sheetViews>
    <sheetView tabSelected="1" workbookViewId="0">
      <selection activeCell="P12" sqref="P12"/>
    </sheetView>
  </sheetViews>
  <sheetFormatPr defaultRowHeight="14.4" x14ac:dyDescent="0.3"/>
  <cols>
    <col min="16" max="16" width="15.44140625" bestFit="1" customWidth="1"/>
    <col min="19" max="19" width="15.88671875" bestFit="1" customWidth="1"/>
    <col min="20" max="20" width="9.33203125" customWidth="1"/>
    <col min="21" max="22" width="13.88671875" bestFit="1" customWidth="1"/>
    <col min="25" max="25" width="12.88671875" customWidth="1"/>
  </cols>
  <sheetData>
    <row r="1" spans="1:26" ht="15" customHeight="1" x14ac:dyDescent="0.3">
      <c r="A1" s="6" t="s">
        <v>0</v>
      </c>
      <c r="B1" s="6" t="s">
        <v>1</v>
      </c>
      <c r="C1" s="6"/>
      <c r="D1" s="6" t="s">
        <v>2</v>
      </c>
      <c r="E1" s="6"/>
      <c r="F1" s="6" t="s">
        <v>23</v>
      </c>
      <c r="G1" s="6"/>
      <c r="H1" s="6" t="s">
        <v>3</v>
      </c>
      <c r="I1" s="6"/>
      <c r="J1" s="6" t="s">
        <v>4</v>
      </c>
      <c r="K1" s="6"/>
      <c r="L1" s="6" t="s">
        <v>5</v>
      </c>
      <c r="M1" s="6"/>
      <c r="N1" s="2" t="s">
        <v>6</v>
      </c>
      <c r="O1" s="2" t="s">
        <v>7</v>
      </c>
      <c r="P1" s="2" t="s">
        <v>24</v>
      </c>
      <c r="Q1" s="8" t="s">
        <v>20</v>
      </c>
      <c r="R1" s="8"/>
      <c r="S1" s="7" t="s">
        <v>19</v>
      </c>
      <c r="T1" s="7"/>
      <c r="U1" s="7"/>
      <c r="V1" s="7"/>
    </row>
    <row r="2" spans="1:26" x14ac:dyDescent="0.3">
      <c r="A2" s="6"/>
      <c r="B2" s="1" t="s">
        <v>9</v>
      </c>
      <c r="C2" s="1" t="s">
        <v>10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10</v>
      </c>
      <c r="O2" s="2" t="s">
        <v>8</v>
      </c>
      <c r="P2" s="2" t="s">
        <v>25</v>
      </c>
      <c r="Q2" s="1" t="s">
        <v>21</v>
      </c>
      <c r="R2" s="1" t="s">
        <v>22</v>
      </c>
      <c r="S2" t="s">
        <v>15</v>
      </c>
      <c r="T2" t="s">
        <v>16</v>
      </c>
      <c r="U2" t="s">
        <v>17</v>
      </c>
      <c r="V2" t="s">
        <v>18</v>
      </c>
    </row>
    <row r="3" spans="1:26" x14ac:dyDescent="0.3">
      <c r="A3" s="1">
        <v>13</v>
      </c>
      <c r="B3" s="4">
        <v>13.06</v>
      </c>
      <c r="C3" s="1"/>
      <c r="D3" s="4">
        <v>11.53</v>
      </c>
      <c r="E3" s="1"/>
      <c r="F3" s="1"/>
      <c r="G3" s="1"/>
      <c r="H3" s="1"/>
      <c r="I3" s="1"/>
      <c r="J3" s="1"/>
      <c r="K3" s="1"/>
      <c r="L3" s="1"/>
      <c r="M3" s="1"/>
      <c r="N3" s="1"/>
      <c r="O3" s="1">
        <v>12</v>
      </c>
      <c r="P3" s="1">
        <f>VLOOKUP(O3,$Y$8:$Z$12, 2,FALSE)</f>
        <v>1.1399999999999999</v>
      </c>
      <c r="Q3" s="1">
        <v>3</v>
      </c>
      <c r="R3" s="1">
        <v>11</v>
      </c>
      <c r="S3" s="5">
        <f>$Z$18+B3</f>
        <v>13.26</v>
      </c>
      <c r="T3" s="3">
        <f>PI() *S3*TAN(RADIANS(Q3+R3/60))</f>
        <v>2.3168615074788037</v>
      </c>
      <c r="U3" s="3">
        <f>TAN(RADIANS(60))*P3/2</f>
        <v>0.9872689603142597</v>
      </c>
      <c r="V3" s="5">
        <f>D3+$Z$18</f>
        <v>11.729999999999999</v>
      </c>
    </row>
    <row r="4" spans="1:26" x14ac:dyDescent="0.3">
      <c r="A4" s="1">
        <v>15</v>
      </c>
      <c r="B4" s="4">
        <v>14.76</v>
      </c>
      <c r="C4" s="1"/>
      <c r="D4" s="4">
        <v>13.23</v>
      </c>
      <c r="E4" s="1"/>
      <c r="F4" s="1"/>
      <c r="G4" s="1"/>
      <c r="H4" s="1"/>
      <c r="I4" s="1"/>
      <c r="J4" s="1"/>
      <c r="K4" s="1"/>
      <c r="L4" s="1"/>
      <c r="M4" s="1"/>
      <c r="N4" s="1"/>
      <c r="O4" s="1">
        <v>12</v>
      </c>
      <c r="P4" s="1">
        <f t="shared" ref="P4:P30" si="0">VLOOKUP(O4,$Y$8:$Z$12, 2,FALSE)</f>
        <v>1.1399999999999999</v>
      </c>
      <c r="Q4" s="1">
        <v>2</v>
      </c>
      <c r="R4" s="1">
        <v>48</v>
      </c>
      <c r="S4" s="5">
        <f t="shared" ref="S4:S31" si="1">$Z$18+B4</f>
        <v>14.959999999999999</v>
      </c>
      <c r="T4" s="3">
        <f t="shared" ref="T4:T31" si="2">PI() *S4*TAN(RADIANS(Q4+R4/60))</f>
        <v>2.2985967344833909</v>
      </c>
      <c r="U4" s="3">
        <f t="shared" ref="U4:U31" si="3">TAN(RADIANS(60))*P4/2</f>
        <v>0.9872689603142597</v>
      </c>
      <c r="V4" s="5">
        <f t="shared" ref="V4:V31" si="4">D4+$Z$18</f>
        <v>13.43</v>
      </c>
    </row>
    <row r="5" spans="1:26" x14ac:dyDescent="0.3">
      <c r="A5" s="1">
        <v>18</v>
      </c>
      <c r="B5" s="4">
        <v>17.88</v>
      </c>
      <c r="C5" s="1"/>
      <c r="D5" s="4">
        <v>15.75</v>
      </c>
      <c r="E5" s="1"/>
      <c r="F5" s="1"/>
      <c r="G5" s="1"/>
      <c r="H5" s="1"/>
      <c r="I5" s="1"/>
      <c r="J5" s="1"/>
      <c r="K5" s="1"/>
      <c r="L5" s="1"/>
      <c r="M5" s="1"/>
      <c r="N5" s="1"/>
      <c r="O5" s="1">
        <v>8</v>
      </c>
      <c r="P5" s="1">
        <f t="shared" si="0"/>
        <v>2.13</v>
      </c>
      <c r="Q5" s="1">
        <v>3</v>
      </c>
      <c r="R5" s="1">
        <v>30</v>
      </c>
      <c r="S5" s="5">
        <f t="shared" si="1"/>
        <v>18.079999999999998</v>
      </c>
      <c r="T5" s="3">
        <f t="shared" si="2"/>
        <v>3.4740365295542865</v>
      </c>
      <c r="U5" s="3">
        <f t="shared" si="3"/>
        <v>1.8446341100608536</v>
      </c>
      <c r="V5" s="5">
        <f t="shared" si="4"/>
        <v>15.95</v>
      </c>
      <c r="Y5" t="s">
        <v>11</v>
      </c>
    </row>
    <row r="6" spans="1:26" x14ac:dyDescent="0.3">
      <c r="A6" s="1">
        <v>20</v>
      </c>
      <c r="B6" s="4">
        <v>19.89</v>
      </c>
      <c r="C6" s="1">
        <v>19.48</v>
      </c>
      <c r="D6" s="4">
        <v>17.75</v>
      </c>
      <c r="E6" s="1">
        <v>17.350000000000001</v>
      </c>
      <c r="F6" s="1">
        <v>9.08</v>
      </c>
      <c r="G6" s="1">
        <v>9.0399999999999991</v>
      </c>
      <c r="H6" s="1">
        <v>14.45</v>
      </c>
      <c r="I6" s="1">
        <v>13.69</v>
      </c>
      <c r="J6" s="1">
        <v>19.23</v>
      </c>
      <c r="K6" s="1">
        <v>18.46</v>
      </c>
      <c r="L6" s="1">
        <v>1.32</v>
      </c>
      <c r="M6" s="1">
        <v>0.56000000000000005</v>
      </c>
      <c r="N6" s="1">
        <v>10.26</v>
      </c>
      <c r="O6" s="1">
        <v>8</v>
      </c>
      <c r="P6" s="1">
        <f t="shared" si="0"/>
        <v>2.13</v>
      </c>
      <c r="Q6" s="1">
        <v>3</v>
      </c>
      <c r="R6" s="1">
        <v>7</v>
      </c>
      <c r="S6" s="5">
        <f t="shared" si="1"/>
        <v>20.09</v>
      </c>
      <c r="T6" s="3">
        <f t="shared" si="2"/>
        <v>3.436577789291178</v>
      </c>
      <c r="U6" s="3">
        <f t="shared" si="3"/>
        <v>1.8446341100608536</v>
      </c>
      <c r="V6" s="5">
        <f t="shared" si="4"/>
        <v>17.95</v>
      </c>
    </row>
    <row r="7" spans="1:26" x14ac:dyDescent="0.3">
      <c r="A7" s="1">
        <v>22</v>
      </c>
      <c r="B7" s="4">
        <v>21.89</v>
      </c>
      <c r="C7" s="1"/>
      <c r="D7" s="4">
        <v>19.760000000000002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8</v>
      </c>
      <c r="P7" s="1">
        <f t="shared" si="0"/>
        <v>2.13</v>
      </c>
      <c r="Q7" s="1">
        <v>2</v>
      </c>
      <c r="R7" s="1">
        <v>49</v>
      </c>
      <c r="S7" s="5">
        <f t="shared" si="1"/>
        <v>22.09</v>
      </c>
      <c r="T7" s="3">
        <f t="shared" si="2"/>
        <v>3.4143533440327642</v>
      </c>
      <c r="U7" s="3">
        <f t="shared" si="3"/>
        <v>1.8446341100608536</v>
      </c>
      <c r="V7" s="5">
        <f t="shared" si="4"/>
        <v>19.96</v>
      </c>
      <c r="Y7" t="s">
        <v>12</v>
      </c>
      <c r="Z7" t="s">
        <v>13</v>
      </c>
    </row>
    <row r="8" spans="1:26" x14ac:dyDescent="0.3">
      <c r="A8" s="1">
        <v>24</v>
      </c>
      <c r="B8" s="4">
        <v>23.87</v>
      </c>
      <c r="C8" s="1">
        <v>23.47</v>
      </c>
      <c r="D8" s="4">
        <v>21.74</v>
      </c>
      <c r="E8" s="1">
        <v>21.34</v>
      </c>
      <c r="F8" s="1">
        <v>10.54</v>
      </c>
      <c r="G8" s="1">
        <v>9.7799999999999994</v>
      </c>
      <c r="H8" s="1">
        <v>16.79</v>
      </c>
      <c r="I8" s="1">
        <v>16.03</v>
      </c>
      <c r="J8" s="1">
        <v>24.69</v>
      </c>
      <c r="K8" s="1">
        <v>23.93</v>
      </c>
      <c r="L8" s="1">
        <v>1.55</v>
      </c>
      <c r="M8" s="1">
        <v>0.79</v>
      </c>
      <c r="N8" s="1">
        <v>13.1</v>
      </c>
      <c r="O8" s="1">
        <v>8</v>
      </c>
      <c r="P8" s="1">
        <f t="shared" si="0"/>
        <v>2.13</v>
      </c>
      <c r="Q8" s="1">
        <v>2</v>
      </c>
      <c r="R8" s="1">
        <v>34</v>
      </c>
      <c r="S8" s="5">
        <f t="shared" si="1"/>
        <v>24.07</v>
      </c>
      <c r="T8" s="3">
        <f t="shared" si="2"/>
        <v>3.3897170216775661</v>
      </c>
      <c r="U8" s="3">
        <f t="shared" si="3"/>
        <v>1.8446341100608536</v>
      </c>
      <c r="V8" s="5">
        <f t="shared" si="4"/>
        <v>21.939999999999998</v>
      </c>
      <c r="Y8">
        <v>5</v>
      </c>
      <c r="Z8">
        <v>3.05</v>
      </c>
    </row>
    <row r="9" spans="1:26" x14ac:dyDescent="0.3">
      <c r="A9" s="1">
        <v>28</v>
      </c>
      <c r="B9" s="4">
        <v>27.64</v>
      </c>
      <c r="C9" s="1">
        <v>27.12</v>
      </c>
      <c r="D9" s="4">
        <v>25.25</v>
      </c>
      <c r="E9" s="1">
        <v>24.74</v>
      </c>
      <c r="F9" s="1">
        <v>10.47</v>
      </c>
      <c r="G9" s="1">
        <v>9.7799999999999994</v>
      </c>
      <c r="H9" s="1">
        <v>18.36</v>
      </c>
      <c r="I9" s="1">
        <v>17.059999999999999</v>
      </c>
      <c r="J9" s="1">
        <v>27.86</v>
      </c>
      <c r="K9" s="1">
        <v>27.1</v>
      </c>
      <c r="L9" s="1">
        <v>1.55</v>
      </c>
      <c r="M9" s="1">
        <v>0.79</v>
      </c>
      <c r="N9" s="1">
        <v>15.6</v>
      </c>
      <c r="O9" s="1">
        <v>6</v>
      </c>
      <c r="P9" s="1">
        <f t="shared" si="0"/>
        <v>2.39</v>
      </c>
      <c r="Q9" s="1">
        <v>2</v>
      </c>
      <c r="R9" s="1">
        <v>57</v>
      </c>
      <c r="S9" s="5">
        <f t="shared" si="1"/>
        <v>27.84</v>
      </c>
      <c r="T9" s="3">
        <f t="shared" si="2"/>
        <v>4.5071549274983447</v>
      </c>
      <c r="U9" s="3">
        <f t="shared" si="3"/>
        <v>2.0698007150448077</v>
      </c>
      <c r="V9" s="5">
        <f t="shared" si="4"/>
        <v>25.45</v>
      </c>
      <c r="Y9">
        <v>6</v>
      </c>
      <c r="Z9">
        <v>2.39</v>
      </c>
    </row>
    <row r="10" spans="1:26" x14ac:dyDescent="0.3">
      <c r="A10" s="1">
        <v>30</v>
      </c>
      <c r="B10" s="4">
        <v>28.62</v>
      </c>
      <c r="C10" s="1"/>
      <c r="D10" s="4">
        <v>26.23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6</v>
      </c>
      <c r="P10" s="1">
        <f t="shared" si="0"/>
        <v>2.39</v>
      </c>
      <c r="Q10" s="1">
        <v>2</v>
      </c>
      <c r="R10" s="1">
        <v>51</v>
      </c>
      <c r="S10" s="5">
        <f t="shared" si="1"/>
        <v>28.82</v>
      </c>
      <c r="T10" s="3">
        <f t="shared" si="2"/>
        <v>4.5073830666513155</v>
      </c>
      <c r="U10" s="3">
        <f t="shared" si="3"/>
        <v>2.0698007150448077</v>
      </c>
      <c r="V10" s="5">
        <f t="shared" si="4"/>
        <v>26.43</v>
      </c>
      <c r="Y10">
        <v>8</v>
      </c>
      <c r="Z10">
        <v>2.13</v>
      </c>
    </row>
    <row r="11" spans="1:26" x14ac:dyDescent="0.3">
      <c r="A11" s="1">
        <v>33</v>
      </c>
      <c r="B11" s="4">
        <v>32.14</v>
      </c>
      <c r="C11" s="1">
        <v>31.52</v>
      </c>
      <c r="D11" s="4">
        <v>29.74</v>
      </c>
      <c r="E11" s="1">
        <v>29.14</v>
      </c>
      <c r="F11" s="1">
        <v>10.62</v>
      </c>
      <c r="G11" s="1">
        <v>9.86</v>
      </c>
      <c r="H11" s="1"/>
      <c r="I11" s="1"/>
      <c r="J11" s="1">
        <v>33</v>
      </c>
      <c r="K11" s="1">
        <v>32</v>
      </c>
      <c r="L11" s="1">
        <v>1.55</v>
      </c>
      <c r="M11" s="1">
        <v>0.79</v>
      </c>
      <c r="N11" s="1">
        <v>20.100000000000001</v>
      </c>
      <c r="O11" s="1">
        <v>6</v>
      </c>
      <c r="P11" s="1">
        <f t="shared" si="0"/>
        <v>2.39</v>
      </c>
      <c r="Q11" s="1">
        <v>2</v>
      </c>
      <c r="R11" s="1">
        <v>31</v>
      </c>
      <c r="S11" s="5">
        <f t="shared" si="1"/>
        <v>32.340000000000003</v>
      </c>
      <c r="T11" s="3">
        <f t="shared" si="2"/>
        <v>4.4655234819086713</v>
      </c>
      <c r="U11" s="3">
        <f t="shared" si="3"/>
        <v>2.0698007150448077</v>
      </c>
      <c r="V11" s="5">
        <f t="shared" si="4"/>
        <v>29.939999999999998</v>
      </c>
      <c r="Y11">
        <v>6</v>
      </c>
      <c r="Z11">
        <v>2.39</v>
      </c>
    </row>
    <row r="12" spans="1:26" x14ac:dyDescent="0.3">
      <c r="A12" s="1">
        <v>35</v>
      </c>
      <c r="B12" s="4">
        <v>34.64</v>
      </c>
      <c r="C12" s="1"/>
      <c r="D12" s="4">
        <v>32.25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6</v>
      </c>
      <c r="P12" s="1">
        <f t="shared" si="0"/>
        <v>2.39</v>
      </c>
      <c r="Q12" s="1">
        <v>2</v>
      </c>
      <c r="R12" s="1">
        <v>21</v>
      </c>
      <c r="S12" s="5">
        <f t="shared" si="1"/>
        <v>34.840000000000003</v>
      </c>
      <c r="T12" s="3">
        <f t="shared" si="2"/>
        <v>4.4917634313908774</v>
      </c>
      <c r="U12" s="3">
        <f t="shared" si="3"/>
        <v>2.0698007150448077</v>
      </c>
      <c r="V12" s="5">
        <f t="shared" si="4"/>
        <v>32.450000000000003</v>
      </c>
      <c r="Y12">
        <v>12</v>
      </c>
      <c r="Z12">
        <v>1.1399999999999999</v>
      </c>
    </row>
    <row r="13" spans="1:26" x14ac:dyDescent="0.3">
      <c r="A13" s="1">
        <v>38</v>
      </c>
      <c r="B13" s="4">
        <v>37.5</v>
      </c>
      <c r="C13" s="1">
        <v>36.880000000000003</v>
      </c>
      <c r="D13" s="4">
        <v>35.1</v>
      </c>
      <c r="E13" s="1">
        <v>34.5</v>
      </c>
      <c r="F13" s="1">
        <v>10.62</v>
      </c>
      <c r="G13" s="1">
        <v>9.86</v>
      </c>
      <c r="H13" s="1"/>
      <c r="I13" s="1"/>
      <c r="J13" s="1"/>
      <c r="K13" s="1"/>
      <c r="L13" s="1">
        <v>1.55</v>
      </c>
      <c r="M13" s="1">
        <v>0.79</v>
      </c>
      <c r="N13" s="1">
        <v>17.45</v>
      </c>
      <c r="O13" s="1">
        <v>6</v>
      </c>
      <c r="P13" s="1">
        <f t="shared" si="0"/>
        <v>2.39</v>
      </c>
      <c r="Q13" s="1">
        <v>2</v>
      </c>
      <c r="R13" s="1">
        <v>9</v>
      </c>
      <c r="S13" s="5">
        <f t="shared" si="1"/>
        <v>37.700000000000003</v>
      </c>
      <c r="T13" s="3">
        <f t="shared" si="2"/>
        <v>4.4464248836521101</v>
      </c>
      <c r="U13" s="3">
        <f t="shared" si="3"/>
        <v>2.0698007150448077</v>
      </c>
      <c r="V13" s="5">
        <f t="shared" si="4"/>
        <v>35.300000000000004</v>
      </c>
    </row>
    <row r="14" spans="1:26" x14ac:dyDescent="0.3">
      <c r="A14" s="1">
        <v>40</v>
      </c>
      <c r="B14" s="4">
        <v>40.130000000000003</v>
      </c>
      <c r="C14" s="1">
        <v>39.369999999999997</v>
      </c>
      <c r="D14" s="4">
        <v>37.75</v>
      </c>
      <c r="E14" s="1">
        <v>36</v>
      </c>
      <c r="F14" s="1">
        <v>10.62</v>
      </c>
      <c r="G14" s="1">
        <v>9.86</v>
      </c>
      <c r="H14" s="1"/>
      <c r="I14" s="1"/>
      <c r="J14" s="1"/>
      <c r="K14" s="1"/>
      <c r="L14" s="1">
        <v>1.55</v>
      </c>
      <c r="M14" s="1">
        <v>0.79</v>
      </c>
      <c r="N14" s="1">
        <v>27.7</v>
      </c>
      <c r="O14" s="1">
        <v>6</v>
      </c>
      <c r="P14" s="1">
        <f t="shared" si="0"/>
        <v>2.39</v>
      </c>
      <c r="Q14" s="1">
        <v>2</v>
      </c>
      <c r="R14" s="1">
        <v>0</v>
      </c>
      <c r="S14" s="5">
        <f t="shared" si="1"/>
        <v>40.330000000000005</v>
      </c>
      <c r="T14" s="3">
        <f t="shared" si="2"/>
        <v>4.4244765705737725</v>
      </c>
      <c r="U14" s="3">
        <f t="shared" si="3"/>
        <v>2.0698007150448077</v>
      </c>
      <c r="V14" s="5">
        <f t="shared" si="4"/>
        <v>37.950000000000003</v>
      </c>
    </row>
    <row r="15" spans="1:26" x14ac:dyDescent="0.3">
      <c r="A15" s="1">
        <v>43</v>
      </c>
      <c r="B15" s="4">
        <v>42</v>
      </c>
      <c r="C15" s="1">
        <v>41.25</v>
      </c>
      <c r="D15" s="4">
        <v>39.619999999999997</v>
      </c>
      <c r="E15" s="1">
        <v>38.86</v>
      </c>
      <c r="F15" s="1">
        <v>10.62</v>
      </c>
      <c r="G15" s="1">
        <v>9.86</v>
      </c>
      <c r="H15" s="1"/>
      <c r="I15" s="1"/>
      <c r="J15" s="1"/>
      <c r="K15" s="1"/>
      <c r="L15" s="1">
        <v>1.55</v>
      </c>
      <c r="M15" s="1">
        <v>0.79</v>
      </c>
      <c r="N15" s="1">
        <v>29.6</v>
      </c>
      <c r="O15" s="1">
        <v>6</v>
      </c>
      <c r="P15" s="1">
        <f t="shared" si="0"/>
        <v>2.39</v>
      </c>
      <c r="Q15" s="1">
        <v>1</v>
      </c>
      <c r="R15" s="1">
        <v>55</v>
      </c>
      <c r="S15" s="5">
        <f t="shared" si="1"/>
        <v>42.2</v>
      </c>
      <c r="T15" s="3">
        <f t="shared" si="2"/>
        <v>4.4365800504440127</v>
      </c>
      <c r="U15" s="3">
        <f t="shared" si="3"/>
        <v>2.0698007150448077</v>
      </c>
      <c r="V15" s="5">
        <f t="shared" si="4"/>
        <v>39.82</v>
      </c>
    </row>
    <row r="16" spans="1:26" x14ac:dyDescent="0.3">
      <c r="A16" s="1">
        <v>45</v>
      </c>
      <c r="B16" s="5">
        <v>44.2</v>
      </c>
      <c r="D16" s="5">
        <v>41.81</v>
      </c>
      <c r="O16" s="1">
        <v>6</v>
      </c>
      <c r="P16" s="1">
        <f t="shared" si="0"/>
        <v>2.39</v>
      </c>
      <c r="Q16" s="1">
        <v>1</v>
      </c>
      <c r="R16" s="1">
        <v>49</v>
      </c>
      <c r="S16" s="5">
        <f t="shared" si="1"/>
        <v>44.400000000000006</v>
      </c>
      <c r="T16" s="3">
        <f t="shared" si="2"/>
        <v>4.4241620630732594</v>
      </c>
      <c r="U16" s="3">
        <f t="shared" si="3"/>
        <v>2.0698007150448077</v>
      </c>
      <c r="V16" s="5">
        <f t="shared" si="4"/>
        <v>42.010000000000005</v>
      </c>
    </row>
    <row r="17" spans="1:26" x14ac:dyDescent="0.3">
      <c r="A17" s="1">
        <v>48</v>
      </c>
      <c r="B17" s="4">
        <v>47.5</v>
      </c>
      <c r="C17" s="1">
        <v>46.74</v>
      </c>
      <c r="D17" s="4">
        <v>45.11</v>
      </c>
      <c r="E17" s="1">
        <v>44.35</v>
      </c>
      <c r="F17" s="1">
        <v>10.62</v>
      </c>
      <c r="G17" s="1">
        <v>9.86</v>
      </c>
      <c r="H17" s="1"/>
      <c r="I17" s="1"/>
      <c r="J17" s="1"/>
      <c r="K17" s="1"/>
      <c r="L17" s="1">
        <v>1.55</v>
      </c>
      <c r="M17" s="1">
        <v>0.79</v>
      </c>
      <c r="N17" s="1">
        <v>35.1</v>
      </c>
      <c r="O17" s="1">
        <v>6</v>
      </c>
      <c r="P17" s="1">
        <f t="shared" si="0"/>
        <v>2.39</v>
      </c>
      <c r="Q17" s="1">
        <v>1</v>
      </c>
      <c r="R17" s="1">
        <v>41</v>
      </c>
      <c r="S17" s="5">
        <f t="shared" si="1"/>
        <v>47.7</v>
      </c>
      <c r="T17" s="3">
        <f t="shared" si="2"/>
        <v>4.4039332132286848</v>
      </c>
      <c r="U17" s="3">
        <f t="shared" si="3"/>
        <v>2.0698007150448077</v>
      </c>
      <c r="V17" s="5">
        <f t="shared" si="4"/>
        <v>45.31</v>
      </c>
    </row>
    <row r="18" spans="1:26" x14ac:dyDescent="0.3">
      <c r="A18" s="1">
        <v>51</v>
      </c>
      <c r="B18" s="4">
        <v>50</v>
      </c>
      <c r="C18" s="1">
        <v>49.1</v>
      </c>
      <c r="D18" s="4">
        <v>47.6</v>
      </c>
      <c r="E18" s="1">
        <v>46.71</v>
      </c>
      <c r="F18" s="1">
        <v>10.75</v>
      </c>
      <c r="G18" s="1">
        <v>10</v>
      </c>
      <c r="H18" s="1"/>
      <c r="I18" s="1"/>
      <c r="J18" s="1"/>
      <c r="K18" s="1"/>
      <c r="L18" s="1">
        <v>1.55</v>
      </c>
      <c r="M18" s="1">
        <v>0.79</v>
      </c>
      <c r="N18" s="1">
        <v>37.6</v>
      </c>
      <c r="O18" s="1">
        <v>6</v>
      </c>
      <c r="P18" s="1">
        <f t="shared" si="0"/>
        <v>2.39</v>
      </c>
      <c r="Q18" s="1">
        <v>1</v>
      </c>
      <c r="R18" s="1">
        <v>36</v>
      </c>
      <c r="S18" s="5">
        <f t="shared" si="1"/>
        <v>50.2</v>
      </c>
      <c r="T18" s="3">
        <f t="shared" si="2"/>
        <v>4.4051819517131205</v>
      </c>
      <c r="U18" s="3">
        <f t="shared" si="3"/>
        <v>2.0698007150448077</v>
      </c>
      <c r="V18" s="5">
        <f t="shared" si="4"/>
        <v>47.800000000000004</v>
      </c>
      <c r="Y18" t="s">
        <v>14</v>
      </c>
      <c r="Z18">
        <v>0.2</v>
      </c>
    </row>
    <row r="19" spans="1:26" x14ac:dyDescent="0.3">
      <c r="A19" s="1">
        <v>53</v>
      </c>
      <c r="B19" s="4">
        <v>52.5</v>
      </c>
      <c r="C19" s="1">
        <v>51.61</v>
      </c>
      <c r="D19" s="4">
        <v>50.11</v>
      </c>
      <c r="E19" s="1">
        <v>49.23</v>
      </c>
      <c r="F19" s="1">
        <v>10.75</v>
      </c>
      <c r="G19" s="1">
        <v>10</v>
      </c>
      <c r="H19" s="1"/>
      <c r="I19" s="1"/>
      <c r="J19" s="1"/>
      <c r="K19" s="1"/>
      <c r="L19" s="1">
        <v>1.55</v>
      </c>
      <c r="M19" s="1">
        <v>0.79</v>
      </c>
      <c r="N19" s="1">
        <v>40.1</v>
      </c>
      <c r="O19" s="1">
        <v>6</v>
      </c>
      <c r="P19" s="1">
        <f t="shared" si="0"/>
        <v>2.39</v>
      </c>
      <c r="Q19" s="1">
        <v>1</v>
      </c>
      <c r="R19" s="1">
        <v>31</v>
      </c>
      <c r="S19" s="5">
        <f t="shared" si="1"/>
        <v>52.7</v>
      </c>
      <c r="T19" s="3">
        <f t="shared" si="2"/>
        <v>4.3835851942674706</v>
      </c>
      <c r="U19" s="3">
        <f t="shared" si="3"/>
        <v>2.0698007150448077</v>
      </c>
      <c r="V19" s="5">
        <f t="shared" si="4"/>
        <v>50.31</v>
      </c>
    </row>
    <row r="20" spans="1:26" x14ac:dyDescent="0.3">
      <c r="A20" s="1">
        <v>58</v>
      </c>
      <c r="B20" s="4">
        <v>56.5</v>
      </c>
      <c r="C20" s="1">
        <v>55.6</v>
      </c>
      <c r="D20" s="4">
        <v>54.1</v>
      </c>
      <c r="E20" s="1">
        <v>53.22</v>
      </c>
      <c r="F20" s="1">
        <v>10.75</v>
      </c>
      <c r="G20" s="1">
        <v>10</v>
      </c>
      <c r="H20" s="1"/>
      <c r="I20" s="1"/>
      <c r="J20" s="1"/>
      <c r="K20" s="1"/>
      <c r="L20" s="1">
        <v>1.55</v>
      </c>
      <c r="M20" s="1">
        <v>0.79</v>
      </c>
      <c r="N20" s="1">
        <v>44.1</v>
      </c>
      <c r="O20" s="1">
        <v>6</v>
      </c>
      <c r="P20" s="1">
        <f t="shared" si="0"/>
        <v>2.39</v>
      </c>
      <c r="Q20" s="1">
        <v>1</v>
      </c>
      <c r="R20" s="1">
        <v>25</v>
      </c>
      <c r="S20" s="5">
        <f t="shared" si="1"/>
        <v>56.7</v>
      </c>
      <c r="T20" s="3">
        <f t="shared" si="2"/>
        <v>4.4052087090405854</v>
      </c>
      <c r="U20" s="3">
        <f t="shared" si="3"/>
        <v>2.0698007150448077</v>
      </c>
      <c r="V20" s="5">
        <f t="shared" si="4"/>
        <v>54.300000000000004</v>
      </c>
    </row>
    <row r="21" spans="1:26" x14ac:dyDescent="0.3">
      <c r="A21" s="1">
        <v>60</v>
      </c>
      <c r="B21" s="4">
        <v>59.5</v>
      </c>
      <c r="C21" s="1">
        <v>58.6</v>
      </c>
      <c r="D21" s="4">
        <v>57.1</v>
      </c>
      <c r="E21" s="1">
        <v>56.21</v>
      </c>
      <c r="F21" s="1">
        <v>10.75</v>
      </c>
      <c r="G21" s="1">
        <v>10</v>
      </c>
      <c r="H21" s="1"/>
      <c r="I21" s="1"/>
      <c r="J21" s="1"/>
      <c r="K21" s="1"/>
      <c r="L21" s="1">
        <v>1.55</v>
      </c>
      <c r="M21" s="1">
        <v>0.79</v>
      </c>
      <c r="N21" s="1">
        <v>47</v>
      </c>
      <c r="O21" s="1">
        <v>6</v>
      </c>
      <c r="P21" s="1">
        <f t="shared" si="0"/>
        <v>2.39</v>
      </c>
      <c r="Q21" s="1">
        <v>1</v>
      </c>
      <c r="R21" s="1">
        <v>20</v>
      </c>
      <c r="S21" s="5">
        <f t="shared" si="1"/>
        <v>59.7</v>
      </c>
      <c r="T21" s="3">
        <f t="shared" si="2"/>
        <v>4.3653464254151597</v>
      </c>
      <c r="U21" s="3">
        <f t="shared" si="3"/>
        <v>2.0698007150448077</v>
      </c>
      <c r="V21" s="5">
        <f t="shared" si="4"/>
        <v>57.300000000000004</v>
      </c>
    </row>
    <row r="22" spans="1:26" x14ac:dyDescent="0.3">
      <c r="A22" s="1">
        <v>63</v>
      </c>
      <c r="B22" s="4">
        <v>62.51</v>
      </c>
      <c r="C22" s="1">
        <v>61.62</v>
      </c>
      <c r="D22" s="4">
        <v>60.12</v>
      </c>
      <c r="E22" s="1">
        <v>59.23</v>
      </c>
      <c r="F22" s="1">
        <v>10.75</v>
      </c>
      <c r="G22" s="1">
        <v>10</v>
      </c>
      <c r="H22" s="1"/>
      <c r="I22" s="1"/>
      <c r="J22" s="1"/>
      <c r="K22" s="1"/>
      <c r="L22" s="1">
        <v>1.55</v>
      </c>
      <c r="M22" s="1">
        <v>0.79</v>
      </c>
      <c r="N22" s="1">
        <v>50</v>
      </c>
      <c r="O22" s="1">
        <v>6</v>
      </c>
      <c r="P22" s="1">
        <f t="shared" si="0"/>
        <v>2.39</v>
      </c>
      <c r="Q22" s="1">
        <v>1</v>
      </c>
      <c r="R22" s="1">
        <v>16</v>
      </c>
      <c r="S22" s="5">
        <f t="shared" si="1"/>
        <v>62.71</v>
      </c>
      <c r="T22" s="3">
        <f t="shared" si="2"/>
        <v>4.3560930052832756</v>
      </c>
      <c r="U22" s="3">
        <f t="shared" si="3"/>
        <v>2.0698007150448077</v>
      </c>
      <c r="V22" s="5">
        <f t="shared" si="4"/>
        <v>60.32</v>
      </c>
    </row>
    <row r="23" spans="1:26" x14ac:dyDescent="0.3">
      <c r="A23" s="1">
        <v>66</v>
      </c>
      <c r="B23" s="4">
        <v>65.5</v>
      </c>
      <c r="C23" s="1"/>
      <c r="D23" s="4">
        <v>63.12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6</v>
      </c>
      <c r="P23" s="1">
        <f t="shared" si="0"/>
        <v>2.39</v>
      </c>
      <c r="Q23" s="1">
        <v>1</v>
      </c>
      <c r="R23" s="1">
        <v>13</v>
      </c>
      <c r="S23" s="5">
        <f t="shared" si="1"/>
        <v>65.7</v>
      </c>
      <c r="T23" s="3">
        <f t="shared" si="2"/>
        <v>4.3835857207404647</v>
      </c>
      <c r="U23" s="3">
        <f t="shared" si="3"/>
        <v>2.0698007150448077</v>
      </c>
      <c r="V23" s="5">
        <f t="shared" si="4"/>
        <v>63.32</v>
      </c>
    </row>
    <row r="24" spans="1:26" x14ac:dyDescent="0.3">
      <c r="A24" s="1">
        <v>70</v>
      </c>
      <c r="B24" s="4">
        <v>69.5</v>
      </c>
      <c r="C24" s="1">
        <v>68.599999999999994</v>
      </c>
      <c r="D24" s="4">
        <v>67</v>
      </c>
      <c r="E24" s="1">
        <v>66.22</v>
      </c>
      <c r="F24" s="1">
        <v>10.75</v>
      </c>
      <c r="G24" s="1">
        <v>10</v>
      </c>
      <c r="H24" s="1"/>
      <c r="I24" s="1"/>
      <c r="J24" s="1"/>
      <c r="K24" s="1"/>
      <c r="L24" s="1">
        <v>1.55</v>
      </c>
      <c r="M24" s="1">
        <v>0.79</v>
      </c>
      <c r="N24" s="1">
        <v>57</v>
      </c>
      <c r="O24" s="1">
        <v>6</v>
      </c>
      <c r="P24" s="1">
        <f t="shared" si="0"/>
        <v>2.39</v>
      </c>
      <c r="Q24" s="1">
        <v>1</v>
      </c>
      <c r="R24" s="1">
        <v>8</v>
      </c>
      <c r="S24" s="5">
        <f t="shared" si="1"/>
        <v>69.7</v>
      </c>
      <c r="T24" s="3">
        <f t="shared" si="2"/>
        <v>4.3318591502669888</v>
      </c>
      <c r="U24" s="3">
        <f t="shared" si="3"/>
        <v>2.0698007150448077</v>
      </c>
      <c r="V24" s="5">
        <f t="shared" si="4"/>
        <v>67.2</v>
      </c>
    </row>
    <row r="25" spans="1:26" x14ac:dyDescent="0.3">
      <c r="A25" s="1">
        <v>75</v>
      </c>
      <c r="B25" s="4">
        <v>74</v>
      </c>
      <c r="C25" s="1">
        <v>73.099999999999994</v>
      </c>
      <c r="D25" s="4">
        <v>71.599999999999994</v>
      </c>
      <c r="E25" s="1">
        <v>70.709999999999994</v>
      </c>
      <c r="F25" s="1">
        <v>10.75</v>
      </c>
      <c r="G25" s="1">
        <v>10</v>
      </c>
      <c r="H25" s="1"/>
      <c r="I25" s="1"/>
      <c r="J25" s="1"/>
      <c r="K25" s="1"/>
      <c r="L25" s="1">
        <v>1.55</v>
      </c>
      <c r="M25" s="1">
        <v>0.79</v>
      </c>
      <c r="N25" s="1">
        <v>61.5</v>
      </c>
      <c r="O25" s="1">
        <v>6</v>
      </c>
      <c r="P25" s="1">
        <f t="shared" si="0"/>
        <v>2.39</v>
      </c>
      <c r="Q25" s="1">
        <v>1</v>
      </c>
      <c r="R25" s="1">
        <v>4</v>
      </c>
      <c r="S25" s="5">
        <f t="shared" si="1"/>
        <v>74.2</v>
      </c>
      <c r="T25" s="3">
        <f t="shared" si="2"/>
        <v>4.3402030400525655</v>
      </c>
      <c r="U25" s="3">
        <f t="shared" si="3"/>
        <v>2.0698007150448077</v>
      </c>
      <c r="V25" s="5">
        <f t="shared" si="4"/>
        <v>71.8</v>
      </c>
    </row>
    <row r="26" spans="1:26" x14ac:dyDescent="0.3">
      <c r="A26" s="1">
        <v>77</v>
      </c>
      <c r="B26" s="4">
        <v>77.099999999999994</v>
      </c>
      <c r="C26" s="1">
        <v>76.2</v>
      </c>
      <c r="D26" s="4">
        <v>74.7</v>
      </c>
      <c r="E26" s="1">
        <v>73.81</v>
      </c>
      <c r="F26" s="1">
        <v>12.75</v>
      </c>
      <c r="G26" s="1">
        <v>12</v>
      </c>
      <c r="H26" s="1"/>
      <c r="I26" s="1"/>
      <c r="J26" s="1"/>
      <c r="K26" s="1"/>
      <c r="L26" s="1">
        <v>1.9</v>
      </c>
      <c r="M26" s="1">
        <v>1.1399999999999999</v>
      </c>
      <c r="N26" s="1">
        <v>64.7</v>
      </c>
      <c r="O26" s="1">
        <v>6</v>
      </c>
      <c r="P26" s="1">
        <f t="shared" si="0"/>
        <v>2.39</v>
      </c>
      <c r="Q26" s="1">
        <v>1</v>
      </c>
      <c r="R26" s="1">
        <v>1</v>
      </c>
      <c r="S26" s="5">
        <f t="shared" si="1"/>
        <v>77.3</v>
      </c>
      <c r="T26" s="3">
        <f t="shared" si="2"/>
        <v>4.3095398628103991</v>
      </c>
      <c r="U26" s="3">
        <f t="shared" si="3"/>
        <v>2.0698007150448077</v>
      </c>
      <c r="V26" s="5">
        <f t="shared" si="4"/>
        <v>74.900000000000006</v>
      </c>
    </row>
    <row r="27" spans="1:26" x14ac:dyDescent="0.3">
      <c r="A27" s="1">
        <v>83</v>
      </c>
      <c r="B27" s="4">
        <v>83</v>
      </c>
      <c r="C27" s="1">
        <v>82.12</v>
      </c>
      <c r="D27" s="4">
        <v>80</v>
      </c>
      <c r="E27" s="1">
        <v>79.069999999999993</v>
      </c>
      <c r="F27" s="1">
        <v>12.75</v>
      </c>
      <c r="G27" s="1">
        <v>12</v>
      </c>
      <c r="H27" s="1"/>
      <c r="I27" s="1"/>
      <c r="J27" s="1"/>
      <c r="K27" s="1"/>
      <c r="L27" s="1">
        <v>1.9</v>
      </c>
      <c r="M27" s="1">
        <v>1.1399999999999999</v>
      </c>
      <c r="N27" s="1">
        <v>70</v>
      </c>
      <c r="O27" s="1">
        <v>5</v>
      </c>
      <c r="P27" s="1">
        <f t="shared" si="0"/>
        <v>3.05</v>
      </c>
      <c r="Q27" s="1">
        <v>1</v>
      </c>
      <c r="R27" s="1">
        <v>9</v>
      </c>
      <c r="S27" s="5">
        <f t="shared" si="1"/>
        <v>83.2</v>
      </c>
      <c r="T27" s="3">
        <f t="shared" si="2"/>
        <v>5.2469476585142347</v>
      </c>
      <c r="U27" s="3">
        <f t="shared" si="3"/>
        <v>2.6413774815425368</v>
      </c>
      <c r="V27" s="5">
        <f t="shared" si="4"/>
        <v>80.2</v>
      </c>
    </row>
    <row r="28" spans="1:26" x14ac:dyDescent="0.3">
      <c r="A28" s="1">
        <v>89</v>
      </c>
      <c r="B28" s="4">
        <v>89.18</v>
      </c>
      <c r="C28" s="1">
        <v>88.3</v>
      </c>
      <c r="D28" s="4">
        <v>86.12</v>
      </c>
      <c r="E28" s="1">
        <v>85.24</v>
      </c>
      <c r="F28" s="1">
        <v>14</v>
      </c>
      <c r="G28" s="1">
        <v>13.2</v>
      </c>
      <c r="H28" s="1"/>
      <c r="I28" s="1"/>
      <c r="J28" s="1"/>
      <c r="K28" s="1"/>
      <c r="L28" s="1">
        <v>1.9</v>
      </c>
      <c r="M28" s="1">
        <v>1.1399999999999999</v>
      </c>
      <c r="N28" s="1">
        <v>74.099999999999994</v>
      </c>
      <c r="O28" s="1">
        <v>5</v>
      </c>
      <c r="P28" s="1">
        <f t="shared" si="0"/>
        <v>3.05</v>
      </c>
      <c r="Q28" s="1">
        <v>1</v>
      </c>
      <c r="R28" s="1">
        <v>4</v>
      </c>
      <c r="S28" s="5">
        <f t="shared" si="1"/>
        <v>89.38000000000001</v>
      </c>
      <c r="T28" s="3">
        <f t="shared" si="2"/>
        <v>5.2281313708881179</v>
      </c>
      <c r="U28" s="3">
        <f t="shared" si="3"/>
        <v>2.6413774815425368</v>
      </c>
      <c r="V28" s="5">
        <f t="shared" si="4"/>
        <v>86.320000000000007</v>
      </c>
    </row>
    <row r="29" spans="1:26" x14ac:dyDescent="0.3">
      <c r="A29" s="1">
        <v>100</v>
      </c>
      <c r="B29" s="4">
        <v>100</v>
      </c>
      <c r="C29" s="1">
        <v>99.1</v>
      </c>
      <c r="D29" s="4">
        <v>96.95</v>
      </c>
      <c r="E29" s="1">
        <v>96</v>
      </c>
      <c r="F29" s="1">
        <v>15.55</v>
      </c>
      <c r="G29" s="1">
        <v>14.8</v>
      </c>
      <c r="H29" s="1"/>
      <c r="I29" s="1"/>
      <c r="J29" s="1"/>
      <c r="K29" s="1"/>
      <c r="L29" s="1">
        <v>1.9</v>
      </c>
      <c r="M29" s="1">
        <v>1.1399999999999999</v>
      </c>
      <c r="N29" s="1">
        <v>85</v>
      </c>
      <c r="O29" s="1">
        <v>5</v>
      </c>
      <c r="P29" s="1">
        <f t="shared" si="0"/>
        <v>3.05</v>
      </c>
      <c r="Q29" s="1">
        <v>0</v>
      </c>
      <c r="R29" s="1">
        <v>59</v>
      </c>
      <c r="S29" s="5">
        <f t="shared" si="1"/>
        <v>100.2</v>
      </c>
      <c r="T29" s="3">
        <f t="shared" si="2"/>
        <v>5.4030422826210627</v>
      </c>
      <c r="U29" s="3">
        <f t="shared" si="3"/>
        <v>2.6413774815425368</v>
      </c>
      <c r="V29" s="5">
        <f t="shared" si="4"/>
        <v>97.15</v>
      </c>
    </row>
    <row r="30" spans="1:26" x14ac:dyDescent="0.3">
      <c r="A30" s="1">
        <v>110</v>
      </c>
      <c r="B30" s="4">
        <v>110</v>
      </c>
      <c r="C30" s="1">
        <v>109.1</v>
      </c>
      <c r="D30" s="4">
        <v>107</v>
      </c>
      <c r="E30" s="1">
        <v>106</v>
      </c>
      <c r="F30" s="1">
        <v>15.55</v>
      </c>
      <c r="G30" s="1">
        <v>14.8</v>
      </c>
      <c r="H30" s="1"/>
      <c r="I30" s="1"/>
      <c r="J30" s="1"/>
      <c r="K30" s="1"/>
      <c r="L30" s="1">
        <v>1.9</v>
      </c>
      <c r="M30" s="1">
        <v>1.1399999999999999</v>
      </c>
      <c r="N30" s="1">
        <v>95</v>
      </c>
      <c r="O30" s="1">
        <v>5</v>
      </c>
      <c r="P30" s="1">
        <f t="shared" si="0"/>
        <v>3.05</v>
      </c>
      <c r="Q30" s="1">
        <v>0</v>
      </c>
      <c r="R30" s="1">
        <v>51</v>
      </c>
      <c r="S30" s="5">
        <f t="shared" si="1"/>
        <v>110.2</v>
      </c>
      <c r="T30" s="3">
        <f t="shared" si="2"/>
        <v>5.1364092909900121</v>
      </c>
      <c r="U30" s="3">
        <f t="shared" si="3"/>
        <v>2.6413774815425368</v>
      </c>
      <c r="V30" s="5">
        <f t="shared" si="4"/>
        <v>107.2</v>
      </c>
    </row>
    <row r="31" spans="1:26" x14ac:dyDescent="0.3">
      <c r="A31" s="1">
        <v>120</v>
      </c>
      <c r="B31" s="4">
        <v>120</v>
      </c>
      <c r="C31" s="1">
        <v>119.1</v>
      </c>
      <c r="D31" s="4">
        <v>117</v>
      </c>
      <c r="E31" s="1">
        <v>116</v>
      </c>
      <c r="F31" s="1">
        <v>17.8</v>
      </c>
      <c r="G31" s="1">
        <v>17</v>
      </c>
      <c r="H31" s="1"/>
      <c r="I31" s="1"/>
      <c r="J31" s="1"/>
      <c r="K31" s="1"/>
      <c r="L31" s="1">
        <v>1.9</v>
      </c>
      <c r="M31" s="1">
        <v>1.1399999999999999</v>
      </c>
      <c r="N31" s="1">
        <v>105</v>
      </c>
      <c r="O31" s="1">
        <v>5</v>
      </c>
      <c r="P31" s="1">
        <f>VLOOKUP(O31,$Y$8:$Z$12, 2,FALSE)</f>
        <v>3.05</v>
      </c>
      <c r="Q31" s="1">
        <v>0</v>
      </c>
      <c r="R31" s="1">
        <v>47</v>
      </c>
      <c r="S31" s="5">
        <f t="shared" si="1"/>
        <v>120.2</v>
      </c>
      <c r="T31" s="3">
        <f t="shared" si="2"/>
        <v>5.1630386439715776</v>
      </c>
      <c r="U31" s="3">
        <f t="shared" si="3"/>
        <v>2.6413774815425368</v>
      </c>
      <c r="V31" s="5">
        <f t="shared" si="4"/>
        <v>117.2</v>
      </c>
    </row>
  </sheetData>
  <mergeCells count="9">
    <mergeCell ref="L1:M1"/>
    <mergeCell ref="S1:V1"/>
    <mergeCell ref="Q1:R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C940-9210-479C-A29C-7C8938EDF738}">
  <dimension ref="A1:I30"/>
  <sheetViews>
    <sheetView workbookViewId="0">
      <selection activeCell="I23" sqref="I23"/>
    </sheetView>
  </sheetViews>
  <sheetFormatPr defaultRowHeight="14.4" x14ac:dyDescent="0.3"/>
  <cols>
    <col min="1" max="1" width="9" customWidth="1"/>
    <col min="2" max="2" width="18.6640625" bestFit="1" customWidth="1"/>
    <col min="3" max="4" width="9" customWidth="1"/>
    <col min="5" max="5" width="12.33203125" bestFit="1" customWidth="1"/>
    <col min="6" max="6" width="9.33203125" bestFit="1" customWidth="1"/>
    <col min="7" max="7" width="12.109375" bestFit="1" customWidth="1"/>
    <col min="8" max="8" width="9" customWidth="1"/>
    <col min="9" max="9" width="104.33203125" customWidth="1"/>
  </cols>
  <sheetData>
    <row r="1" spans="1:9" x14ac:dyDescent="0.3">
      <c r="A1" t="s">
        <v>26</v>
      </c>
      <c r="B1" t="s">
        <v>33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38</v>
      </c>
    </row>
    <row r="2" spans="1:9" x14ac:dyDescent="0.3">
      <c r="A2">
        <f>Specs!A3</f>
        <v>13</v>
      </c>
      <c r="B2" t="s">
        <v>34</v>
      </c>
      <c r="C2">
        <f>Specs!B3</f>
        <v>13.06</v>
      </c>
      <c r="D2" s="5">
        <f>Specs!D3</f>
        <v>11.53</v>
      </c>
      <c r="E2">
        <f>Specs!P3</f>
        <v>1.1399999999999999</v>
      </c>
      <c r="F2">
        <f>Specs!Q3</f>
        <v>3</v>
      </c>
      <c r="G2">
        <f>Specs!R3</f>
        <v>11</v>
      </c>
      <c r="H2">
        <f>Specs!$Z$18</f>
        <v>0.2</v>
      </c>
      <c r="I2" t="str">
        <f>"'" &amp;A2&amp;" - "&amp;B2&amp;"': {tMax: "&amp;C2&amp;", eMax: "&amp;D2&amp;", threadWidth: "&amp;E2&amp;", angleDeg: "&amp;F2&amp;", angleArcmin: "&amp;G2&amp;", tolerance: "&amp;H2&amp;"},"</f>
        <v>'13 - SP415': {tMax: 13.06, eMax: 11.53, threadWidth: 1.14, angleDeg: 3, angleArcmin: 11, tolerance: 0.2},</v>
      </c>
    </row>
    <row r="3" spans="1:9" x14ac:dyDescent="0.3">
      <c r="A3">
        <f>Specs!A4</f>
        <v>15</v>
      </c>
      <c r="B3" t="s">
        <v>34</v>
      </c>
      <c r="C3">
        <f>Specs!B4</f>
        <v>14.76</v>
      </c>
      <c r="D3" s="5">
        <f>Specs!D4</f>
        <v>13.23</v>
      </c>
      <c r="E3">
        <f>Specs!P4</f>
        <v>1.1399999999999999</v>
      </c>
      <c r="F3">
        <f>Specs!Q4</f>
        <v>2</v>
      </c>
      <c r="G3">
        <f>Specs!R4</f>
        <v>48</v>
      </c>
      <c r="H3">
        <f>Specs!$Z$18</f>
        <v>0.2</v>
      </c>
      <c r="I3" t="str">
        <f t="shared" ref="I3:I30" si="0">"'" &amp;A3&amp;" - "&amp;B3&amp;"': {tMax: "&amp;C3&amp;", eMax: "&amp;D3&amp;", threadWidth: "&amp;E3&amp;", angleDeg: "&amp;F3&amp;", angleArcmin: "&amp;G3&amp;", tolerance: "&amp;H3&amp;"},"</f>
        <v>'15 - SP415': {tMax: 14.76, eMax: 13.23, threadWidth: 1.14, angleDeg: 2, angleArcmin: 48, tolerance: 0.2},</v>
      </c>
    </row>
    <row r="4" spans="1:9" x14ac:dyDescent="0.3">
      <c r="A4">
        <f>Specs!A5</f>
        <v>18</v>
      </c>
      <c r="B4" t="s">
        <v>35</v>
      </c>
      <c r="C4">
        <f>Specs!B5</f>
        <v>17.88</v>
      </c>
      <c r="D4" s="5">
        <f>Specs!D5</f>
        <v>15.75</v>
      </c>
      <c r="E4">
        <f>Specs!P5</f>
        <v>2.13</v>
      </c>
      <c r="F4">
        <f>Specs!Q5</f>
        <v>3</v>
      </c>
      <c r="G4">
        <f>Specs!R5</f>
        <v>30</v>
      </c>
      <c r="H4">
        <f>Specs!$Z$18</f>
        <v>0.2</v>
      </c>
      <c r="I4" t="str">
        <f t="shared" si="0"/>
        <v>'18 - SP400, SP410, SP415': {tMax: 17.88, eMax: 15.75, threadWidth: 2.13, angleDeg: 3, angleArcmin: 30, tolerance: 0.2},</v>
      </c>
    </row>
    <row r="5" spans="1:9" x14ac:dyDescent="0.3">
      <c r="A5">
        <f>Specs!A6</f>
        <v>20</v>
      </c>
      <c r="B5" t="s">
        <v>35</v>
      </c>
      <c r="C5">
        <f>Specs!B6</f>
        <v>19.89</v>
      </c>
      <c r="D5" s="5">
        <f>Specs!D6</f>
        <v>17.75</v>
      </c>
      <c r="E5">
        <f>Specs!P6</f>
        <v>2.13</v>
      </c>
      <c r="F5">
        <f>Specs!Q6</f>
        <v>3</v>
      </c>
      <c r="G5">
        <f>Specs!R6</f>
        <v>7</v>
      </c>
      <c r="H5">
        <f>Specs!$Z$18</f>
        <v>0.2</v>
      </c>
      <c r="I5" t="str">
        <f t="shared" si="0"/>
        <v>'20 - SP400, SP410, SP415': {tMax: 19.89, eMax: 17.75, threadWidth: 2.13, angleDeg: 3, angleArcmin: 7, tolerance: 0.2},</v>
      </c>
    </row>
    <row r="6" spans="1:9" x14ac:dyDescent="0.3">
      <c r="A6">
        <f>Specs!A7</f>
        <v>22</v>
      </c>
      <c r="B6" t="s">
        <v>35</v>
      </c>
      <c r="C6">
        <f>Specs!B7</f>
        <v>21.89</v>
      </c>
      <c r="D6" s="5">
        <f>Specs!D7</f>
        <v>19.760000000000002</v>
      </c>
      <c r="E6">
        <f>Specs!P7</f>
        <v>2.13</v>
      </c>
      <c r="F6">
        <f>Specs!Q7</f>
        <v>2</v>
      </c>
      <c r="G6">
        <f>Specs!R7</f>
        <v>49</v>
      </c>
      <c r="H6">
        <f>Specs!$Z$18</f>
        <v>0.2</v>
      </c>
      <c r="I6" t="str">
        <f t="shared" si="0"/>
        <v>'22 - SP400, SP410, SP415': {tMax: 21.89, eMax: 19.76, threadWidth: 2.13, angleDeg: 2, angleArcmin: 49, tolerance: 0.2},</v>
      </c>
    </row>
    <row r="7" spans="1:9" x14ac:dyDescent="0.3">
      <c r="A7">
        <f>Specs!A8</f>
        <v>24</v>
      </c>
      <c r="B7" t="s">
        <v>35</v>
      </c>
      <c r="C7">
        <f>Specs!B8</f>
        <v>23.87</v>
      </c>
      <c r="D7" s="5">
        <f>Specs!D8</f>
        <v>21.74</v>
      </c>
      <c r="E7">
        <f>Specs!P8</f>
        <v>2.13</v>
      </c>
      <c r="F7">
        <f>Specs!Q8</f>
        <v>2</v>
      </c>
      <c r="G7">
        <f>Specs!R8</f>
        <v>34</v>
      </c>
      <c r="H7">
        <f>Specs!$Z$18</f>
        <v>0.2</v>
      </c>
      <c r="I7" t="str">
        <f t="shared" si="0"/>
        <v>'24 - SP400, SP410, SP415': {tMax: 23.87, eMax: 21.74, threadWidth: 2.13, angleDeg: 2, angleArcmin: 34, tolerance: 0.2},</v>
      </c>
    </row>
    <row r="8" spans="1:9" x14ac:dyDescent="0.3">
      <c r="A8">
        <f>Specs!A9</f>
        <v>28</v>
      </c>
      <c r="B8" t="s">
        <v>35</v>
      </c>
      <c r="C8">
        <f>Specs!B9</f>
        <v>27.64</v>
      </c>
      <c r="D8" s="5">
        <f>Specs!D9</f>
        <v>25.25</v>
      </c>
      <c r="E8">
        <f>Specs!P9</f>
        <v>2.39</v>
      </c>
      <c r="F8">
        <f>Specs!Q9</f>
        <v>2</v>
      </c>
      <c r="G8">
        <f>Specs!R9</f>
        <v>57</v>
      </c>
      <c r="H8">
        <f>Specs!$Z$18</f>
        <v>0.2</v>
      </c>
      <c r="I8" t="str">
        <f t="shared" si="0"/>
        <v>'28 - SP400, SP410, SP415': {tMax: 27.64, eMax: 25.25, threadWidth: 2.39, angleDeg: 2, angleArcmin: 57, tolerance: 0.2},</v>
      </c>
    </row>
    <row r="9" spans="1:9" x14ac:dyDescent="0.3">
      <c r="A9">
        <f>Specs!A10</f>
        <v>30</v>
      </c>
      <c r="B9" t="s">
        <v>37</v>
      </c>
      <c r="C9">
        <f>Specs!B10</f>
        <v>28.62</v>
      </c>
      <c r="D9" s="5">
        <f>Specs!D10</f>
        <v>26.23</v>
      </c>
      <c r="E9">
        <f>Specs!P10</f>
        <v>2.39</v>
      </c>
      <c r="F9">
        <f>Specs!Q10</f>
        <v>2</v>
      </c>
      <c r="G9">
        <f>Specs!R10</f>
        <v>51</v>
      </c>
      <c r="H9">
        <f>Specs!$Z$18</f>
        <v>0.2</v>
      </c>
      <c r="I9" t="str">
        <f t="shared" si="0"/>
        <v>'30 - SP400': {tMax: 28.62, eMax: 26.23, threadWidth: 2.39, angleDeg: 2, angleArcmin: 51, tolerance: 0.2},</v>
      </c>
    </row>
    <row r="10" spans="1:9" x14ac:dyDescent="0.3">
      <c r="A10">
        <f>Specs!A11</f>
        <v>33</v>
      </c>
      <c r="B10" t="s">
        <v>36</v>
      </c>
      <c r="C10">
        <f>Specs!B11</f>
        <v>32.14</v>
      </c>
      <c r="D10" s="5">
        <f>Specs!D11</f>
        <v>29.74</v>
      </c>
      <c r="E10">
        <f>Specs!P11</f>
        <v>2.39</v>
      </c>
      <c r="F10">
        <f>Specs!Q11</f>
        <v>2</v>
      </c>
      <c r="G10">
        <f>Specs!R11</f>
        <v>31</v>
      </c>
      <c r="H10">
        <f>Specs!$Z$18</f>
        <v>0.2</v>
      </c>
      <c r="I10" t="str">
        <f t="shared" si="0"/>
        <v>'33 - SP400, SP415': {tMax: 32.14, eMax: 29.74, threadWidth: 2.39, angleDeg: 2, angleArcmin: 31, tolerance: 0.2},</v>
      </c>
    </row>
    <row r="11" spans="1:9" x14ac:dyDescent="0.3">
      <c r="A11">
        <f>Specs!A12</f>
        <v>35</v>
      </c>
      <c r="B11" t="s">
        <v>37</v>
      </c>
      <c r="C11">
        <f>Specs!B12</f>
        <v>34.64</v>
      </c>
      <c r="D11" s="5">
        <f>Specs!D12</f>
        <v>32.25</v>
      </c>
      <c r="E11">
        <f>Specs!P12</f>
        <v>2.39</v>
      </c>
      <c r="F11">
        <f>Specs!Q12</f>
        <v>2</v>
      </c>
      <c r="G11">
        <f>Specs!R12</f>
        <v>21</v>
      </c>
      <c r="H11">
        <f>Specs!$Z$18</f>
        <v>0.2</v>
      </c>
      <c r="I11" t="str">
        <f t="shared" si="0"/>
        <v>'35 - SP400': {tMax: 34.64, eMax: 32.25, threadWidth: 2.39, angleDeg: 2, angleArcmin: 21, tolerance: 0.2},</v>
      </c>
    </row>
    <row r="12" spans="1:9" x14ac:dyDescent="0.3">
      <c r="A12">
        <f>Specs!A13</f>
        <v>38</v>
      </c>
      <c r="B12" t="s">
        <v>37</v>
      </c>
      <c r="C12">
        <f>Specs!B13</f>
        <v>37.5</v>
      </c>
      <c r="D12" s="5">
        <f>Specs!D13</f>
        <v>35.1</v>
      </c>
      <c r="E12">
        <f>Specs!P13</f>
        <v>2.39</v>
      </c>
      <c r="F12">
        <f>Specs!Q13</f>
        <v>2</v>
      </c>
      <c r="G12">
        <f>Specs!R13</f>
        <v>9</v>
      </c>
      <c r="H12">
        <f>Specs!$Z$18</f>
        <v>0.2</v>
      </c>
      <c r="I12" t="str">
        <f t="shared" si="0"/>
        <v>'38 - SP400': {tMax: 37.5, eMax: 35.1, threadWidth: 2.39, angleDeg: 2, angleArcmin: 9, tolerance: 0.2},</v>
      </c>
    </row>
    <row r="13" spans="1:9" x14ac:dyDescent="0.3">
      <c r="A13">
        <f>Specs!A14</f>
        <v>40</v>
      </c>
      <c r="B13" t="s">
        <v>37</v>
      </c>
      <c r="C13">
        <f>Specs!B14</f>
        <v>40.130000000000003</v>
      </c>
      <c r="D13" s="5">
        <f>Specs!D14</f>
        <v>37.75</v>
      </c>
      <c r="E13">
        <f>Specs!P14</f>
        <v>2.39</v>
      </c>
      <c r="F13">
        <f>Specs!Q14</f>
        <v>2</v>
      </c>
      <c r="G13">
        <f>Specs!R14</f>
        <v>0</v>
      </c>
      <c r="H13">
        <f>Specs!$Z$18</f>
        <v>0.2</v>
      </c>
      <c r="I13" t="str">
        <f t="shared" si="0"/>
        <v>'40 - SP400': {tMax: 40.13, eMax: 37.75, threadWidth: 2.39, angleDeg: 2, angleArcmin: 0, tolerance: 0.2},</v>
      </c>
    </row>
    <row r="14" spans="1:9" x14ac:dyDescent="0.3">
      <c r="A14">
        <f>Specs!A15</f>
        <v>43</v>
      </c>
      <c r="B14" t="s">
        <v>37</v>
      </c>
      <c r="C14">
        <f>Specs!B15</f>
        <v>42</v>
      </c>
      <c r="D14" s="5">
        <f>Specs!D15</f>
        <v>39.619999999999997</v>
      </c>
      <c r="E14">
        <f>Specs!P15</f>
        <v>2.39</v>
      </c>
      <c r="F14">
        <f>Specs!Q15</f>
        <v>1</v>
      </c>
      <c r="G14">
        <f>Specs!R15</f>
        <v>55</v>
      </c>
      <c r="H14">
        <f>Specs!$Z$18</f>
        <v>0.2</v>
      </c>
      <c r="I14" t="str">
        <f t="shared" si="0"/>
        <v>'43 - SP400': {tMax: 42, eMax: 39.62, threadWidth: 2.39, angleDeg: 1, angleArcmin: 55, tolerance: 0.2},</v>
      </c>
    </row>
    <row r="15" spans="1:9" x14ac:dyDescent="0.3">
      <c r="A15">
        <f>Specs!A16</f>
        <v>45</v>
      </c>
      <c r="B15" t="s">
        <v>37</v>
      </c>
      <c r="C15">
        <f>Specs!B16</f>
        <v>44.2</v>
      </c>
      <c r="D15" s="5">
        <f>Specs!D16</f>
        <v>41.81</v>
      </c>
      <c r="E15">
        <f>Specs!P16</f>
        <v>2.39</v>
      </c>
      <c r="F15">
        <f>Specs!Q16</f>
        <v>1</v>
      </c>
      <c r="G15">
        <f>Specs!R16</f>
        <v>49</v>
      </c>
      <c r="H15">
        <f>Specs!$Z$18</f>
        <v>0.2</v>
      </c>
      <c r="I15" t="str">
        <f t="shared" si="0"/>
        <v>'45 - SP400': {tMax: 44.2, eMax: 41.81, threadWidth: 2.39, angleDeg: 1, angleArcmin: 49, tolerance: 0.2},</v>
      </c>
    </row>
    <row r="16" spans="1:9" x14ac:dyDescent="0.3">
      <c r="A16">
        <f>Specs!A17</f>
        <v>48</v>
      </c>
      <c r="B16" t="s">
        <v>37</v>
      </c>
      <c r="C16">
        <f>Specs!B17</f>
        <v>47.5</v>
      </c>
      <c r="D16" s="5">
        <f>Specs!D17</f>
        <v>45.11</v>
      </c>
      <c r="E16">
        <f>Specs!P17</f>
        <v>2.39</v>
      </c>
      <c r="F16">
        <f>Specs!Q17</f>
        <v>1</v>
      </c>
      <c r="G16">
        <f>Specs!R17</f>
        <v>41</v>
      </c>
      <c r="H16">
        <f>Specs!$Z$18</f>
        <v>0.2</v>
      </c>
      <c r="I16" t="str">
        <f t="shared" si="0"/>
        <v>'48 - SP400': {tMax: 47.5, eMax: 45.11, threadWidth: 2.39, angleDeg: 1, angleArcmin: 41, tolerance: 0.2},</v>
      </c>
    </row>
    <row r="17" spans="1:9" x14ac:dyDescent="0.3">
      <c r="A17">
        <f>Specs!A18</f>
        <v>51</v>
      </c>
      <c r="B17" t="s">
        <v>37</v>
      </c>
      <c r="C17">
        <f>Specs!B18</f>
        <v>50</v>
      </c>
      <c r="D17" s="5">
        <f>Specs!D18</f>
        <v>47.6</v>
      </c>
      <c r="E17">
        <f>Specs!P18</f>
        <v>2.39</v>
      </c>
      <c r="F17">
        <f>Specs!Q18</f>
        <v>1</v>
      </c>
      <c r="G17">
        <f>Specs!R18</f>
        <v>36</v>
      </c>
      <c r="H17">
        <f>Specs!$Z$18</f>
        <v>0.2</v>
      </c>
      <c r="I17" t="str">
        <f t="shared" si="0"/>
        <v>'51 - SP400': {tMax: 50, eMax: 47.6, threadWidth: 2.39, angleDeg: 1, angleArcmin: 36, tolerance: 0.2},</v>
      </c>
    </row>
    <row r="18" spans="1:9" x14ac:dyDescent="0.3">
      <c r="A18">
        <f>Specs!A19</f>
        <v>53</v>
      </c>
      <c r="B18" t="s">
        <v>37</v>
      </c>
      <c r="C18">
        <f>Specs!B19</f>
        <v>52.5</v>
      </c>
      <c r="D18" s="5">
        <f>Specs!D19</f>
        <v>50.11</v>
      </c>
      <c r="E18">
        <f>Specs!P19</f>
        <v>2.39</v>
      </c>
      <c r="F18">
        <f>Specs!Q19</f>
        <v>1</v>
      </c>
      <c r="G18">
        <f>Specs!R19</f>
        <v>31</v>
      </c>
      <c r="H18">
        <f>Specs!$Z$18</f>
        <v>0.2</v>
      </c>
      <c r="I18" t="str">
        <f t="shared" si="0"/>
        <v>'53 - SP400': {tMax: 52.5, eMax: 50.11, threadWidth: 2.39, angleDeg: 1, angleArcmin: 31, tolerance: 0.2},</v>
      </c>
    </row>
    <row r="19" spans="1:9" x14ac:dyDescent="0.3">
      <c r="A19">
        <f>Specs!A20</f>
        <v>58</v>
      </c>
      <c r="B19" t="s">
        <v>37</v>
      </c>
      <c r="C19">
        <f>Specs!B20</f>
        <v>56.5</v>
      </c>
      <c r="D19" s="5">
        <f>Specs!D20</f>
        <v>54.1</v>
      </c>
      <c r="E19">
        <f>Specs!P20</f>
        <v>2.39</v>
      </c>
      <c r="F19">
        <f>Specs!Q20</f>
        <v>1</v>
      </c>
      <c r="G19">
        <f>Specs!R20</f>
        <v>25</v>
      </c>
      <c r="H19">
        <f>Specs!$Z$18</f>
        <v>0.2</v>
      </c>
      <c r="I19" t="str">
        <f t="shared" si="0"/>
        <v>'58 - SP400': {tMax: 56.5, eMax: 54.1, threadWidth: 2.39, angleDeg: 1, angleArcmin: 25, tolerance: 0.2},</v>
      </c>
    </row>
    <row r="20" spans="1:9" x14ac:dyDescent="0.3">
      <c r="A20">
        <f>Specs!A21</f>
        <v>60</v>
      </c>
      <c r="B20" t="s">
        <v>37</v>
      </c>
      <c r="C20">
        <f>Specs!B21</f>
        <v>59.5</v>
      </c>
      <c r="D20" s="5">
        <f>Specs!D21</f>
        <v>57.1</v>
      </c>
      <c r="E20">
        <f>Specs!P21</f>
        <v>2.39</v>
      </c>
      <c r="F20">
        <f>Specs!Q21</f>
        <v>1</v>
      </c>
      <c r="G20">
        <f>Specs!R21</f>
        <v>20</v>
      </c>
      <c r="H20">
        <f>Specs!$Z$18</f>
        <v>0.2</v>
      </c>
      <c r="I20" t="str">
        <f t="shared" si="0"/>
        <v>'60 - SP400': {tMax: 59.5, eMax: 57.1, threadWidth: 2.39, angleDeg: 1, angleArcmin: 20, tolerance: 0.2},</v>
      </c>
    </row>
    <row r="21" spans="1:9" x14ac:dyDescent="0.3">
      <c r="A21">
        <f>Specs!A22</f>
        <v>63</v>
      </c>
      <c r="B21" t="s">
        <v>37</v>
      </c>
      <c r="C21">
        <f>Specs!B22</f>
        <v>62.51</v>
      </c>
      <c r="D21" s="5">
        <f>Specs!D22</f>
        <v>60.12</v>
      </c>
      <c r="E21">
        <f>Specs!P22</f>
        <v>2.39</v>
      </c>
      <c r="F21">
        <f>Specs!Q22</f>
        <v>1</v>
      </c>
      <c r="G21">
        <f>Specs!R22</f>
        <v>16</v>
      </c>
      <c r="H21">
        <f>Specs!$Z$18</f>
        <v>0.2</v>
      </c>
      <c r="I21" t="str">
        <f t="shared" si="0"/>
        <v>'63 - SP400': {tMax: 62.51, eMax: 60.12, threadWidth: 2.39, angleDeg: 1, angleArcmin: 16, tolerance: 0.2},</v>
      </c>
    </row>
    <row r="22" spans="1:9" x14ac:dyDescent="0.3">
      <c r="A22">
        <f>Specs!A23</f>
        <v>66</v>
      </c>
      <c r="B22" t="s">
        <v>37</v>
      </c>
      <c r="C22">
        <f>Specs!B23</f>
        <v>65.5</v>
      </c>
      <c r="D22" s="5">
        <f>Specs!D23</f>
        <v>63.12</v>
      </c>
      <c r="E22">
        <f>Specs!P23</f>
        <v>2.39</v>
      </c>
      <c r="F22">
        <f>Specs!Q23</f>
        <v>1</v>
      </c>
      <c r="G22">
        <f>Specs!R23</f>
        <v>13</v>
      </c>
      <c r="H22">
        <f>Specs!$Z$18</f>
        <v>0.2</v>
      </c>
      <c r="I22" t="str">
        <f t="shared" si="0"/>
        <v>'66 - SP400': {tMax: 65.5, eMax: 63.12, threadWidth: 2.39, angleDeg: 1, angleArcmin: 13, tolerance: 0.2},</v>
      </c>
    </row>
    <row r="23" spans="1:9" x14ac:dyDescent="0.3">
      <c r="A23">
        <f>Specs!A24</f>
        <v>70</v>
      </c>
      <c r="B23" t="s">
        <v>37</v>
      </c>
      <c r="C23">
        <f>Specs!B24</f>
        <v>69.5</v>
      </c>
      <c r="D23" s="5">
        <f>Specs!D24</f>
        <v>67</v>
      </c>
      <c r="E23">
        <f>Specs!P24</f>
        <v>2.39</v>
      </c>
      <c r="F23">
        <f>Specs!Q24</f>
        <v>1</v>
      </c>
      <c r="G23">
        <f>Specs!R24</f>
        <v>8</v>
      </c>
      <c r="H23">
        <f>Specs!$Z$18</f>
        <v>0.2</v>
      </c>
      <c r="I23" t="str">
        <f t="shared" si="0"/>
        <v>'70 - SP400': {tMax: 69.5, eMax: 67, threadWidth: 2.39, angleDeg: 1, angleArcmin: 8, tolerance: 0.2},</v>
      </c>
    </row>
    <row r="24" spans="1:9" x14ac:dyDescent="0.3">
      <c r="A24">
        <f>Specs!A25</f>
        <v>75</v>
      </c>
      <c r="B24" t="s">
        <v>37</v>
      </c>
      <c r="C24">
        <f>Specs!B25</f>
        <v>74</v>
      </c>
      <c r="D24" s="5">
        <f>Specs!D25</f>
        <v>71.599999999999994</v>
      </c>
      <c r="E24">
        <f>Specs!P25</f>
        <v>2.39</v>
      </c>
      <c r="F24">
        <f>Specs!Q25</f>
        <v>1</v>
      </c>
      <c r="G24">
        <f>Specs!R25</f>
        <v>4</v>
      </c>
      <c r="H24">
        <f>Specs!$Z$18</f>
        <v>0.2</v>
      </c>
      <c r="I24" t="str">
        <f t="shared" si="0"/>
        <v>'75 - SP400': {tMax: 74, eMax: 71.6, threadWidth: 2.39, angleDeg: 1, angleArcmin: 4, tolerance: 0.2},</v>
      </c>
    </row>
    <row r="25" spans="1:9" x14ac:dyDescent="0.3">
      <c r="A25">
        <f>Specs!A26</f>
        <v>77</v>
      </c>
      <c r="B25" t="s">
        <v>37</v>
      </c>
      <c r="C25">
        <f>Specs!B26</f>
        <v>77.099999999999994</v>
      </c>
      <c r="D25" s="5">
        <f>Specs!D26</f>
        <v>74.7</v>
      </c>
      <c r="E25">
        <f>Specs!P26</f>
        <v>2.39</v>
      </c>
      <c r="F25">
        <f>Specs!Q26</f>
        <v>1</v>
      </c>
      <c r="G25">
        <f>Specs!R26</f>
        <v>1</v>
      </c>
      <c r="H25">
        <f>Specs!$Z$18</f>
        <v>0.2</v>
      </c>
      <c r="I25" t="str">
        <f t="shared" si="0"/>
        <v>'77 - SP400': {tMax: 77.1, eMax: 74.7, threadWidth: 2.39, angleDeg: 1, angleArcmin: 1, tolerance: 0.2},</v>
      </c>
    </row>
    <row r="26" spans="1:9" x14ac:dyDescent="0.3">
      <c r="A26">
        <f>Specs!A27</f>
        <v>83</v>
      </c>
      <c r="B26" t="s">
        <v>37</v>
      </c>
      <c r="C26">
        <f>Specs!B27</f>
        <v>83</v>
      </c>
      <c r="D26" s="5">
        <f>Specs!D27</f>
        <v>80</v>
      </c>
      <c r="E26">
        <f>Specs!P27</f>
        <v>3.05</v>
      </c>
      <c r="F26">
        <f>Specs!Q27</f>
        <v>1</v>
      </c>
      <c r="G26">
        <f>Specs!R27</f>
        <v>9</v>
      </c>
      <c r="H26">
        <f>Specs!$Z$18</f>
        <v>0.2</v>
      </c>
      <c r="I26" t="str">
        <f t="shared" si="0"/>
        <v>'83 - SP400': {tMax: 83, eMax: 80, threadWidth: 3.05, angleDeg: 1, angleArcmin: 9, tolerance: 0.2},</v>
      </c>
    </row>
    <row r="27" spans="1:9" x14ac:dyDescent="0.3">
      <c r="A27">
        <f>Specs!A28</f>
        <v>89</v>
      </c>
      <c r="B27" t="s">
        <v>37</v>
      </c>
      <c r="C27">
        <f>Specs!B28</f>
        <v>89.18</v>
      </c>
      <c r="D27" s="5">
        <f>Specs!D28</f>
        <v>86.12</v>
      </c>
      <c r="E27">
        <f>Specs!P28</f>
        <v>3.05</v>
      </c>
      <c r="F27">
        <f>Specs!Q28</f>
        <v>1</v>
      </c>
      <c r="G27">
        <f>Specs!R28</f>
        <v>4</v>
      </c>
      <c r="H27">
        <f>Specs!$Z$18</f>
        <v>0.2</v>
      </c>
      <c r="I27" t="str">
        <f t="shared" si="0"/>
        <v>'89 - SP400': {tMax: 89.18, eMax: 86.12, threadWidth: 3.05, angleDeg: 1, angleArcmin: 4, tolerance: 0.2},</v>
      </c>
    </row>
    <row r="28" spans="1:9" x14ac:dyDescent="0.3">
      <c r="A28">
        <f>Specs!A29</f>
        <v>100</v>
      </c>
      <c r="B28" t="s">
        <v>37</v>
      </c>
      <c r="C28">
        <f>Specs!B29</f>
        <v>100</v>
      </c>
      <c r="D28" s="5">
        <f>Specs!D29</f>
        <v>96.95</v>
      </c>
      <c r="E28">
        <f>Specs!P29</f>
        <v>3.05</v>
      </c>
      <c r="F28">
        <f>Specs!Q29</f>
        <v>0</v>
      </c>
      <c r="G28">
        <f>Specs!R29</f>
        <v>59</v>
      </c>
      <c r="H28">
        <f>Specs!$Z$18</f>
        <v>0.2</v>
      </c>
      <c r="I28" t="str">
        <f t="shared" si="0"/>
        <v>'100 - SP400': {tMax: 100, eMax: 96.95, threadWidth: 3.05, angleDeg: 0, angleArcmin: 59, tolerance: 0.2},</v>
      </c>
    </row>
    <row r="29" spans="1:9" x14ac:dyDescent="0.3">
      <c r="A29">
        <f>Specs!A30</f>
        <v>110</v>
      </c>
      <c r="B29" t="s">
        <v>37</v>
      </c>
      <c r="C29">
        <f>Specs!B30</f>
        <v>110</v>
      </c>
      <c r="D29" s="5">
        <f>Specs!D30</f>
        <v>107</v>
      </c>
      <c r="E29">
        <f>Specs!P30</f>
        <v>3.05</v>
      </c>
      <c r="F29">
        <f>Specs!Q30</f>
        <v>0</v>
      </c>
      <c r="G29">
        <f>Specs!R30</f>
        <v>51</v>
      </c>
      <c r="H29">
        <f>Specs!$Z$18</f>
        <v>0.2</v>
      </c>
      <c r="I29" t="str">
        <f t="shared" si="0"/>
        <v>'110 - SP400': {tMax: 110, eMax: 107, threadWidth: 3.05, angleDeg: 0, angleArcmin: 51, tolerance: 0.2},</v>
      </c>
    </row>
    <row r="30" spans="1:9" x14ac:dyDescent="0.3">
      <c r="A30">
        <f>Specs!A31</f>
        <v>120</v>
      </c>
      <c r="B30" t="s">
        <v>37</v>
      </c>
      <c r="C30">
        <f>Specs!B31</f>
        <v>120</v>
      </c>
      <c r="D30" s="5">
        <f>Specs!D31</f>
        <v>117</v>
      </c>
      <c r="E30">
        <f>Specs!P31</f>
        <v>3.05</v>
      </c>
      <c r="F30">
        <f>Specs!Q31</f>
        <v>0</v>
      </c>
      <c r="G30">
        <f>Specs!R31</f>
        <v>47</v>
      </c>
      <c r="H30">
        <f>Specs!$Z$18</f>
        <v>0.2</v>
      </c>
      <c r="I30" t="str">
        <f t="shared" si="0"/>
        <v>'120 - SP400': {tMax: 120, eMax: 117, threadWidth: 3.05, angleDeg: 0, angleArcmin: 47, tolerance: 0.2},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Kannan Krishnamoorthy</cp:lastModifiedBy>
  <dcterms:created xsi:type="dcterms:W3CDTF">2020-07-09T21:14:02Z</dcterms:created>
  <dcterms:modified xsi:type="dcterms:W3CDTF">2023-05-18T03:33:11Z</dcterms:modified>
</cp:coreProperties>
</file>