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2. 균형발전프로젝트\00. 전체관리(주간보고 여기서 만들것)\"/>
    </mc:Choice>
  </mc:AlternateContent>
  <bookViews>
    <workbookView xWindow="0" yWindow="0" windowWidth="28800" windowHeight="12255" tabRatio="787" firstSheet="1" activeTab="2"/>
  </bookViews>
  <sheets>
    <sheet name="0. 표지" sheetId="4" r:id="rId1"/>
    <sheet name="00. 주간업무보고(02월 16일)" sheetId="13" r:id="rId2"/>
    <sheet name="1. 수행관리" sheetId="10" r:id="rId3"/>
    <sheet name="개발자별진행현황" sheetId="19" r:id="rId4"/>
    <sheet name="1-1 전체" sheetId="18" r:id="rId5"/>
    <sheet name="2. 수행세부내역(진천)" sheetId="5" r:id="rId6"/>
    <sheet name="3. 수행세부내역(곡성)" sheetId="14" r:id="rId7"/>
    <sheet name="4. 수행세부내역(양천구)" sheetId="15" r:id="rId8"/>
    <sheet name="5. 수행세부내역(완주)" sheetId="16" r:id="rId9"/>
    <sheet name="6. 수행세부내역(기장)" sheetId="17" r:id="rId10"/>
    <sheet name="7. 수행세부내역(남해)" sheetId="11" state="hidden" r:id="rId11"/>
  </sheets>
  <definedNames>
    <definedName name="_xlnm._FilterDatabase" localSheetId="4" hidden="1">'1-1 전체'!$A$1:$M$71</definedName>
    <definedName name="_xlnm._FilterDatabase" localSheetId="5" hidden="1">'2. 수행세부내역(진천)'!$A$2:$L$39</definedName>
    <definedName name="_xlnm.Print_Area" localSheetId="2">'1. 수행관리'!$A$1:$L$39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9" i="10" l="1"/>
  <c r="E25" i="10"/>
  <c r="E32" i="10"/>
  <c r="E20" i="10" l="1"/>
  <c r="D3" i="13" l="1"/>
  <c r="D15" i="19" l="1"/>
  <c r="D14" i="19"/>
  <c r="D13" i="19"/>
  <c r="D12" i="19"/>
  <c r="D11" i="19"/>
  <c r="D10" i="19"/>
  <c r="D9" i="19"/>
  <c r="D8" i="19"/>
  <c r="D7" i="19"/>
  <c r="D6" i="19"/>
  <c r="D4" i="19"/>
  <c r="D3" i="19"/>
  <c r="D5" i="19"/>
  <c r="F15" i="19"/>
  <c r="F14" i="19"/>
  <c r="F13" i="19"/>
  <c r="F12" i="19"/>
  <c r="F11" i="19"/>
  <c r="F10" i="19"/>
  <c r="F9" i="19"/>
  <c r="F8" i="19"/>
  <c r="F7" i="19"/>
  <c r="F6" i="19"/>
  <c r="F5" i="19"/>
  <c r="F4" i="19"/>
  <c r="E15" i="19"/>
  <c r="E14" i="19"/>
  <c r="E13" i="19"/>
  <c r="E12" i="19"/>
  <c r="E11" i="19"/>
  <c r="E10" i="19"/>
  <c r="E9" i="19"/>
  <c r="E8" i="19"/>
  <c r="E7" i="19"/>
  <c r="E6" i="19"/>
  <c r="E5" i="19"/>
  <c r="E4" i="19"/>
  <c r="C15" i="19"/>
  <c r="C14" i="19"/>
  <c r="C13" i="19"/>
  <c r="C12" i="19"/>
  <c r="C11" i="19"/>
  <c r="C10" i="19"/>
  <c r="C9" i="19"/>
  <c r="C8" i="19"/>
  <c r="C7" i="19"/>
  <c r="C6" i="19"/>
  <c r="C5" i="19"/>
  <c r="C4" i="19"/>
  <c r="I15" i="19" l="1"/>
  <c r="H15" i="19"/>
  <c r="G15" i="19"/>
  <c r="I14" i="19"/>
  <c r="H14" i="19"/>
  <c r="G14" i="19"/>
  <c r="I13" i="19"/>
  <c r="H13" i="19"/>
  <c r="G13" i="19"/>
  <c r="I12" i="19"/>
  <c r="H12" i="19"/>
  <c r="G12" i="19"/>
  <c r="I11" i="19"/>
  <c r="H11" i="19"/>
  <c r="G11" i="19"/>
  <c r="I10" i="19"/>
  <c r="H10" i="19"/>
  <c r="G10" i="19"/>
  <c r="I9" i="19"/>
  <c r="H9" i="19"/>
  <c r="G9" i="19"/>
  <c r="I8" i="19"/>
  <c r="H8" i="19"/>
  <c r="G8" i="19"/>
  <c r="I7" i="19"/>
  <c r="H7" i="19"/>
  <c r="G7" i="19"/>
  <c r="I6" i="19"/>
  <c r="H6" i="19"/>
  <c r="G6" i="19"/>
  <c r="I5" i="19"/>
  <c r="H5" i="19"/>
  <c r="G5" i="19"/>
  <c r="I4" i="19"/>
  <c r="H4" i="19"/>
  <c r="G4" i="19"/>
  <c r="F3" i="19"/>
  <c r="E3" i="19"/>
  <c r="D16" i="19"/>
  <c r="C3" i="19"/>
  <c r="G3" i="19" l="1"/>
  <c r="I3" i="19"/>
  <c r="H3" i="19"/>
  <c r="C16" i="19"/>
  <c r="G16" i="19" s="1"/>
  <c r="F16" i="19"/>
  <c r="E16" i="19"/>
  <c r="L3" i="10"/>
  <c r="H16" i="19" l="1"/>
  <c r="I16" i="19"/>
  <c r="G31" i="10"/>
  <c r="F31" i="10"/>
  <c r="E31" i="10"/>
  <c r="D31" i="10"/>
  <c r="G35" i="10"/>
  <c r="F35" i="10"/>
  <c r="E35" i="10"/>
  <c r="G34" i="10"/>
  <c r="F34" i="10"/>
  <c r="E34" i="10"/>
  <c r="G32" i="10"/>
  <c r="F32" i="10"/>
  <c r="G30" i="10"/>
  <c r="F30" i="10"/>
  <c r="E30" i="10"/>
  <c r="G29" i="10"/>
  <c r="F29" i="10"/>
  <c r="E29" i="10"/>
  <c r="G28" i="10"/>
  <c r="F28" i="10"/>
  <c r="E28" i="10"/>
  <c r="G27" i="10"/>
  <c r="F27" i="10"/>
  <c r="E27" i="10"/>
  <c r="E24" i="10"/>
  <c r="G25" i="10"/>
  <c r="F25" i="10"/>
  <c r="G24" i="10"/>
  <c r="F24" i="10"/>
  <c r="G23" i="10"/>
  <c r="F23" i="10"/>
  <c r="E23" i="10"/>
  <c r="G22" i="10"/>
  <c r="F22" i="10"/>
  <c r="E22" i="10"/>
  <c r="G20" i="10"/>
  <c r="F20" i="10"/>
  <c r="G19" i="10"/>
  <c r="F19" i="10"/>
  <c r="G18" i="10"/>
  <c r="F18" i="10"/>
  <c r="E18" i="10"/>
  <c r="G17" i="10"/>
  <c r="F17" i="10"/>
  <c r="E17" i="10"/>
  <c r="G16" i="10"/>
  <c r="F16" i="10"/>
  <c r="E16" i="10"/>
  <c r="G14" i="10"/>
  <c r="F14" i="10"/>
  <c r="E14" i="10"/>
  <c r="G13" i="10"/>
  <c r="F13" i="10"/>
  <c r="E13" i="10"/>
  <c r="G12" i="10"/>
  <c r="F12" i="10"/>
  <c r="E12" i="10"/>
  <c r="G11" i="10"/>
  <c r="F11" i="10"/>
  <c r="E11" i="10"/>
  <c r="G10" i="10"/>
  <c r="F10" i="10"/>
  <c r="E10" i="10"/>
  <c r="G9" i="10"/>
  <c r="F9" i="10"/>
  <c r="E9" i="10"/>
  <c r="G8" i="10"/>
  <c r="F8" i="10"/>
  <c r="E8" i="10"/>
  <c r="G6" i="10"/>
  <c r="G7" i="10"/>
  <c r="F7" i="10"/>
  <c r="E7" i="10"/>
  <c r="F6" i="10"/>
  <c r="E6" i="10"/>
  <c r="D13" i="10"/>
  <c r="J29" i="10" l="1"/>
  <c r="J31" i="10"/>
  <c r="K29" i="10"/>
  <c r="K31" i="10"/>
  <c r="J24" i="10"/>
  <c r="K24" i="10"/>
  <c r="I18" i="10"/>
  <c r="H20" i="10"/>
  <c r="I35" i="10"/>
  <c r="I22" i="10"/>
  <c r="I27" i="10"/>
  <c r="J23" i="10"/>
  <c r="J11" i="10"/>
  <c r="J20" i="10"/>
  <c r="I23" i="10"/>
  <c r="I34" i="10"/>
  <c r="K20" i="10"/>
  <c r="J35" i="10"/>
  <c r="J25" i="10"/>
  <c r="K35" i="10"/>
  <c r="J22" i="10"/>
  <c r="I25" i="10"/>
  <c r="I13" i="10"/>
  <c r="K22" i="10"/>
  <c r="K32" i="10"/>
  <c r="I31" i="10"/>
  <c r="J30" i="10"/>
  <c r="K30" i="10"/>
  <c r="J19" i="10"/>
  <c r="I24" i="10"/>
  <c r="I32" i="10"/>
  <c r="H23" i="10"/>
  <c r="K28" i="10"/>
  <c r="J32" i="10"/>
  <c r="I29" i="10"/>
  <c r="K27" i="10"/>
  <c r="H28" i="10"/>
  <c r="J34" i="10"/>
  <c r="I16" i="10"/>
  <c r="H31" i="10"/>
  <c r="I19" i="10"/>
  <c r="H22" i="10"/>
  <c r="I17" i="10"/>
  <c r="H24" i="10"/>
  <c r="J27" i="10"/>
  <c r="I30" i="10"/>
  <c r="H34" i="10"/>
  <c r="H30" i="10"/>
  <c r="J16" i="10"/>
  <c r="H25" i="10"/>
  <c r="I28" i="10"/>
  <c r="K34" i="10"/>
  <c r="H35" i="10"/>
  <c r="K18" i="10"/>
  <c r="J28" i="10"/>
  <c r="K19" i="10"/>
  <c r="J9" i="10"/>
  <c r="J8" i="10"/>
  <c r="J17" i="10"/>
  <c r="I20" i="10"/>
  <c r="K23" i="10"/>
  <c r="K25" i="10"/>
  <c r="H27" i="10"/>
  <c r="H29" i="10"/>
  <c r="H32" i="10"/>
  <c r="J18" i="10"/>
  <c r="K9" i="10"/>
  <c r="K16" i="10"/>
  <c r="K8" i="10"/>
  <c r="K17" i="10"/>
  <c r="H16" i="10"/>
  <c r="H18" i="10"/>
  <c r="I10" i="10"/>
  <c r="K13" i="10"/>
  <c r="H17" i="10"/>
  <c r="H19" i="10"/>
  <c r="J10" i="10"/>
  <c r="H13" i="10"/>
  <c r="K10" i="10"/>
  <c r="I11" i="10"/>
  <c r="I14" i="10"/>
  <c r="I7" i="10"/>
  <c r="K12" i="10"/>
  <c r="K11" i="10"/>
  <c r="J14" i="10"/>
  <c r="J12" i="10"/>
  <c r="K7" i="10"/>
  <c r="K14" i="10"/>
  <c r="H11" i="10"/>
  <c r="J7" i="10"/>
  <c r="I8" i="10"/>
  <c r="J13" i="10"/>
  <c r="H7" i="10"/>
  <c r="H9" i="10"/>
  <c r="I9" i="10"/>
  <c r="H8" i="10"/>
  <c r="H10" i="10"/>
  <c r="H12" i="10"/>
  <c r="H14" i="10"/>
  <c r="I12" i="10"/>
  <c r="I6" i="10"/>
  <c r="J6" i="10"/>
  <c r="K6" i="10"/>
  <c r="H6" i="10"/>
  <c r="D35" i="10"/>
  <c r="D34" i="10"/>
  <c r="D37" i="10"/>
  <c r="D36" i="10"/>
  <c r="D32" i="10"/>
  <c r="D30" i="10"/>
  <c r="D29" i="10"/>
  <c r="D28" i="10"/>
  <c r="D27" i="10"/>
  <c r="D25" i="10"/>
  <c r="D24" i="10"/>
  <c r="D23" i="10"/>
  <c r="D22" i="10"/>
  <c r="D19" i="10"/>
  <c r="D18" i="10"/>
  <c r="D17" i="10"/>
  <c r="D20" i="10"/>
  <c r="D16" i="10"/>
  <c r="D12" i="10"/>
  <c r="D14" i="10"/>
  <c r="D11" i="10"/>
  <c r="D10" i="10"/>
  <c r="D9" i="10"/>
  <c r="D8" i="10"/>
  <c r="D7" i="10"/>
  <c r="D6" i="10"/>
  <c r="P6" i="10"/>
  <c r="O6" i="10"/>
  <c r="N6" i="10"/>
  <c r="M6" i="10"/>
  <c r="I3" i="11"/>
  <c r="H3" i="11"/>
  <c r="J3" i="11" s="1"/>
  <c r="I2" i="11"/>
  <c r="I4" i="11" s="1"/>
  <c r="H2" i="11"/>
  <c r="H4" i="11" s="1"/>
  <c r="N1" i="11"/>
  <c r="H33" i="10" l="1"/>
  <c r="H26" i="10"/>
  <c r="H15" i="10"/>
  <c r="H21" i="10"/>
  <c r="H38" i="10"/>
  <c r="J2" i="11"/>
  <c r="J4" i="11" s="1"/>
  <c r="M38" i="10"/>
  <c r="H39" i="10" l="1"/>
  <c r="G26" i="10" l="1"/>
  <c r="F21" i="10"/>
  <c r="E38" i="10" l="1"/>
  <c r="D38" i="10"/>
  <c r="E21" i="10"/>
  <c r="J21" i="10" s="1"/>
  <c r="D21" i="10"/>
  <c r="E26" i="10"/>
  <c r="K26" i="10" s="1"/>
  <c r="G38" i="10"/>
  <c r="F38" i="10"/>
  <c r="E33" i="10"/>
  <c r="D33" i="10"/>
  <c r="D26" i="10"/>
  <c r="F26" i="10"/>
  <c r="E15" i="10"/>
  <c r="D15" i="10"/>
  <c r="G33" i="10"/>
  <c r="F33" i="10"/>
  <c r="G15" i="10"/>
  <c r="F15" i="10"/>
  <c r="G21" i="10"/>
  <c r="J38" i="10" l="1"/>
  <c r="K38" i="10"/>
  <c r="K21" i="10"/>
  <c r="K33" i="10"/>
  <c r="J33" i="10"/>
  <c r="J26" i="10"/>
  <c r="J15" i="10"/>
  <c r="K15" i="10"/>
  <c r="M21" i="10"/>
  <c r="M33" i="10"/>
  <c r="M15" i="10"/>
  <c r="M26" i="10"/>
  <c r="D39" i="10"/>
  <c r="E39" i="10"/>
  <c r="F39" i="10"/>
  <c r="I38" i="10"/>
  <c r="G39" i="10"/>
  <c r="I15" i="10"/>
  <c r="I33" i="10"/>
  <c r="I26" i="10"/>
  <c r="I21" i="10"/>
  <c r="K39" i="10" l="1"/>
  <c r="J39" i="10"/>
  <c r="M39" i="10"/>
  <c r="N39" i="10" s="1"/>
  <c r="I39" i="10"/>
</calcChain>
</file>

<file path=xl/comments1.xml><?xml version="1.0" encoding="utf-8"?>
<comments xmlns="http://schemas.openxmlformats.org/spreadsheetml/2006/main">
  <authors>
    <author>onpoom-DTS-017</author>
  </authors>
  <commentList>
    <comment ref="L1" authorId="0" shapeId="0">
      <text>
        <r>
          <rPr>
            <b/>
            <sz val="9"/>
            <color indexed="81"/>
            <rFont val="돋움"/>
            <family val="3"/>
            <charset val="129"/>
          </rPr>
          <t>전주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운영서버에서
확인한다
</t>
        </r>
      </text>
    </comment>
  </commentList>
</comments>
</file>

<file path=xl/comments2.xml><?xml version="1.0" encoding="utf-8"?>
<comments xmlns="http://schemas.openxmlformats.org/spreadsheetml/2006/main">
  <authors>
    <author>onpoom-DTS-017</author>
  </authors>
  <commentList>
    <comment ref="K2" authorId="0" shapeId="0">
      <text>
        <r>
          <rPr>
            <b/>
            <sz val="9"/>
            <color indexed="81"/>
            <rFont val="돋움"/>
            <family val="3"/>
            <charset val="129"/>
          </rPr>
          <t>전주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운영서버에서
확인한다
</t>
        </r>
      </text>
    </comment>
  </commentList>
</comments>
</file>

<file path=xl/comments3.xml><?xml version="1.0" encoding="utf-8"?>
<comments xmlns="http://schemas.openxmlformats.org/spreadsheetml/2006/main">
  <authors>
    <author>onpoom-DTS-017</author>
  </authors>
  <commentList>
    <comment ref="K2" authorId="0" shapeId="0">
      <text>
        <r>
          <rPr>
            <b/>
            <sz val="9"/>
            <color indexed="81"/>
            <rFont val="돋움"/>
            <family val="3"/>
            <charset val="129"/>
          </rPr>
          <t>전주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운영서버에서
확인한다
</t>
        </r>
      </text>
    </comment>
  </commentList>
</comments>
</file>

<file path=xl/comments4.xml><?xml version="1.0" encoding="utf-8"?>
<comments xmlns="http://schemas.openxmlformats.org/spreadsheetml/2006/main">
  <authors>
    <author>onpoom-DTS-017</author>
  </authors>
  <commentList>
    <comment ref="K2" authorId="0" shapeId="0">
      <text>
        <r>
          <rPr>
            <b/>
            <sz val="9"/>
            <color indexed="81"/>
            <rFont val="돋움"/>
            <family val="3"/>
            <charset val="129"/>
          </rPr>
          <t>전주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운영서버에서
확인한다
</t>
        </r>
      </text>
    </comment>
  </commentList>
</comments>
</file>

<file path=xl/comments5.xml><?xml version="1.0" encoding="utf-8"?>
<comments xmlns="http://schemas.openxmlformats.org/spreadsheetml/2006/main">
  <authors>
    <author>onpoom-DTS-017</author>
  </authors>
  <commentList>
    <comment ref="K2" authorId="0" shapeId="0">
      <text>
        <r>
          <rPr>
            <b/>
            <sz val="9"/>
            <color indexed="81"/>
            <rFont val="돋움"/>
            <family val="3"/>
            <charset val="129"/>
          </rPr>
          <t>전주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운영서버에서
확인한다
</t>
        </r>
      </text>
    </comment>
  </commentList>
</comments>
</file>

<file path=xl/comments6.xml><?xml version="1.0" encoding="utf-8"?>
<comments xmlns="http://schemas.openxmlformats.org/spreadsheetml/2006/main">
  <authors>
    <author>onpoom-DTS-017</author>
  </authors>
  <commentList>
    <comment ref="K2" authorId="0" shapeId="0">
      <text>
        <r>
          <rPr>
            <b/>
            <sz val="9"/>
            <color indexed="81"/>
            <rFont val="돋움"/>
            <family val="3"/>
            <charset val="129"/>
          </rPr>
          <t>전주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운영서버에서
확인한다
</t>
        </r>
      </text>
    </comment>
  </commentList>
</comments>
</file>

<file path=xl/sharedStrings.xml><?xml version="1.0" encoding="utf-8"?>
<sst xmlns="http://schemas.openxmlformats.org/spreadsheetml/2006/main" count="1538" uniqueCount="423">
  <si>
    <t>메뉴1</t>
    <phoneticPr fontId="3" type="noConversion"/>
  </si>
  <si>
    <t>메뉴2</t>
    <phoneticPr fontId="3" type="noConversion"/>
  </si>
  <si>
    <t>조치예정일</t>
    <phoneticPr fontId="3" type="noConversion"/>
  </si>
  <si>
    <t>오류</t>
  </si>
  <si>
    <t>오류유형</t>
    <phoneticPr fontId="3" type="noConversion"/>
  </si>
  <si>
    <t>사업명</t>
    <phoneticPr fontId="3" type="noConversion"/>
  </si>
  <si>
    <t>서비스명</t>
    <phoneticPr fontId="3" type="noConversion"/>
  </si>
  <si>
    <t>도표명</t>
    <phoneticPr fontId="3" type="noConversion"/>
  </si>
  <si>
    <t>LX 플랫폼 1차 잔여업무</t>
    <phoneticPr fontId="3" type="noConversion"/>
  </si>
  <si>
    <t>점검사항</t>
    <phoneticPr fontId="3" type="noConversion"/>
  </si>
  <si>
    <t>오류 및 개선 작업 수행 세부 내역</t>
    <phoneticPr fontId="3" type="noConversion"/>
  </si>
  <si>
    <t>LX 디지털트윈 플랫폼 구축</t>
    <phoneticPr fontId="8" type="noConversion"/>
  </si>
  <si>
    <t>오류</t>
    <phoneticPr fontId="3" type="noConversion"/>
  </si>
  <si>
    <t>메뉴1</t>
    <phoneticPr fontId="3" type="noConversion"/>
  </si>
  <si>
    <t>메뉴2</t>
    <phoneticPr fontId="3" type="noConversion"/>
  </si>
  <si>
    <t>메뉴3</t>
    <phoneticPr fontId="3" type="noConversion"/>
  </si>
  <si>
    <t>점검사항</t>
    <phoneticPr fontId="3" type="noConversion"/>
  </si>
  <si>
    <t>충북 진천군</t>
    <phoneticPr fontId="3" type="noConversion"/>
  </si>
  <si>
    <t>도면저작</t>
    <phoneticPr fontId="3" type="noConversion"/>
  </si>
  <si>
    <t>지자체명</t>
    <phoneticPr fontId="3" type="noConversion"/>
  </si>
  <si>
    <t>서울 양천구</t>
    <phoneticPr fontId="3" type="noConversion"/>
  </si>
  <si>
    <t>개선</t>
    <phoneticPr fontId="3" type="noConversion"/>
  </si>
  <si>
    <t>대피시설 안내</t>
    <phoneticPr fontId="3" type="noConversion"/>
  </si>
  <si>
    <t>대피건물 위치가 정확히 맞지 않음 -&gt; AST에서 삼아항업 담당자 통해서 직접 데이터 받도록 함(LX 이창윤 차장)</t>
    <phoneticPr fontId="3" type="noConversion"/>
  </si>
  <si>
    <t>실내 시설물의 위치 확인 필요 -&gt; AST에서 삼아항업 담당자 통해서 직접 데이터 받도록 함(LX 이창윤 차장)</t>
    <phoneticPr fontId="3" type="noConversion"/>
  </si>
  <si>
    <t>대피경로가 벽을 타고 지나가거나 정확치 않음 -&gt; AST에서 삼아항업 담당자 통해서 직접 데이터 받도록 함(LX 이창윤 차장)</t>
    <phoneticPr fontId="3" type="noConversion"/>
  </si>
  <si>
    <t>교통 시뮬레이션</t>
  </si>
  <si>
    <t>대피시설 안내</t>
  </si>
  <si>
    <t>경남 남해군</t>
    <phoneticPr fontId="3" type="noConversion"/>
  </si>
  <si>
    <t>남해 바래길</t>
  </si>
  <si>
    <t>남해 관광지</t>
  </si>
  <si>
    <t>앱 정보 가시화</t>
    <phoneticPr fontId="3" type="noConversion"/>
  </si>
  <si>
    <t>남해 AR 앱</t>
  </si>
  <si>
    <t>부산 기장군</t>
    <phoneticPr fontId="3" type="noConversion"/>
  </si>
  <si>
    <t>교통 시뮬레이션</t>
    <phoneticPr fontId="3" type="noConversion"/>
  </si>
  <si>
    <t>LXTM(도로교통시뮬레이션 저작도구) 데이터 편집 안 됨
- 차선 늘리기, 줄이기, 폐쇄, 우회로 설정 등 데이터 편집기능 필요</t>
    <phoneticPr fontId="3" type="noConversion"/>
  </si>
  <si>
    <t>남해군 유동인구 분석</t>
    <phoneticPr fontId="3" type="noConversion"/>
  </si>
  <si>
    <t>미진 사항 확인하여 반영 예정</t>
    <phoneticPr fontId="3" type="noConversion"/>
  </si>
  <si>
    <t>- 핫스팟 분석의 일방문자수에(R8:힐링하우스, R14:차면벗꽃길) 두 지역 노출 안됨(지도상에 표기 안됨)</t>
    <phoneticPr fontId="3" type="noConversion"/>
  </si>
  <si>
    <t>"핫스팟분석" 탭에서 "월방문자수", "연방문자수" 확인 후 "경로분석"을 선택하면 "시계열분석" 탭의 지역별 조회메뉴 선택      값이 "9999"("전체"가 표출되어야 정상인 듯 보임)로 나타남</t>
    <phoneticPr fontId="3" type="noConversion"/>
  </si>
  <si>
    <t xml:space="preserve"> "남해관광지"의 "경로분석"기능 작동 오류("경로 정보가 조회되지 않았습니다!!" 표출)</t>
    <phoneticPr fontId="3" type="noConversion"/>
  </si>
  <si>
    <t>"핫스팟분석" 탭에서 "월방문자수", "연방문자수" 확인 후 "경로분석"을 선택하면 "시계열분석" 탭의 지역별 조회메뉴 선택      값이 "9999"("전체"가 표출되어야 정상인 듯 보임)로 나타남
* 경로에 "R30", "R44" 지점이 기록되어 있는데, 지점을 확인할 수 없기 때문으로 보임</t>
    <phoneticPr fontId="3" type="noConversion"/>
  </si>
  <si>
    <t xml:space="preserve">기능 없음 </t>
    <phoneticPr fontId="3" type="noConversion"/>
  </si>
  <si>
    <t>부산 기장군, 경남 남해군 (균형발전)</t>
    <phoneticPr fontId="3" type="noConversion"/>
  </si>
  <si>
    <t>충북 진천군</t>
    <phoneticPr fontId="3" type="noConversion"/>
  </si>
  <si>
    <t>전남 곡성군</t>
    <phoneticPr fontId="3" type="noConversion"/>
  </si>
  <si>
    <t>전북 완주군</t>
    <phoneticPr fontId="3" type="noConversion"/>
  </si>
  <si>
    <t>기장/남해</t>
    <phoneticPr fontId="3" type="noConversion"/>
  </si>
  <si>
    <t>O</t>
    <phoneticPr fontId="3" type="noConversion"/>
  </si>
  <si>
    <t>10월중</t>
    <phoneticPr fontId="3" type="noConversion"/>
  </si>
  <si>
    <t>조치완료일</t>
    <phoneticPr fontId="3" type="noConversion"/>
  </si>
  <si>
    <t>개발테스트</t>
    <phoneticPr fontId="3" type="noConversion"/>
  </si>
  <si>
    <t>오류 항목</t>
    <phoneticPr fontId="3" type="noConversion"/>
  </si>
  <si>
    <t>개선 항목</t>
    <phoneticPr fontId="3" type="noConversion"/>
  </si>
  <si>
    <t>구분</t>
    <phoneticPr fontId="3" type="noConversion"/>
  </si>
  <si>
    <t>점검항목수</t>
    <phoneticPr fontId="3" type="noConversion"/>
  </si>
  <si>
    <t>조치완료수</t>
    <phoneticPr fontId="3" type="noConversion"/>
  </si>
  <si>
    <t>잔여수행수</t>
    <phoneticPr fontId="3" type="noConversion"/>
  </si>
  <si>
    <t>운영테스트
(1차)</t>
    <phoneticPr fontId="3" type="noConversion"/>
  </si>
  <si>
    <t>운영테스트
(2차)</t>
    <phoneticPr fontId="3" type="noConversion"/>
  </si>
  <si>
    <t>합계</t>
    <phoneticPr fontId="3" type="noConversion"/>
  </si>
  <si>
    <t>오류 내용</t>
  </si>
  <si>
    <t>9999 기능이 전체 기능과 동일 표기 오류 점검
&gt;&gt;화면 상 표출 수정 예정</t>
    <phoneticPr fontId="3" type="noConversion"/>
  </si>
  <si>
    <t>서버 이관 작업 예정(10/5)</t>
    <phoneticPr fontId="3" type="noConversion"/>
  </si>
  <si>
    <t>종료</t>
    <phoneticPr fontId="3" type="noConversion"/>
  </si>
  <si>
    <t>쉬모스랩 IoT 센서 관련 점검 (R8)
&gt;&gt; 종료 (LX 결정 사항)</t>
    <phoneticPr fontId="3" type="noConversion"/>
  </si>
  <si>
    <t>사전심사청구서</t>
    <phoneticPr fontId="3" type="noConversion"/>
  </si>
  <si>
    <t>필지가분할</t>
    <phoneticPr fontId="3" type="noConversion"/>
  </si>
  <si>
    <t>공유재산조회</t>
    <phoneticPr fontId="3" type="noConversion"/>
  </si>
  <si>
    <t>지하시설물</t>
    <phoneticPr fontId="3" type="noConversion"/>
  </si>
  <si>
    <t>소음모니터링</t>
    <phoneticPr fontId="3" type="noConversion"/>
  </si>
  <si>
    <t>교통 시뮬레이션</t>
    <phoneticPr fontId="3" type="noConversion"/>
  </si>
  <si>
    <t>대피시설 안내</t>
    <phoneticPr fontId="3" type="noConversion"/>
  </si>
  <si>
    <t>남해바래길</t>
    <phoneticPr fontId="3" type="noConversion"/>
  </si>
  <si>
    <t>남해관광지</t>
    <phoneticPr fontId="3" type="noConversion"/>
  </si>
  <si>
    <t>인허가 이력관리</t>
    <phoneticPr fontId="3" type="noConversion"/>
  </si>
  <si>
    <t>인허가 통합지원</t>
    <phoneticPr fontId="3" type="noConversion"/>
  </si>
  <si>
    <t>공유재산 관리</t>
    <phoneticPr fontId="3" type="noConversion"/>
  </si>
  <si>
    <t>섬진강기차마을 
운영관리</t>
    <phoneticPr fontId="3" type="noConversion"/>
  </si>
  <si>
    <t>기타</t>
    <phoneticPr fontId="3" type="noConversion"/>
  </si>
  <si>
    <t>환경정보 
모니터링</t>
    <phoneticPr fontId="3" type="noConversion"/>
  </si>
  <si>
    <t>유동인구</t>
    <phoneticPr fontId="3" type="noConversion"/>
  </si>
  <si>
    <t>주차공간
분석 서비스</t>
    <phoneticPr fontId="3" type="noConversion"/>
  </si>
  <si>
    <t>남해군 유동인구
분석</t>
    <phoneticPr fontId="3" type="noConversion"/>
  </si>
  <si>
    <t>카테고리명</t>
    <phoneticPr fontId="3" type="noConversion"/>
  </si>
  <si>
    <t>메뉴명</t>
    <phoneticPr fontId="3" type="noConversion"/>
  </si>
  <si>
    <t>잔여항목</t>
    <phoneticPr fontId="3" type="noConversion"/>
  </si>
  <si>
    <t>비고</t>
    <phoneticPr fontId="3" type="noConversion"/>
  </si>
  <si>
    <t>점검 항목수</t>
    <phoneticPr fontId="3" type="noConversion"/>
  </si>
  <si>
    <t>조치 완료수</t>
    <phoneticPr fontId="3" type="noConversion"/>
  </si>
  <si>
    <t>조치율</t>
    <phoneticPr fontId="3" type="noConversion"/>
  </si>
  <si>
    <t>전남 곡성군 소계(ⓑ)</t>
    <phoneticPr fontId="3" type="noConversion"/>
  </si>
  <si>
    <t>충북 진천군 소계(ⓐ)</t>
    <phoneticPr fontId="3" type="noConversion"/>
  </si>
  <si>
    <t>서울 양천구 소계(ⓒ)</t>
    <phoneticPr fontId="3" type="noConversion"/>
  </si>
  <si>
    <t>전북 완주군 소계(ⓓ)</t>
    <phoneticPr fontId="3" type="noConversion"/>
  </si>
  <si>
    <t>기장/남해군 소계(ⓔ)</t>
    <phoneticPr fontId="3" type="noConversion"/>
  </si>
  <si>
    <t>합 계(ⓐ+ⓑ+ⓒ+ⓓ+ⓔ)</t>
    <phoneticPr fontId="3" type="noConversion"/>
  </si>
  <si>
    <t>균형발전사업 오류 및 개선사항 조치 현황표</t>
    <phoneticPr fontId="3" type="noConversion"/>
  </si>
  <si>
    <t>* 노드네트워크 구조로 변경 작업 중
&gt;&gt; 3D 모델 입수 후 작업 예정 (LX 입수 요청중)</t>
    <phoneticPr fontId="3" type="noConversion"/>
  </si>
  <si>
    <t>전체 프로세스 재점검 요청</t>
    <phoneticPr fontId="3" type="noConversion"/>
  </si>
  <si>
    <t>시나리오 생성에서 분석까지 프로세스 재점검 후
화면 설계 수정</t>
    <phoneticPr fontId="3" type="noConversion"/>
  </si>
  <si>
    <t>분석 팝업 초기화 및 타 팝업 표출 시 안닫힘</t>
    <phoneticPr fontId="3" type="noConversion"/>
  </si>
  <si>
    <t>초기화 및 팝업 닫히게 수정</t>
    <phoneticPr fontId="3" type="noConversion"/>
  </si>
  <si>
    <t>개발난이도
(상중하)</t>
    <phoneticPr fontId="3" type="noConversion"/>
  </si>
  <si>
    <t>사전확인
사항</t>
    <phoneticPr fontId="3" type="noConversion"/>
  </si>
  <si>
    <t>인수인계의견</t>
    <phoneticPr fontId="3" type="noConversion"/>
  </si>
  <si>
    <t>화면(재)
설계(기획)</t>
    <phoneticPr fontId="3" type="noConversion"/>
  </si>
  <si>
    <t>상</t>
    <phoneticPr fontId="3" type="noConversion"/>
  </si>
  <si>
    <t>개발공수
(D)</t>
    <phoneticPr fontId="3" type="noConversion"/>
  </si>
  <si>
    <t>3명</t>
    <phoneticPr fontId="3" type="noConversion"/>
  </si>
  <si>
    <t>- 3D 모델 작업 진행중. 작업을 받아서 전달 받을 예정
- 언제 받을 건지 파악</t>
    <phoneticPr fontId="3" type="noConversion"/>
  </si>
  <si>
    <t>- 프로세스 개선 필요
- 화면수정
- 결과 리뷰</t>
    <phoneticPr fontId="3" type="noConversion"/>
  </si>
  <si>
    <t>- 시나리오 불러오기 : sumo -&gt; 프론트 단으로 가져온다
- 시나리오 등록 : 로컬 -&gt; 프런트
- 교통량 : sumo에서 계산에서 활용
- 신호시간: sumo에서 계산에서 활용
- 분석</t>
    <phoneticPr fontId="3" type="noConversion"/>
  </si>
  <si>
    <t>- 3D 모델 입수 후 작업 예정 (LX 입수 요청중)
- 최종본 접수 후 작업해야 한다
- 완주군의 대비시설 참조</t>
    <phoneticPr fontId="3" type="noConversion"/>
  </si>
  <si>
    <t>- 교툥시뮬레이션업무는 전반적으로 교체해야 할것으로 보임</t>
    <phoneticPr fontId="3" type="noConversion"/>
  </si>
  <si>
    <t>2023.10.31</t>
    <phoneticPr fontId="3" type="noConversion"/>
  </si>
  <si>
    <t>시설물관리</t>
    <phoneticPr fontId="3" type="noConversion"/>
  </si>
  <si>
    <t>부담금산정(도로점용료)</t>
    <phoneticPr fontId="3" type="noConversion"/>
  </si>
  <si>
    <t>공유재산관리</t>
    <phoneticPr fontId="3" type="noConversion"/>
  </si>
  <si>
    <t>작동은 되고 있으나 전반적인 테스트 필요함.
     -. 화면 줌 인,아웃을 하면서 조회 하고자 하는 위치를 찍어 테스트 해봐야 함. 현재는 불안전하게 하이라이트 되고 있음
     -. 상수, 하수에 대하여 관로, 맨홀 전부 확인 해봐야 함
     -. 지도에 표시되어진 관로, 맨홀들이 마우스로 찍은 위치와 거리감이 있는것이 아닌가? 그 주변을 클릭하면 나옴</t>
    <phoneticPr fontId="3" type="noConversion"/>
  </si>
  <si>
    <t>첨부화일 5개 선택하여 5개 표현이 가능한가? 안된다면 각 한개씩 5번 입력하는 방안?</t>
    <phoneticPr fontId="3" type="noConversion"/>
  </si>
  <si>
    <t>스케치업 파일 업로드</t>
    <phoneticPr fontId="3" type="noConversion"/>
  </si>
  <si>
    <t>주차공간분석서비스</t>
    <phoneticPr fontId="3" type="noConversion"/>
  </si>
  <si>
    <t>주차시설시뮬레이션</t>
    <phoneticPr fontId="3" type="noConversion"/>
  </si>
  <si>
    <t>지도에 표시된 영역지정면을 좌,우, 상, 하 이동 안됨, 줌,인은 되고 있음</t>
    <phoneticPr fontId="3" type="noConversion"/>
  </si>
  <si>
    <t>2  번 마우스로 회전시 회전방향이 화살표 표시 반대방향으로 움직이고 있음</t>
    <phoneticPr fontId="3" type="noConversion"/>
  </si>
  <si>
    <t>02. 주차시설 시뮬레이션_2023.11.10 7page</t>
    <phoneticPr fontId="3" type="noConversion"/>
  </si>
  <si>
    <t>대기질모니터링</t>
    <phoneticPr fontId="3" type="noConversion"/>
  </si>
  <si>
    <t>경남 기장군</t>
    <phoneticPr fontId="3" type="noConversion"/>
  </si>
  <si>
    <t>교통시뮬레이션</t>
    <phoneticPr fontId="3" type="noConversion"/>
  </si>
  <si>
    <t>인허가대장(개발행위)</t>
    <phoneticPr fontId="3" type="noConversion"/>
  </si>
  <si>
    <t>주차시설시뮬레이션</t>
    <phoneticPr fontId="3" type="noConversion"/>
  </si>
  <si>
    <t xml:space="preserve">공공시설 스마트
관리 서비스 </t>
    <phoneticPr fontId="3" type="noConversion"/>
  </si>
  <si>
    <t>조경식재시뮬레이션</t>
    <phoneticPr fontId="3" type="noConversion"/>
  </si>
  <si>
    <t>공공시설이용현황</t>
    <phoneticPr fontId="3" type="noConversion"/>
  </si>
  <si>
    <t>교통시뮬레이션</t>
    <phoneticPr fontId="3" type="noConversion"/>
  </si>
  <si>
    <t>대피시설안내</t>
    <phoneticPr fontId="3" type="noConversion"/>
  </si>
  <si>
    <t>하천모니터링</t>
    <phoneticPr fontId="3" type="noConversion"/>
  </si>
  <si>
    <t>순번</t>
    <phoneticPr fontId="3" type="noConversion"/>
  </si>
  <si>
    <t>스케치업파일업로드</t>
    <phoneticPr fontId="3" type="noConversion"/>
  </si>
  <si>
    <t>인허가이력검토</t>
    <phoneticPr fontId="3" type="noConversion"/>
  </si>
  <si>
    <t>부담금산정(대체산임자원조성비,농지보전부담금,하천점용료)</t>
    <phoneticPr fontId="3" type="noConversion"/>
  </si>
  <si>
    <t>스케치업파일업로드</t>
    <phoneticPr fontId="3" type="noConversion"/>
  </si>
  <si>
    <t>유동인구분석</t>
    <phoneticPr fontId="3" type="noConversion"/>
  </si>
  <si>
    <t>대기질모니터링(양)</t>
    <phoneticPr fontId="3" type="noConversion"/>
  </si>
  <si>
    <t>가시권분석(CCTV중심)</t>
    <phoneticPr fontId="3" type="noConversion"/>
  </si>
  <si>
    <t>대피시설안내(완)</t>
    <phoneticPr fontId="3" type="noConversion"/>
  </si>
  <si>
    <t>* 재분석 필요</t>
    <phoneticPr fontId="3" type="noConversion"/>
  </si>
  <si>
    <t>* 파일 지원 여부 확인 필요, 보류</t>
    <phoneticPr fontId="3" type="noConversion"/>
  </si>
  <si>
    <t>V1.0</t>
    <phoneticPr fontId="3" type="noConversion"/>
  </si>
  <si>
    <t>부문</t>
  </si>
  <si>
    <t>수 행 실 적</t>
  </si>
  <si>
    <t>추 진 업 무</t>
  </si>
  <si>
    <t>비고</t>
  </si>
  <si>
    <t>균형발전사업</t>
    <phoneticPr fontId="3" type="noConversion"/>
  </si>
  <si>
    <t>◎ 지자체별 업무 진행 예정 사항</t>
    <phoneticPr fontId="3" type="noConversion"/>
  </si>
  <si>
    <t xml:space="preserve">  </t>
  </si>
  <si>
    <t>1. 충북 진천군</t>
    <phoneticPr fontId="3" type="noConversion"/>
  </si>
  <si>
    <t>2. 전남 곡성군</t>
    <phoneticPr fontId="3" type="noConversion"/>
  </si>
  <si>
    <t>4. 전북 완주군</t>
    <phoneticPr fontId="3" type="noConversion"/>
  </si>
  <si>
    <t>◎ 운영관리 진행 사항</t>
    <phoneticPr fontId="3" type="noConversion"/>
  </si>
  <si>
    <t>* 요구사항 없음</t>
    <phoneticPr fontId="3" type="noConversion"/>
  </si>
  <si>
    <t>맨홀 등 정확한 포인트에 하이라이트 안됨</t>
    <phoneticPr fontId="3" type="noConversion"/>
  </si>
  <si>
    <t>첨부화일 N개 업로드 구현해야 됨</t>
    <phoneticPr fontId="3" type="noConversion"/>
  </si>
  <si>
    <t>잔여업무는 UI변경입니다</t>
    <phoneticPr fontId="3" type="noConversion"/>
  </si>
  <si>
    <t>* 공공시설이용현황, 밀집도모니터링 통합 설계 필요
통합 설계안으로 개발 예정</t>
    <phoneticPr fontId="3" type="noConversion"/>
  </si>
  <si>
    <t>* 설계변경(조회시 지번 추가, 점용장소 여러건 등록)건 제외하고는 개발완료</t>
    <phoneticPr fontId="3" type="noConversion"/>
  </si>
  <si>
    <t xml:space="preserve">
</t>
    <phoneticPr fontId="3" type="noConversion"/>
  </si>
  <si>
    <t>- 진행 없음</t>
    <phoneticPr fontId="3" type="noConversion"/>
  </si>
  <si>
    <t>개발서버
테스트 확인</t>
    <phoneticPr fontId="3" type="noConversion"/>
  </si>
  <si>
    <t>운영서버
테스트 확인</t>
    <phoneticPr fontId="3" type="noConversion"/>
  </si>
  <si>
    <t>인허가내역관리</t>
  </si>
  <si>
    <t>인허가내역관리</t>
    <phoneticPr fontId="3" type="noConversion"/>
  </si>
  <si>
    <t>사전심사청구서</t>
    <phoneticPr fontId="3" type="noConversion"/>
  </si>
  <si>
    <t>1  번에서 자동하지 않음. 도면저작에서 행위를 한 모든 부분을 clear 되어야 함.</t>
    <phoneticPr fontId="3" type="noConversion"/>
  </si>
  <si>
    <t>2023.12.09_테스트 오류 - 2페이지</t>
    <phoneticPr fontId="3" type="noConversion"/>
  </si>
  <si>
    <t>2  ,   3   번  은 도면 저작에서 필지선택한 항목이므로 새로고침시 clear 되어야 함</t>
    <phoneticPr fontId="3" type="noConversion"/>
  </si>
  <si>
    <t>1  번에서 조회 버턴 클릭하면 2  번 화면의 나옴. 2  번 화면에서 수정 버턴 클릭하면  3  번 화면나옴.   3  번 화면에서 접수완료 후 저장을 하면 4  번화면이 보임. 여기에 접수상태가 변경되지 않은 상태로 남아 있음</t>
    <phoneticPr fontId="3" type="noConversion"/>
  </si>
  <si>
    <t>2023.12.09_테스트 오류 - 4페이지</t>
    <phoneticPr fontId="3" type="noConversion"/>
  </si>
  <si>
    <t>1  번에서  필지적용을 하면 2  번과 같이 지목이 나타남.   3   번은 연속지적도 상의 지목과 상이 함. 3  번 형태로 수정이 되어야 함. 참고로  토지, 임야 전부 확인 할 필요가 있습니다.</t>
    <phoneticPr fontId="3" type="noConversion"/>
  </si>
  <si>
    <t>2023.12.09_테스트 오류 - 6페이지</t>
    <phoneticPr fontId="3" type="noConversion"/>
  </si>
  <si>
    <t>1  번에서 png 이미지 업로드 후 돋보기 클릭시 이미지 보이지 않음. Jpg는 보이고 있음. 2   번
참고로 기존에 구현이 되어 사용한 기능입니다</t>
    <phoneticPr fontId="3" type="noConversion"/>
  </si>
  <si>
    <t>2023.12.09_테스트 오류2 - 1페이지</t>
    <phoneticPr fontId="3" type="noConversion"/>
  </si>
  <si>
    <t>1  번에서 전체 선택 및 전체 해제가 될 수 있도록 한다. 현재는 전체 해제는 되고 있음</t>
    <phoneticPr fontId="3" type="noConversion"/>
  </si>
  <si>
    <t>2023.12.09_테스트 오류2 - 2페이지</t>
    <phoneticPr fontId="3" type="noConversion"/>
  </si>
  <si>
    <t>1  번에서  창을 닫으면 “X” 2   번 이미지 사라짐. 그리고 다시    1   번 창을 오픈하면  이미지가 나옴.  닫으면  사라짐</t>
    <phoneticPr fontId="3" type="noConversion"/>
  </si>
  <si>
    <t>2023.12.09_테스트 오류2 - 3페이지</t>
    <phoneticPr fontId="3" type="noConversion"/>
  </si>
  <si>
    <t>3  번 창을 닫으면  5   번 이미지가 그대로 남아 있음</t>
    <phoneticPr fontId="3" type="noConversion"/>
  </si>
  <si>
    <t>1  번에서 선을 8개 추가함. 2  번에서  7번을 삭제 함.   3  번에서 선그리기를 선택하여  4  번 처럼 그리고 나면 시스템 다운 됨</t>
    <phoneticPr fontId="3" type="noConversion"/>
  </si>
  <si>
    <t>1  번에서 텍스트 입력시   2  번으로 보임.  2  번에서  포인트(점)이랑  간격을 좀 떨어지게 한다.  예시 3  번 참조 겹치지 않게만 하면 됨</t>
    <phoneticPr fontId="3" type="noConversion"/>
  </si>
  <si>
    <t>2023.12.09_테스트 오류2 - 5페이지</t>
    <phoneticPr fontId="3" type="noConversion"/>
  </si>
  <si>
    <t>4  번 닫기 “X” 하면  5   번에서 처럼 포인트 사라지지 않음</t>
    <phoneticPr fontId="3" type="noConversion"/>
  </si>
  <si>
    <t>1   번에서 건축대장을 클릭하면 2  번 처럼 “0” 로 변경 됨</t>
    <phoneticPr fontId="3" type="noConversion"/>
  </si>
  <si>
    <t>2023.12.10_테스트 오류1 - 1페이지</t>
    <phoneticPr fontId="3" type="noConversion"/>
  </si>
  <si>
    <t>1   번에서 이미지로 표현되어야 함</t>
    <phoneticPr fontId="3" type="noConversion"/>
  </si>
  <si>
    <t>2023.12.10_테스트 오류1 - 2페이지</t>
    <phoneticPr fontId="3" type="noConversion"/>
  </si>
  <si>
    <t>2023.12.10_테스트 오류1 - 3페이지</t>
    <phoneticPr fontId="3" type="noConversion"/>
  </si>
  <si>
    <t>1   번에서 라디오 선택한 후 2   번에서 각 템을 클릭하면 서로 다른 명칭의 첨부 파일 명이 나타남.
예) 건물배치도를 선택한 후 첨부 한 후 다시 구직도를 클릭하면 건물배치도가 계속하여 보여지고 있음</t>
    <phoneticPr fontId="3" type="noConversion"/>
  </si>
  <si>
    <t>1   번에서 하가용도, 소유자,  비고 입력가능 필드임에도 불구하고 입력이 되지 않음. 수정전에는 입력가능하였음</t>
    <phoneticPr fontId="3" type="noConversion"/>
  </si>
  <si>
    <t>2023.12.10_테스트 오류1 - 4페이지</t>
    <phoneticPr fontId="3" type="noConversion"/>
  </si>
  <si>
    <t>2023.12.10_테스트 오류1 - 5페이지</t>
    <phoneticPr fontId="3" type="noConversion"/>
  </si>
  <si>
    <t>1   번에서 건물을 만들고 건물에 텍스트 입력을 하면 포인트가 2군데 생긴다. 또한 나무 마찬가지 임. 입체면에 동일한 적용되는 현상임. 평면에는 보이지 않음.  작업종료하면 포인트가 사라지지 않고 그대로 남아 있음</t>
    <phoneticPr fontId="3" type="noConversion"/>
  </si>
  <si>
    <t>1   번에서  3개의 용도지역지구명이 보임. 2  번에서 필지분할 해서 보면 1개만 보임
    - 1  번과 같은것을 “,” 로 구분하여 한줄로 표현 한것으로 알고 있는데 어떻게 된것인지 알려주기 바랍니다</t>
    <phoneticPr fontId="3" type="noConversion"/>
  </si>
  <si>
    <t>2023.12.12_테스트 오류3 - 1페이지</t>
    <phoneticPr fontId="3" type="noConversion"/>
  </si>
  <si>
    <t>2023.12.13_테스트 오류 - 1페이지</t>
    <phoneticPr fontId="3" type="noConversion"/>
  </si>
  <si>
    <t xml:space="preserve">1   번에서  사전심사청구관리에서 필지선택 -&gt; 필지적용해서 나온 지번이고 2  번은 연속지적도에서 나온 지번 표시임. 연속지적도에 표시되는 지번 표시와 서로 상이 함
진천군에서 위의 화면에서 처럼 필지 적용하는 API전부 알려주세요. 화면마다 조사할 필요가 있음. 다른곳에는 465주차장으로 표시되는 곳도 있음  1  번을 가지고 오는 API를 알려주시기 바랍니다
</t>
    <phoneticPr fontId="3" type="noConversion"/>
  </si>
  <si>
    <t>1   번에서  용도지역지구 구분값이    2   번에  전부 표현되지 않음</t>
    <phoneticPr fontId="3" type="noConversion"/>
  </si>
  <si>
    <t>2023.12.13_테스트 오류 - 3페이지</t>
    <phoneticPr fontId="3" type="noConversion"/>
  </si>
  <si>
    <t>1   텍스트 입력한 포인트(점)가 닫기, 새로고침 등 행위를 하였는데도 불구하고  2   번처럼 계속 남아 있음</t>
    <phoneticPr fontId="3" type="noConversion"/>
  </si>
  <si>
    <t>2023.12.13_테스트 오류 - 4페이지</t>
    <phoneticPr fontId="3" type="noConversion"/>
  </si>
  <si>
    <t>1   에서 층별 입력을 1 ~ 4층 까지는 2  번이 소수점 2자리 까지 표현이 됨, 5 ~ 8층까지도 또 소수점 2자리까지 표현이 됨 .9층이 되면 2   번과 동일한 현상 발생함
소수점 2자리까지 표현 하는것이 맞음</t>
    <phoneticPr fontId="3" type="noConversion"/>
  </si>
  <si>
    <t>2023.12.13_테스트 오류 - 5페이지</t>
    <phoneticPr fontId="3" type="noConversion"/>
  </si>
  <si>
    <t>인허가이력검토</t>
    <phoneticPr fontId="3" type="noConversion"/>
  </si>
  <si>
    <t>사전심사청구서 인허가이력검토 그대로 복사함</t>
    <phoneticPr fontId="3" type="noConversion"/>
  </si>
  <si>
    <t>인허가대장(개발행위)</t>
    <phoneticPr fontId="3" type="noConversion"/>
  </si>
  <si>
    <t>1   번과 같이 조회 하면  2   번에서는 0120 – 0000   인건만 나타나야 함. 1  번에서 지번이 null 이면 “0000”으로 검색하여야 함</t>
    <phoneticPr fontId="3" type="noConversion"/>
  </si>
  <si>
    <t>2023.12.13_테스트 오류 - 6페이지</t>
    <phoneticPr fontId="3" type="noConversion"/>
  </si>
  <si>
    <t>1   번에서 시군구 값이 누락됨</t>
    <phoneticPr fontId="3" type="noConversion"/>
  </si>
  <si>
    <t>2023.12.13_테스트 오류 - 7페이지</t>
    <phoneticPr fontId="3" type="noConversion"/>
  </si>
  <si>
    <t>검색조건을 인허가대장과 동일하게 적용함</t>
    <phoneticPr fontId="3" type="noConversion"/>
  </si>
  <si>
    <t>영구점용, 일시점용 대신애 점용료 계산의 대,중,소 분류를 선택하도록 한다</t>
    <phoneticPr fontId="3" type="noConversion"/>
  </si>
  <si>
    <t>점용장소를 변경된 설계서 토대로 구현한다</t>
    <phoneticPr fontId="3" type="noConversion"/>
  </si>
  <si>
    <t>관리대장 다운로드 구현한다</t>
    <phoneticPr fontId="3" type="noConversion"/>
  </si>
  <si>
    <t>허가증 다운로드 구현한다</t>
    <phoneticPr fontId="3" type="noConversion"/>
  </si>
  <si>
    <t>검색조건의 지번이 점용장소의 지번과 동일한건 추출하도록 구현한다(지번주소검색시)</t>
    <phoneticPr fontId="3" type="noConversion"/>
  </si>
  <si>
    <t>1   번에서  도로점용료를 클릭하면 다른 템에서 열려 있는 화면을 닫을 필요가 있음. 2  번에서 처럼</t>
    <phoneticPr fontId="3" type="noConversion"/>
  </si>
  <si>
    <t>2023.12.13_테스트 오류 - 2페이지</t>
    <phoneticPr fontId="3" type="noConversion"/>
  </si>
  <si>
    <t>도로점용료 산출계산식 점검  필요</t>
    <phoneticPr fontId="3" type="noConversion"/>
  </si>
  <si>
    <t>2023.12.13_테스트 오류(도로점용료) 1 ~ 8페이지</t>
    <phoneticPr fontId="3" type="noConversion"/>
  </si>
  <si>
    <t>도면저작</t>
    <phoneticPr fontId="3" type="noConversion"/>
  </si>
  <si>
    <t>사전심사청구서 도면저작 그대로 복사함</t>
    <phoneticPr fontId="3" type="noConversion"/>
  </si>
  <si>
    <t>사전심사청구서 필지가분할 그대로 복사함</t>
    <phoneticPr fontId="3" type="noConversion"/>
  </si>
  <si>
    <t>인허가통합지원</t>
  </si>
  <si>
    <t>인허가통합지원</t>
    <phoneticPr fontId="3" type="noConversion"/>
  </si>
  <si>
    <t>드론영상관리</t>
    <phoneticPr fontId="3" type="noConversion"/>
  </si>
  <si>
    <t>드론영상화일 업로드 오류</t>
    <phoneticPr fontId="3" type="noConversion"/>
  </si>
  <si>
    <t>2023.12.09_테스트 오류 - 7페이지</t>
    <phoneticPr fontId="3" type="noConversion"/>
  </si>
  <si>
    <t>닫기 “X” 기능이 저장의 기능을 포함하고 있음. 저장하지 않고 화면을 받을려고 해도 무조건 저장이 되어 2  번에 표시 됨. 1  번 화면에서 확인버턴 : 저장기능, 닫기 “X”를 활용하여 저장과 닫기 기능을 분리하여 구현한다.</t>
    <phoneticPr fontId="3" type="noConversion"/>
  </si>
  <si>
    <t>섬진강 기차마을
운영관리</t>
  </si>
  <si>
    <t>섬진강 기차마을운영관리</t>
    <phoneticPr fontId="3" type="noConversion"/>
  </si>
  <si>
    <t>충북 곡성군</t>
    <phoneticPr fontId="3" type="noConversion"/>
  </si>
  <si>
    <t>유동인구</t>
  </si>
  <si>
    <t>유동인구분석</t>
  </si>
  <si>
    <t>기간내 총 방문자수</t>
    <phoneticPr fontId="3" type="noConversion"/>
  </si>
  <si>
    <t>기간내 시간대별 방문자수</t>
    <phoneticPr fontId="3" type="noConversion"/>
  </si>
  <si>
    <t>월별 방문자수</t>
    <phoneticPr fontId="3" type="noConversion"/>
  </si>
  <si>
    <t>요일별 방문자수</t>
    <phoneticPr fontId="3" type="noConversion"/>
  </si>
  <si>
    <t>구간별 이동자수</t>
    <phoneticPr fontId="3" type="noConversion"/>
  </si>
  <si>
    <t>최다시간 체류지점</t>
    <phoneticPr fontId="3" type="noConversion"/>
  </si>
  <si>
    <t>최소시간 체류지점</t>
    <phoneticPr fontId="3" type="noConversion"/>
  </si>
  <si>
    <t>최다체류시간</t>
    <phoneticPr fontId="3" type="noConversion"/>
  </si>
  <si>
    <t>최다유입지점</t>
    <phoneticPr fontId="3" type="noConversion"/>
  </si>
  <si>
    <t>기간별 체류시간 순위</t>
    <phoneticPr fontId="3" type="noConversion"/>
  </si>
  <si>
    <t>완주군</t>
    <phoneticPr fontId="3" type="noConversion"/>
  </si>
  <si>
    <t>공공시설 스마트관리서비스</t>
    <phoneticPr fontId="3" type="noConversion"/>
  </si>
  <si>
    <t>공공시설이용현황과 밀집도 모니터링 통합화면 구성</t>
    <phoneticPr fontId="3" type="noConversion"/>
  </si>
  <si>
    <t>기장군</t>
    <phoneticPr fontId="3" type="noConversion"/>
  </si>
  <si>
    <t>교통시물레이션</t>
  </si>
  <si>
    <t>교통시물레이션</t>
    <phoneticPr fontId="3" type="noConversion"/>
  </si>
  <si>
    <t>교통시뮬레이션</t>
  </si>
  <si>
    <t>UI 화면 변경</t>
    <phoneticPr fontId="3" type="noConversion"/>
  </si>
  <si>
    <t>충북 진천군</t>
  </si>
  <si>
    <t>서울 양천구</t>
  </si>
  <si>
    <t>경남 기장군</t>
  </si>
  <si>
    <t>개발서버
테스트 확인(O)</t>
    <phoneticPr fontId="3" type="noConversion"/>
  </si>
  <si>
    <t>운영서버
테스트 확인(O)</t>
    <phoneticPr fontId="3" type="noConversion"/>
  </si>
  <si>
    <t>드론영상관리</t>
    <phoneticPr fontId="3" type="noConversion"/>
  </si>
  <si>
    <t>개발</t>
    <phoneticPr fontId="3" type="noConversion"/>
  </si>
  <si>
    <t>대상</t>
    <phoneticPr fontId="3" type="noConversion"/>
  </si>
  <si>
    <t>운영</t>
    <phoneticPr fontId="3" type="noConversion"/>
  </si>
  <si>
    <t>필지가분할</t>
    <phoneticPr fontId="3" type="noConversion"/>
  </si>
  <si>
    <t>인허가대장(도로점용료)</t>
  </si>
  <si>
    <t>인허가대장(도로점용료)</t>
    <phoneticPr fontId="3" type="noConversion"/>
  </si>
  <si>
    <t>인허가대장(도로점용료)</t>
    <phoneticPr fontId="3" type="noConversion"/>
  </si>
  <si>
    <t>부담금산정(도로점용료)</t>
    <phoneticPr fontId="3" type="noConversion"/>
  </si>
  <si>
    <t>밀집도모니터링</t>
    <phoneticPr fontId="3" type="noConversion"/>
  </si>
  <si>
    <t>시나리오파일업로드 - 파일등록</t>
  </si>
  <si>
    <t>시나리오파일업로드 - 파일등록</t>
    <phoneticPr fontId="3" type="noConversion"/>
  </si>
  <si>
    <t>시나리오파일업로드 - 사니리오파일생성</t>
  </si>
  <si>
    <t>시나리오파일업로드 - 사니리오파일생성</t>
    <phoneticPr fontId="3" type="noConversion"/>
  </si>
  <si>
    <t>교통시물레이션-불러오기</t>
  </si>
  <si>
    <t>교통시물레이션-불러오기</t>
    <phoneticPr fontId="3" type="noConversion"/>
  </si>
  <si>
    <t>교통시물레이션-메인</t>
  </si>
  <si>
    <t>교통시물레이션-메인</t>
    <phoneticPr fontId="3" type="noConversion"/>
  </si>
  <si>
    <t>교통시물레이션-교통량</t>
  </si>
  <si>
    <t>교통시물레이션-교통량</t>
    <phoneticPr fontId="3" type="noConversion"/>
  </si>
  <si>
    <t>교통시물레이션-신호시간</t>
  </si>
  <si>
    <t>교통시물레이션-신호시간</t>
    <phoneticPr fontId="3" type="noConversion"/>
  </si>
  <si>
    <t>교통시물레이션-분석요청</t>
  </si>
  <si>
    <t>교통시물레이션-분석요청</t>
    <phoneticPr fontId="3" type="noConversion"/>
  </si>
  <si>
    <t>교통시물레이션-새로고침, 삭제</t>
  </si>
  <si>
    <t>교통시물레이션-새로고침, 삭제</t>
    <phoneticPr fontId="3" type="noConversion"/>
  </si>
  <si>
    <t>결과보기 - 메인</t>
  </si>
  <si>
    <t>결과보기 - 메인</t>
    <phoneticPr fontId="3" type="noConversion"/>
  </si>
  <si>
    <t>결과보기 - 분석결과보기</t>
  </si>
  <si>
    <t>결과보기 - 분석결과보기</t>
    <phoneticPr fontId="3" type="noConversion"/>
  </si>
  <si>
    <t>밀집도 모니터링-메인화면</t>
    <phoneticPr fontId="3" type="noConversion"/>
  </si>
  <si>
    <t>상세내역보기-실시간방문자수</t>
    <phoneticPr fontId="3" type="noConversion"/>
  </si>
  <si>
    <t>상세내역보기-방문자비교</t>
    <phoneticPr fontId="3" type="noConversion"/>
  </si>
  <si>
    <t>상세내역보기-월별방문자수</t>
    <phoneticPr fontId="3" type="noConversion"/>
  </si>
  <si>
    <t>상세내역보기-연방문자수</t>
    <phoneticPr fontId="3" type="noConversion"/>
  </si>
  <si>
    <t>층별부서밀집도</t>
    <phoneticPr fontId="3" type="noConversion"/>
  </si>
  <si>
    <t>층별부서지정</t>
    <phoneticPr fontId="3" type="noConversion"/>
  </si>
  <si>
    <t>층별 밀도계산</t>
    <phoneticPr fontId="3" type="noConversion"/>
  </si>
  <si>
    <t>공공시설이용현황을 밀집도모니터링으로 통합</t>
    <phoneticPr fontId="3" type="noConversion"/>
  </si>
  <si>
    <t>운영서버에 업로드 안됨(개발 정상)</t>
    <phoneticPr fontId="3" type="noConversion"/>
  </si>
  <si>
    <t>2023.12.09_테스트 오류 - 8페이지</t>
    <phoneticPr fontId="3" type="noConversion"/>
  </si>
  <si>
    <t>1  번에서 객체를 하나 만들고 방향전환이 2   번 처럼  가능 했었는데 지금은 작동이 되지 않음</t>
    <phoneticPr fontId="3" type="noConversion"/>
  </si>
  <si>
    <t>1  번에서 객체를 하나 만들고 방향전환이 2   번 처럼  가능 했었는데 지금은 작동이 되지 않음</t>
    <phoneticPr fontId="3" type="noConversion"/>
  </si>
  <si>
    <t>양천구</t>
    <phoneticPr fontId="3" type="noConversion"/>
  </si>
  <si>
    <t>개발자</t>
    <phoneticPr fontId="3" type="noConversion"/>
  </si>
  <si>
    <t>조치예정
시작일자</t>
    <phoneticPr fontId="3" type="noConversion"/>
  </si>
  <si>
    <t>조치예정
종료일자</t>
    <phoneticPr fontId="3" type="noConversion"/>
  </si>
  <si>
    <t>개발자명</t>
    <phoneticPr fontId="3" type="noConversion"/>
  </si>
  <si>
    <t>개발서버
완료</t>
    <phoneticPr fontId="3" type="noConversion"/>
  </si>
  <si>
    <t>운영서버
완료</t>
    <phoneticPr fontId="3" type="noConversion"/>
  </si>
  <si>
    <t>개발서버
진척율</t>
    <phoneticPr fontId="3" type="noConversion"/>
  </si>
  <si>
    <t>운영서버
진척율</t>
    <phoneticPr fontId="3" type="noConversion"/>
  </si>
  <si>
    <t>개발
진척율</t>
    <phoneticPr fontId="3" type="noConversion"/>
  </si>
  <si>
    <t>계</t>
    <phoneticPr fontId="3" type="noConversion"/>
  </si>
  <si>
    <t>개발완료
(개발자)</t>
    <phoneticPr fontId="3" type="noConversion"/>
  </si>
  <si>
    <t>O</t>
  </si>
  <si>
    <t>전지광</t>
    <phoneticPr fontId="3" type="noConversion"/>
  </si>
  <si>
    <t>2024.01.02</t>
    <phoneticPr fontId="3" type="noConversion"/>
  </si>
  <si>
    <t>2024.01.11</t>
    <phoneticPr fontId="3" type="noConversion"/>
  </si>
  <si>
    <t>2023.12.13</t>
    <phoneticPr fontId="3" type="noConversion"/>
  </si>
  <si>
    <t>2023.12.29</t>
    <phoneticPr fontId="3" type="noConversion"/>
  </si>
  <si>
    <t>2023.12.11</t>
    <phoneticPr fontId="3" type="noConversion"/>
  </si>
  <si>
    <t>2024.01.12</t>
    <phoneticPr fontId="3" type="noConversion"/>
  </si>
  <si>
    <t>2024.01.29</t>
    <phoneticPr fontId="3" type="noConversion"/>
  </si>
  <si>
    <t>권오재</t>
    <phoneticPr fontId="3" type="noConversion"/>
  </si>
  <si>
    <t>김지훈</t>
    <phoneticPr fontId="3" type="noConversion"/>
  </si>
  <si>
    <t>2023.01.12</t>
    <phoneticPr fontId="3" type="noConversion"/>
  </si>
  <si>
    <t>하재용</t>
    <phoneticPr fontId="3" type="noConversion"/>
  </si>
  <si>
    <r>
      <t xml:space="preserve">2023.12.09_테스트 오류2 - 4페이지
</t>
    </r>
    <r>
      <rPr>
        <b/>
        <sz val="10"/>
        <color rgb="FFFF0000"/>
        <rFont val="맑은 고딕"/>
        <family val="3"/>
        <charset val="129"/>
        <scheme val="minor"/>
      </rPr>
      <t>2023.12.19_테스트 오류(수정이후 또 다른 오류) - 1페이지</t>
    </r>
    <phoneticPr fontId="3" type="noConversion"/>
  </si>
  <si>
    <t>권오재</t>
    <phoneticPr fontId="3" type="noConversion"/>
  </si>
  <si>
    <t>김지훈</t>
    <phoneticPr fontId="3" type="noConversion"/>
  </si>
  <si>
    <t>TBD1</t>
    <phoneticPr fontId="3" type="noConversion"/>
  </si>
  <si>
    <t>2024.01.02</t>
    <phoneticPr fontId="3" type="noConversion"/>
  </si>
  <si>
    <r>
      <t xml:space="preserve">3. 서울 양천구
</t>
    </r>
    <r>
      <rPr>
        <b/>
        <sz val="10"/>
        <color rgb="FFFF0000"/>
        <rFont val="맑은 고딕"/>
        <family val="3"/>
        <charset val="129"/>
        <scheme val="minor"/>
      </rPr>
      <t>'- 대상 : 10건,  개발 : 0건, 개발진척율 : 0%
▶ 진행 없음</t>
    </r>
    <phoneticPr fontId="3" type="noConversion"/>
  </si>
  <si>
    <t>2024.01.10</t>
    <phoneticPr fontId="3" type="noConversion"/>
  </si>
  <si>
    <t>2024.01.15</t>
    <phoneticPr fontId="3" type="noConversion"/>
  </si>
  <si>
    <t xml:space="preserve">- </t>
    <phoneticPr fontId="3" type="noConversion"/>
  </si>
  <si>
    <t>개발(서버)</t>
    <phoneticPr fontId="3" type="noConversion"/>
  </si>
  <si>
    <t>운영(서버)</t>
    <phoneticPr fontId="3" type="noConversion"/>
  </si>
  <si>
    <t>3. 서울 양천구
- 진행 없음</t>
    <phoneticPr fontId="3" type="noConversion"/>
  </si>
  <si>
    <t>2023.01.04</t>
  </si>
  <si>
    <t>2023.01.10</t>
  </si>
  <si>
    <t>2023.01.12</t>
  </si>
  <si>
    <t>권오재</t>
  </si>
  <si>
    <t>2023.12.19</t>
  </si>
  <si>
    <t>2024.01.15</t>
  </si>
  <si>
    <t>2024.01.16</t>
  </si>
  <si>
    <t>파인에서 API 수정되면 정상 작동됨. 파인 수정완료되면 확인 할것</t>
  </si>
  <si>
    <t>2023.12.22</t>
  </si>
  <si>
    <t>2023.12.27</t>
  </si>
  <si>
    <t>2023.12.28</t>
  </si>
  <si>
    <t>2024.01.04</t>
  </si>
  <si>
    <t>신규건축물생성 버턴을 활용하여 여러 개 건물을 만들수 있어야 하는데
기존에는 건물생성을 하지 않고 나가고 싶어 "x"를 클릭하여도 무조건 2  번에 생성되어 문제가 되어 교육에는 하나만 만들고 "x" 기능을 저장과 닫기 기능으로 분리하자라고 논의 한 사항임.
그래서 여기서 신규건출물생성 버턴이 기존처럼 작동이 되어야 함</t>
  </si>
  <si>
    <t>x</t>
  </si>
  <si>
    <t>이상준 대리 확인 후 수정 안해도됨.</t>
  </si>
  <si>
    <t>2024.01.03</t>
  </si>
  <si>
    <t>2023.12.19_테스트 오류(수정 이후 또 다른 오류) - 1페이지
-. 시스템 다운 현상은 해결 되었지만 첨부 파일과 같은 오류 발생함
신규건축물 오류 수정 되면 수정됨.</t>
  </si>
  <si>
    <t>2023.12.20</t>
  </si>
  <si>
    <t>리포트 다운로드 시 도형에 색상을 입힐 방법을 찾아야함</t>
  </si>
  <si>
    <t xml:space="preserve">선택한 버턴을 색상으로 구분할 필요가 있음. </t>
  </si>
  <si>
    <t>원클릭으로 입력이 되었으면 합니다.</t>
  </si>
  <si>
    <t>2023.12.29</t>
  </si>
  <si>
    <t>API 수정 요청</t>
  </si>
  <si>
    <t>2024.01.17</t>
  </si>
  <si>
    <t>2024.01.23</t>
  </si>
  <si>
    <t>2024.01.24</t>
  </si>
  <si>
    <t>2024.01.22</t>
  </si>
  <si>
    <t>2024.01.25</t>
  </si>
  <si>
    <t>2024.01.31</t>
  </si>
  <si>
    <t>2024.02.06</t>
  </si>
  <si>
    <t>2024.01.26</t>
  </si>
  <si>
    <t>2024.01.30</t>
  </si>
  <si>
    <t>2023.12.18</t>
  </si>
  <si>
    <t>사전심사 청구서 도면저작 오류 수정 후 진행 / 2일 소요</t>
  </si>
  <si>
    <t>2024.01.18</t>
  </si>
  <si>
    <t>2024.01.19</t>
  </si>
  <si>
    <t>하재용</t>
  </si>
  <si>
    <t>2023.02.08</t>
  </si>
  <si>
    <t>* 사전심사청구서 도면 저작 테스트 완료 후 메뉴 복사</t>
    <phoneticPr fontId="3" type="noConversion"/>
  </si>
  <si>
    <t>* 사전심사청구서 필지가분할 테스트 완료 후 메뉴 복사</t>
    <phoneticPr fontId="3" type="noConversion"/>
  </si>
  <si>
    <t>* 사전심사청구서 이력검토 테스트 완료 후 메뉴복사</t>
    <phoneticPr fontId="3" type="noConversion"/>
  </si>
  <si>
    <t>2024.01.26</t>
    <phoneticPr fontId="3" type="noConversion"/>
  </si>
  <si>
    <t>원도우 -&gt; 리눅스 전환 후 테스트 필요 함. 1.26까지 한다고 함</t>
    <phoneticPr fontId="3" type="noConversion"/>
  </si>
  <si>
    <t>2024.01.16</t>
    <phoneticPr fontId="3" type="noConversion"/>
  </si>
  <si>
    <t>2024.01.17</t>
    <phoneticPr fontId="3" type="noConversion"/>
  </si>
  <si>
    <t>O</t>
    <phoneticPr fontId="3" type="noConversion"/>
  </si>
  <si>
    <t>개발/운영 상이함</t>
    <phoneticPr fontId="3" type="noConversion"/>
  </si>
  <si>
    <t>2024.01.26</t>
    <phoneticPr fontId="3" type="noConversion"/>
  </si>
  <si>
    <t>2024.01.31</t>
    <phoneticPr fontId="3" type="noConversion"/>
  </si>
  <si>
    <t>O</t>
    <phoneticPr fontId="3" type="noConversion"/>
  </si>
  <si>
    <t>- 대상 : 10건,  개발 : 2건, 개발진척율 : 20%
▶ 진행 없음</t>
    <phoneticPr fontId="3" type="noConversion"/>
  </si>
  <si>
    <t>*. 미결사항</t>
    <phoneticPr fontId="3" type="noConversion"/>
  </si>
  <si>
    <t>-. 완주군 : 스케치업 파일 업로드
-. 양천구, 완주군 : iot 센서 연동</t>
    <phoneticPr fontId="3" type="noConversion"/>
  </si>
  <si>
    <t>LX 플랫폼 균형발전사업 개선 주간업무보고</t>
    <phoneticPr fontId="3" type="noConversion"/>
  </si>
  <si>
    <t>균형발전사업 오류/개선 작업 현황표</t>
    <phoneticPr fontId="8" type="noConversion"/>
  </si>
  <si>
    <r>
      <t xml:space="preserve">5. 부산 기장군
</t>
    </r>
    <r>
      <rPr>
        <b/>
        <sz val="10"/>
        <color rgb="FFFF0000"/>
        <rFont val="맑은 고딕"/>
        <family val="3"/>
        <charset val="129"/>
        <scheme val="minor"/>
      </rPr>
      <t>- 대상 : 10건,  개발 : 10건, 개발진척율 : 100%
▶ 교통시뮬레이션 UI변경 : 운영배포 및 확인</t>
    </r>
    <phoneticPr fontId="3" type="noConversion"/>
  </si>
  <si>
    <t>2023.01.07</t>
    <phoneticPr fontId="3" type="noConversion"/>
  </si>
  <si>
    <t>2. 전남 곡성군
- 진행 없음</t>
    <phoneticPr fontId="3" type="noConversion"/>
  </si>
  <si>
    <t>5. 부산 기장군
- 서버 이전 작업 후 확인 필요</t>
    <phoneticPr fontId="3" type="noConversion"/>
  </si>
  <si>
    <t>2024년 02월 16일</t>
    <phoneticPr fontId="3" type="noConversion"/>
  </si>
  <si>
    <t>금주 (2024.02.12. ∼ 02.16.)</t>
    <phoneticPr fontId="3" type="noConversion"/>
  </si>
  <si>
    <t>차주 (2024.02.19. ∼ 02.23.)</t>
    <phoneticPr fontId="3" type="noConversion"/>
  </si>
  <si>
    <t>2023.02.16</t>
    <phoneticPr fontId="3" type="noConversion"/>
  </si>
  <si>
    <r>
      <t xml:space="preserve">◎ 지자체별 업무 진행 사항
</t>
    </r>
    <r>
      <rPr>
        <b/>
        <sz val="11"/>
        <color rgb="FFFF0000"/>
        <rFont val="맑은 고딕"/>
        <family val="3"/>
        <charset val="129"/>
        <scheme val="minor"/>
      </rPr>
      <t xml:space="preserve">- 대상 : 70건,  개발 : 51건,  개발진척율 : 72.86%
- </t>
    </r>
    <phoneticPr fontId="3" type="noConversion"/>
  </si>
  <si>
    <t>제외하면 100% 달성</t>
    <phoneticPr fontId="3" type="noConversion"/>
  </si>
  <si>
    <r>
      <rPr>
        <b/>
        <sz val="10"/>
        <color rgb="FF000000"/>
        <rFont val="맑은 고딕"/>
        <family val="3"/>
        <charset val="129"/>
        <scheme val="minor"/>
      </rPr>
      <t>-. 수정 및 개선업무</t>
    </r>
    <r>
      <rPr>
        <sz val="10"/>
        <color rgb="FF000000"/>
        <rFont val="맑은 고딕"/>
        <family val="3"/>
        <charset val="129"/>
        <scheme val="minor"/>
      </rPr>
      <t xml:space="preserve">
▶부담금산정(도로점용료)에서 소분류 선택 5개 고정을 소분류 개수 만큼적용 (~ 2/29)
▶운영서버 배포 및 확인</t>
    </r>
    <phoneticPr fontId="3" type="noConversion"/>
  </si>
  <si>
    <t>- 대상 : 37건,  개발 : 37건, 개발진척율 : 100%
▶ 도면저작에서 건축물대장 레이어 symbol 및 색상 적용( ~ 2/16)
▶ 하자보수 - 김지훈 부장, 권오재 연구원
    -. 사전심사청구서 메인화면 "산, 일반" 잘못표기 오류(건축물대장 선택 후 닫기(X) 할 경우)( ~ 2/16)
    -. 인허가대장(도로점용)에서 점용장소 이동 및 하이라이트( ~ 2/16)
    -. 부담금산정(도로점용료)에서 소분류 선택 5개 고정을 소분류 개수 만큼적용(~ 2/29)</t>
    <phoneticPr fontId="3" type="noConversion"/>
  </si>
  <si>
    <t>- 대상 : 3건,  개발 : 2건, 개발진척율 : 66.7%
▶ 시설물관리 : 첨부화일 N개 업로드( ~ 2/16)</t>
    <phoneticPr fontId="3" type="noConversion"/>
  </si>
  <si>
    <t>X</t>
    <phoneticPr fontId="3" type="noConversion"/>
  </si>
  <si>
    <t>2023.05.01</t>
    <phoneticPr fontId="3" type="noConversion"/>
  </si>
  <si>
    <t>2023.05.03</t>
    <phoneticPr fontId="3" type="noConversion"/>
  </si>
  <si>
    <t>2023.05.07</t>
    <phoneticPr fontId="3" type="noConversion"/>
  </si>
  <si>
    <t>2023.05.10</t>
    <phoneticPr fontId="3" type="noConversion"/>
  </si>
  <si>
    <t>2023.05.13</t>
    <phoneticPr fontId="3" type="noConversion"/>
  </si>
  <si>
    <t>2023.05.14</t>
    <phoneticPr fontId="3" type="noConversion"/>
  </si>
  <si>
    <t>2023.05.16</t>
    <phoneticPr fontId="3" type="noConversion"/>
  </si>
  <si>
    <t>2023.05.17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</si>
</sst>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m&quot;월&quot;\ dd&quot;일&quot;"/>
  </numFmts>
  <fonts count="38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8"/>
      <name val="돋움"/>
      <family val="3"/>
      <charset val="129"/>
    </font>
    <font>
      <sz val="11"/>
      <name val="돋움"/>
      <family val="3"/>
      <charset val="129"/>
    </font>
    <font>
      <sz val="10"/>
      <name val="맑은 고딕"/>
      <family val="3"/>
      <charset val="129"/>
    </font>
    <font>
      <b/>
      <sz val="18"/>
      <name val="맑은 고딕"/>
      <family val="3"/>
      <charset val="129"/>
    </font>
    <font>
      <b/>
      <sz val="22"/>
      <color indexed="10"/>
      <name val="맑은 고딕"/>
      <family val="3"/>
      <charset val="129"/>
    </font>
    <font>
      <sz val="8"/>
      <name val="맑은 고딕"/>
      <family val="3"/>
      <charset val="129"/>
    </font>
    <font>
      <sz val="20"/>
      <name val="맑은 고딕"/>
      <family val="3"/>
      <charset val="129"/>
    </font>
    <font>
      <b/>
      <sz val="22"/>
      <name val="맑은 고딕"/>
      <family val="3"/>
      <charset val="129"/>
    </font>
    <font>
      <sz val="11"/>
      <name val="맑은 고딕"/>
      <family val="3"/>
      <charset val="129"/>
    </font>
    <font>
      <b/>
      <sz val="26"/>
      <name val="맑은 고딕"/>
      <family val="3"/>
      <charset val="129"/>
    </font>
    <font>
      <sz val="28"/>
      <name val="맑은 고딕"/>
      <family val="3"/>
      <charset val="129"/>
    </font>
    <font>
      <b/>
      <sz val="14"/>
      <name val="맑은 고딕"/>
      <family val="3"/>
      <charset val="129"/>
    </font>
    <font>
      <b/>
      <u/>
      <sz val="9"/>
      <name val="맑은 고딕"/>
      <family val="3"/>
      <charset val="129"/>
    </font>
    <font>
      <sz val="10"/>
      <name val="맑은 고딕"/>
      <family val="3"/>
      <charset val="129"/>
      <scheme val="minor"/>
    </font>
    <font>
      <sz val="10"/>
      <color rgb="FF0000FF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i/>
      <sz val="9"/>
      <color rgb="FFFF0000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11"/>
      <color rgb="FF00000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b/>
      <sz val="11"/>
      <color rgb="FFFF0000"/>
      <name val="맑은 고딕"/>
      <family val="3"/>
      <charset val="129"/>
      <scheme val="minor"/>
    </font>
    <font>
      <sz val="10"/>
      <color rgb="FFFF0000"/>
      <name val="맑은 고딕"/>
      <family val="2"/>
      <charset val="129"/>
      <scheme val="minor"/>
    </font>
    <font>
      <b/>
      <sz val="10"/>
      <color rgb="FFFF0000"/>
      <name val="맑은 고딕"/>
      <family val="2"/>
      <charset val="129"/>
      <scheme val="minor"/>
    </font>
    <font>
      <b/>
      <sz val="10"/>
      <color rgb="FF000000"/>
      <name val="맑은 고딕"/>
      <family val="3"/>
      <charset val="129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6D6D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 style="thin">
        <color rgb="FF000000"/>
      </right>
      <top/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/>
      <bottom style="double">
        <color rgb="FF000000"/>
      </bottom>
      <diagonal/>
    </border>
    <border>
      <left/>
      <right style="thin">
        <color rgb="FF000000"/>
      </right>
      <top style="double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double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indexed="64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1" fillId="0" borderId="0">
      <alignment vertical="center"/>
    </xf>
    <xf numFmtId="0" fontId="9" fillId="0" borderId="0"/>
    <xf numFmtId="0" fontId="9" fillId="0" borderId="0"/>
    <xf numFmtId="9" fontId="1" fillId="0" borderId="0" applyFont="0" applyFill="0" applyBorder="0" applyAlignment="0" applyProtection="0">
      <alignment vertical="center"/>
    </xf>
  </cellStyleXfs>
  <cellXfs count="243">
    <xf numFmtId="0" fontId="0" fillId="0" borderId="0" xfId="0">
      <alignment vertical="center"/>
    </xf>
    <xf numFmtId="0" fontId="4" fillId="0" borderId="0" xfId="0" applyFont="1">
      <alignment vertical="center"/>
    </xf>
    <xf numFmtId="0" fontId="6" fillId="0" borderId="0" xfId="0" applyFont="1" applyBorder="1">
      <alignment vertical="center"/>
    </xf>
    <xf numFmtId="0" fontId="6" fillId="0" borderId="2" xfId="0" applyFont="1" applyBorder="1" applyAlignment="1">
      <alignment vertical="center" wrapText="1"/>
    </xf>
    <xf numFmtId="0" fontId="6" fillId="0" borderId="2" xfId="0" quotePrefix="1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5" fillId="7" borderId="2" xfId="0" applyFont="1" applyFill="1" applyBorder="1" applyAlignment="1">
      <alignment horizontal="left" vertical="center" wrapText="1"/>
    </xf>
    <xf numFmtId="0" fontId="10" fillId="8" borderId="0" xfId="2" applyFont="1" applyFill="1" applyAlignment="1">
      <alignment horizontal="right"/>
    </xf>
    <xf numFmtId="0" fontId="9" fillId="0" borderId="0" xfId="2"/>
    <xf numFmtId="0" fontId="12" fillId="8" borderId="0" xfId="2" applyFont="1" applyFill="1" applyAlignment="1">
      <alignment horizontal="right"/>
    </xf>
    <xf numFmtId="0" fontId="13" fillId="8" borderId="0" xfId="2" applyFont="1" applyFill="1" applyAlignment="1">
      <alignment horizontal="right"/>
    </xf>
    <xf numFmtId="0" fontId="14" fillId="8" borderId="0" xfId="2" applyFont="1" applyFill="1" applyAlignment="1">
      <alignment horizontal="right"/>
    </xf>
    <xf numFmtId="0" fontId="8" fillId="0" borderId="0" xfId="2" applyFont="1"/>
    <xf numFmtId="0" fontId="15" fillId="8" borderId="0" xfId="2" applyFont="1" applyFill="1" applyAlignment="1">
      <alignment horizontal="right"/>
    </xf>
    <xf numFmtId="0" fontId="10" fillId="8" borderId="3" xfId="2" applyFont="1" applyFill="1" applyBorder="1" applyAlignment="1">
      <alignment horizontal="right"/>
    </xf>
    <xf numFmtId="0" fontId="15" fillId="8" borderId="3" xfId="2" applyFont="1" applyFill="1" applyBorder="1" applyAlignment="1">
      <alignment horizontal="right"/>
    </xf>
    <xf numFmtId="0" fontId="16" fillId="0" borderId="0" xfId="2" applyFont="1" applyAlignment="1">
      <alignment horizontal="right"/>
    </xf>
    <xf numFmtId="0" fontId="17" fillId="8" borderId="0" xfId="2" applyFont="1" applyFill="1" applyAlignment="1">
      <alignment horizontal="right"/>
    </xf>
    <xf numFmtId="0" fontId="17" fillId="5" borderId="0" xfId="2" applyFont="1" applyFill="1" applyAlignment="1">
      <alignment horizontal="right"/>
    </xf>
    <xf numFmtId="0" fontId="18" fillId="8" borderId="0" xfId="2" applyFont="1" applyFill="1" applyAlignment="1">
      <alignment horizontal="right"/>
    </xf>
    <xf numFmtId="0" fontId="19" fillId="8" borderId="0" xfId="2" applyFont="1" applyFill="1" applyAlignment="1">
      <alignment horizontal="right"/>
    </xf>
    <xf numFmtId="0" fontId="19" fillId="8" borderId="0" xfId="2" quotePrefix="1" applyFont="1" applyFill="1" applyAlignment="1">
      <alignment horizontal="right"/>
    </xf>
    <xf numFmtId="0" fontId="16" fillId="0" borderId="0" xfId="2" applyFont="1"/>
    <xf numFmtId="0" fontId="6" fillId="0" borderId="2" xfId="0" applyFont="1" applyBorder="1">
      <alignment vertical="center"/>
    </xf>
    <xf numFmtId="0" fontId="7" fillId="0" borderId="2" xfId="0" applyFont="1" applyBorder="1" applyAlignment="1">
      <alignment vertical="center" wrapText="1"/>
    </xf>
    <xf numFmtId="0" fontId="20" fillId="8" borderId="0" xfId="2" applyFont="1" applyFill="1" applyAlignment="1">
      <alignment horizontal="right"/>
    </xf>
    <xf numFmtId="0" fontId="6" fillId="0" borderId="0" xfId="0" applyFont="1">
      <alignment vertical="center"/>
    </xf>
    <xf numFmtId="0" fontId="6" fillId="5" borderId="2" xfId="0" applyFont="1" applyFill="1" applyBorder="1" applyAlignment="1">
      <alignment vertical="center" wrapText="1"/>
    </xf>
    <xf numFmtId="0" fontId="21" fillId="0" borderId="2" xfId="0" applyFont="1" applyBorder="1" applyAlignment="1">
      <alignment vertical="center" wrapText="1"/>
    </xf>
    <xf numFmtId="0" fontId="0" fillId="0" borderId="0" xfId="0">
      <alignment vertical="center"/>
    </xf>
    <xf numFmtId="0" fontId="2" fillId="0" borderId="0" xfId="0" applyFont="1">
      <alignment vertical="center"/>
    </xf>
    <xf numFmtId="14" fontId="0" fillId="0" borderId="0" xfId="0" applyNumberFormat="1">
      <alignment vertical="center"/>
    </xf>
    <xf numFmtId="176" fontId="7" fillId="4" borderId="2" xfId="0" applyNumberFormat="1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4" borderId="2" xfId="0" applyFont="1" applyFill="1" applyBorder="1" applyAlignment="1">
      <alignment horizontal="center" vertical="center" wrapText="1"/>
    </xf>
    <xf numFmtId="0" fontId="5" fillId="10" borderId="2" xfId="0" applyFont="1" applyFill="1" applyBorder="1" applyAlignment="1">
      <alignment horizontal="center" vertical="center"/>
    </xf>
    <xf numFmtId="10" fontId="5" fillId="10" borderId="2" xfId="4" applyNumberFormat="1" applyFont="1" applyFill="1" applyBorder="1" applyAlignment="1">
      <alignment horizontal="center" vertical="center"/>
    </xf>
    <xf numFmtId="0" fontId="23" fillId="0" borderId="0" xfId="0" applyFont="1">
      <alignment vertical="center"/>
    </xf>
    <xf numFmtId="0" fontId="5" fillId="11" borderId="2" xfId="0" applyFont="1" applyFill="1" applyBorder="1" applyAlignment="1">
      <alignment horizontal="center" vertical="center"/>
    </xf>
    <xf numFmtId="10" fontId="5" fillId="11" borderId="2" xfId="4" applyNumberFormat="1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24" fillId="0" borderId="0" xfId="0" applyFont="1" applyAlignment="1">
      <alignment horizontal="right" vertical="center"/>
    </xf>
    <xf numFmtId="176" fontId="7" fillId="9" borderId="2" xfId="0" applyNumberFormat="1" applyFont="1" applyFill="1" applyBorder="1" applyAlignment="1">
      <alignment horizontal="center" vertical="center"/>
    </xf>
    <xf numFmtId="0" fontId="21" fillId="5" borderId="2" xfId="0" quotePrefix="1" applyFont="1" applyFill="1" applyBorder="1" applyAlignment="1">
      <alignment vertical="center" wrapText="1"/>
    </xf>
    <xf numFmtId="0" fontId="6" fillId="3" borderId="2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 wrapText="1"/>
    </xf>
    <xf numFmtId="0" fontId="6" fillId="0" borderId="6" xfId="0" applyFont="1" applyBorder="1">
      <alignment vertical="center"/>
    </xf>
    <xf numFmtId="0" fontId="5" fillId="12" borderId="9" xfId="0" applyFont="1" applyFill="1" applyBorder="1" applyAlignment="1">
      <alignment horizontal="center" vertical="center" wrapText="1"/>
    </xf>
    <xf numFmtId="0" fontId="5" fillId="12" borderId="10" xfId="0" applyFont="1" applyFill="1" applyBorder="1" applyAlignment="1">
      <alignment horizontal="center" vertical="center" wrapText="1"/>
    </xf>
    <xf numFmtId="0" fontId="5" fillId="12" borderId="11" xfId="0" applyFont="1" applyFill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/>
    </xf>
    <xf numFmtId="0" fontId="6" fillId="0" borderId="13" xfId="0" quotePrefix="1" applyFont="1" applyBorder="1" applyAlignment="1">
      <alignment vertical="center" wrapText="1"/>
    </xf>
    <xf numFmtId="0" fontId="0" fillId="0" borderId="0" xfId="0" applyAlignment="1">
      <alignment horizontal="right" vertical="center"/>
    </xf>
    <xf numFmtId="0" fontId="6" fillId="6" borderId="2" xfId="0" quotePrefix="1" applyFont="1" applyFill="1" applyBorder="1" applyAlignment="1">
      <alignment vertical="center" wrapText="1"/>
    </xf>
    <xf numFmtId="0" fontId="7" fillId="6" borderId="2" xfId="0" quotePrefix="1" applyFont="1" applyFill="1" applyBorder="1" applyAlignment="1">
      <alignment vertical="center" wrapText="1"/>
    </xf>
    <xf numFmtId="176" fontId="21" fillId="6" borderId="2" xfId="0" applyNumberFormat="1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 wrapText="1"/>
    </xf>
    <xf numFmtId="0" fontId="6" fillId="6" borderId="6" xfId="0" applyFont="1" applyFill="1" applyBorder="1">
      <alignment vertical="center"/>
    </xf>
    <xf numFmtId="0" fontId="6" fillId="6" borderId="12" xfId="0" applyFont="1" applyFill="1" applyBorder="1">
      <alignment vertical="center"/>
    </xf>
    <xf numFmtId="0" fontId="6" fillId="6" borderId="2" xfId="0" applyFont="1" applyFill="1" applyBorder="1">
      <alignment vertical="center"/>
    </xf>
    <xf numFmtId="0" fontId="6" fillId="6" borderId="13" xfId="0" applyFont="1" applyFill="1" applyBorder="1">
      <alignment vertical="center"/>
    </xf>
    <xf numFmtId="176" fontId="6" fillId="6" borderId="2" xfId="0" applyNumberFormat="1" applyFont="1" applyFill="1" applyBorder="1" applyAlignment="1">
      <alignment horizontal="center" vertical="center"/>
    </xf>
    <xf numFmtId="0" fontId="21" fillId="6" borderId="2" xfId="0" applyFont="1" applyFill="1" applyBorder="1" applyAlignment="1">
      <alignment horizontal="center" vertical="center"/>
    </xf>
    <xf numFmtId="176" fontId="6" fillId="6" borderId="2" xfId="0" applyNumberFormat="1" applyFont="1" applyFill="1" applyBorder="1" applyAlignment="1">
      <alignment horizontal="center" vertical="center" wrapText="1"/>
    </xf>
    <xf numFmtId="0" fontId="6" fillId="6" borderId="2" xfId="0" applyFont="1" applyFill="1" applyBorder="1" applyAlignment="1">
      <alignment vertical="center" wrapText="1"/>
    </xf>
    <xf numFmtId="0" fontId="7" fillId="6" borderId="2" xfId="0" applyFont="1" applyFill="1" applyBorder="1" applyAlignment="1">
      <alignment horizontal="center" vertical="center"/>
    </xf>
    <xf numFmtId="0" fontId="6" fillId="6" borderId="14" xfId="0" applyFont="1" applyFill="1" applyBorder="1">
      <alignment vertical="center"/>
    </xf>
    <xf numFmtId="0" fontId="6" fillId="6" borderId="15" xfId="0" applyFont="1" applyFill="1" applyBorder="1">
      <alignment vertical="center"/>
    </xf>
    <xf numFmtId="0" fontId="6" fillId="6" borderId="16" xfId="0" applyFont="1" applyFill="1" applyBorder="1">
      <alignment vertical="center"/>
    </xf>
    <xf numFmtId="0" fontId="6" fillId="0" borderId="13" xfId="0" quotePrefix="1" applyFont="1" applyBorder="1">
      <alignment vertical="center"/>
    </xf>
    <xf numFmtId="176" fontId="7" fillId="5" borderId="2" xfId="0" applyNumberFormat="1" applyFont="1" applyFill="1" applyBorder="1" applyAlignment="1">
      <alignment horizontal="center" vertical="center"/>
    </xf>
    <xf numFmtId="176" fontId="6" fillId="5" borderId="2" xfId="0" applyNumberFormat="1" applyFont="1" applyFill="1" applyBorder="1" applyAlignment="1">
      <alignment horizontal="center" vertical="center"/>
    </xf>
    <xf numFmtId="0" fontId="6" fillId="5" borderId="2" xfId="0" applyFont="1" applyFill="1" applyBorder="1">
      <alignment vertical="center"/>
    </xf>
    <xf numFmtId="0" fontId="5" fillId="4" borderId="2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 wrapText="1"/>
    </xf>
    <xf numFmtId="0" fontId="6" fillId="5" borderId="2" xfId="0" applyFont="1" applyFill="1" applyBorder="1" applyAlignment="1">
      <alignment horizontal="center" vertical="center"/>
    </xf>
    <xf numFmtId="0" fontId="6" fillId="5" borderId="18" xfId="0" applyFont="1" applyFill="1" applyBorder="1" applyAlignment="1">
      <alignment vertical="center"/>
    </xf>
    <xf numFmtId="0" fontId="6" fillId="5" borderId="2" xfId="0" applyFont="1" applyFill="1" applyBorder="1" applyAlignment="1">
      <alignment vertical="center"/>
    </xf>
    <xf numFmtId="0" fontId="6" fillId="5" borderId="13" xfId="0" applyFont="1" applyFill="1" applyBorder="1">
      <alignment vertical="center"/>
    </xf>
    <xf numFmtId="0" fontId="4" fillId="0" borderId="2" xfId="0" applyFont="1" applyBorder="1" applyAlignment="1">
      <alignment horizontal="left" vertical="center"/>
    </xf>
    <xf numFmtId="0" fontId="25" fillId="0" borderId="2" xfId="0" applyFont="1" applyBorder="1" applyAlignment="1">
      <alignment horizontal="left" vertical="center"/>
    </xf>
    <xf numFmtId="0" fontId="4" fillId="11" borderId="2" xfId="0" applyFont="1" applyFill="1" applyBorder="1" applyAlignment="1">
      <alignment horizontal="left" vertical="center"/>
    </xf>
    <xf numFmtId="0" fontId="6" fillId="0" borderId="2" xfId="0" applyFont="1" applyBorder="1" applyAlignment="1">
      <alignment horizontal="left" vertical="center"/>
    </xf>
    <xf numFmtId="0" fontId="5" fillId="10" borderId="2" xfId="0" applyFont="1" applyFill="1" applyBorder="1" applyAlignment="1">
      <alignment horizontal="left" vertical="center"/>
    </xf>
    <xf numFmtId="0" fontId="25" fillId="0" borderId="2" xfId="0" applyFont="1" applyBorder="1" applyAlignment="1">
      <alignment horizontal="left" vertical="center" wrapText="1"/>
    </xf>
    <xf numFmtId="10" fontId="5" fillId="0" borderId="2" xfId="4" applyNumberFormat="1" applyFont="1" applyBorder="1" applyAlignment="1">
      <alignment horizontal="center" vertical="center"/>
    </xf>
    <xf numFmtId="0" fontId="27" fillId="0" borderId="0" xfId="0" applyFont="1">
      <alignment vertical="center"/>
    </xf>
    <xf numFmtId="0" fontId="4" fillId="0" borderId="0" xfId="0" applyFont="1" applyAlignment="1">
      <alignment horizontal="right" vertical="center"/>
    </xf>
    <xf numFmtId="0" fontId="28" fillId="15" borderId="20" xfId="0" applyFont="1" applyFill="1" applyBorder="1" applyAlignment="1">
      <alignment horizontal="center" vertical="center" wrapText="1"/>
    </xf>
    <xf numFmtId="0" fontId="28" fillId="15" borderId="23" xfId="0" applyFont="1" applyFill="1" applyBorder="1" applyAlignment="1">
      <alignment horizontal="center" vertical="center" wrapText="1"/>
    </xf>
    <xf numFmtId="0" fontId="28" fillId="5" borderId="26" xfId="0" applyFont="1" applyFill="1" applyBorder="1" applyAlignment="1">
      <alignment horizontal="left" vertical="center" wrapText="1"/>
    </xf>
    <xf numFmtId="0" fontId="29" fillId="5" borderId="27" xfId="0" applyFont="1" applyFill="1" applyBorder="1" applyAlignment="1">
      <alignment vertical="center" wrapText="1"/>
    </xf>
    <xf numFmtId="0" fontId="30" fillId="5" borderId="26" xfId="0" applyFont="1" applyFill="1" applyBorder="1" applyAlignment="1">
      <alignment horizontal="left" vertical="center" wrapText="1"/>
    </xf>
    <xf numFmtId="0" fontId="29" fillId="5" borderId="29" xfId="0" applyFont="1" applyFill="1" applyBorder="1" applyAlignment="1">
      <alignment vertical="center" wrapText="1"/>
    </xf>
    <xf numFmtId="0" fontId="25" fillId="5" borderId="26" xfId="0" quotePrefix="1" applyFont="1" applyFill="1" applyBorder="1" applyAlignment="1">
      <alignment horizontal="left" vertical="center" wrapText="1"/>
    </xf>
    <xf numFmtId="0" fontId="30" fillId="5" borderId="26" xfId="0" quotePrefix="1" applyFont="1" applyFill="1" applyBorder="1" applyAlignment="1">
      <alignment horizontal="left" vertical="center" wrapText="1"/>
    </xf>
    <xf numFmtId="0" fontId="7" fillId="5" borderId="26" xfId="0" quotePrefix="1" applyFont="1" applyFill="1" applyBorder="1" applyAlignment="1">
      <alignment horizontal="left" vertical="top" wrapText="1"/>
    </xf>
    <xf numFmtId="0" fontId="30" fillId="5" borderId="26" xfId="0" quotePrefix="1" applyFont="1" applyFill="1" applyBorder="1" applyAlignment="1">
      <alignment horizontal="left" vertical="top" wrapText="1"/>
    </xf>
    <xf numFmtId="0" fontId="7" fillId="5" borderId="26" xfId="0" quotePrefix="1" applyFont="1" applyFill="1" applyBorder="1" applyAlignment="1">
      <alignment horizontal="left" vertical="center" wrapText="1"/>
    </xf>
    <xf numFmtId="0" fontId="30" fillId="5" borderId="30" xfId="0" applyFont="1" applyFill="1" applyBorder="1" applyAlignment="1">
      <alignment horizontal="left" vertical="center" wrapText="1"/>
    </xf>
    <xf numFmtId="0" fontId="30" fillId="5" borderId="31" xfId="0" applyFont="1" applyFill="1" applyBorder="1" applyAlignment="1">
      <alignment horizontal="left" vertical="center" wrapText="1"/>
    </xf>
    <xf numFmtId="0" fontId="29" fillId="5" borderId="32" xfId="0" applyFont="1" applyFill="1" applyBorder="1" applyAlignment="1">
      <alignment vertical="center" wrapText="1"/>
    </xf>
    <xf numFmtId="0" fontId="29" fillId="5" borderId="34" xfId="0" applyFont="1" applyFill="1" applyBorder="1" applyAlignment="1">
      <alignment vertical="center" wrapText="1"/>
    </xf>
    <xf numFmtId="0" fontId="30" fillId="5" borderId="35" xfId="0" quotePrefix="1" applyFont="1" applyFill="1" applyBorder="1" applyAlignment="1">
      <alignment vertical="center" wrapText="1"/>
    </xf>
    <xf numFmtId="0" fontId="26" fillId="5" borderId="35" xfId="0" applyFont="1" applyFill="1" applyBorder="1" applyAlignment="1">
      <alignment vertical="center" wrapText="1"/>
    </xf>
    <xf numFmtId="0" fontId="26" fillId="5" borderId="28" xfId="0" applyFont="1" applyFill="1" applyBorder="1" applyAlignment="1">
      <alignment vertical="center" wrapText="1"/>
    </xf>
    <xf numFmtId="0" fontId="26" fillId="5" borderId="37" xfId="0" applyFont="1" applyFill="1" applyBorder="1" applyAlignment="1">
      <alignment vertical="center" wrapText="1"/>
    </xf>
    <xf numFmtId="0" fontId="26" fillId="5" borderId="36" xfId="0" applyFont="1" applyFill="1" applyBorder="1" applyAlignment="1">
      <alignment vertical="center" wrapText="1"/>
    </xf>
    <xf numFmtId="0" fontId="29" fillId="5" borderId="38" xfId="0" applyFont="1" applyFill="1" applyBorder="1" applyAlignment="1">
      <alignment vertical="center" wrapText="1"/>
    </xf>
    <xf numFmtId="0" fontId="5" fillId="16" borderId="2" xfId="0" applyFont="1" applyFill="1" applyBorder="1" applyAlignment="1">
      <alignment horizontal="center" vertical="center"/>
    </xf>
    <xf numFmtId="0" fontId="31" fillId="5" borderId="26" xfId="0" quotePrefix="1" applyFont="1" applyFill="1" applyBorder="1" applyAlignment="1">
      <alignment horizontal="left" vertical="center" wrapText="1"/>
    </xf>
    <xf numFmtId="0" fontId="5" fillId="13" borderId="2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5" fillId="2" borderId="39" xfId="0" applyFont="1" applyFill="1" applyBorder="1" applyAlignment="1">
      <alignment horizontal="center" vertical="center"/>
    </xf>
    <xf numFmtId="176" fontId="6" fillId="5" borderId="15" xfId="0" applyNumberFormat="1" applyFont="1" applyFill="1" applyBorder="1" applyAlignment="1">
      <alignment horizontal="center" vertical="center"/>
    </xf>
    <xf numFmtId="0" fontId="6" fillId="5" borderId="15" xfId="0" applyFont="1" applyFill="1" applyBorder="1" applyAlignment="1">
      <alignment horizontal="center" vertical="center"/>
    </xf>
    <xf numFmtId="0" fontId="6" fillId="5" borderId="2" xfId="0" quotePrefix="1" applyFont="1" applyFill="1" applyBorder="1" applyAlignment="1">
      <alignment vertical="center" wrapText="1"/>
    </xf>
    <xf numFmtId="0" fontId="7" fillId="5" borderId="13" xfId="0" applyFont="1" applyFill="1" applyBorder="1">
      <alignment vertical="center"/>
    </xf>
    <xf numFmtId="0" fontId="6" fillId="5" borderId="13" xfId="0" applyFont="1" applyFill="1" applyBorder="1" applyAlignment="1">
      <alignment vertical="center" wrapText="1"/>
    </xf>
    <xf numFmtId="0" fontId="22" fillId="5" borderId="2" xfId="0" quotePrefix="1" applyFont="1" applyFill="1" applyBorder="1" applyAlignment="1">
      <alignment vertical="center" wrapText="1"/>
    </xf>
    <xf numFmtId="0" fontId="6" fillId="5" borderId="14" xfId="0" applyFont="1" applyFill="1" applyBorder="1" applyAlignment="1">
      <alignment vertical="center"/>
    </xf>
    <xf numFmtId="0" fontId="6" fillId="5" borderId="15" xfId="0" applyFont="1" applyFill="1" applyBorder="1" applyAlignment="1">
      <alignment vertical="center"/>
    </xf>
    <xf numFmtId="0" fontId="6" fillId="5" borderId="16" xfId="0" applyFont="1" applyFill="1" applyBorder="1">
      <alignment vertical="center"/>
    </xf>
    <xf numFmtId="0" fontId="6" fillId="5" borderId="15" xfId="0" quotePrefix="1" applyFont="1" applyFill="1" applyBorder="1" applyAlignment="1">
      <alignment vertical="center" wrapText="1"/>
    </xf>
    <xf numFmtId="0" fontId="22" fillId="5" borderId="15" xfId="0" quotePrefix="1" applyFont="1" applyFill="1" applyBorder="1" applyAlignment="1">
      <alignment vertical="center" wrapText="1"/>
    </xf>
    <xf numFmtId="0" fontId="6" fillId="5" borderId="18" xfId="0" applyFont="1" applyFill="1" applyBorder="1" applyAlignment="1">
      <alignment vertical="center" wrapText="1"/>
    </xf>
    <xf numFmtId="0" fontId="0" fillId="0" borderId="12" xfId="0" applyBorder="1">
      <alignment vertical="center"/>
    </xf>
    <xf numFmtId="0" fontId="0" fillId="0" borderId="14" xfId="0" applyBorder="1">
      <alignment vertical="center"/>
    </xf>
    <xf numFmtId="0" fontId="5" fillId="14" borderId="10" xfId="0" applyFont="1" applyFill="1" applyBorder="1" applyAlignment="1">
      <alignment horizontal="center" vertical="center"/>
    </xf>
    <xf numFmtId="0" fontId="5" fillId="14" borderId="10" xfId="0" applyFont="1" applyFill="1" applyBorder="1" applyAlignment="1">
      <alignment horizontal="center" vertical="center" wrapText="1"/>
    </xf>
    <xf numFmtId="0" fontId="5" fillId="14" borderId="11" xfId="0" applyFont="1" applyFill="1" applyBorder="1" applyAlignment="1">
      <alignment horizontal="center" vertical="center" wrapText="1"/>
    </xf>
    <xf numFmtId="0" fontId="2" fillId="14" borderId="9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5" fillId="17" borderId="2" xfId="0" applyFont="1" applyFill="1" applyBorder="1" applyAlignment="1">
      <alignment horizontal="center" vertical="center"/>
    </xf>
    <xf numFmtId="0" fontId="5" fillId="18" borderId="2" xfId="0" applyFont="1" applyFill="1" applyBorder="1" applyAlignment="1">
      <alignment horizontal="center" vertical="center"/>
    </xf>
    <xf numFmtId="0" fontId="5" fillId="19" borderId="10" xfId="0" applyFont="1" applyFill="1" applyBorder="1" applyAlignment="1">
      <alignment horizontal="center" vertical="center"/>
    </xf>
    <xf numFmtId="0" fontId="5" fillId="19" borderId="10" xfId="0" applyFont="1" applyFill="1" applyBorder="1" applyAlignment="1">
      <alignment horizontal="center" vertical="center" wrapText="1"/>
    </xf>
    <xf numFmtId="49" fontId="6" fillId="5" borderId="2" xfId="0" applyNumberFormat="1" applyFont="1" applyFill="1" applyBorder="1" applyAlignment="1">
      <alignment horizontal="center" vertical="center"/>
    </xf>
    <xf numFmtId="49" fontId="22" fillId="5" borderId="2" xfId="0" quotePrefix="1" applyNumberFormat="1" applyFont="1" applyFill="1" applyBorder="1" applyAlignment="1">
      <alignment vertical="center" wrapText="1"/>
    </xf>
    <xf numFmtId="49" fontId="22" fillId="5" borderId="15" xfId="0" quotePrefix="1" applyNumberFormat="1" applyFont="1" applyFill="1" applyBorder="1" applyAlignment="1">
      <alignment vertical="center" wrapText="1"/>
    </xf>
    <xf numFmtId="49" fontId="6" fillId="5" borderId="15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9" fontId="0" fillId="0" borderId="2" xfId="0" applyNumberFormat="1" applyBorder="1" applyAlignment="1">
      <alignment horizontal="center" vertical="center"/>
    </xf>
    <xf numFmtId="9" fontId="0" fillId="0" borderId="15" xfId="0" applyNumberFormat="1" applyBorder="1" applyAlignment="1">
      <alignment horizontal="center" vertical="center"/>
    </xf>
    <xf numFmtId="9" fontId="0" fillId="0" borderId="13" xfId="0" applyNumberFormat="1" applyBorder="1" applyAlignment="1">
      <alignment horizontal="center" vertical="center"/>
    </xf>
    <xf numFmtId="9" fontId="0" fillId="0" borderId="16" xfId="0" applyNumberFormat="1" applyBorder="1" applyAlignment="1">
      <alignment horizontal="center" vertical="center"/>
    </xf>
    <xf numFmtId="0" fontId="2" fillId="14" borderId="10" xfId="0" applyFont="1" applyFill="1" applyBorder="1" applyAlignment="1">
      <alignment horizontal="center" vertical="center"/>
    </xf>
    <xf numFmtId="0" fontId="2" fillId="14" borderId="10" xfId="0" applyFont="1" applyFill="1" applyBorder="1" applyAlignment="1">
      <alignment horizontal="center" vertical="center" wrapText="1"/>
    </xf>
    <xf numFmtId="0" fontId="2" fillId="14" borderId="11" xfId="0" applyFont="1" applyFill="1" applyBorder="1" applyAlignment="1">
      <alignment horizontal="center" vertical="center" wrapText="1"/>
    </xf>
    <xf numFmtId="176" fontId="6" fillId="5" borderId="2" xfId="0" quotePrefix="1" applyNumberFormat="1" applyFont="1" applyFill="1" applyBorder="1" applyAlignment="1">
      <alignment horizontal="center" vertical="center"/>
    </xf>
    <xf numFmtId="49" fontId="21" fillId="5" borderId="2" xfId="0" quotePrefix="1" applyNumberFormat="1" applyFont="1" applyFill="1" applyBorder="1" applyAlignment="1">
      <alignment horizontal="center" vertical="center" wrapText="1"/>
    </xf>
    <xf numFmtId="49" fontId="22" fillId="5" borderId="2" xfId="0" quotePrefix="1" applyNumberFormat="1" applyFont="1" applyFill="1" applyBorder="1" applyAlignment="1">
      <alignment horizontal="center" vertical="center" wrapText="1"/>
    </xf>
    <xf numFmtId="49" fontId="22" fillId="5" borderId="15" xfId="0" quotePrefix="1" applyNumberFormat="1" applyFont="1" applyFill="1" applyBorder="1" applyAlignment="1">
      <alignment horizontal="center" vertical="center" wrapText="1"/>
    </xf>
    <xf numFmtId="0" fontId="21" fillId="5" borderId="2" xfId="0" quotePrefix="1" applyFont="1" applyFill="1" applyBorder="1" applyAlignment="1">
      <alignment horizontal="center" vertical="center" wrapText="1"/>
    </xf>
    <xf numFmtId="0" fontId="5" fillId="13" borderId="10" xfId="0" applyFont="1" applyFill="1" applyBorder="1" applyAlignment="1">
      <alignment horizontal="center" vertical="center"/>
    </xf>
    <xf numFmtId="0" fontId="5" fillId="9" borderId="10" xfId="0" applyFont="1" applyFill="1" applyBorder="1" applyAlignment="1">
      <alignment horizontal="center" vertical="center" wrapText="1"/>
    </xf>
    <xf numFmtId="0" fontId="0" fillId="0" borderId="44" xfId="0" applyBorder="1" applyAlignment="1">
      <alignment horizontal="center" vertical="center"/>
    </xf>
    <xf numFmtId="0" fontId="6" fillId="5" borderId="1" xfId="0" applyFont="1" applyFill="1" applyBorder="1" applyAlignment="1">
      <alignment vertical="center"/>
    </xf>
    <xf numFmtId="0" fontId="6" fillId="5" borderId="1" xfId="0" applyFont="1" applyFill="1" applyBorder="1" applyAlignment="1">
      <alignment vertical="center" wrapText="1"/>
    </xf>
    <xf numFmtId="0" fontId="6" fillId="5" borderId="1" xfId="0" quotePrefix="1" applyFont="1" applyFill="1" applyBorder="1" applyAlignment="1">
      <alignment vertical="center" wrapText="1"/>
    </xf>
    <xf numFmtId="0" fontId="22" fillId="5" borderId="1" xfId="0" quotePrefix="1" applyFont="1" applyFill="1" applyBorder="1" applyAlignment="1">
      <alignment vertical="center" wrapText="1"/>
    </xf>
    <xf numFmtId="0" fontId="21" fillId="5" borderId="1" xfId="0" quotePrefix="1" applyFont="1" applyFill="1" applyBorder="1" applyAlignment="1">
      <alignment horizontal="center" vertical="center" wrapText="1"/>
    </xf>
    <xf numFmtId="49" fontId="21" fillId="5" borderId="1" xfId="0" quotePrefix="1" applyNumberFormat="1" applyFont="1" applyFill="1" applyBorder="1" applyAlignment="1">
      <alignment horizontal="center" vertical="center" wrapText="1"/>
    </xf>
    <xf numFmtId="49" fontId="6" fillId="5" borderId="1" xfId="0" applyNumberFormat="1" applyFont="1" applyFill="1" applyBorder="1" applyAlignment="1">
      <alignment horizontal="center" vertical="center"/>
    </xf>
    <xf numFmtId="0" fontId="6" fillId="5" borderId="45" xfId="0" applyFont="1" applyFill="1" applyBorder="1">
      <alignment vertical="center"/>
    </xf>
    <xf numFmtId="0" fontId="21" fillId="5" borderId="1" xfId="0" quotePrefix="1" applyFont="1" applyFill="1" applyBorder="1" applyAlignment="1">
      <alignment vertical="center" wrapText="1"/>
    </xf>
    <xf numFmtId="0" fontId="21" fillId="5" borderId="15" xfId="0" quotePrefix="1" applyFont="1" applyFill="1" applyBorder="1" applyAlignment="1">
      <alignment vertical="center" wrapText="1"/>
    </xf>
    <xf numFmtId="0" fontId="21" fillId="5" borderId="15" xfId="0" quotePrefix="1" applyFont="1" applyFill="1" applyBorder="1" applyAlignment="1">
      <alignment horizontal="center" vertical="center" wrapText="1"/>
    </xf>
    <xf numFmtId="49" fontId="21" fillId="5" borderId="15" xfId="0" quotePrefix="1" applyNumberFormat="1" applyFont="1" applyFill="1" applyBorder="1" applyAlignment="1">
      <alignment horizontal="center" vertical="center" wrapText="1"/>
    </xf>
    <xf numFmtId="0" fontId="0" fillId="0" borderId="44" xfId="0" applyBorder="1">
      <alignment vertical="center"/>
    </xf>
    <xf numFmtId="49" fontId="22" fillId="5" borderId="1" xfId="0" quotePrefix="1" applyNumberFormat="1" applyFont="1" applyFill="1" applyBorder="1" applyAlignment="1">
      <alignment vertical="center" wrapText="1"/>
    </xf>
    <xf numFmtId="49" fontId="22" fillId="5" borderId="1" xfId="0" quotePrefix="1" applyNumberFormat="1" applyFont="1" applyFill="1" applyBorder="1" applyAlignment="1">
      <alignment horizontal="center" vertical="center" wrapText="1"/>
    </xf>
    <xf numFmtId="0" fontId="25" fillId="5" borderId="15" xfId="0" quotePrefix="1" applyFont="1" applyFill="1" applyBorder="1" applyAlignment="1">
      <alignment horizontal="center" vertical="center" wrapText="1"/>
    </xf>
    <xf numFmtId="49" fontId="25" fillId="5" borderId="15" xfId="0" quotePrefix="1" applyNumberFormat="1" applyFont="1" applyFill="1" applyBorder="1" applyAlignment="1">
      <alignment horizontal="center" vertical="center" wrapText="1"/>
    </xf>
    <xf numFmtId="0" fontId="28" fillId="5" borderId="26" xfId="0" applyFont="1" applyFill="1" applyBorder="1" applyAlignment="1">
      <alignment horizontal="left" vertical="top" wrapText="1"/>
    </xf>
    <xf numFmtId="0" fontId="0" fillId="0" borderId="0" xfId="0" applyAlignment="1">
      <alignment vertical="center" wrapText="1"/>
    </xf>
    <xf numFmtId="0" fontId="35" fillId="0" borderId="2" xfId="0" applyFont="1" applyBorder="1" applyAlignment="1">
      <alignment horizontal="center" vertical="center"/>
    </xf>
    <xf numFmtId="0" fontId="36" fillId="0" borderId="2" xfId="0" applyFont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9" fillId="0" borderId="0" xfId="3"/>
    <xf numFmtId="0" fontId="11" fillId="8" borderId="0" xfId="2" applyFont="1" applyFill="1" applyAlignment="1">
      <alignment horizontal="right" vertical="center"/>
    </xf>
    <xf numFmtId="0" fontId="9" fillId="5" borderId="0" xfId="3" applyFill="1"/>
    <xf numFmtId="0" fontId="28" fillId="15" borderId="19" xfId="0" applyFont="1" applyFill="1" applyBorder="1" applyAlignment="1">
      <alignment horizontal="center" vertical="center" wrapText="1"/>
    </xf>
    <xf numFmtId="0" fontId="28" fillId="15" borderId="22" xfId="0" applyFont="1" applyFill="1" applyBorder="1" applyAlignment="1">
      <alignment horizontal="center" vertical="center" wrapText="1"/>
    </xf>
    <xf numFmtId="0" fontId="28" fillId="15" borderId="21" xfId="0" applyFont="1" applyFill="1" applyBorder="1" applyAlignment="1">
      <alignment horizontal="center" vertical="center" wrapText="1"/>
    </xf>
    <xf numFmtId="0" fontId="28" fillId="15" borderId="24" xfId="0" applyFont="1" applyFill="1" applyBorder="1" applyAlignment="1">
      <alignment horizontal="center" vertical="center" wrapText="1"/>
    </xf>
    <xf numFmtId="0" fontId="28" fillId="0" borderId="25" xfId="0" applyFont="1" applyBorder="1" applyAlignment="1">
      <alignment horizontal="center" vertical="center" wrapText="1"/>
    </xf>
    <xf numFmtId="0" fontId="28" fillId="0" borderId="28" xfId="0" applyFont="1" applyBorder="1" applyAlignment="1">
      <alignment horizontal="center" vertical="center" wrapText="1"/>
    </xf>
    <xf numFmtId="0" fontId="28" fillId="0" borderId="33" xfId="0" applyFont="1" applyBorder="1" applyAlignment="1">
      <alignment horizontal="center" vertical="center" wrapText="1"/>
    </xf>
    <xf numFmtId="0" fontId="28" fillId="0" borderId="36" xfId="0" applyFont="1" applyBorder="1" applyAlignment="1">
      <alignment horizontal="center" vertical="center" wrapText="1"/>
    </xf>
    <xf numFmtId="0" fontId="5" fillId="17" borderId="2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5" fillId="11" borderId="6" xfId="0" applyFont="1" applyFill="1" applyBorder="1" applyAlignment="1">
      <alignment horizontal="center" vertical="center"/>
    </xf>
    <xf numFmtId="0" fontId="5" fillId="11" borderId="7" xfId="0" applyFont="1" applyFill="1" applyBorder="1" applyAlignment="1">
      <alignment horizontal="center" vertical="center"/>
    </xf>
    <xf numFmtId="0" fontId="5" fillId="11" borderId="4" xfId="0" applyFont="1" applyFill="1" applyBorder="1" applyAlignment="1">
      <alignment horizontal="center" vertical="center"/>
    </xf>
    <xf numFmtId="0" fontId="5" fillId="18" borderId="2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5" fillId="13" borderId="6" xfId="0" applyFont="1" applyFill="1" applyBorder="1" applyAlignment="1">
      <alignment horizontal="center" vertical="center"/>
    </xf>
    <xf numFmtId="0" fontId="5" fillId="13" borderId="4" xfId="0" applyFont="1" applyFill="1" applyBorder="1" applyAlignment="1">
      <alignment horizontal="center" vertical="center"/>
    </xf>
    <xf numFmtId="0" fontId="5" fillId="6" borderId="6" xfId="0" applyFont="1" applyFill="1" applyBorder="1" applyAlignment="1">
      <alignment horizontal="center" vertical="center"/>
    </xf>
    <xf numFmtId="0" fontId="5" fillId="6" borderId="4" xfId="0" applyFont="1" applyFill="1" applyBorder="1" applyAlignment="1">
      <alignment horizontal="center" vertical="center"/>
    </xf>
    <xf numFmtId="0" fontId="5" fillId="10" borderId="6" xfId="0" applyFont="1" applyFill="1" applyBorder="1" applyAlignment="1">
      <alignment horizontal="center" vertical="center"/>
    </xf>
    <xf numFmtId="0" fontId="5" fillId="10" borderId="7" xfId="0" applyFont="1" applyFill="1" applyBorder="1" applyAlignment="1">
      <alignment horizontal="center" vertical="center"/>
    </xf>
    <xf numFmtId="0" fontId="5" fillId="10" borderId="4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 wrapText="1"/>
    </xf>
    <xf numFmtId="0" fontId="5" fillId="4" borderId="8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6" fillId="5" borderId="40" xfId="0" applyFont="1" applyFill="1" applyBorder="1" applyAlignment="1">
      <alignment horizontal="center" vertical="center"/>
    </xf>
    <xf numFmtId="0" fontId="6" fillId="5" borderId="41" xfId="0" applyFont="1" applyFill="1" applyBorder="1" applyAlignment="1">
      <alignment horizontal="center" vertical="center"/>
    </xf>
    <xf numFmtId="0" fontId="6" fillId="5" borderId="42" xfId="0" applyFont="1" applyFill="1" applyBorder="1" applyAlignment="1">
      <alignment horizontal="center" vertical="center"/>
    </xf>
    <xf numFmtId="0" fontId="6" fillId="5" borderId="43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76" fontId="6" fillId="5" borderId="1" xfId="0" quotePrefix="1" applyNumberFormat="1" applyFont="1" applyFill="1" applyBorder="1" applyAlignment="1">
      <alignment horizontal="center" vertical="center"/>
    </xf>
    <xf numFmtId="176" fontId="6" fillId="5" borderId="1" xfId="0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</cellXfs>
  <cellStyles count="5">
    <cellStyle name="백분율" xfId="4" builtinId="5"/>
    <cellStyle name="표준" xfId="0" builtinId="0"/>
    <cellStyle name="표준 2" xfId="1"/>
    <cellStyle name="표준 2 2" xfId="3"/>
    <cellStyle name="표준_샘플7.배치설계서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495300</xdr:colOff>
      <xdr:row>0</xdr:row>
      <xdr:rowOff>0</xdr:rowOff>
    </xdr:from>
    <xdr:to>
      <xdr:col>11</xdr:col>
      <xdr:colOff>714375</xdr:colOff>
      <xdr:row>0</xdr:row>
      <xdr:rowOff>0</xdr:rowOff>
    </xdr:to>
    <xdr:pic>
      <xdr:nvPicPr>
        <xdr:cNvPr id="2" name="Picture 1" descr="제안마스터수정_1(A3) copy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91342" t="95515" r="262" b="143"/>
        <a:stretch>
          <a:fillRect/>
        </a:stretch>
      </xdr:blipFill>
      <xdr:spPr bwMode="auto">
        <a:xfrm>
          <a:off x="2381250" y="0"/>
          <a:ext cx="4762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133350</xdr:colOff>
      <xdr:row>0</xdr:row>
      <xdr:rowOff>0</xdr:rowOff>
    </xdr:from>
    <xdr:to>
      <xdr:col>4</xdr:col>
      <xdr:colOff>238125</xdr:colOff>
      <xdr:row>0</xdr:row>
      <xdr:rowOff>0</xdr:rowOff>
    </xdr:to>
    <xdr:pic>
      <xdr:nvPicPr>
        <xdr:cNvPr id="3" name="Picture 2" descr="LG_CNS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5850" y="0"/>
          <a:ext cx="1047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85725</xdr:colOff>
      <xdr:row>0</xdr:row>
      <xdr:rowOff>0</xdr:rowOff>
    </xdr:from>
    <xdr:to>
      <xdr:col>2</xdr:col>
      <xdr:colOff>704850</xdr:colOff>
      <xdr:row>0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0"/>
          <a:ext cx="6286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38100</xdr:colOff>
      <xdr:row>0</xdr:row>
      <xdr:rowOff>0</xdr:rowOff>
    </xdr:from>
    <xdr:to>
      <xdr:col>2</xdr:col>
      <xdr:colOff>647700</xdr:colOff>
      <xdr:row>0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0"/>
          <a:ext cx="6762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28575</xdr:colOff>
      <xdr:row>0</xdr:row>
      <xdr:rowOff>0</xdr:rowOff>
    </xdr:from>
    <xdr:to>
      <xdr:col>9</xdr:col>
      <xdr:colOff>552450</xdr:colOff>
      <xdr:row>0</xdr:row>
      <xdr:rowOff>0</xdr:rowOff>
    </xdr:to>
    <xdr:pic>
      <xdr:nvPicPr>
        <xdr:cNvPr id="6" name="Picture 5" descr="제안마스터수정_1(A3) copy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91342" t="95515" r="262" b="143"/>
        <a:stretch>
          <a:fillRect/>
        </a:stretch>
      </xdr:blipFill>
      <xdr:spPr bwMode="auto">
        <a:xfrm>
          <a:off x="1695450" y="0"/>
          <a:ext cx="6858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984437</xdr:colOff>
      <xdr:row>31</xdr:row>
      <xdr:rowOff>203386</xdr:rowOff>
    </xdr:from>
    <xdr:to>
      <xdr:col>18</xdr:col>
      <xdr:colOff>2767729</xdr:colOff>
      <xdr:row>33</xdr:row>
      <xdr:rowOff>123140</xdr:rowOff>
    </xdr:to>
    <xdr:pic>
      <xdr:nvPicPr>
        <xdr:cNvPr id="7" name="_x495248368" descr="EMB000033c000f6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0687" y="6499411"/>
          <a:ext cx="1783292" cy="3102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K36"/>
  <sheetViews>
    <sheetView view="pageBreakPreview" zoomScaleNormal="85" zoomScaleSheetLayoutView="100" zoomScalePageLayoutView="70" workbookViewId="0">
      <selection activeCell="AJ31" sqref="AJ31"/>
    </sheetView>
  </sheetViews>
  <sheetFormatPr defaultColWidth="10" defaultRowHeight="16.5"/>
  <cols>
    <col min="1" max="18" width="3.125" style="22" customWidth="1"/>
    <col min="19" max="19" width="46.5" style="22" customWidth="1"/>
    <col min="20" max="37" width="3.125" style="22" customWidth="1"/>
    <col min="38" max="16384" width="10" style="8"/>
  </cols>
  <sheetData>
    <row r="1" spans="1:37" ht="13.5" customHeight="1">
      <c r="A1" s="7"/>
      <c r="B1" s="7"/>
      <c r="C1" s="7"/>
      <c r="D1" s="7"/>
      <c r="E1" s="200"/>
      <c r="F1" s="200"/>
      <c r="G1" s="200"/>
      <c r="H1" s="200"/>
      <c r="I1" s="200"/>
      <c r="J1" s="200"/>
      <c r="K1" s="200"/>
      <c r="L1" s="200"/>
      <c r="M1" s="200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</row>
    <row r="2" spans="1:37" ht="13.5" customHeight="1">
      <c r="A2" s="7"/>
      <c r="B2" s="7"/>
      <c r="C2" s="7"/>
      <c r="D2" s="7"/>
      <c r="E2" s="200"/>
      <c r="F2" s="200"/>
      <c r="G2" s="200"/>
      <c r="H2" s="200"/>
      <c r="I2" s="200"/>
      <c r="J2" s="200"/>
      <c r="K2" s="200"/>
      <c r="L2" s="200"/>
      <c r="M2" s="200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</row>
    <row r="3" spans="1:37" ht="13.5" customHeight="1">
      <c r="A3" s="7"/>
      <c r="B3" s="7"/>
      <c r="C3" s="7"/>
      <c r="D3" s="7"/>
      <c r="E3" s="200"/>
      <c r="F3" s="200"/>
      <c r="G3" s="200"/>
      <c r="H3" s="200"/>
      <c r="I3" s="200"/>
      <c r="J3" s="200"/>
      <c r="K3" s="200"/>
      <c r="L3" s="200"/>
      <c r="M3" s="200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</row>
    <row r="4" spans="1:37" ht="15">
      <c r="A4" s="7"/>
      <c r="B4" s="7"/>
      <c r="C4" s="7"/>
      <c r="D4" s="7"/>
      <c r="E4" s="200"/>
      <c r="F4" s="200"/>
      <c r="G4" s="200"/>
      <c r="H4" s="200"/>
      <c r="I4" s="200"/>
      <c r="J4" s="200"/>
      <c r="K4" s="200"/>
      <c r="L4" s="200"/>
      <c r="M4" s="200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</row>
    <row r="5" spans="1:37" ht="33.75">
      <c r="A5" s="7"/>
      <c r="B5" s="7"/>
      <c r="C5" s="7"/>
      <c r="D5" s="7"/>
      <c r="E5" s="200"/>
      <c r="F5" s="200"/>
      <c r="G5" s="200"/>
      <c r="H5" s="200"/>
      <c r="I5" s="200"/>
      <c r="J5" s="200"/>
      <c r="K5" s="200"/>
      <c r="L5" s="200"/>
      <c r="M5" s="200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9"/>
      <c r="AK5" s="7"/>
    </row>
    <row r="6" spans="1:37" ht="6.75" customHeight="1">
      <c r="A6" s="7"/>
      <c r="B6" s="7"/>
      <c r="C6" s="7"/>
      <c r="D6" s="7"/>
      <c r="E6" s="200"/>
      <c r="F6" s="200"/>
      <c r="G6" s="200"/>
      <c r="H6" s="200"/>
      <c r="I6" s="200"/>
      <c r="J6" s="200"/>
      <c r="K6" s="200"/>
      <c r="L6" s="200"/>
      <c r="M6" s="200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9"/>
      <c r="AK6" s="7"/>
    </row>
    <row r="7" spans="1:37" s="12" customFormat="1" ht="6.75" customHeight="1">
      <c r="A7" s="10"/>
      <c r="B7" s="10"/>
      <c r="C7" s="10"/>
      <c r="D7" s="10"/>
      <c r="E7" s="200"/>
      <c r="F7" s="200"/>
      <c r="G7" s="200"/>
      <c r="H7" s="200"/>
      <c r="I7" s="200"/>
      <c r="J7" s="200"/>
      <c r="K7" s="200"/>
      <c r="L7" s="200"/>
      <c r="M7" s="20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1"/>
      <c r="AK7" s="10"/>
    </row>
    <row r="8" spans="1:37" ht="33.75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13" t="s">
        <v>11</v>
      </c>
      <c r="AK8" s="7"/>
    </row>
    <row r="9" spans="1:37" ht="14.1" customHeight="1">
      <c r="A9" s="7"/>
      <c r="B9" s="7"/>
      <c r="C9" s="7"/>
      <c r="D9" s="7"/>
      <c r="E9" s="200"/>
      <c r="F9" s="200"/>
      <c r="G9" s="200"/>
      <c r="H9" s="200"/>
      <c r="I9" s="200"/>
      <c r="J9" s="200"/>
      <c r="K9" s="200"/>
      <c r="L9" s="200"/>
      <c r="M9" s="200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</row>
    <row r="10" spans="1:37" ht="14.1" customHeight="1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</row>
    <row r="11" spans="1:37" ht="14.1" customHeight="1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</row>
    <row r="12" spans="1:37" ht="14.1" customHeight="1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</row>
    <row r="13" spans="1:37" ht="34.5" thickBot="1">
      <c r="A13" s="7"/>
      <c r="B13" s="7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5" t="s">
        <v>400</v>
      </c>
      <c r="AK13" s="16"/>
    </row>
    <row r="14" spans="1:37" ht="27" customHeight="1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20" t="s">
        <v>149</v>
      </c>
      <c r="AK14" s="7"/>
    </row>
    <row r="15" spans="1:37" ht="13.5" customHeight="1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25"/>
      <c r="AK15" s="7"/>
    </row>
    <row r="16" spans="1:37" ht="14.1" customHeight="1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</row>
    <row r="17" spans="1:37" ht="14.1" customHeight="1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199"/>
      <c r="M17" s="199"/>
      <c r="N17" s="199"/>
      <c r="O17" s="199"/>
      <c r="P17" s="199"/>
      <c r="Q17" s="199"/>
      <c r="R17" s="199"/>
      <c r="S17" s="199"/>
      <c r="T17" s="199"/>
      <c r="U17" s="199"/>
      <c r="V17" s="199"/>
      <c r="W17" s="199"/>
      <c r="X17" s="199"/>
      <c r="Y17" s="199"/>
      <c r="Z17" s="199"/>
      <c r="AA17" s="199"/>
      <c r="AB17" s="199"/>
      <c r="AC17" s="199"/>
      <c r="AD17" s="199"/>
      <c r="AE17" s="199"/>
      <c r="AF17" s="199"/>
      <c r="AG17" s="7"/>
      <c r="AH17" s="7"/>
      <c r="AI17" s="7"/>
      <c r="AJ17" s="7"/>
      <c r="AK17" s="7"/>
    </row>
    <row r="18" spans="1:37" ht="14.1" customHeight="1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199"/>
      <c r="M18" s="199"/>
      <c r="N18" s="199"/>
      <c r="O18" s="199"/>
      <c r="P18" s="199"/>
      <c r="Q18" s="199"/>
      <c r="R18" s="199"/>
      <c r="S18" s="199"/>
      <c r="T18" s="199"/>
      <c r="U18" s="199"/>
      <c r="V18" s="199"/>
      <c r="W18" s="199"/>
      <c r="X18" s="199"/>
      <c r="Y18" s="199"/>
      <c r="Z18" s="199"/>
      <c r="AA18" s="199"/>
      <c r="AB18" s="199"/>
      <c r="AC18" s="199"/>
      <c r="AD18" s="199"/>
      <c r="AE18" s="199"/>
      <c r="AF18" s="199"/>
      <c r="AG18" s="7"/>
      <c r="AH18" s="7"/>
      <c r="AI18" s="7"/>
      <c r="AJ18" s="7"/>
      <c r="AK18" s="7"/>
    </row>
    <row r="19" spans="1:37" ht="14.1" customHeight="1">
      <c r="A19" s="7"/>
      <c r="B19" s="7"/>
      <c r="C19" s="7"/>
      <c r="D19" s="7"/>
      <c r="E19" s="7"/>
      <c r="F19" s="7"/>
      <c r="G19" s="7"/>
      <c r="H19" s="7"/>
      <c r="I19" s="7"/>
      <c r="J19" s="17"/>
      <c r="K19" s="17"/>
      <c r="L19" s="17"/>
      <c r="M19" s="17"/>
      <c r="N19" s="17"/>
      <c r="O19" s="18"/>
      <c r="P19" s="201"/>
      <c r="Q19" s="201"/>
      <c r="R19" s="201"/>
      <c r="S19" s="201"/>
      <c r="T19" s="201"/>
      <c r="U19" s="201"/>
      <c r="V19" s="201"/>
      <c r="W19" s="201"/>
      <c r="X19" s="18"/>
      <c r="Y19" s="18"/>
      <c r="Z19" s="18"/>
      <c r="AA19" s="18"/>
      <c r="AB19" s="17"/>
      <c r="AC19" s="17"/>
      <c r="AD19" s="17"/>
      <c r="AE19" s="17"/>
      <c r="AF19" s="17"/>
      <c r="AG19" s="17"/>
      <c r="AH19" s="17"/>
      <c r="AI19" s="17"/>
      <c r="AJ19" s="7"/>
      <c r="AK19" s="7"/>
    </row>
    <row r="20" spans="1:37" ht="14.1" customHeight="1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199"/>
      <c r="Q20" s="199"/>
      <c r="R20" s="199"/>
      <c r="S20" s="199"/>
      <c r="T20" s="199"/>
      <c r="U20" s="199"/>
      <c r="V20" s="199"/>
      <c r="W20" s="199"/>
      <c r="X20" s="199"/>
      <c r="Y20" s="199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</row>
    <row r="21" spans="1:37" ht="14.1" customHeight="1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199"/>
      <c r="Q21" s="199"/>
      <c r="R21" s="199"/>
      <c r="S21" s="199"/>
      <c r="T21" s="199"/>
      <c r="U21" s="199"/>
      <c r="V21" s="199"/>
      <c r="W21" s="199"/>
      <c r="X21" s="199"/>
      <c r="Y21" s="199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</row>
    <row r="22" spans="1:37" ht="14.1" customHeight="1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199"/>
      <c r="Q22" s="199"/>
      <c r="R22" s="199"/>
      <c r="S22" s="199"/>
      <c r="T22" s="199"/>
      <c r="U22" s="199"/>
      <c r="V22" s="199"/>
      <c r="W22" s="199"/>
      <c r="X22" s="199"/>
      <c r="Y22" s="199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</row>
    <row r="23" spans="1:37" ht="14.1" customHeight="1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199"/>
      <c r="Q23" s="199"/>
      <c r="R23" s="199"/>
      <c r="S23" s="199"/>
      <c r="T23" s="199"/>
      <c r="U23" s="199"/>
      <c r="V23" s="199"/>
      <c r="W23" s="199"/>
      <c r="X23" s="199"/>
      <c r="Y23" s="199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</row>
    <row r="24" spans="1:37" ht="14.1" customHeight="1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</row>
    <row r="25" spans="1:37" ht="14.1" customHeight="1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</row>
    <row r="26" spans="1:37" ht="14.1" customHeight="1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</row>
    <row r="27" spans="1:37" ht="20.25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20"/>
      <c r="AK27" s="7"/>
    </row>
    <row r="28" spans="1:37" ht="14.1" customHeight="1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</row>
    <row r="29" spans="1:37" ht="17.25" customHeight="1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K29" s="7"/>
    </row>
    <row r="30" spans="1:37" ht="14.1" customHeight="1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20"/>
      <c r="AK30" s="7"/>
    </row>
    <row r="31" spans="1:37" ht="17.25" customHeight="1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20"/>
      <c r="AF31" s="20"/>
      <c r="AG31" s="20"/>
      <c r="AH31" s="20"/>
      <c r="AI31" s="20"/>
      <c r="AJ31" s="21" t="s">
        <v>405</v>
      </c>
      <c r="AK31" s="20"/>
    </row>
    <row r="32" spans="1:37" ht="17.25" customHeight="1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20"/>
      <c r="AF32" s="20"/>
      <c r="AG32" s="20"/>
      <c r="AH32" s="20"/>
      <c r="AI32" s="20"/>
      <c r="AJ32" s="21"/>
      <c r="AK32" s="20"/>
    </row>
    <row r="33" spans="1:37" ht="14.1" customHeight="1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</row>
    <row r="34" spans="1:37" ht="14.1" customHeight="1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</row>
    <row r="35" spans="1:37" ht="14.1" customHeight="1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</row>
    <row r="36" spans="1:37" ht="14.1" customHeight="1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</row>
  </sheetData>
  <mergeCells count="6">
    <mergeCell ref="P20:Y23"/>
    <mergeCell ref="E1:M7"/>
    <mergeCell ref="E9:M9"/>
    <mergeCell ref="L17:AF18"/>
    <mergeCell ref="P19:R19"/>
    <mergeCell ref="S19:W19"/>
  </mergeCells>
  <phoneticPr fontId="3" type="noConversion"/>
  <printOptions horizontalCentered="1"/>
  <pageMargins left="0.7" right="0.7" top="0.75" bottom="0.75" header="0.3" footer="0.3"/>
  <pageSetup paperSize="9" scale="76" fitToHeight="0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8"/>
  <sheetViews>
    <sheetView workbookViewId="0">
      <selection activeCell="F3" sqref="F3:K12"/>
    </sheetView>
  </sheetViews>
  <sheetFormatPr defaultRowHeight="13.5"/>
  <cols>
    <col min="1" max="1" width="11.625" style="26" bestFit="1" customWidth="1"/>
    <col min="2" max="2" width="21.125" style="26" bestFit="1" customWidth="1"/>
    <col min="3" max="3" width="18.625" style="26" bestFit="1" customWidth="1"/>
    <col min="4" max="4" width="41.625" style="26" customWidth="1"/>
    <col min="5" max="5" width="45.625" style="26" bestFit="1" customWidth="1"/>
    <col min="6" max="6" width="6.375" style="26" bestFit="1" customWidth="1"/>
    <col min="7" max="7" width="10.125" style="26" customWidth="1"/>
    <col min="8" max="8" width="9.25" style="35" bestFit="1" customWidth="1"/>
    <col min="9" max="9" width="14.25" style="35" bestFit="1" customWidth="1"/>
    <col min="10" max="11" width="14.375" style="35" bestFit="1" customWidth="1"/>
    <col min="12" max="12" width="54.375" style="26" bestFit="1" customWidth="1"/>
    <col min="13" max="16384" width="9" style="26"/>
  </cols>
  <sheetData>
    <row r="1" spans="1:12" ht="14.25" thickBot="1">
      <c r="H1" s="40"/>
      <c r="I1" s="40"/>
      <c r="J1" s="40"/>
      <c r="K1" s="40"/>
    </row>
    <row r="2" spans="1:12" s="2" customFormat="1" ht="30" customHeight="1">
      <c r="A2" s="131" t="s">
        <v>0</v>
      </c>
      <c r="B2" s="87" t="s">
        <v>1</v>
      </c>
      <c r="C2" s="88" t="s">
        <v>15</v>
      </c>
      <c r="D2" s="89" t="s">
        <v>61</v>
      </c>
      <c r="E2" s="88" t="s">
        <v>9</v>
      </c>
      <c r="F2" s="153" t="s">
        <v>310</v>
      </c>
      <c r="G2" s="154" t="s">
        <v>311</v>
      </c>
      <c r="H2" s="154" t="s">
        <v>312</v>
      </c>
      <c r="I2" s="174" t="s">
        <v>50</v>
      </c>
      <c r="J2" s="175" t="s">
        <v>169</v>
      </c>
      <c r="K2" s="175" t="s">
        <v>170</v>
      </c>
      <c r="L2" s="90" t="s">
        <v>79</v>
      </c>
    </row>
    <row r="3" spans="1:12" s="2" customFormat="1" ht="30" customHeight="1">
      <c r="A3" s="228" t="s">
        <v>256</v>
      </c>
      <c r="B3" s="143" t="s">
        <v>258</v>
      </c>
      <c r="C3" s="93" t="s">
        <v>129</v>
      </c>
      <c r="D3" s="134"/>
      <c r="E3" s="52" t="s">
        <v>277</v>
      </c>
      <c r="F3" s="173" t="s">
        <v>322</v>
      </c>
      <c r="G3" s="173" t="s">
        <v>323</v>
      </c>
      <c r="H3" s="169" t="s">
        <v>324</v>
      </c>
      <c r="I3" s="80" t="s">
        <v>394</v>
      </c>
      <c r="J3" s="91" t="s">
        <v>395</v>
      </c>
      <c r="K3" s="91"/>
      <c r="L3" s="94"/>
    </row>
    <row r="4" spans="1:12" s="2" customFormat="1" ht="30" customHeight="1">
      <c r="A4" s="228"/>
      <c r="B4" s="143"/>
      <c r="C4" s="93"/>
      <c r="D4" s="134"/>
      <c r="E4" s="52" t="s">
        <v>279</v>
      </c>
      <c r="F4" s="173" t="s">
        <v>322</v>
      </c>
      <c r="G4" s="173" t="s">
        <v>323</v>
      </c>
      <c r="H4" s="169" t="s">
        <v>324</v>
      </c>
      <c r="I4" s="80" t="s">
        <v>394</v>
      </c>
      <c r="J4" s="91" t="s">
        <v>395</v>
      </c>
      <c r="K4" s="91"/>
      <c r="L4" s="94"/>
    </row>
    <row r="5" spans="1:12" s="2" customFormat="1" ht="30" customHeight="1">
      <c r="A5" s="228"/>
      <c r="B5" s="92"/>
      <c r="C5" s="93"/>
      <c r="D5" s="134"/>
      <c r="E5" s="52" t="s">
        <v>283</v>
      </c>
      <c r="F5" s="173" t="s">
        <v>322</v>
      </c>
      <c r="G5" s="173" t="s">
        <v>325</v>
      </c>
      <c r="H5" s="169" t="s">
        <v>326</v>
      </c>
      <c r="I5" s="80" t="s">
        <v>394</v>
      </c>
      <c r="J5" s="91" t="s">
        <v>395</v>
      </c>
      <c r="K5" s="91"/>
      <c r="L5" s="94"/>
    </row>
    <row r="6" spans="1:12" s="2" customFormat="1" ht="30" customHeight="1">
      <c r="A6" s="228"/>
      <c r="B6" s="92"/>
      <c r="C6" s="93"/>
      <c r="D6" s="134"/>
      <c r="E6" s="52" t="s">
        <v>281</v>
      </c>
      <c r="F6" s="173" t="s">
        <v>322</v>
      </c>
      <c r="G6" s="173" t="s">
        <v>323</v>
      </c>
      <c r="H6" s="169" t="s">
        <v>324</v>
      </c>
      <c r="I6" s="80" t="s">
        <v>394</v>
      </c>
      <c r="J6" s="91" t="s">
        <v>395</v>
      </c>
      <c r="K6" s="91"/>
      <c r="L6" s="94"/>
    </row>
    <row r="7" spans="1:12" s="2" customFormat="1" ht="30" customHeight="1">
      <c r="A7" s="228"/>
      <c r="B7" s="92"/>
      <c r="C7" s="93"/>
      <c r="D7" s="134"/>
      <c r="E7" s="52" t="s">
        <v>285</v>
      </c>
      <c r="F7" s="173" t="s">
        <v>322</v>
      </c>
      <c r="G7" s="173" t="s">
        <v>338</v>
      </c>
      <c r="H7" s="169" t="s">
        <v>324</v>
      </c>
      <c r="I7" s="80" t="s">
        <v>394</v>
      </c>
      <c r="J7" s="91" t="s">
        <v>395</v>
      </c>
      <c r="K7" s="91"/>
      <c r="L7" s="94"/>
    </row>
    <row r="8" spans="1:12" s="2" customFormat="1" ht="30" customHeight="1">
      <c r="A8" s="228"/>
      <c r="B8" s="92"/>
      <c r="C8" s="93"/>
      <c r="D8" s="134"/>
      <c r="E8" s="52" t="s">
        <v>287</v>
      </c>
      <c r="F8" s="173" t="s">
        <v>322</v>
      </c>
      <c r="G8" s="173" t="s">
        <v>323</v>
      </c>
      <c r="H8" s="169" t="s">
        <v>324</v>
      </c>
      <c r="I8" s="80" t="s">
        <v>394</v>
      </c>
      <c r="J8" s="91" t="s">
        <v>395</v>
      </c>
      <c r="K8" s="91"/>
      <c r="L8" s="94"/>
    </row>
    <row r="9" spans="1:12" s="2" customFormat="1" ht="30" customHeight="1">
      <c r="A9" s="228"/>
      <c r="B9" s="92"/>
      <c r="C9" s="93"/>
      <c r="D9" s="134"/>
      <c r="E9" s="52" t="s">
        <v>289</v>
      </c>
      <c r="F9" s="173" t="s">
        <v>322</v>
      </c>
      <c r="G9" s="173" t="s">
        <v>327</v>
      </c>
      <c r="H9" s="169" t="s">
        <v>328</v>
      </c>
      <c r="I9" s="80" t="s">
        <v>394</v>
      </c>
      <c r="J9" s="91" t="s">
        <v>395</v>
      </c>
      <c r="K9" s="91"/>
      <c r="L9" s="94"/>
    </row>
    <row r="10" spans="1:12" s="2" customFormat="1" ht="30" customHeight="1">
      <c r="A10" s="228"/>
      <c r="B10" s="92"/>
      <c r="C10" s="93"/>
      <c r="D10" s="134"/>
      <c r="E10" s="52" t="s">
        <v>291</v>
      </c>
      <c r="F10" s="173" t="s">
        <v>322</v>
      </c>
      <c r="G10" s="173" t="s">
        <v>323</v>
      </c>
      <c r="H10" s="169" t="s">
        <v>324</v>
      </c>
      <c r="I10" s="80" t="s">
        <v>394</v>
      </c>
      <c r="J10" s="91" t="s">
        <v>395</v>
      </c>
      <c r="K10" s="91"/>
      <c r="L10" s="94"/>
    </row>
    <row r="11" spans="1:12" s="2" customFormat="1" ht="30" customHeight="1">
      <c r="A11" s="228"/>
      <c r="B11" s="92"/>
      <c r="C11" s="93"/>
      <c r="D11" s="134"/>
      <c r="E11" s="52" t="s">
        <v>293</v>
      </c>
      <c r="F11" s="173" t="s">
        <v>322</v>
      </c>
      <c r="G11" s="173" t="s">
        <v>325</v>
      </c>
      <c r="H11" s="169" t="s">
        <v>329</v>
      </c>
      <c r="I11" s="80" t="s">
        <v>394</v>
      </c>
      <c r="J11" s="91" t="s">
        <v>395</v>
      </c>
      <c r="K11" s="91"/>
      <c r="L11" s="94"/>
    </row>
    <row r="12" spans="1:12" s="2" customFormat="1" ht="30" customHeight="1">
      <c r="A12" s="228"/>
      <c r="B12" s="92"/>
      <c r="C12" s="93"/>
      <c r="D12" s="134"/>
      <c r="E12" s="52" t="s">
        <v>295</v>
      </c>
      <c r="F12" s="173" t="s">
        <v>322</v>
      </c>
      <c r="G12" s="173" t="s">
        <v>323</v>
      </c>
      <c r="H12" s="169" t="s">
        <v>324</v>
      </c>
      <c r="I12" s="80" t="s">
        <v>394</v>
      </c>
      <c r="J12" s="91" t="s">
        <v>395</v>
      </c>
      <c r="K12" s="91"/>
      <c r="L12" s="94"/>
    </row>
    <row r="13" spans="1:12" s="2" customFormat="1" ht="30" customHeight="1">
      <c r="A13" s="228"/>
      <c r="B13" s="92"/>
      <c r="C13" s="93"/>
      <c r="D13" s="134"/>
      <c r="E13" s="52"/>
      <c r="F13" s="52"/>
      <c r="G13" s="52"/>
      <c r="H13" s="80"/>
      <c r="I13" s="80"/>
      <c r="J13" s="91"/>
      <c r="K13" s="91"/>
      <c r="L13" s="94"/>
    </row>
    <row r="14" spans="1:12" s="2" customFormat="1" ht="30" customHeight="1">
      <c r="A14" s="228"/>
      <c r="B14" s="92"/>
      <c r="C14" s="93"/>
      <c r="D14" s="134"/>
      <c r="E14" s="52"/>
      <c r="F14" s="52"/>
      <c r="G14" s="52"/>
      <c r="H14" s="80"/>
      <c r="I14" s="80"/>
      <c r="J14" s="91"/>
      <c r="K14" s="91"/>
      <c r="L14" s="94"/>
    </row>
    <row r="15" spans="1:12" s="2" customFormat="1" ht="30" customHeight="1">
      <c r="A15" s="228"/>
      <c r="B15" s="92"/>
      <c r="C15" s="93"/>
      <c r="D15" s="52"/>
      <c r="E15" s="52"/>
      <c r="F15" s="52"/>
      <c r="G15" s="52"/>
      <c r="H15" s="79"/>
      <c r="I15" s="80"/>
      <c r="J15" s="91"/>
      <c r="K15" s="91"/>
      <c r="L15" s="135"/>
    </row>
    <row r="16" spans="1:12" ht="30" customHeight="1">
      <c r="A16" s="228"/>
      <c r="B16" s="92"/>
      <c r="C16" s="93"/>
      <c r="D16" s="134"/>
      <c r="E16" s="52"/>
      <c r="F16" s="52"/>
      <c r="G16" s="52"/>
      <c r="H16" s="80"/>
      <c r="I16" s="80"/>
      <c r="J16" s="91"/>
      <c r="K16" s="91"/>
      <c r="L16" s="94"/>
    </row>
    <row r="17" spans="1:12" ht="30" customHeight="1">
      <c r="A17" s="228"/>
      <c r="B17" s="92"/>
      <c r="C17" s="93"/>
      <c r="D17" s="134"/>
      <c r="E17" s="52"/>
      <c r="F17" s="52"/>
      <c r="G17" s="52"/>
      <c r="H17" s="80"/>
      <c r="I17" s="80"/>
      <c r="J17" s="91"/>
      <c r="K17" s="91"/>
      <c r="L17" s="94"/>
    </row>
    <row r="18" spans="1:12" ht="30" customHeight="1">
      <c r="A18" s="228"/>
      <c r="B18" s="92"/>
      <c r="C18" s="93"/>
      <c r="D18" s="134"/>
      <c r="E18" s="52"/>
      <c r="F18" s="52"/>
      <c r="G18" s="52"/>
      <c r="H18" s="80"/>
      <c r="I18" s="80"/>
      <c r="J18" s="91"/>
      <c r="K18" s="91"/>
      <c r="L18" s="94"/>
    </row>
    <row r="19" spans="1:12" ht="30" customHeight="1">
      <c r="A19" s="228"/>
      <c r="B19" s="92"/>
      <c r="C19" s="93"/>
      <c r="D19" s="52"/>
      <c r="E19" s="52"/>
      <c r="F19" s="52"/>
      <c r="G19" s="52"/>
      <c r="H19" s="80"/>
      <c r="I19" s="80"/>
      <c r="J19" s="91"/>
      <c r="K19" s="91"/>
      <c r="L19" s="94"/>
    </row>
    <row r="20" spans="1:12" ht="30" customHeight="1">
      <c r="A20" s="228"/>
      <c r="B20" s="92"/>
      <c r="C20" s="93"/>
      <c r="D20" s="134"/>
      <c r="E20" s="52"/>
      <c r="F20" s="52"/>
      <c r="G20" s="52"/>
      <c r="H20" s="80"/>
      <c r="I20" s="80"/>
      <c r="J20" s="91"/>
      <c r="K20" s="91"/>
      <c r="L20" s="94"/>
    </row>
    <row r="21" spans="1:12" ht="30" customHeight="1">
      <c r="A21" s="228"/>
      <c r="B21" s="92"/>
      <c r="C21" s="93"/>
      <c r="D21" s="134"/>
      <c r="E21" s="52"/>
      <c r="F21" s="52"/>
      <c r="G21" s="52"/>
      <c r="H21" s="80"/>
      <c r="I21" s="80"/>
      <c r="J21" s="91"/>
      <c r="K21" s="91"/>
      <c r="L21" s="136"/>
    </row>
    <row r="22" spans="1:12" ht="30" customHeight="1">
      <c r="A22" s="228"/>
      <c r="B22" s="92"/>
      <c r="C22" s="93"/>
      <c r="D22" s="134"/>
      <c r="E22" s="52"/>
      <c r="F22" s="52"/>
      <c r="G22" s="52"/>
      <c r="H22" s="80"/>
      <c r="I22" s="80"/>
      <c r="J22" s="91"/>
      <c r="K22" s="91"/>
      <c r="L22" s="94"/>
    </row>
    <row r="23" spans="1:12" ht="30" customHeight="1">
      <c r="A23" s="228"/>
      <c r="B23" s="92"/>
      <c r="C23" s="93"/>
      <c r="D23" s="134"/>
      <c r="E23" s="52"/>
      <c r="F23" s="52"/>
      <c r="G23" s="52"/>
      <c r="H23" s="80"/>
      <c r="I23" s="80"/>
      <c r="J23" s="91"/>
      <c r="K23" s="91"/>
      <c r="L23" s="94"/>
    </row>
    <row r="24" spans="1:12" ht="30" customHeight="1">
      <c r="A24" s="228"/>
      <c r="B24" s="92"/>
      <c r="C24" s="93"/>
      <c r="D24" s="134"/>
      <c r="E24" s="52"/>
      <c r="F24" s="52"/>
      <c r="G24" s="52"/>
      <c r="H24" s="80"/>
      <c r="I24" s="80"/>
      <c r="J24" s="91"/>
      <c r="K24" s="91"/>
      <c r="L24" s="94"/>
    </row>
    <row r="25" spans="1:12" ht="30" customHeight="1">
      <c r="A25" s="228"/>
      <c r="B25" s="92"/>
      <c r="C25" s="93"/>
      <c r="D25" s="134"/>
      <c r="E25" s="52"/>
      <c r="F25" s="52"/>
      <c r="G25" s="52"/>
      <c r="H25" s="80"/>
      <c r="I25" s="80"/>
      <c r="J25" s="91"/>
      <c r="K25" s="91"/>
      <c r="L25" s="94"/>
    </row>
    <row r="26" spans="1:12" ht="30" customHeight="1">
      <c r="A26" s="228"/>
      <c r="B26" s="92"/>
      <c r="C26" s="93"/>
      <c r="D26" s="134"/>
      <c r="E26" s="52"/>
      <c r="F26" s="52"/>
      <c r="G26" s="52"/>
      <c r="H26" s="80"/>
      <c r="I26" s="80"/>
      <c r="J26" s="91"/>
      <c r="K26" s="91"/>
      <c r="L26" s="94"/>
    </row>
    <row r="27" spans="1:12" ht="30" customHeight="1">
      <c r="A27" s="228"/>
      <c r="B27" s="92"/>
      <c r="C27" s="93"/>
      <c r="D27" s="134"/>
      <c r="E27" s="52"/>
      <c r="F27" s="52"/>
      <c r="G27" s="52"/>
      <c r="H27" s="80"/>
      <c r="I27" s="80"/>
      <c r="J27" s="91"/>
      <c r="K27" s="91"/>
      <c r="L27" s="94"/>
    </row>
    <row r="28" spans="1:12" ht="30" customHeight="1">
      <c r="A28" s="228"/>
      <c r="B28" s="92"/>
      <c r="C28" s="93"/>
      <c r="D28" s="134"/>
      <c r="E28" s="52"/>
      <c r="F28" s="52"/>
      <c r="G28" s="52"/>
      <c r="H28" s="80"/>
      <c r="I28" s="80"/>
      <c r="J28" s="91"/>
      <c r="K28" s="91"/>
      <c r="L28" s="94"/>
    </row>
    <row r="29" spans="1:12" ht="30" customHeight="1">
      <c r="A29" s="228"/>
      <c r="B29" s="92"/>
      <c r="C29" s="93"/>
      <c r="D29" s="134"/>
      <c r="E29" s="52"/>
      <c r="F29" s="52"/>
      <c r="G29" s="52"/>
      <c r="H29" s="80"/>
      <c r="I29" s="80"/>
      <c r="J29" s="91"/>
      <c r="K29" s="91"/>
      <c r="L29" s="94"/>
    </row>
    <row r="30" spans="1:12" ht="30" customHeight="1">
      <c r="A30" s="228"/>
      <c r="B30" s="92"/>
      <c r="C30" s="93"/>
      <c r="D30" s="134"/>
      <c r="E30" s="52"/>
      <c r="F30" s="52"/>
      <c r="G30" s="52"/>
      <c r="H30" s="80"/>
      <c r="I30" s="80"/>
      <c r="J30" s="91"/>
      <c r="K30" s="91"/>
      <c r="L30" s="94"/>
    </row>
    <row r="31" spans="1:12" ht="30" customHeight="1">
      <c r="A31" s="228"/>
      <c r="B31" s="92"/>
      <c r="C31" s="93"/>
      <c r="D31" s="134"/>
      <c r="E31" s="52"/>
      <c r="F31" s="52"/>
      <c r="G31" s="52"/>
      <c r="H31" s="80"/>
      <c r="I31" s="80"/>
      <c r="J31" s="91"/>
      <c r="K31" s="91"/>
      <c r="L31" s="94"/>
    </row>
    <row r="32" spans="1:12" ht="30" customHeight="1">
      <c r="A32" s="228"/>
      <c r="B32" s="92"/>
      <c r="C32" s="93"/>
      <c r="D32" s="134"/>
      <c r="E32" s="52"/>
      <c r="F32" s="52"/>
      <c r="G32" s="52"/>
      <c r="H32" s="80"/>
      <c r="I32" s="80"/>
      <c r="J32" s="91"/>
      <c r="K32" s="91"/>
      <c r="L32" s="94"/>
    </row>
    <row r="33" spans="1:12" ht="30" customHeight="1">
      <c r="A33" s="228"/>
      <c r="B33" s="92"/>
      <c r="C33" s="93"/>
      <c r="D33" s="134"/>
      <c r="E33" s="52"/>
      <c r="F33" s="52"/>
      <c r="G33" s="52"/>
      <c r="H33" s="80"/>
      <c r="I33" s="80"/>
      <c r="J33" s="91"/>
      <c r="K33" s="91"/>
      <c r="L33" s="94"/>
    </row>
    <row r="34" spans="1:12" ht="30" customHeight="1">
      <c r="A34" s="228"/>
      <c r="B34" s="92"/>
      <c r="C34" s="93"/>
      <c r="D34" s="134"/>
      <c r="E34" s="52"/>
      <c r="F34" s="52"/>
      <c r="G34" s="52"/>
      <c r="H34" s="80"/>
      <c r="I34" s="80"/>
      <c r="J34" s="91"/>
      <c r="K34" s="91"/>
      <c r="L34" s="94"/>
    </row>
    <row r="35" spans="1:12" ht="30" customHeight="1">
      <c r="A35" s="228"/>
      <c r="B35" s="92"/>
      <c r="C35" s="93"/>
      <c r="D35" s="52"/>
      <c r="E35" s="52"/>
      <c r="F35" s="52"/>
      <c r="G35" s="52"/>
      <c r="H35" s="80"/>
      <c r="I35" s="80"/>
      <c r="J35" s="91"/>
      <c r="K35" s="91"/>
      <c r="L35" s="94"/>
    </row>
    <row r="36" spans="1:12" ht="30" customHeight="1">
      <c r="A36" s="228"/>
      <c r="B36" s="92"/>
      <c r="C36" s="93"/>
      <c r="D36" s="134"/>
      <c r="E36" s="52"/>
      <c r="F36" s="52"/>
      <c r="G36" s="52"/>
      <c r="H36" s="80"/>
      <c r="I36" s="80"/>
      <c r="J36" s="91"/>
      <c r="K36" s="91"/>
      <c r="L36" s="94"/>
    </row>
    <row r="37" spans="1:12" ht="30" customHeight="1">
      <c r="A37" s="228"/>
      <c r="B37" s="92"/>
      <c r="C37" s="93"/>
      <c r="D37" s="134"/>
      <c r="E37" s="137"/>
      <c r="F37" s="137"/>
      <c r="G37" s="137"/>
      <c r="H37" s="80"/>
      <c r="I37" s="80"/>
      <c r="J37" s="91"/>
      <c r="K37" s="91"/>
      <c r="L37" s="94"/>
    </row>
    <row r="38" spans="1:12" ht="30" customHeight="1" thickBot="1">
      <c r="A38" s="229"/>
      <c r="B38" s="138"/>
      <c r="C38" s="139"/>
      <c r="D38" s="141"/>
      <c r="E38" s="142"/>
      <c r="F38" s="142"/>
      <c r="G38" s="142"/>
      <c r="H38" s="132"/>
      <c r="I38" s="132"/>
      <c r="J38" s="133"/>
      <c r="K38" s="133"/>
      <c r="L38" s="140"/>
    </row>
  </sheetData>
  <mergeCells count="1">
    <mergeCell ref="A3:A38"/>
  </mergeCells>
  <phoneticPr fontId="3" type="noConversion"/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"/>
  <sheetViews>
    <sheetView workbookViewId="0">
      <selection activeCell="K5" sqref="K5"/>
    </sheetView>
  </sheetViews>
  <sheetFormatPr defaultRowHeight="13.5"/>
  <cols>
    <col min="1" max="1" width="11.625" style="1" bestFit="1" customWidth="1"/>
    <col min="2" max="3" width="14.625" style="1" bestFit="1" customWidth="1"/>
    <col min="4" max="4" width="8" style="1" bestFit="1" customWidth="1"/>
    <col min="5" max="5" width="44" style="1" customWidth="1"/>
    <col min="6" max="6" width="41.75" style="1" customWidth="1"/>
    <col min="7" max="7" width="9.875" style="1" bestFit="1" customWidth="1"/>
    <col min="8" max="8" width="10.625" style="1" customWidth="1"/>
    <col min="9" max="11" width="9" style="42"/>
    <col min="12" max="14" width="9" style="1"/>
    <col min="15" max="15" width="46.125" style="1" bestFit="1" customWidth="1"/>
    <col min="16" max="16" width="9" style="1"/>
    <col min="17" max="17" width="38" style="1" bestFit="1" customWidth="1"/>
    <col min="18" max="16384" width="9" style="1"/>
  </cols>
  <sheetData>
    <row r="1" spans="1:17" ht="16.5" customHeight="1">
      <c r="A1" s="6" t="s">
        <v>5</v>
      </c>
      <c r="B1" s="234" t="s">
        <v>8</v>
      </c>
      <c r="C1" s="234"/>
      <c r="D1" s="234"/>
      <c r="E1" s="5"/>
      <c r="F1" s="5"/>
      <c r="G1" s="82" t="s">
        <v>54</v>
      </c>
      <c r="H1" s="82" t="s">
        <v>55</v>
      </c>
      <c r="I1" s="82" t="s">
        <v>56</v>
      </c>
      <c r="J1" s="82" t="s">
        <v>57</v>
      </c>
      <c r="N1" s="1">
        <f>SUM(N7:N17)</f>
        <v>10</v>
      </c>
    </row>
    <row r="2" spans="1:17" ht="16.5" customHeight="1">
      <c r="A2" s="6" t="s">
        <v>6</v>
      </c>
      <c r="B2" s="234" t="s">
        <v>43</v>
      </c>
      <c r="C2" s="234"/>
      <c r="D2" s="234"/>
      <c r="E2" s="5"/>
      <c r="F2" s="5"/>
      <c r="G2" s="36" t="s">
        <v>52</v>
      </c>
      <c r="H2" s="36">
        <f>COUNTIF($D$7:$D$17, "오류")</f>
        <v>9</v>
      </c>
      <c r="I2" s="36">
        <f>COUNTIFS($D$7:$D$17, "=오류", $K$7:$K$17, "O")</f>
        <v>5</v>
      </c>
      <c r="J2" s="36">
        <f>H2-I2</f>
        <v>4</v>
      </c>
    </row>
    <row r="3" spans="1:17" ht="16.5" customHeight="1">
      <c r="A3" s="6" t="s">
        <v>7</v>
      </c>
      <c r="B3" s="234" t="s">
        <v>10</v>
      </c>
      <c r="C3" s="234"/>
      <c r="D3" s="234"/>
      <c r="E3" s="5"/>
      <c r="F3" s="5"/>
      <c r="G3" s="36" t="s">
        <v>53</v>
      </c>
      <c r="H3" s="36">
        <f>COUNTIF($D$7:$D$17, "개선")</f>
        <v>2</v>
      </c>
      <c r="I3" s="36">
        <f>COUNTIFS($D$7:$D$17, "=개선", $K$7:$K$17, "O")</f>
        <v>0</v>
      </c>
      <c r="J3" s="36">
        <f>H3-I3</f>
        <v>2</v>
      </c>
    </row>
    <row r="4" spans="1:17" ht="17.25" customHeight="1">
      <c r="G4" s="36" t="s">
        <v>60</v>
      </c>
      <c r="H4" s="36">
        <f>SUM(H2:H3)</f>
        <v>11</v>
      </c>
      <c r="I4" s="36">
        <f>SUM(I2:I3)</f>
        <v>5</v>
      </c>
      <c r="J4" s="36">
        <f>SUM(J2:J3)</f>
        <v>6</v>
      </c>
    </row>
    <row r="5" spans="1:17" ht="17.25" customHeight="1" thickBot="1">
      <c r="K5" s="50"/>
    </row>
    <row r="6" spans="1:17" s="2" customFormat="1" ht="27">
      <c r="A6" s="38" t="s">
        <v>0</v>
      </c>
      <c r="B6" s="38" t="s">
        <v>1</v>
      </c>
      <c r="C6" s="38" t="s">
        <v>15</v>
      </c>
      <c r="D6" s="39" t="s">
        <v>4</v>
      </c>
      <c r="E6" s="38" t="s">
        <v>61</v>
      </c>
      <c r="F6" s="38" t="s">
        <v>9</v>
      </c>
      <c r="G6" s="38" t="s">
        <v>2</v>
      </c>
      <c r="H6" s="38" t="s">
        <v>50</v>
      </c>
      <c r="I6" s="38" t="s">
        <v>51</v>
      </c>
      <c r="J6" s="39" t="s">
        <v>58</v>
      </c>
      <c r="K6" s="39" t="s">
        <v>59</v>
      </c>
      <c r="L6" s="54" t="s">
        <v>79</v>
      </c>
      <c r="M6" s="56" t="s">
        <v>103</v>
      </c>
      <c r="N6" s="57" t="s">
        <v>108</v>
      </c>
      <c r="O6" s="57" t="s">
        <v>104</v>
      </c>
      <c r="P6" s="57" t="s">
        <v>106</v>
      </c>
      <c r="Q6" s="58" t="s">
        <v>105</v>
      </c>
    </row>
    <row r="7" spans="1:17" s="26" customFormat="1" ht="45.75" customHeight="1">
      <c r="A7" s="235" t="s">
        <v>33</v>
      </c>
      <c r="B7" s="237" t="s">
        <v>34</v>
      </c>
      <c r="C7" s="237" t="s">
        <v>26</v>
      </c>
      <c r="D7" s="84" t="s">
        <v>21</v>
      </c>
      <c r="E7" s="3" t="s">
        <v>35</v>
      </c>
      <c r="F7" s="23" t="s">
        <v>37</v>
      </c>
      <c r="G7" s="79" t="s">
        <v>115</v>
      </c>
      <c r="H7" s="81"/>
      <c r="I7" s="34"/>
      <c r="J7" s="33"/>
      <c r="K7" s="33"/>
      <c r="L7" s="55"/>
      <c r="M7" s="59" t="s">
        <v>107</v>
      </c>
      <c r="N7" s="84">
        <v>3</v>
      </c>
      <c r="O7" s="23"/>
      <c r="P7" s="23"/>
      <c r="Q7" s="78" t="s">
        <v>114</v>
      </c>
    </row>
    <row r="8" spans="1:17" s="26" customFormat="1" ht="45.75" customHeight="1">
      <c r="A8" s="235"/>
      <c r="B8" s="238"/>
      <c r="C8" s="238"/>
      <c r="D8" s="84" t="s">
        <v>12</v>
      </c>
      <c r="E8" s="3" t="s">
        <v>101</v>
      </c>
      <c r="F8" s="23" t="s">
        <v>102</v>
      </c>
      <c r="G8" s="80">
        <v>45219</v>
      </c>
      <c r="H8" s="80">
        <v>45219</v>
      </c>
      <c r="I8" s="34" t="s">
        <v>48</v>
      </c>
      <c r="J8" s="33" t="s">
        <v>48</v>
      </c>
      <c r="K8" s="33" t="s">
        <v>48</v>
      </c>
      <c r="L8" s="55"/>
      <c r="M8" s="59" t="s">
        <v>107</v>
      </c>
      <c r="N8" s="84">
        <v>2</v>
      </c>
      <c r="O8" s="23"/>
      <c r="P8" s="23"/>
      <c r="Q8" s="78" t="s">
        <v>114</v>
      </c>
    </row>
    <row r="9" spans="1:17" s="26" customFormat="1" ht="129" customHeight="1">
      <c r="A9" s="235"/>
      <c r="B9" s="239"/>
      <c r="C9" s="239"/>
      <c r="D9" s="53" t="s">
        <v>21</v>
      </c>
      <c r="E9" s="3" t="s">
        <v>99</v>
      </c>
      <c r="F9" s="24" t="s">
        <v>100</v>
      </c>
      <c r="G9" s="79">
        <v>2023.1031</v>
      </c>
      <c r="H9" s="81"/>
      <c r="I9" s="34"/>
      <c r="J9" s="33"/>
      <c r="K9" s="33"/>
      <c r="L9" s="55"/>
      <c r="M9" s="59" t="s">
        <v>107</v>
      </c>
      <c r="N9" s="84">
        <v>5</v>
      </c>
      <c r="O9" s="4" t="s">
        <v>112</v>
      </c>
      <c r="P9" s="23"/>
      <c r="Q9" s="60" t="s">
        <v>111</v>
      </c>
    </row>
    <row r="10" spans="1:17" s="26" customFormat="1" ht="40.5">
      <c r="A10" s="236"/>
      <c r="B10" s="236" t="s">
        <v>22</v>
      </c>
      <c r="C10" s="236" t="s">
        <v>27</v>
      </c>
      <c r="D10" s="84" t="s">
        <v>3</v>
      </c>
      <c r="E10" s="28" t="s">
        <v>25</v>
      </c>
      <c r="F10" s="24" t="s">
        <v>98</v>
      </c>
      <c r="G10" s="32" t="s">
        <v>49</v>
      </c>
      <c r="H10" s="51"/>
      <c r="I10" s="34"/>
      <c r="J10" s="33"/>
      <c r="K10" s="33"/>
      <c r="L10" s="55"/>
      <c r="M10" s="59" t="s">
        <v>107</v>
      </c>
      <c r="N10" s="84"/>
      <c r="O10" s="4" t="s">
        <v>110</v>
      </c>
      <c r="P10" s="23"/>
      <c r="Q10" s="60" t="s">
        <v>113</v>
      </c>
    </row>
    <row r="11" spans="1:17" s="26" customFormat="1" ht="40.5">
      <c r="A11" s="236"/>
      <c r="B11" s="236"/>
      <c r="C11" s="236"/>
      <c r="D11" s="84" t="s">
        <v>3</v>
      </c>
      <c r="E11" s="28" t="s">
        <v>23</v>
      </c>
      <c r="F11" s="24" t="s">
        <v>98</v>
      </c>
      <c r="G11" s="32" t="s">
        <v>49</v>
      </c>
      <c r="H11" s="51"/>
      <c r="I11" s="34"/>
      <c r="J11" s="33"/>
      <c r="K11" s="33"/>
      <c r="L11" s="55"/>
      <c r="M11" s="59" t="s">
        <v>107</v>
      </c>
      <c r="N11" s="84"/>
      <c r="O11" s="4" t="s">
        <v>110</v>
      </c>
      <c r="P11" s="23"/>
      <c r="Q11" s="60" t="s">
        <v>113</v>
      </c>
    </row>
    <row r="12" spans="1:17" s="26" customFormat="1" ht="40.5">
      <c r="A12" s="236"/>
      <c r="B12" s="236"/>
      <c r="C12" s="236"/>
      <c r="D12" s="84" t="s">
        <v>3</v>
      </c>
      <c r="E12" s="28" t="s">
        <v>24</v>
      </c>
      <c r="F12" s="24" t="s">
        <v>98</v>
      </c>
      <c r="G12" s="32" t="s">
        <v>49</v>
      </c>
      <c r="H12" s="51"/>
      <c r="I12" s="34"/>
      <c r="J12" s="33"/>
      <c r="K12" s="33"/>
      <c r="L12" s="55"/>
      <c r="M12" s="59" t="s">
        <v>107</v>
      </c>
      <c r="N12" s="84"/>
      <c r="O12" s="4" t="s">
        <v>110</v>
      </c>
      <c r="P12" s="23"/>
      <c r="Q12" s="60" t="s">
        <v>113</v>
      </c>
    </row>
    <row r="13" spans="1:17" s="26" customFormat="1" ht="27">
      <c r="A13" s="232" t="s">
        <v>28</v>
      </c>
      <c r="B13" s="233" t="s">
        <v>36</v>
      </c>
      <c r="C13" s="233" t="s">
        <v>29</v>
      </c>
      <c r="D13" s="85" t="s">
        <v>3</v>
      </c>
      <c r="E13" s="62" t="s">
        <v>38</v>
      </c>
      <c r="F13" s="63" t="s">
        <v>65</v>
      </c>
      <c r="G13" s="64" t="s">
        <v>64</v>
      </c>
      <c r="H13" s="64" t="s">
        <v>64</v>
      </c>
      <c r="I13" s="65"/>
      <c r="J13" s="85"/>
      <c r="K13" s="85" t="s">
        <v>48</v>
      </c>
      <c r="L13" s="66"/>
      <c r="M13" s="67"/>
      <c r="N13" s="68"/>
      <c r="O13" s="68"/>
      <c r="P13" s="68"/>
      <c r="Q13" s="69"/>
    </row>
    <row r="14" spans="1:17" s="26" customFormat="1" ht="54">
      <c r="A14" s="233"/>
      <c r="B14" s="233"/>
      <c r="C14" s="233"/>
      <c r="D14" s="85" t="s">
        <v>3</v>
      </c>
      <c r="E14" s="62" t="s">
        <v>39</v>
      </c>
      <c r="F14" s="63" t="s">
        <v>62</v>
      </c>
      <c r="G14" s="70">
        <v>45145</v>
      </c>
      <c r="H14" s="70">
        <v>45145</v>
      </c>
      <c r="I14" s="65" t="s">
        <v>48</v>
      </c>
      <c r="J14" s="85" t="s">
        <v>48</v>
      </c>
      <c r="K14" s="85" t="s">
        <v>48</v>
      </c>
      <c r="L14" s="66"/>
      <c r="M14" s="67"/>
      <c r="N14" s="68"/>
      <c r="O14" s="68"/>
      <c r="P14" s="68"/>
      <c r="Q14" s="69"/>
    </row>
    <row r="15" spans="1:17" s="26" customFormat="1" ht="27">
      <c r="A15" s="233"/>
      <c r="B15" s="233"/>
      <c r="C15" s="233" t="s">
        <v>30</v>
      </c>
      <c r="D15" s="85" t="s">
        <v>3</v>
      </c>
      <c r="E15" s="62" t="s">
        <v>40</v>
      </c>
      <c r="F15" s="63" t="s">
        <v>65</v>
      </c>
      <c r="G15" s="71" t="s">
        <v>64</v>
      </c>
      <c r="H15" s="64" t="s">
        <v>64</v>
      </c>
      <c r="I15" s="85"/>
      <c r="J15" s="85"/>
      <c r="K15" s="85" t="s">
        <v>48</v>
      </c>
      <c r="L15" s="66"/>
      <c r="M15" s="67"/>
      <c r="N15" s="68"/>
      <c r="O15" s="68"/>
      <c r="P15" s="68"/>
      <c r="Q15" s="69"/>
    </row>
    <row r="16" spans="1:17" s="26" customFormat="1" ht="81">
      <c r="A16" s="233"/>
      <c r="B16" s="233"/>
      <c r="C16" s="233"/>
      <c r="D16" s="85" t="s">
        <v>3</v>
      </c>
      <c r="E16" s="62" t="s">
        <v>41</v>
      </c>
      <c r="F16" s="63" t="s">
        <v>62</v>
      </c>
      <c r="G16" s="72">
        <v>45145</v>
      </c>
      <c r="H16" s="70">
        <v>45145</v>
      </c>
      <c r="I16" s="65" t="s">
        <v>48</v>
      </c>
      <c r="J16" s="85" t="s">
        <v>48</v>
      </c>
      <c r="K16" s="85" t="s">
        <v>48</v>
      </c>
      <c r="L16" s="66"/>
      <c r="M16" s="67"/>
      <c r="N16" s="68"/>
      <c r="O16" s="68"/>
      <c r="P16" s="68"/>
      <c r="Q16" s="69"/>
    </row>
    <row r="17" spans="1:17" s="26" customFormat="1" ht="14.25" thickBot="1">
      <c r="A17" s="233"/>
      <c r="B17" s="85" t="s">
        <v>31</v>
      </c>
      <c r="C17" s="85" t="s">
        <v>32</v>
      </c>
      <c r="D17" s="85" t="s">
        <v>3</v>
      </c>
      <c r="E17" s="73" t="s">
        <v>42</v>
      </c>
      <c r="F17" s="68" t="s">
        <v>63</v>
      </c>
      <c r="G17" s="74" t="s">
        <v>49</v>
      </c>
      <c r="H17" s="68"/>
      <c r="I17" s="85"/>
      <c r="J17" s="85"/>
      <c r="K17" s="85"/>
      <c r="L17" s="66"/>
      <c r="M17" s="75"/>
      <c r="N17" s="76"/>
      <c r="O17" s="76"/>
      <c r="P17" s="76"/>
      <c r="Q17" s="77"/>
    </row>
    <row r="19" spans="1:17" ht="27.75" customHeight="1"/>
  </sheetData>
  <mergeCells count="12">
    <mergeCell ref="A13:A17"/>
    <mergeCell ref="B13:B16"/>
    <mergeCell ref="C13:C14"/>
    <mergeCell ref="C15:C16"/>
    <mergeCell ref="B1:D1"/>
    <mergeCell ref="B2:D2"/>
    <mergeCell ref="B3:D3"/>
    <mergeCell ref="A7:A12"/>
    <mergeCell ref="B7:B9"/>
    <mergeCell ref="C7:C9"/>
    <mergeCell ref="B10:B12"/>
    <mergeCell ref="C10:C12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42"/>
  <sheetViews>
    <sheetView workbookViewId="0">
      <selection activeCell="C8" sqref="C8"/>
    </sheetView>
  </sheetViews>
  <sheetFormatPr defaultRowHeight="16.5"/>
  <cols>
    <col min="1" max="1" width="23.125" style="29" customWidth="1"/>
    <col min="2" max="2" width="48.5" style="29" customWidth="1"/>
    <col min="3" max="3" width="56.25" style="29" customWidth="1"/>
    <col min="4" max="4" width="19.875" style="29" customWidth="1"/>
    <col min="5" max="5" width="76.125" style="29" customWidth="1"/>
    <col min="6" max="16384" width="9" style="29"/>
  </cols>
  <sheetData>
    <row r="2" spans="1:5" ht="26.25">
      <c r="A2" s="102" t="s">
        <v>399</v>
      </c>
    </row>
    <row r="3" spans="1:5" ht="17.25" thickBot="1">
      <c r="D3" s="103" t="str">
        <f>"작성일자 : "&amp;'0. 표지'!AJ31</f>
        <v>작성일자 : 2024년 02월 16일</v>
      </c>
    </row>
    <row r="4" spans="1:5" ht="17.25" thickTop="1">
      <c r="A4" s="202" t="s">
        <v>150</v>
      </c>
      <c r="B4" s="104" t="s">
        <v>151</v>
      </c>
      <c r="C4" s="104" t="s">
        <v>152</v>
      </c>
      <c r="D4" s="204" t="s">
        <v>153</v>
      </c>
    </row>
    <row r="5" spans="1:5" ht="17.25" thickBot="1">
      <c r="A5" s="203"/>
      <c r="B5" s="105" t="s">
        <v>406</v>
      </c>
      <c r="C5" s="105" t="s">
        <v>407</v>
      </c>
      <c r="D5" s="205"/>
    </row>
    <row r="6" spans="1:5" ht="50.25" thickTop="1">
      <c r="A6" s="206" t="s">
        <v>154</v>
      </c>
      <c r="B6" s="106" t="s">
        <v>409</v>
      </c>
      <c r="C6" s="194" t="s">
        <v>155</v>
      </c>
      <c r="D6" s="107" t="s">
        <v>156</v>
      </c>
      <c r="E6" s="195"/>
    </row>
    <row r="7" spans="1:5">
      <c r="A7" s="207"/>
      <c r="B7" s="108" t="s">
        <v>157</v>
      </c>
      <c r="C7" s="108" t="s">
        <v>157</v>
      </c>
      <c r="D7" s="109"/>
    </row>
    <row r="8" spans="1:5" ht="148.5">
      <c r="A8" s="207"/>
      <c r="B8" s="110" t="s">
        <v>412</v>
      </c>
      <c r="C8" s="113" t="s">
        <v>411</v>
      </c>
      <c r="D8" s="109"/>
      <c r="E8" s="195"/>
    </row>
    <row r="9" spans="1:5">
      <c r="A9" s="207"/>
      <c r="B9" s="110"/>
      <c r="C9" s="110"/>
      <c r="D9" s="109"/>
    </row>
    <row r="10" spans="1:5">
      <c r="A10" s="207"/>
      <c r="B10" s="110"/>
      <c r="C10" s="111"/>
      <c r="D10" s="109"/>
    </row>
    <row r="11" spans="1:5">
      <c r="A11" s="207"/>
      <c r="B11" s="112"/>
      <c r="C11" s="113"/>
      <c r="D11" s="109"/>
    </row>
    <row r="12" spans="1:5" ht="27">
      <c r="A12" s="207"/>
      <c r="B12" s="108" t="s">
        <v>158</v>
      </c>
      <c r="C12" s="108" t="s">
        <v>403</v>
      </c>
      <c r="D12" s="109"/>
    </row>
    <row r="13" spans="1:5" ht="27">
      <c r="A13" s="207"/>
      <c r="B13" s="110" t="s">
        <v>413</v>
      </c>
      <c r="C13" s="126"/>
      <c r="D13" s="109"/>
    </row>
    <row r="14" spans="1:5">
      <c r="A14" s="207"/>
      <c r="C14" s="110"/>
      <c r="D14" s="109"/>
    </row>
    <row r="15" spans="1:5">
      <c r="A15" s="207"/>
      <c r="B15" s="114"/>
      <c r="C15" s="110"/>
      <c r="D15" s="109"/>
    </row>
    <row r="16" spans="1:5">
      <c r="A16" s="207"/>
      <c r="B16" s="114"/>
      <c r="C16" s="110"/>
      <c r="D16" s="109"/>
    </row>
    <row r="17" spans="1:4" ht="40.5">
      <c r="A17" s="207"/>
      <c r="B17" s="108" t="s">
        <v>339</v>
      </c>
      <c r="C17" s="108" t="s">
        <v>345</v>
      </c>
      <c r="D17" s="109"/>
    </row>
    <row r="18" spans="1:4" ht="27">
      <c r="A18" s="207"/>
      <c r="B18" s="110" t="s">
        <v>167</v>
      </c>
      <c r="C18" s="110"/>
      <c r="D18" s="109"/>
    </row>
    <row r="19" spans="1:4">
      <c r="A19" s="207"/>
      <c r="B19" s="111"/>
      <c r="C19" s="111"/>
      <c r="D19" s="109"/>
    </row>
    <row r="20" spans="1:4">
      <c r="A20" s="207"/>
      <c r="B20" s="111"/>
      <c r="C20" s="111"/>
      <c r="D20" s="109"/>
    </row>
    <row r="21" spans="1:4">
      <c r="A21" s="207"/>
      <c r="B21" s="108"/>
      <c r="C21" s="108"/>
      <c r="D21" s="109"/>
    </row>
    <row r="22" spans="1:4">
      <c r="A22" s="207"/>
      <c r="B22" s="108" t="s">
        <v>159</v>
      </c>
      <c r="C22" s="108" t="s">
        <v>159</v>
      </c>
      <c r="D22" s="109"/>
    </row>
    <row r="23" spans="1:4" ht="27">
      <c r="A23" s="207"/>
      <c r="B23" s="110" t="s">
        <v>396</v>
      </c>
      <c r="C23" s="111" t="s">
        <v>168</v>
      </c>
      <c r="D23" s="109"/>
    </row>
    <row r="24" spans="1:4">
      <c r="A24" s="207"/>
      <c r="B24" s="111"/>
      <c r="C24" s="111"/>
      <c r="D24" s="109"/>
    </row>
    <row r="25" spans="1:4">
      <c r="A25" s="207"/>
      <c r="B25" s="111"/>
      <c r="C25" s="111"/>
      <c r="D25" s="109"/>
    </row>
    <row r="26" spans="1:4" ht="40.5">
      <c r="A26" s="207"/>
      <c r="B26" s="111" t="s">
        <v>401</v>
      </c>
      <c r="C26" s="111" t="s">
        <v>404</v>
      </c>
      <c r="D26" s="109"/>
    </row>
    <row r="27" spans="1:4" ht="27">
      <c r="A27" s="207"/>
      <c r="B27" s="110"/>
      <c r="C27" s="126" t="s">
        <v>167</v>
      </c>
      <c r="D27" s="109"/>
    </row>
    <row r="28" spans="1:4" ht="27">
      <c r="A28" s="207"/>
      <c r="B28" s="110" t="s">
        <v>167</v>
      </c>
      <c r="C28" s="110"/>
      <c r="D28" s="109"/>
    </row>
    <row r="29" spans="1:4">
      <c r="A29" s="207"/>
      <c r="B29" s="111"/>
      <c r="C29" s="111"/>
      <c r="D29" s="109"/>
    </row>
    <row r="30" spans="1:4">
      <c r="A30" s="207"/>
      <c r="B30" s="111"/>
      <c r="C30" s="111"/>
      <c r="D30" s="109"/>
    </row>
    <row r="31" spans="1:4">
      <c r="A31" s="207"/>
      <c r="B31" s="106" t="s">
        <v>160</v>
      </c>
      <c r="C31" s="106" t="s">
        <v>160</v>
      </c>
      <c r="D31" s="109"/>
    </row>
    <row r="32" spans="1:4">
      <c r="A32" s="207"/>
      <c r="B32" s="111" t="s">
        <v>342</v>
      </c>
      <c r="C32" s="111" t="s">
        <v>342</v>
      </c>
      <c r="D32" s="109"/>
    </row>
    <row r="33" spans="1:4">
      <c r="A33" s="207"/>
      <c r="B33" s="111"/>
      <c r="C33" s="111"/>
      <c r="D33" s="109"/>
    </row>
    <row r="34" spans="1:4">
      <c r="A34" s="207"/>
      <c r="B34" s="111"/>
      <c r="C34" s="111"/>
      <c r="D34" s="109"/>
    </row>
    <row r="35" spans="1:4">
      <c r="A35" s="207"/>
      <c r="B35" s="111"/>
      <c r="C35" s="111"/>
      <c r="D35" s="109"/>
    </row>
    <row r="36" spans="1:4">
      <c r="A36" s="207"/>
      <c r="B36" s="115"/>
      <c r="C36" s="116"/>
      <c r="D36" s="117"/>
    </row>
    <row r="37" spans="1:4">
      <c r="A37" s="208"/>
      <c r="B37" s="106" t="s">
        <v>397</v>
      </c>
      <c r="C37" s="106"/>
      <c r="D37" s="118" t="s">
        <v>156</v>
      </c>
    </row>
    <row r="38" spans="1:4" ht="27">
      <c r="A38" s="207"/>
      <c r="B38" s="119" t="s">
        <v>398</v>
      </c>
      <c r="C38" s="119"/>
      <c r="D38" s="109"/>
    </row>
    <row r="39" spans="1:4">
      <c r="A39" s="207"/>
      <c r="B39" s="111" t="s">
        <v>410</v>
      </c>
      <c r="C39" s="111"/>
      <c r="D39" s="109"/>
    </row>
    <row r="40" spans="1:4">
      <c r="A40" s="207"/>
      <c r="B40" s="120"/>
      <c r="C40" s="121"/>
      <c r="D40" s="109"/>
    </row>
    <row r="41" spans="1:4" ht="17.25" thickBot="1">
      <c r="A41" s="209"/>
      <c r="B41" s="122"/>
      <c r="C41" s="123"/>
      <c r="D41" s="124"/>
    </row>
    <row r="42" spans="1:4" ht="17.25" thickTop="1"/>
  </sheetData>
  <mergeCells count="4">
    <mergeCell ref="A4:A5"/>
    <mergeCell ref="D4:D5"/>
    <mergeCell ref="A6:A36"/>
    <mergeCell ref="A37:A41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  <pageSetUpPr fitToPage="1"/>
  </sheetPr>
  <dimension ref="A2:P40"/>
  <sheetViews>
    <sheetView tabSelected="1" zoomScale="84" zoomScaleNormal="84" zoomScaleSheetLayoutView="100" workbookViewId="0">
      <pane xSplit="2" ySplit="5" topLeftCell="C6" activePane="bottomRight" state="frozen"/>
      <selection activeCell="F15" sqref="F15"/>
      <selection pane="topRight" activeCell="F15" sqref="F15"/>
      <selection pane="bottomLeft" activeCell="F15" sqref="F15"/>
      <selection pane="bottomRight" activeCell="O28" sqref="O28"/>
    </sheetView>
  </sheetViews>
  <sheetFormatPr defaultRowHeight="16.5" outlineLevelRow="1"/>
  <cols>
    <col min="1" max="1" width="13.5" customWidth="1"/>
    <col min="2" max="2" width="15" style="29" hidden="1" customWidth="1"/>
    <col min="3" max="3" width="49.625" style="29" bestFit="1" customWidth="1"/>
    <col min="4" max="4" width="10.625" style="29" hidden="1" customWidth="1"/>
    <col min="5" max="7" width="10.625" customWidth="1"/>
    <col min="8" max="10" width="10.625" style="29" customWidth="1"/>
    <col min="11" max="11" width="10.625" customWidth="1"/>
    <col min="12" max="12" width="41.625" bestFit="1" customWidth="1"/>
    <col min="13" max="13" width="11.125" bestFit="1" customWidth="1"/>
  </cols>
  <sheetData>
    <row r="2" spans="1:16" ht="20.25">
      <c r="A2" s="46" t="s">
        <v>97</v>
      </c>
      <c r="B2" s="30"/>
      <c r="C2" s="30"/>
      <c r="D2" s="30"/>
    </row>
    <row r="3" spans="1:16" s="29" customFormat="1">
      <c r="L3" s="31">
        <f ca="1">TODAY()</f>
        <v>45337</v>
      </c>
      <c r="M3" s="31"/>
    </row>
    <row r="4" spans="1:16" ht="22.5" customHeight="1">
      <c r="A4" s="211" t="s">
        <v>19</v>
      </c>
      <c r="B4" s="211" t="s">
        <v>84</v>
      </c>
      <c r="C4" s="211" t="s">
        <v>85</v>
      </c>
      <c r="D4" s="215" t="s">
        <v>88</v>
      </c>
      <c r="E4" s="215"/>
      <c r="F4" s="210" t="s">
        <v>89</v>
      </c>
      <c r="G4" s="210"/>
      <c r="H4" s="217" t="s">
        <v>86</v>
      </c>
      <c r="I4" s="218"/>
      <c r="J4" s="219" t="s">
        <v>90</v>
      </c>
      <c r="K4" s="220"/>
      <c r="L4" s="211" t="s">
        <v>87</v>
      </c>
    </row>
    <row r="5" spans="1:16" s="29" customFormat="1" ht="22.5" customHeight="1">
      <c r="A5" s="211"/>
      <c r="B5" s="211"/>
      <c r="C5" s="211"/>
      <c r="D5" s="152"/>
      <c r="E5" s="152" t="s">
        <v>268</v>
      </c>
      <c r="F5" s="151" t="s">
        <v>343</v>
      </c>
      <c r="G5" s="151" t="s">
        <v>344</v>
      </c>
      <c r="H5" s="127" t="s">
        <v>267</v>
      </c>
      <c r="I5" s="127" t="s">
        <v>269</v>
      </c>
      <c r="J5" s="128" t="s">
        <v>267</v>
      </c>
      <c r="K5" s="128" t="s">
        <v>269</v>
      </c>
      <c r="L5" s="211"/>
    </row>
    <row r="6" spans="1:16" ht="24.95" customHeight="1" outlineLevel="1">
      <c r="A6" s="216" t="s">
        <v>44</v>
      </c>
      <c r="B6" s="216" t="s">
        <v>75</v>
      </c>
      <c r="C6" s="37" t="s">
        <v>66</v>
      </c>
      <c r="D6" s="41" t="e">
        <f>COUNTIFS(#REF!,'1. 수행관리'!C6,#REF!,"오류")</f>
        <v>#REF!</v>
      </c>
      <c r="E6" s="196">
        <f>COUNTIFS('1-1 전체'!D2:D207,'1. 수행관리'!C6)</f>
        <v>23</v>
      </c>
      <c r="F6" s="196">
        <f>COUNTIFS('1-1 전체'!D2:D207,'1. 수행관리'!C6,'1-1 전체'!K2:K207,"O")</f>
        <v>23</v>
      </c>
      <c r="G6" s="196">
        <f>COUNTIFS('1-1 전체'!D2:D207,'1. 수행관리'!C6,'1-1 전체'!L2:L207,"O")</f>
        <v>23</v>
      </c>
      <c r="H6" s="197">
        <f>E6-F6</f>
        <v>0</v>
      </c>
      <c r="I6" s="197">
        <f>E6-G6</f>
        <v>0</v>
      </c>
      <c r="J6" s="101">
        <f>F6/E6</f>
        <v>1</v>
      </c>
      <c r="K6" s="101">
        <f>G6/E6</f>
        <v>1</v>
      </c>
      <c r="L6" s="95"/>
      <c r="M6" t="e">
        <f>COUNTIFS(#REF!,'1. 수행관리'!C6,#REF!,"오류")</f>
        <v>#REF!</v>
      </c>
      <c r="N6" t="e">
        <f>COUNTIFS(#REF!,'1. 수행관리'!C6,#REF!,"개선")</f>
        <v>#REF!</v>
      </c>
      <c r="O6" t="e">
        <f>COUNTIFS(#REF!,'1. 수행관리'!C6,#REF!,"오류",#REF!,"O")</f>
        <v>#REF!</v>
      </c>
      <c r="P6" t="e">
        <f>COUNTIFS(#REF!,'1. 수행관리'!C6,#REF!,"개선",#REF!,"O")</f>
        <v>#REF!</v>
      </c>
    </row>
    <row r="7" spans="1:16" s="29" customFormat="1" ht="24.95" customHeight="1" outlineLevel="1">
      <c r="A7" s="216"/>
      <c r="B7" s="216"/>
      <c r="C7" s="83" t="s">
        <v>140</v>
      </c>
      <c r="D7" s="86" t="e">
        <f>COUNTIFS(#REF!,'1. 수행관리'!C7,#REF!,"오류")</f>
        <v>#REF!</v>
      </c>
      <c r="E7" s="86">
        <f>COUNTIFS('1-1 전체'!D2:D207,'1. 수행관리'!C7)</f>
        <v>1</v>
      </c>
      <c r="F7" s="86">
        <f>COUNTIFS('1-1 전체'!D2:D207,'1. 수행관리'!C7,'1-1 전체'!K2:K207,"O")</f>
        <v>1</v>
      </c>
      <c r="G7" s="86">
        <f>COUNTIFS('1-1 전체'!D2:D207,'1. 수행관리'!C7,'1-1 전체'!L2:L207,"O")</f>
        <v>1</v>
      </c>
      <c r="H7" s="36">
        <f t="shared" ref="H7:H14" si="0">E7-F7</f>
        <v>0</v>
      </c>
      <c r="I7" s="36">
        <f t="shared" ref="I7:I14" si="1">E7-G7</f>
        <v>0</v>
      </c>
      <c r="J7" s="101">
        <f t="shared" ref="J7:J14" si="2">F7/E7</f>
        <v>1</v>
      </c>
      <c r="K7" s="101">
        <f t="shared" ref="K7:K14" si="3">G7/E7</f>
        <v>1</v>
      </c>
      <c r="L7" s="96" t="s">
        <v>386</v>
      </c>
    </row>
    <row r="8" spans="1:16" s="29" customFormat="1" ht="24.95" customHeight="1" outlineLevel="1">
      <c r="A8" s="216"/>
      <c r="B8" s="216"/>
      <c r="C8" s="37" t="s">
        <v>130</v>
      </c>
      <c r="D8" s="41" t="e">
        <f>COUNTIFS(#REF!,'1. 수행관리'!C8,#REF!,"오류")</f>
        <v>#REF!</v>
      </c>
      <c r="E8" s="41">
        <f>COUNTIFS('1-1 전체'!D2:D207,'1. 수행관리'!C8)</f>
        <v>2</v>
      </c>
      <c r="F8" s="41">
        <f>COUNTIFS('1-1 전체'!D2:D207,'1. 수행관리'!C8,'1-1 전체'!K2:K207,"O")</f>
        <v>2</v>
      </c>
      <c r="G8" s="41">
        <f>COUNTIFS('1-1 전체'!D2:D207,'1. 수행관리'!C8,'1-1 전체'!L2:L207,"O")</f>
        <v>2</v>
      </c>
      <c r="H8" s="36">
        <f t="shared" si="0"/>
        <v>0</v>
      </c>
      <c r="I8" s="36">
        <f t="shared" si="1"/>
        <v>0</v>
      </c>
      <c r="J8" s="101">
        <f t="shared" si="2"/>
        <v>1</v>
      </c>
      <c r="K8" s="101">
        <f t="shared" si="3"/>
        <v>1</v>
      </c>
      <c r="L8" s="95"/>
    </row>
    <row r="9" spans="1:16" s="29" customFormat="1" ht="24.95" customHeight="1" outlineLevel="1">
      <c r="A9" s="216"/>
      <c r="B9" s="216"/>
      <c r="C9" s="82" t="s">
        <v>273</v>
      </c>
      <c r="D9" s="41" t="e">
        <f>COUNTIFS(#REF!,'1. 수행관리'!C9,#REF!,"오류")</f>
        <v>#REF!</v>
      </c>
      <c r="E9" s="196">
        <f>COUNTIFS('1-1 전체'!D2:D207,'1. 수행관리'!C9)</f>
        <v>6</v>
      </c>
      <c r="F9" s="196">
        <f>COUNTIFS('1-1 전체'!D2:D207,'1. 수행관리'!C9,'1-1 전체'!K2:K207,"O")</f>
        <v>6</v>
      </c>
      <c r="G9" s="196">
        <f>COUNTIFS('1-1 전체'!D2:D207,'1. 수행관리'!C9,'1-1 전체'!L2:L207,"O")</f>
        <v>6</v>
      </c>
      <c r="H9" s="197">
        <f t="shared" si="0"/>
        <v>0</v>
      </c>
      <c r="I9" s="197">
        <f t="shared" si="1"/>
        <v>0</v>
      </c>
      <c r="J9" s="101">
        <f t="shared" si="2"/>
        <v>1</v>
      </c>
      <c r="K9" s="101">
        <f t="shared" si="3"/>
        <v>1</v>
      </c>
      <c r="L9" s="100" t="s">
        <v>166</v>
      </c>
    </row>
    <row r="10" spans="1:16" s="29" customFormat="1" ht="24.95" customHeight="1" outlineLevel="1">
      <c r="A10" s="216"/>
      <c r="B10" s="216" t="s">
        <v>76</v>
      </c>
      <c r="C10" s="83" t="s">
        <v>18</v>
      </c>
      <c r="D10" s="41" t="e">
        <f>COUNTIFS(#REF!,'1. 수행관리'!C10,#REF!,"오류")</f>
        <v>#REF!</v>
      </c>
      <c r="E10" s="41">
        <f>COUNTIFS('1-1 전체'!D2:D207,'1. 수행관리'!C10)</f>
        <v>1</v>
      </c>
      <c r="F10" s="41">
        <f>COUNTIFS('1-1 전체'!D2:D207,'1. 수행관리'!C10,'1-1 전체'!K2:K207,"O")</f>
        <v>1</v>
      </c>
      <c r="G10" s="41">
        <f>COUNTIFS('1-1 전체'!D2:D207,'1. 수행관리'!C10,'1-1 전체'!L2:L207,"O")</f>
        <v>1</v>
      </c>
      <c r="H10" s="36">
        <f t="shared" si="0"/>
        <v>0</v>
      </c>
      <c r="I10" s="36">
        <f t="shared" si="1"/>
        <v>0</v>
      </c>
      <c r="J10" s="101">
        <f t="shared" si="2"/>
        <v>1</v>
      </c>
      <c r="K10" s="101">
        <f t="shared" si="3"/>
        <v>1</v>
      </c>
      <c r="L10" s="96" t="s">
        <v>384</v>
      </c>
    </row>
    <row r="11" spans="1:16" s="29" customFormat="1" ht="24.95" customHeight="1" outlineLevel="1">
      <c r="A11" s="216"/>
      <c r="B11" s="216"/>
      <c r="C11" s="83" t="s">
        <v>67</v>
      </c>
      <c r="D11" s="86" t="e">
        <f>COUNTIFS(#REF!,'1. 수행관리'!C11,#REF!,"오류")</f>
        <v>#REF!</v>
      </c>
      <c r="E11" s="86">
        <f>COUNTIFS('1-1 전체'!D2:D207,'1. 수행관리'!C11)</f>
        <v>1</v>
      </c>
      <c r="F11" s="86">
        <f>COUNTIFS('1-1 전체'!D2:D207,'1. 수행관리'!C11,'1-1 전체'!K2:K207,"O")</f>
        <v>1</v>
      </c>
      <c r="G11" s="86">
        <f>COUNTIFS('1-1 전체'!D2:D207,'1. 수행관리'!C11,'1-1 전체'!L2:L207,"O")</f>
        <v>1</v>
      </c>
      <c r="H11" s="36">
        <f t="shared" si="0"/>
        <v>0</v>
      </c>
      <c r="I11" s="36">
        <f t="shared" si="1"/>
        <v>0</v>
      </c>
      <c r="J11" s="101">
        <f t="shared" si="2"/>
        <v>1</v>
      </c>
      <c r="K11" s="101">
        <f t="shared" si="3"/>
        <v>1</v>
      </c>
      <c r="L11" s="96" t="s">
        <v>385</v>
      </c>
    </row>
    <row r="12" spans="1:16" s="29" customFormat="1" ht="24.95" hidden="1" customHeight="1" outlineLevel="1">
      <c r="A12" s="216"/>
      <c r="B12" s="216"/>
      <c r="C12" s="82" t="s">
        <v>141</v>
      </c>
      <c r="D12" s="86" t="e">
        <f>COUNTIFS(#REF!,'1. 수행관리'!C12,#REF!,"오류")</f>
        <v>#REF!</v>
      </c>
      <c r="E12" s="86">
        <f>COUNTIFS('1-1 전체'!D2:D207,'1. 수행관리'!C12)</f>
        <v>0</v>
      </c>
      <c r="F12" s="86">
        <f>COUNTIFS('1-1 전체'!D2:D207,'1. 수행관리'!C12,'1-1 전체'!K2:K207,"O")</f>
        <v>0</v>
      </c>
      <c r="G12" s="86">
        <f>COUNTIFS('1-1 전체'!D2:D207,'1. 수행관리'!C12,'1-1 전체'!L2:L207,"O")</f>
        <v>0</v>
      </c>
      <c r="H12" s="36">
        <f t="shared" si="0"/>
        <v>0</v>
      </c>
      <c r="I12" s="36">
        <f t="shared" si="1"/>
        <v>0</v>
      </c>
      <c r="J12" s="101" t="e">
        <f t="shared" si="2"/>
        <v>#DIV/0!</v>
      </c>
      <c r="K12" s="101" t="e">
        <f t="shared" si="3"/>
        <v>#DIV/0!</v>
      </c>
      <c r="L12" s="95"/>
    </row>
    <row r="13" spans="1:16" s="29" customFormat="1" ht="24.95" customHeight="1" outlineLevel="1">
      <c r="A13" s="216"/>
      <c r="B13" s="216"/>
      <c r="C13" s="129" t="s">
        <v>117</v>
      </c>
      <c r="D13" s="130" t="e">
        <f>COUNTIFS(#REF!,'1. 수행관리'!C13,#REF!,"오류")</f>
        <v>#REF!</v>
      </c>
      <c r="E13" s="130">
        <f>COUNTIFS('1-1 전체'!D2:D207,'1. 수행관리'!C13)</f>
        <v>2</v>
      </c>
      <c r="F13" s="130">
        <f>COUNTIFS('1-1 전체'!D2:D207,'1. 수행관리'!C13,'1-1 전체'!K2:K207,"O")</f>
        <v>2</v>
      </c>
      <c r="G13" s="130">
        <f>COUNTIFS('1-1 전체'!D2:D207,'1. 수행관리'!C13,'1-1 전체'!L2:L207,"O")</f>
        <v>2</v>
      </c>
      <c r="H13" s="36">
        <f t="shared" si="0"/>
        <v>0</v>
      </c>
      <c r="I13" s="36">
        <f t="shared" si="1"/>
        <v>0</v>
      </c>
      <c r="J13" s="101">
        <f t="shared" si="2"/>
        <v>1</v>
      </c>
      <c r="K13" s="101">
        <f t="shared" si="3"/>
        <v>1</v>
      </c>
      <c r="L13" s="100"/>
    </row>
    <row r="14" spans="1:16" s="29" customFormat="1" ht="24.95" customHeight="1" outlineLevel="1">
      <c r="A14" s="216"/>
      <c r="B14" s="216"/>
      <c r="C14" s="37" t="s">
        <v>266</v>
      </c>
      <c r="D14" s="41" t="e">
        <f>COUNTIFS(#REF!,'1. 수행관리'!C14,#REF!,"오류")</f>
        <v>#REF!</v>
      </c>
      <c r="E14" s="41">
        <f>COUNTIFS('1-1 전체'!D2:D207,'1. 수행관리'!C14)</f>
        <v>1</v>
      </c>
      <c r="F14" s="41">
        <f>COUNTIFS('1-1 전체'!D2:D207,'1. 수행관리'!C14,'1-1 전체'!K2:K207,"O")</f>
        <v>1</v>
      </c>
      <c r="G14" s="41">
        <f>COUNTIFS('1-1 전체'!D2:D207,'1. 수행관리'!C14,'1-1 전체'!L2:L207,"O")</f>
        <v>1</v>
      </c>
      <c r="H14" s="36">
        <f t="shared" si="0"/>
        <v>0</v>
      </c>
      <c r="I14" s="36">
        <f t="shared" si="1"/>
        <v>0</v>
      </c>
      <c r="J14" s="101">
        <f t="shared" si="2"/>
        <v>1</v>
      </c>
      <c r="K14" s="101">
        <f t="shared" si="3"/>
        <v>1</v>
      </c>
      <c r="L14" s="100" t="s">
        <v>305</v>
      </c>
    </row>
    <row r="15" spans="1:16" s="29" customFormat="1" ht="24.95" customHeight="1">
      <c r="A15" s="212" t="s">
        <v>92</v>
      </c>
      <c r="B15" s="213"/>
      <c r="C15" s="214"/>
      <c r="D15" s="47" t="e">
        <f>SUM(D6:D14)</f>
        <v>#REF!</v>
      </c>
      <c r="E15" s="47">
        <f t="shared" ref="E15:I15" si="4">SUM(E6:E14)</f>
        <v>37</v>
      </c>
      <c r="F15" s="47">
        <f t="shared" si="4"/>
        <v>37</v>
      </c>
      <c r="G15" s="47">
        <f t="shared" si="4"/>
        <v>37</v>
      </c>
      <c r="H15" s="47">
        <f t="shared" ref="H15" si="5">SUM(H6:H14)</f>
        <v>0</v>
      </c>
      <c r="I15" s="47">
        <f t="shared" si="4"/>
        <v>0</v>
      </c>
      <c r="J15" s="48">
        <f t="shared" ref="J15" si="6">F15/E15</f>
        <v>1</v>
      </c>
      <c r="K15" s="48">
        <f t="shared" ref="K15" si="7">G15/E15</f>
        <v>1</v>
      </c>
      <c r="L15" s="97"/>
      <c r="M15" s="29" t="e">
        <f>D15+E15</f>
        <v>#REF!</v>
      </c>
    </row>
    <row r="16" spans="1:16" ht="24.95" hidden="1" customHeight="1" outlineLevel="1">
      <c r="A16" s="216" t="s">
        <v>45</v>
      </c>
      <c r="B16" s="216" t="s">
        <v>77</v>
      </c>
      <c r="C16" s="37" t="s">
        <v>68</v>
      </c>
      <c r="D16" s="86" t="e">
        <f>COUNTIFS(#REF!,'1. 수행관리'!C16,#REF!,"오류")</f>
        <v>#REF!</v>
      </c>
      <c r="E16" s="86">
        <f>COUNTIFS('1-1 전체'!D2:D207,'1. 수행관리'!C16)</f>
        <v>0</v>
      </c>
      <c r="F16" s="86">
        <f>COUNTIFS('1-1 전체'!D2:D207,'1. 수행관리'!C16,'1-1 전체'!K2:K207,"O")</f>
        <v>0</v>
      </c>
      <c r="G16" s="86">
        <f>COUNTIFS('1-1 전체'!D2:D207,'1. 수행관리'!C16,'1-1 전체'!L2:L207,"O")</f>
        <v>0</v>
      </c>
      <c r="H16" s="36">
        <f t="shared" ref="H16:H20" si="8">E16-F16</f>
        <v>0</v>
      </c>
      <c r="I16" s="36">
        <f t="shared" ref="I16:I20" si="9">E16-G16</f>
        <v>0</v>
      </c>
      <c r="J16" s="101" t="e">
        <f t="shared" ref="J16:J20" si="10">F16/E16</f>
        <v>#DIV/0!</v>
      </c>
      <c r="K16" s="101" t="e">
        <f t="shared" ref="K16:K20" si="11">G16/E16</f>
        <v>#DIV/0!</v>
      </c>
      <c r="L16" s="98"/>
    </row>
    <row r="17" spans="1:13" s="29" customFormat="1" ht="24.95" customHeight="1" outlineLevel="1">
      <c r="A17" s="216"/>
      <c r="B17" s="216"/>
      <c r="C17" s="37" t="s">
        <v>69</v>
      </c>
      <c r="D17" s="86" t="e">
        <f>COUNTIFS(#REF!,'1. 수행관리'!C17,#REF!,"오류")</f>
        <v>#REF!</v>
      </c>
      <c r="E17" s="86">
        <f>COUNTIFS('1-1 전체'!D2:D207,'1. 수행관리'!C17)</f>
        <v>1</v>
      </c>
      <c r="F17" s="86">
        <f>COUNTIFS('1-1 전체'!D2:D207,'1. 수행관리'!C17,'1-1 전체'!K2:K207,"O")</f>
        <v>1</v>
      </c>
      <c r="G17" s="86">
        <f>COUNTIFS('1-1 전체'!D2:D207,'1. 수행관리'!C17,'1-1 전체'!L2:L207,"O")</f>
        <v>1</v>
      </c>
      <c r="H17" s="36">
        <f t="shared" si="8"/>
        <v>0</v>
      </c>
      <c r="I17" s="36">
        <f t="shared" si="9"/>
        <v>0</v>
      </c>
      <c r="J17" s="101">
        <f t="shared" si="10"/>
        <v>1</v>
      </c>
      <c r="K17" s="101">
        <f t="shared" si="11"/>
        <v>1</v>
      </c>
      <c r="L17" s="96" t="s">
        <v>162</v>
      </c>
    </row>
    <row r="18" spans="1:13" s="29" customFormat="1" ht="24.95" hidden="1" customHeight="1" outlineLevel="1">
      <c r="A18" s="216"/>
      <c r="B18" s="225" t="s">
        <v>78</v>
      </c>
      <c r="C18" s="37" t="s">
        <v>133</v>
      </c>
      <c r="D18" s="86" t="e">
        <f>COUNTIFS(#REF!,'1. 수행관리'!C18,#REF!,"오류")</f>
        <v>#REF!</v>
      </c>
      <c r="E18" s="86">
        <f>COUNTIFS('1-1 전체'!D2:D207,'1. 수행관리'!C18)</f>
        <v>0</v>
      </c>
      <c r="F18" s="86">
        <f>COUNTIFS('1-1 전체'!D2:D207,'1. 수행관리'!C18,'1-1 전체'!K2:K207,"O")</f>
        <v>0</v>
      </c>
      <c r="G18" s="86">
        <f>COUNTIFS('1-1 전체'!D2:D207,'1. 수행관리'!C18,'1-1 전체'!L2:L207,"O")</f>
        <v>0</v>
      </c>
      <c r="H18" s="36">
        <f t="shared" si="8"/>
        <v>0</v>
      </c>
      <c r="I18" s="36">
        <f t="shared" si="9"/>
        <v>0</v>
      </c>
      <c r="J18" s="101" t="e">
        <f t="shared" si="10"/>
        <v>#DIV/0!</v>
      </c>
      <c r="K18" s="101" t="e">
        <f t="shared" si="11"/>
        <v>#DIV/0!</v>
      </c>
      <c r="L18" s="98"/>
    </row>
    <row r="19" spans="1:13" s="29" customFormat="1" ht="24.95" hidden="1" customHeight="1" outlineLevel="1">
      <c r="A19" s="216"/>
      <c r="B19" s="226"/>
      <c r="C19" s="43" t="s">
        <v>142</v>
      </c>
      <c r="D19" s="86" t="e">
        <f>COUNTIFS(#REF!,'1. 수행관리'!C19,#REF!,"오류")</f>
        <v>#REF!</v>
      </c>
      <c r="E19" s="86">
        <f>COUNTIFS('1-1 전체'!D2:D207,'1. 수행관리'!C19)</f>
        <v>1</v>
      </c>
      <c r="F19" s="86">
        <f>COUNTIFS('1-1 전체'!D2:D207,'1. 수행관리'!C19,'1-1 전체'!K2:K207,"O")</f>
        <v>0</v>
      </c>
      <c r="G19" s="86">
        <f>COUNTIFS('1-1 전체'!D2:D207,'1. 수행관리'!C19,'1-1 전체'!L2:L207,"O")</f>
        <v>0</v>
      </c>
      <c r="H19" s="36">
        <f t="shared" si="8"/>
        <v>1</v>
      </c>
      <c r="I19" s="36">
        <f t="shared" si="9"/>
        <v>1</v>
      </c>
      <c r="J19" s="101">
        <f t="shared" si="10"/>
        <v>0</v>
      </c>
      <c r="K19" s="101">
        <f t="shared" si="11"/>
        <v>0</v>
      </c>
      <c r="L19" s="96" t="s">
        <v>148</v>
      </c>
    </row>
    <row r="20" spans="1:13" s="29" customFormat="1" ht="24.95" customHeight="1" outlineLevel="1">
      <c r="A20" s="216"/>
      <c r="B20" s="227"/>
      <c r="C20" s="37" t="s">
        <v>116</v>
      </c>
      <c r="D20" s="86" t="e">
        <f>COUNTIFS(#REF!,'1. 수행관리'!C20,#REF!,"오류")</f>
        <v>#REF!</v>
      </c>
      <c r="E20" s="196">
        <f>COUNTIFS('1-1 전체'!D2:D207,'1. 수행관리'!C20)</f>
        <v>1</v>
      </c>
      <c r="F20" s="196">
        <f>COUNTIFS('1-1 전체'!D2:D207,'1. 수행관리'!C20,'1-1 전체'!K2:K207,"O")</f>
        <v>1</v>
      </c>
      <c r="G20" s="196">
        <f>COUNTIFS('1-1 전체'!D2:D207,'1. 수행관리'!C20,'1-1 전체'!L2:L207,"O")</f>
        <v>1</v>
      </c>
      <c r="H20" s="197">
        <f t="shared" si="8"/>
        <v>0</v>
      </c>
      <c r="I20" s="197">
        <f t="shared" si="9"/>
        <v>0</v>
      </c>
      <c r="J20" s="101">
        <f t="shared" si="10"/>
        <v>1</v>
      </c>
      <c r="K20" s="101">
        <f t="shared" si="11"/>
        <v>1</v>
      </c>
      <c r="L20" s="96" t="s">
        <v>163</v>
      </c>
    </row>
    <row r="21" spans="1:13" s="29" customFormat="1" ht="24.95" customHeight="1">
      <c r="A21" s="212" t="s">
        <v>91</v>
      </c>
      <c r="B21" s="213"/>
      <c r="C21" s="214"/>
      <c r="D21" s="47" t="e">
        <f>SUM(D16:D20)</f>
        <v>#REF!</v>
      </c>
      <c r="E21" s="47">
        <f t="shared" ref="E21" si="12">SUM(E16:E20)</f>
        <v>3</v>
      </c>
      <c r="F21" s="47">
        <f t="shared" ref="F21" si="13">SUM(F16:F20)</f>
        <v>2</v>
      </c>
      <c r="G21" s="47">
        <f t="shared" ref="G21" si="14">SUM(G16:G20)</f>
        <v>2</v>
      </c>
      <c r="H21" s="47">
        <f t="shared" ref="H21:I21" si="15">SUM(H16:H20)</f>
        <v>1</v>
      </c>
      <c r="I21" s="47">
        <f t="shared" si="15"/>
        <v>1</v>
      </c>
      <c r="J21" s="48">
        <f t="shared" ref="J21" si="16">F21/E21</f>
        <v>0.66666666666666663</v>
      </c>
      <c r="K21" s="48">
        <f t="shared" ref="K21" si="17">G21/E21</f>
        <v>0.66666666666666663</v>
      </c>
      <c r="L21" s="97"/>
      <c r="M21" s="29" t="e">
        <f>D21+E21</f>
        <v>#REF!</v>
      </c>
    </row>
    <row r="22" spans="1:13" ht="24.95" hidden="1" customHeight="1" outlineLevel="1">
      <c r="A22" s="216" t="s">
        <v>20</v>
      </c>
      <c r="B22" s="225" t="s">
        <v>80</v>
      </c>
      <c r="C22" s="37" t="s">
        <v>70</v>
      </c>
      <c r="D22" s="86" t="e">
        <f>COUNTIFS(#REF!,'1. 수행관리'!C22,#REF!,"오류")</f>
        <v>#REF!</v>
      </c>
      <c r="E22" s="86">
        <f>COUNTIFS('1-1 전체'!D2:D207,'1. 수행관리'!C22)</f>
        <v>0</v>
      </c>
      <c r="F22" s="86">
        <f>COUNTIFS('1-1 전체'!D2:D207,'1. 수행관리'!C22,'1-1 전체'!K2:K207,"O")</f>
        <v>0</v>
      </c>
      <c r="G22" s="86">
        <f>COUNTIFS('1-1 전체'!D2:D207,'1. 수행관리'!C22,'1-1 전체'!L2:L207,"O")</f>
        <v>0</v>
      </c>
      <c r="H22" s="36">
        <f t="shared" ref="H22:H25" si="18">E22-F22</f>
        <v>0</v>
      </c>
      <c r="I22" s="36">
        <f t="shared" ref="I22:I25" si="19">E22-G22</f>
        <v>0</v>
      </c>
      <c r="J22" s="101" t="e">
        <f t="shared" ref="J22:J25" si="20">F22/E22</f>
        <v>#DIV/0!</v>
      </c>
      <c r="K22" s="101" t="e">
        <f t="shared" ref="K22:K25" si="21">G22/E22</f>
        <v>#DIV/0!</v>
      </c>
      <c r="L22" s="98"/>
    </row>
    <row r="23" spans="1:13" s="29" customFormat="1" ht="24.95" hidden="1" customHeight="1" outlineLevel="1">
      <c r="A23" s="216"/>
      <c r="B23" s="226"/>
      <c r="C23" s="125" t="s">
        <v>144</v>
      </c>
      <c r="D23" s="86" t="e">
        <f>COUNTIFS(#REF!,'1. 수행관리'!C23,#REF!,"오류")</f>
        <v>#REF!</v>
      </c>
      <c r="E23" s="86">
        <f>COUNTIFS('1-1 전체'!D2:D207,'1. 수행관리'!C23)</f>
        <v>0</v>
      </c>
      <c r="F23" s="86">
        <f>COUNTIFS('1-1 전체'!D2:D207,'1. 수행관리'!C23,'1-1 전체'!K2:K207,"O")</f>
        <v>0</v>
      </c>
      <c r="G23" s="86">
        <f>COUNTIFS('1-1 전체'!D2:D207,'1. 수행관리'!C23,'1-1 전체'!L2:L207,"O")</f>
        <v>0</v>
      </c>
      <c r="H23" s="36">
        <f t="shared" si="18"/>
        <v>0</v>
      </c>
      <c r="I23" s="36">
        <f t="shared" si="19"/>
        <v>0</v>
      </c>
      <c r="J23" s="101" t="e">
        <f t="shared" si="20"/>
        <v>#DIV/0!</v>
      </c>
      <c r="K23" s="101" t="e">
        <f t="shared" si="21"/>
        <v>#DIV/0!</v>
      </c>
      <c r="L23" s="98"/>
    </row>
    <row r="24" spans="1:13" s="29" customFormat="1" ht="24.95" hidden="1" customHeight="1" outlineLevel="1">
      <c r="A24" s="216"/>
      <c r="B24" s="227"/>
      <c r="C24" s="49" t="s">
        <v>137</v>
      </c>
      <c r="D24" s="86" t="e">
        <f>COUNTIFS(#REF!,'1. 수행관리'!C24,#REF!,"오류")</f>
        <v>#REF!</v>
      </c>
      <c r="E24" s="86">
        <f>COUNTIFS('1-1 전체'!D2:D207,'1. 수행관리'!C24)</f>
        <v>0</v>
      </c>
      <c r="F24" s="86">
        <f>COUNTIFS('1-1 전체'!D2:D207,'1. 수행관리'!C24,'1-1 전체'!K2:K207,"O")</f>
        <v>0</v>
      </c>
      <c r="G24" s="86">
        <f>COUNTIFS('1-1 전체'!D2:D207,'1. 수행관리'!C24,'1-1 전체'!L2:L207,"O")</f>
        <v>0</v>
      </c>
      <c r="H24" s="36">
        <f t="shared" si="18"/>
        <v>0</v>
      </c>
      <c r="I24" s="36">
        <f t="shared" si="19"/>
        <v>0</v>
      </c>
      <c r="J24" s="101" t="e">
        <f t="shared" si="20"/>
        <v>#DIV/0!</v>
      </c>
      <c r="K24" s="101" t="e">
        <f t="shared" si="21"/>
        <v>#DIV/0!</v>
      </c>
      <c r="L24" s="98"/>
    </row>
    <row r="25" spans="1:13" s="29" customFormat="1" ht="24.95" customHeight="1" outlineLevel="1">
      <c r="A25" s="216"/>
      <c r="B25" s="37" t="s">
        <v>81</v>
      </c>
      <c r="C25" s="37" t="s">
        <v>143</v>
      </c>
      <c r="D25" s="86" t="e">
        <f>COUNTIFS(#REF!,'1. 수행관리'!C25,#REF!,"오류")</f>
        <v>#REF!</v>
      </c>
      <c r="E25" s="86">
        <f>COUNTIFS('1-1 전체'!D2:D207,'1. 수행관리'!C25)</f>
        <v>10</v>
      </c>
      <c r="F25" s="86">
        <f>COUNTIFS('1-1 전체'!D2:D207,'1. 수행관리'!C25,'1-1 전체'!K2:K207,"O")</f>
        <v>0</v>
      </c>
      <c r="G25" s="86">
        <f>COUNTIFS('1-1 전체'!D2:D207,'1. 수행관리'!C25,'1-1 전체'!L2:L207,"O")</f>
        <v>0</v>
      </c>
      <c r="H25" s="36">
        <f t="shared" si="18"/>
        <v>10</v>
      </c>
      <c r="I25" s="36">
        <f t="shared" si="19"/>
        <v>10</v>
      </c>
      <c r="J25" s="101">
        <f t="shared" si="20"/>
        <v>0</v>
      </c>
      <c r="K25" s="101">
        <f t="shared" si="21"/>
        <v>0</v>
      </c>
      <c r="L25" s="96" t="s">
        <v>147</v>
      </c>
    </row>
    <row r="26" spans="1:13" s="29" customFormat="1" ht="24.95" customHeight="1">
      <c r="A26" s="212" t="s">
        <v>93</v>
      </c>
      <c r="B26" s="213"/>
      <c r="C26" s="214"/>
      <c r="D26" s="47" t="e">
        <f>SUM(D22:D25)</f>
        <v>#REF!</v>
      </c>
      <c r="E26" s="47">
        <f t="shared" ref="E26:I26" si="22">SUM(E22:E25)</f>
        <v>10</v>
      </c>
      <c r="F26" s="47">
        <f t="shared" si="22"/>
        <v>0</v>
      </c>
      <c r="G26" s="47">
        <f t="shared" si="22"/>
        <v>0</v>
      </c>
      <c r="H26" s="47">
        <f t="shared" ref="H26" si="23">SUM(H22:H25)</f>
        <v>10</v>
      </c>
      <c r="I26" s="47">
        <f t="shared" si="22"/>
        <v>10</v>
      </c>
      <c r="J26" s="48">
        <f t="shared" ref="J26" si="24">F26/E26</f>
        <v>0</v>
      </c>
      <c r="K26" s="48">
        <f t="shared" ref="K26" si="25">G26/E26</f>
        <v>0</v>
      </c>
      <c r="L26" s="97"/>
      <c r="M26" s="29" t="e">
        <f>D26+E26</f>
        <v>#REF!</v>
      </c>
    </row>
    <row r="27" spans="1:13" ht="24.95" hidden="1" customHeight="1" outlineLevel="1">
      <c r="A27" s="216" t="s">
        <v>46</v>
      </c>
      <c r="B27" s="225" t="s">
        <v>82</v>
      </c>
      <c r="C27" s="43" t="s">
        <v>145</v>
      </c>
      <c r="D27" s="86" t="e">
        <f>COUNTIFS(#REF!,'1. 수행관리'!C27,#REF!,"오류")</f>
        <v>#REF!</v>
      </c>
      <c r="E27" s="86">
        <f>COUNTIFS('1-1 전체'!D2:D207,'1. 수행관리'!C27)</f>
        <v>0</v>
      </c>
      <c r="F27" s="86">
        <f>COUNTIFS('1-1 전체'!D2:D207,'1. 수행관리'!C27,'1-1 전체'!K2:K207,"O")</f>
        <v>0</v>
      </c>
      <c r="G27" s="86">
        <f>COUNTIFS('1-1 전체'!D2:D207,'1. 수행관리'!C27,'1-1 전체'!K2:K207,"O")</f>
        <v>0</v>
      </c>
      <c r="H27" s="36">
        <f t="shared" ref="H27:H32" si="26">E27-F27</f>
        <v>0</v>
      </c>
      <c r="I27" s="36">
        <f t="shared" ref="I27:I32" si="27">E27-G27</f>
        <v>0</v>
      </c>
      <c r="J27" s="101" t="e">
        <f t="shared" ref="J27:J32" si="28">F27/E27</f>
        <v>#DIV/0!</v>
      </c>
      <c r="K27" s="101" t="e">
        <f t="shared" ref="K27:K32" si="29">G27/E27</f>
        <v>#DIV/0!</v>
      </c>
      <c r="L27" s="98"/>
    </row>
    <row r="28" spans="1:13" s="29" customFormat="1" ht="24.95" customHeight="1" outlineLevel="1">
      <c r="A28" s="216"/>
      <c r="B28" s="227"/>
      <c r="C28" s="37" t="s">
        <v>131</v>
      </c>
      <c r="D28" s="86" t="e">
        <f>COUNTIFS(#REF!,'1. 수행관리'!C28,#REF!,"오류")</f>
        <v>#REF!</v>
      </c>
      <c r="E28" s="86">
        <f>COUNTIFS('1-1 전체'!D2:D207,'1. 수행관리'!C28)</f>
        <v>2</v>
      </c>
      <c r="F28" s="86">
        <f>COUNTIFS('1-1 전체'!D2:D207,'1. 수행관리'!C28,'1-1 전체'!K2:K207,"O")</f>
        <v>2</v>
      </c>
      <c r="G28" s="86">
        <f>COUNTIFS('1-1 전체'!D2:D207,'1. 수행관리'!C28,'1-1 전체'!K2:K207,"O")</f>
        <v>2</v>
      </c>
      <c r="H28" s="36">
        <f t="shared" si="26"/>
        <v>0</v>
      </c>
      <c r="I28" s="36">
        <f t="shared" si="27"/>
        <v>0</v>
      </c>
      <c r="J28" s="101">
        <f t="shared" si="28"/>
        <v>1</v>
      </c>
      <c r="K28" s="101">
        <f t="shared" si="29"/>
        <v>1</v>
      </c>
      <c r="L28" s="98"/>
    </row>
    <row r="29" spans="1:13" s="29" customFormat="1" ht="24.95" hidden="1" customHeight="1" outlineLevel="1">
      <c r="A29" s="216"/>
      <c r="B29" s="225" t="s">
        <v>132</v>
      </c>
      <c r="C29" s="37" t="s">
        <v>134</v>
      </c>
      <c r="D29" s="86" t="e">
        <f>COUNTIFS(#REF!,'1. 수행관리'!C29,#REF!,"오류")</f>
        <v>#REF!</v>
      </c>
      <c r="E29" s="86">
        <f>COUNTIFS('1-1 전체'!D2:D207,'1. 수행관리'!C29)</f>
        <v>0</v>
      </c>
      <c r="F29" s="86">
        <f>COUNTIFS('1-1 전체'!D2:D207,'1. 수행관리'!C29,'1-1 전체'!K2:K207,"O")</f>
        <v>0</v>
      </c>
      <c r="G29" s="86">
        <f>COUNTIFS('1-1 전체'!D2:D207,'1. 수행관리'!C29,'1-1 전체'!K2:K207,"O")</f>
        <v>0</v>
      </c>
      <c r="H29" s="36">
        <f t="shared" si="26"/>
        <v>0</v>
      </c>
      <c r="I29" s="36">
        <f t="shared" si="27"/>
        <v>0</v>
      </c>
      <c r="J29" s="101" t="e">
        <f t="shared" si="28"/>
        <v>#DIV/0!</v>
      </c>
      <c r="K29" s="101" t="e">
        <f t="shared" si="29"/>
        <v>#DIV/0!</v>
      </c>
      <c r="L29" s="100" t="s">
        <v>165</v>
      </c>
    </row>
    <row r="30" spans="1:13" s="29" customFormat="1" ht="24.95" hidden="1" customHeight="1" outlineLevel="1">
      <c r="A30" s="216"/>
      <c r="B30" s="226"/>
      <c r="C30" s="44" t="s">
        <v>146</v>
      </c>
      <c r="D30" s="86" t="e">
        <f>COUNTIFS(#REF!,'1. 수행관리'!C30,#REF!,"오류")</f>
        <v>#REF!</v>
      </c>
      <c r="E30" s="86">
        <f>COUNTIFS('1-1 전체'!D2:D207,'1. 수행관리'!C30)</f>
        <v>0</v>
      </c>
      <c r="F30" s="86">
        <f>COUNTIFS('1-1 전체'!D2:D207,'1. 수행관리'!C30,'1-1 전체'!K2:K207,"O")</f>
        <v>0</v>
      </c>
      <c r="G30" s="86">
        <f>COUNTIFS('1-1 전체'!D2:D207,'1. 수행관리'!C30,'1-1 전체'!K2:K207,"O")</f>
        <v>0</v>
      </c>
      <c r="H30" s="36">
        <f t="shared" si="26"/>
        <v>0</v>
      </c>
      <c r="I30" s="36">
        <f t="shared" si="27"/>
        <v>0</v>
      </c>
      <c r="J30" s="101" t="e">
        <f t="shared" si="28"/>
        <v>#DIV/0!</v>
      </c>
      <c r="K30" s="101" t="e">
        <f t="shared" si="29"/>
        <v>#DIV/0!</v>
      </c>
      <c r="L30" s="98"/>
    </row>
    <row r="31" spans="1:13" s="29" customFormat="1" ht="24.95" hidden="1" customHeight="1" outlineLevel="1">
      <c r="A31" s="216"/>
      <c r="B31" s="226"/>
      <c r="C31" s="125" t="s">
        <v>127</v>
      </c>
      <c r="D31" s="130" t="e">
        <f>COUNTIFS(#REF!,'1. 수행관리'!C31,#REF!,"오류")</f>
        <v>#REF!</v>
      </c>
      <c r="E31" s="130">
        <f>COUNTIFS('1-1 전체'!D1:D206,'1. 수행관리'!C31)</f>
        <v>0</v>
      </c>
      <c r="F31" s="130">
        <f>COUNTIFS('1-1 전체'!D1:D206,'1. 수행관리'!C31,'1-1 전체'!K1:K206,"O")</f>
        <v>0</v>
      </c>
      <c r="G31" s="130">
        <f>COUNTIFS('1-1 전체'!D1:D206,'1. 수행관리'!C31,'1-1 전체'!K1:K206,"O")</f>
        <v>0</v>
      </c>
      <c r="H31" s="36">
        <f t="shared" ref="H31" si="30">E31-F31</f>
        <v>0</v>
      </c>
      <c r="I31" s="36">
        <f t="shared" ref="I31" si="31">E31-G31</f>
        <v>0</v>
      </c>
      <c r="J31" s="101" t="e">
        <f t="shared" ref="J31" si="32">F31/E31</f>
        <v>#DIV/0!</v>
      </c>
      <c r="K31" s="101" t="e">
        <f t="shared" ref="K31" si="33">G31/E31</f>
        <v>#DIV/0!</v>
      </c>
      <c r="L31" s="98"/>
      <c r="M31" s="29">
        <v>0</v>
      </c>
    </row>
    <row r="32" spans="1:13" s="29" customFormat="1" ht="24.95" customHeight="1" outlineLevel="1">
      <c r="A32" s="216"/>
      <c r="B32" s="227"/>
      <c r="C32" s="198" t="s">
        <v>275</v>
      </c>
      <c r="D32" s="86" t="e">
        <f>COUNTIFS(#REF!,'1. 수행관리'!C32,#REF!,"오류")</f>
        <v>#REF!</v>
      </c>
      <c r="E32" s="86">
        <f>COUNTIFS('1-1 전체'!D2:D207,'1. 수행관리'!C32)</f>
        <v>8</v>
      </c>
      <c r="F32" s="86">
        <f>COUNTIFS('1-1 전체'!D2:D207,'1. 수행관리'!C32,'1-1 전체'!K2:K207,"O")</f>
        <v>0</v>
      </c>
      <c r="G32" s="86">
        <f>COUNTIFS('1-1 전체'!D2:D207,'1. 수행관리'!C32,'1-1 전체'!K2:K207,"O")</f>
        <v>0</v>
      </c>
      <c r="H32" s="36">
        <f t="shared" si="26"/>
        <v>8</v>
      </c>
      <c r="I32" s="36">
        <f t="shared" si="27"/>
        <v>8</v>
      </c>
      <c r="J32" s="101">
        <f t="shared" si="28"/>
        <v>0</v>
      </c>
      <c r="K32" s="101">
        <f t="shared" si="29"/>
        <v>0</v>
      </c>
      <c r="L32" s="98" t="s">
        <v>304</v>
      </c>
      <c r="M32" s="29">
        <v>0</v>
      </c>
    </row>
    <row r="33" spans="1:14" s="29" customFormat="1" ht="24.95" customHeight="1">
      <c r="A33" s="212" t="s">
        <v>94</v>
      </c>
      <c r="B33" s="213"/>
      <c r="C33" s="214"/>
      <c r="D33" s="47" t="e">
        <f t="shared" ref="D33:I33" si="34">SUM(D27:D32)</f>
        <v>#REF!</v>
      </c>
      <c r="E33" s="47">
        <f t="shared" si="34"/>
        <v>10</v>
      </c>
      <c r="F33" s="47">
        <f t="shared" si="34"/>
        <v>2</v>
      </c>
      <c r="G33" s="47">
        <f t="shared" si="34"/>
        <v>2</v>
      </c>
      <c r="H33" s="47">
        <f t="shared" si="34"/>
        <v>8</v>
      </c>
      <c r="I33" s="47">
        <f t="shared" si="34"/>
        <v>8</v>
      </c>
      <c r="J33" s="48">
        <f t="shared" ref="J33" si="35">F33/E33</f>
        <v>0.2</v>
      </c>
      <c r="K33" s="48">
        <f t="shared" ref="K33" si="36">G33/E33</f>
        <v>0.2</v>
      </c>
      <c r="L33" s="97"/>
      <c r="M33" s="29" t="e">
        <f>D33+E33</f>
        <v>#REF!</v>
      </c>
    </row>
    <row r="34" spans="1:14" ht="24.95" customHeight="1" outlineLevel="1">
      <c r="A34" s="216" t="s">
        <v>47</v>
      </c>
      <c r="B34" s="37" t="s">
        <v>71</v>
      </c>
      <c r="C34" s="37" t="s">
        <v>135</v>
      </c>
      <c r="D34" s="86" t="e">
        <f>COUNTIFS(#REF!,'1. 수행관리'!C34,#REF!,"오류")</f>
        <v>#REF!</v>
      </c>
      <c r="E34" s="86">
        <f>COUNTIFS('1-1 전체'!D2:D207,'1. 수행관리'!C34)</f>
        <v>10</v>
      </c>
      <c r="F34" s="86">
        <f>COUNTIFS('1-1 전체'!D2:D207,'1. 수행관리'!C34,'1-1 전체'!K2:K207,"O")</f>
        <v>10</v>
      </c>
      <c r="G34" s="86">
        <f>COUNTIFS('1-1 전체'!D2:D207,'1. 수행관리'!C34,'1-1 전체'!K2:K207,"O")</f>
        <v>10</v>
      </c>
      <c r="H34" s="36">
        <f t="shared" ref="H34:H35" si="37">E34-F34</f>
        <v>0</v>
      </c>
      <c r="I34" s="36">
        <f t="shared" ref="I34:I35" si="38">E34-G34</f>
        <v>0</v>
      </c>
      <c r="J34" s="101">
        <f t="shared" ref="J34:J35" si="39">F34/E34</f>
        <v>1</v>
      </c>
      <c r="K34" s="101">
        <f t="shared" ref="K34:K35" si="40">G34/E34</f>
        <v>1</v>
      </c>
      <c r="L34" s="96" t="s">
        <v>164</v>
      </c>
    </row>
    <row r="35" spans="1:14" s="29" customFormat="1" ht="24.95" hidden="1" customHeight="1" outlineLevel="1">
      <c r="A35" s="216"/>
      <c r="B35" s="37" t="s">
        <v>72</v>
      </c>
      <c r="C35" s="44" t="s">
        <v>136</v>
      </c>
      <c r="D35" s="86" t="e">
        <f>COUNTIFS(#REF!,'1. 수행관리'!C35,#REF!,"오류")</f>
        <v>#REF!</v>
      </c>
      <c r="E35" s="86">
        <f>COUNTIFS('1-1 전체'!D2:D207,'1. 수행관리'!C35)</f>
        <v>0</v>
      </c>
      <c r="F35" s="86">
        <f>COUNTIFS('1-1 전체'!D2:D207,'1. 수행관리'!C35,'1-1 전체'!K2:K207,"O")</f>
        <v>0</v>
      </c>
      <c r="G35" s="86">
        <f>COUNTIFS('1-1 전체'!D2:D207,'1. 수행관리'!C35,'1-1 전체'!K2:K207,"O")</f>
        <v>0</v>
      </c>
      <c r="H35" s="36">
        <f t="shared" si="37"/>
        <v>0</v>
      </c>
      <c r="I35" s="36">
        <f t="shared" si="38"/>
        <v>0</v>
      </c>
      <c r="J35" s="101" t="e">
        <f t="shared" si="39"/>
        <v>#DIV/0!</v>
      </c>
      <c r="K35" s="101" t="e">
        <f t="shared" si="40"/>
        <v>#DIV/0!</v>
      </c>
      <c r="L35" s="98"/>
    </row>
    <row r="36" spans="1:14" s="29" customFormat="1" ht="24.95" hidden="1" customHeight="1" outlineLevel="1">
      <c r="A36" s="216"/>
      <c r="B36" s="224" t="s">
        <v>83</v>
      </c>
      <c r="C36" s="37" t="s">
        <v>73</v>
      </c>
      <c r="D36" s="86" t="e">
        <f>COUNTIFS(#REF!,'1. 수행관리'!C36,#REF!,"오류")</f>
        <v>#REF!</v>
      </c>
      <c r="E36" s="86"/>
      <c r="F36" s="86"/>
      <c r="G36" s="86"/>
      <c r="H36" s="36"/>
      <c r="I36" s="36"/>
      <c r="J36" s="101"/>
      <c r="K36" s="101"/>
      <c r="L36" s="96" t="s">
        <v>161</v>
      </c>
    </row>
    <row r="37" spans="1:14" s="29" customFormat="1" ht="24.95" hidden="1" customHeight="1" outlineLevel="1">
      <c r="A37" s="216"/>
      <c r="B37" s="216"/>
      <c r="C37" s="37" t="s">
        <v>74</v>
      </c>
      <c r="D37" s="86" t="e">
        <f>COUNTIFS(#REF!,'1. 수행관리'!C37,#REF!,"오류")</f>
        <v>#REF!</v>
      </c>
      <c r="E37" s="86"/>
      <c r="F37" s="86"/>
      <c r="G37" s="86"/>
      <c r="H37" s="36"/>
      <c r="I37" s="36"/>
      <c r="J37" s="101"/>
      <c r="K37" s="101"/>
      <c r="L37" s="96" t="s">
        <v>161</v>
      </c>
    </row>
    <row r="38" spans="1:14" s="29" customFormat="1" ht="24.95" customHeight="1" collapsed="1">
      <c r="A38" s="212" t="s">
        <v>95</v>
      </c>
      <c r="B38" s="213"/>
      <c r="C38" s="214"/>
      <c r="D38" s="47" t="e">
        <f t="shared" ref="D38:I38" si="41">SUM(D34:D37)</f>
        <v>#REF!</v>
      </c>
      <c r="E38" s="47">
        <f t="shared" si="41"/>
        <v>10</v>
      </c>
      <c r="F38" s="47">
        <f t="shared" si="41"/>
        <v>10</v>
      </c>
      <c r="G38" s="47">
        <f t="shared" si="41"/>
        <v>10</v>
      </c>
      <c r="H38" s="47">
        <f t="shared" si="41"/>
        <v>0</v>
      </c>
      <c r="I38" s="47">
        <f t="shared" si="41"/>
        <v>0</v>
      </c>
      <c r="J38" s="48">
        <f t="shared" ref="J38:J39" si="42">F38/E38</f>
        <v>1</v>
      </c>
      <c r="K38" s="48">
        <f t="shared" ref="K38:K39" si="43">G38/E38</f>
        <v>1</v>
      </c>
      <c r="L38" s="97"/>
      <c r="M38" s="29" t="e">
        <f>#REF!</f>
        <v>#REF!</v>
      </c>
    </row>
    <row r="39" spans="1:14" ht="42" customHeight="1">
      <c r="A39" s="221" t="s">
        <v>96</v>
      </c>
      <c r="B39" s="222"/>
      <c r="C39" s="223"/>
      <c r="D39" s="44" t="e">
        <f t="shared" ref="D39:I39" si="44">SUM(D15+D21+D26+D33+D38)</f>
        <v>#REF!</v>
      </c>
      <c r="E39" s="44">
        <f t="shared" si="44"/>
        <v>70</v>
      </c>
      <c r="F39" s="44">
        <f t="shared" si="44"/>
        <v>51</v>
      </c>
      <c r="G39" s="44">
        <f t="shared" si="44"/>
        <v>51</v>
      </c>
      <c r="H39" s="44">
        <f t="shared" si="44"/>
        <v>19</v>
      </c>
      <c r="I39" s="44">
        <f t="shared" si="44"/>
        <v>19</v>
      </c>
      <c r="J39" s="45">
        <f t="shared" si="42"/>
        <v>0.72857142857142854</v>
      </c>
      <c r="K39" s="45">
        <f t="shared" si="43"/>
        <v>0.72857142857142854</v>
      </c>
      <c r="L39" s="99"/>
      <c r="M39" t="e">
        <f>SUM(M15,M21,M26,M33,M38)</f>
        <v>#REF!</v>
      </c>
      <c r="N39" t="e">
        <f>M39/3</f>
        <v>#REF!</v>
      </c>
    </row>
    <row r="40" spans="1:14">
      <c r="N40" s="61" t="s">
        <v>109</v>
      </c>
    </row>
  </sheetData>
  <mergeCells count="27">
    <mergeCell ref="B16:B17"/>
    <mergeCell ref="A39:C39"/>
    <mergeCell ref="A21:C21"/>
    <mergeCell ref="A34:A37"/>
    <mergeCell ref="B36:B37"/>
    <mergeCell ref="A26:C26"/>
    <mergeCell ref="A33:C33"/>
    <mergeCell ref="A38:C38"/>
    <mergeCell ref="A16:A20"/>
    <mergeCell ref="A22:A25"/>
    <mergeCell ref="A27:A32"/>
    <mergeCell ref="B22:B24"/>
    <mergeCell ref="B27:B28"/>
    <mergeCell ref="B29:B32"/>
    <mergeCell ref="B18:B20"/>
    <mergeCell ref="F4:G4"/>
    <mergeCell ref="L4:L5"/>
    <mergeCell ref="A15:C15"/>
    <mergeCell ref="A4:A5"/>
    <mergeCell ref="B4:B5"/>
    <mergeCell ref="C4:C5"/>
    <mergeCell ref="D4:E4"/>
    <mergeCell ref="A6:A14"/>
    <mergeCell ref="B6:B9"/>
    <mergeCell ref="B10:B14"/>
    <mergeCell ref="H4:I4"/>
    <mergeCell ref="J4:K4"/>
  </mergeCells>
  <phoneticPr fontId="3" type="noConversion"/>
  <pageMargins left="0.25" right="0.25" top="0.75" bottom="0.75" header="0.3" footer="0.3"/>
  <pageSetup paperSize="9" scale="73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6"/>
  <sheetViews>
    <sheetView showZeros="0" workbookViewId="0">
      <selection activeCell="D3" sqref="D3"/>
    </sheetView>
  </sheetViews>
  <sheetFormatPr defaultRowHeight="16.5"/>
  <sheetData>
    <row r="1" spans="2:9" ht="58.5" customHeight="1" thickBot="1"/>
    <row r="2" spans="2:9" ht="33">
      <c r="B2" s="149" t="s">
        <v>313</v>
      </c>
      <c r="C2" s="166" t="s">
        <v>268</v>
      </c>
      <c r="D2" s="167" t="s">
        <v>320</v>
      </c>
      <c r="E2" s="167" t="s">
        <v>314</v>
      </c>
      <c r="F2" s="167" t="s">
        <v>315</v>
      </c>
      <c r="G2" s="167" t="s">
        <v>318</v>
      </c>
      <c r="H2" s="167" t="s">
        <v>316</v>
      </c>
      <c r="I2" s="168" t="s">
        <v>317</v>
      </c>
    </row>
    <row r="3" spans="2:9" ht="24.95" customHeight="1">
      <c r="B3" s="150" t="s">
        <v>335</v>
      </c>
      <c r="C3" s="159">
        <f>COUNTIFS('1-1 전체'!G2:G207,개발자별진행현황!B3)</f>
        <v>48</v>
      </c>
      <c r="D3" s="159">
        <f>COUNTIFS('1-1 전체'!G2:G207,개발자별진행현황!B3,'1-1 전체'!J2:J207,"&gt;""10000101")</f>
        <v>40</v>
      </c>
      <c r="E3" s="159">
        <f>COUNTIFS('1-1 전체'!G2:G207,개발자별진행현황!B3,'1-1 전체'!K2:K207,"O")</f>
        <v>39</v>
      </c>
      <c r="F3" s="159">
        <f>COUNTIFS('1-1 전체'!G2:G207,개발자별진행현황!B3,'1-1 전체'!L2:L207,"O")</f>
        <v>39</v>
      </c>
      <c r="G3" s="162">
        <f>IF(C3="",0,D3/C3)</f>
        <v>0.83333333333333337</v>
      </c>
      <c r="H3" s="162">
        <f>IF(C3="",0,E3/C3)</f>
        <v>0.8125</v>
      </c>
      <c r="I3" s="164">
        <f>IF(C3="",0,F3/C3)</f>
        <v>0.8125</v>
      </c>
    </row>
    <row r="4" spans="2:9" ht="24.95" customHeight="1">
      <c r="B4" s="150" t="s">
        <v>322</v>
      </c>
      <c r="C4" s="159">
        <f>COUNTIFS('1-1 전체'!G2:G208,개발자별진행현황!B4)</f>
        <v>10</v>
      </c>
      <c r="D4" s="159">
        <f>COUNTIFS('1-1 전체'!G2:G208,개발자별진행현황!B4,'1-1 전체'!J2:J208,"&gt;""10000101")</f>
        <v>10</v>
      </c>
      <c r="E4" s="159">
        <f>COUNTIFS('1-1 전체'!G2:G208,개발자별진행현황!B4,'1-1 전체'!K2:K208,"O")</f>
        <v>10</v>
      </c>
      <c r="F4" s="159">
        <f>COUNTIFS('1-1 전체'!G2:G208,개발자별진행현황!B4,'1-1 전체'!L2:L208,"O")</f>
        <v>10</v>
      </c>
      <c r="G4" s="162">
        <f t="shared" ref="G4:G16" si="0">IF(C4="",0,D4/C4)</f>
        <v>1</v>
      </c>
      <c r="H4" s="162">
        <f t="shared" ref="H4:H16" si="1">IF(C4="",0,E4/C4)</f>
        <v>1</v>
      </c>
      <c r="I4" s="164">
        <f t="shared" ref="I4:I16" si="2">IF(C4="",0,F4/C4)</f>
        <v>1</v>
      </c>
    </row>
    <row r="5" spans="2:9" ht="24.95" customHeight="1">
      <c r="B5" s="150" t="s">
        <v>336</v>
      </c>
      <c r="C5" s="159">
        <f>COUNTIFS('1-1 전체'!G2:G209,개발자별진행현황!B5)</f>
        <v>11</v>
      </c>
      <c r="D5" s="159">
        <f>COUNTIFS('1-1 전체'!G2:G209,개발자별진행현황!B5,'1-1 전체'!J2:J209,"&gt;""10000101")</f>
        <v>1</v>
      </c>
      <c r="E5" s="159">
        <f>COUNTIFS('1-1 전체'!G2:G209,개발자별진행현황!B5,'1-1 전체'!K2:K209,"O")</f>
        <v>1</v>
      </c>
      <c r="F5" s="159">
        <f>COUNTIFS('1-1 전체'!G2:G209,개발자별진행현황!B5,'1-1 전체'!L2:L209,"O")</f>
        <v>1</v>
      </c>
      <c r="G5" s="162">
        <f t="shared" si="0"/>
        <v>9.0909090909090912E-2</v>
      </c>
      <c r="H5" s="162">
        <f t="shared" si="1"/>
        <v>9.0909090909090912E-2</v>
      </c>
      <c r="I5" s="164">
        <f t="shared" si="2"/>
        <v>9.0909090909090912E-2</v>
      </c>
    </row>
    <row r="6" spans="2:9" ht="24.95" customHeight="1">
      <c r="B6" s="150" t="s">
        <v>333</v>
      </c>
      <c r="C6" s="159">
        <f>COUNTIFS('1-1 전체'!G2:G210,개발자별진행현황!B6)</f>
        <v>1</v>
      </c>
      <c r="D6" s="159">
        <f>COUNTIFS('1-1 전체'!G2:G210,개발자별진행현황!B6,'1-1 전체'!J2:J210,"&gt;""10000101")</f>
        <v>1</v>
      </c>
      <c r="E6" s="159">
        <f>COUNTIFS('1-1 전체'!G2:G210,개발자별진행현황!B6,'1-1 전체'!K2:K210,"O")</f>
        <v>1</v>
      </c>
      <c r="F6" s="159">
        <f>COUNTIFS('1-1 전체'!G2:G210,개발자별진행현황!B6,'1-1 전체'!L2:L210,"O")</f>
        <v>1</v>
      </c>
      <c r="G6" s="162">
        <f t="shared" si="0"/>
        <v>1</v>
      </c>
      <c r="H6" s="162">
        <f t="shared" si="1"/>
        <v>1</v>
      </c>
      <c r="I6" s="164">
        <f t="shared" si="2"/>
        <v>1</v>
      </c>
    </row>
    <row r="7" spans="2:9">
      <c r="B7" s="150" t="s">
        <v>337</v>
      </c>
      <c r="C7" s="159">
        <f>COUNTIFS('1-1 전체'!G2:G211,개발자별진행현황!B7)</f>
        <v>0</v>
      </c>
      <c r="D7" s="159">
        <f>COUNTIFS('1-1 전체'!G2:G211,개발자별진행현황!B7,'1-1 전체'!J2:J211,"&gt;""10000101")</f>
        <v>0</v>
      </c>
      <c r="E7" s="159">
        <f>COUNTIFS('1-1 전체'!G2:G211,개발자별진행현황!B7,'1-1 전체'!K2:K211,"O")</f>
        <v>0</v>
      </c>
      <c r="F7" s="159">
        <f>COUNTIFS('1-1 전체'!G2:G211,개발자별진행현황!B7,'1-1 전체'!L2:L211,"O")</f>
        <v>0</v>
      </c>
      <c r="G7" s="162" t="e">
        <f t="shared" si="0"/>
        <v>#DIV/0!</v>
      </c>
      <c r="H7" s="162" t="e">
        <f t="shared" si="1"/>
        <v>#DIV/0!</v>
      </c>
      <c r="I7" s="164" t="e">
        <f t="shared" si="2"/>
        <v>#DIV/0!</v>
      </c>
    </row>
    <row r="8" spans="2:9" hidden="1">
      <c r="B8" s="150"/>
      <c r="C8" s="159">
        <f>COUNTIFS('1-1 전체'!G2:G212,개발자별진행현황!B8)</f>
        <v>0</v>
      </c>
      <c r="D8" s="159">
        <f>COUNTIFS('1-1 전체'!G2:G212,개발자별진행현황!B8,'1-1 전체'!J2:J212,"&gt;""10000101")</f>
        <v>0</v>
      </c>
      <c r="E8" s="159">
        <f>COUNTIFS('1-1 전체'!G2:G212,개발자별진행현황!B8,'1-1 전체'!K2:K212,"O")</f>
        <v>0</v>
      </c>
      <c r="F8" s="159">
        <f>COUNTIFS('1-1 전체'!G2:G212,개발자별진행현황!B8,'1-1 전체'!L2:L212,"O")</f>
        <v>0</v>
      </c>
      <c r="G8" s="162" t="e">
        <f t="shared" si="0"/>
        <v>#DIV/0!</v>
      </c>
      <c r="H8" s="162" t="e">
        <f t="shared" si="1"/>
        <v>#DIV/0!</v>
      </c>
      <c r="I8" s="164" t="e">
        <f t="shared" si="2"/>
        <v>#DIV/0!</v>
      </c>
    </row>
    <row r="9" spans="2:9" hidden="1">
      <c r="B9" s="150"/>
      <c r="C9" s="159">
        <f>COUNTIFS('1-1 전체'!G2:G213,개발자별진행현황!B9)</f>
        <v>0</v>
      </c>
      <c r="D9" s="159">
        <f>COUNTIFS('1-1 전체'!G2:G213,개발자별진행현황!B9,'1-1 전체'!J2:J213,"&gt;""10000101")</f>
        <v>0</v>
      </c>
      <c r="E9" s="159">
        <f>COUNTIFS('1-1 전체'!G2:G213,개발자별진행현황!B9,'1-1 전체'!K2:K213,"O")</f>
        <v>0</v>
      </c>
      <c r="F9" s="159">
        <f>COUNTIFS('1-1 전체'!G2:G213,개발자별진행현황!B9,'1-1 전체'!L2:L213,"O")</f>
        <v>0</v>
      </c>
      <c r="G9" s="162" t="e">
        <f t="shared" si="0"/>
        <v>#DIV/0!</v>
      </c>
      <c r="H9" s="162" t="e">
        <f t="shared" si="1"/>
        <v>#DIV/0!</v>
      </c>
      <c r="I9" s="164" t="e">
        <f t="shared" si="2"/>
        <v>#DIV/0!</v>
      </c>
    </row>
    <row r="10" spans="2:9" hidden="1">
      <c r="B10" s="150"/>
      <c r="C10" s="159">
        <f>COUNTIFS('1-1 전체'!G2:G214,개발자별진행현황!B10)</f>
        <v>0</v>
      </c>
      <c r="D10" s="159">
        <f>COUNTIFS('1-1 전체'!G2:G214,개발자별진행현황!B10,'1-1 전체'!J2:J214,"&gt;""10000101")</f>
        <v>0</v>
      </c>
      <c r="E10" s="159">
        <f>COUNTIFS('1-1 전체'!G2:G214,개발자별진행현황!B10,'1-1 전체'!K2:K214,"O")</f>
        <v>0</v>
      </c>
      <c r="F10" s="159">
        <f>COUNTIFS('1-1 전체'!G2:G214,개발자별진행현황!B10,'1-1 전체'!L2:L214,"O")</f>
        <v>0</v>
      </c>
      <c r="G10" s="162" t="e">
        <f t="shared" si="0"/>
        <v>#DIV/0!</v>
      </c>
      <c r="H10" s="162" t="e">
        <f t="shared" si="1"/>
        <v>#DIV/0!</v>
      </c>
      <c r="I10" s="164" t="e">
        <f t="shared" si="2"/>
        <v>#DIV/0!</v>
      </c>
    </row>
    <row r="11" spans="2:9" hidden="1">
      <c r="B11" s="150"/>
      <c r="C11" s="159">
        <f>COUNTIFS('1-1 전체'!G2:G215,개발자별진행현황!B11)</f>
        <v>0</v>
      </c>
      <c r="D11" s="159">
        <f>COUNTIFS('1-1 전체'!G2:G215,개발자별진행현황!B11,'1-1 전체'!J2:J215,"&gt;""10000101")</f>
        <v>0</v>
      </c>
      <c r="E11" s="159">
        <f>COUNTIFS('1-1 전체'!G2:G215,개발자별진행현황!B11,'1-1 전체'!K2:K215,"O")</f>
        <v>0</v>
      </c>
      <c r="F11" s="159">
        <f>COUNTIFS('1-1 전체'!G2:G215,개발자별진행현황!B11,'1-1 전체'!L2:L215,"O")</f>
        <v>0</v>
      </c>
      <c r="G11" s="162" t="e">
        <f t="shared" si="0"/>
        <v>#DIV/0!</v>
      </c>
      <c r="H11" s="162" t="e">
        <f t="shared" si="1"/>
        <v>#DIV/0!</v>
      </c>
      <c r="I11" s="164" t="e">
        <f t="shared" si="2"/>
        <v>#DIV/0!</v>
      </c>
    </row>
    <row r="12" spans="2:9" hidden="1">
      <c r="B12" s="150"/>
      <c r="C12" s="159">
        <f>COUNTIFS('1-1 전체'!G2:G216,개발자별진행현황!B12)</f>
        <v>0</v>
      </c>
      <c r="D12" s="159">
        <f>COUNTIFS('1-1 전체'!G2:G216,개발자별진행현황!B12,'1-1 전체'!J2:J216,"&gt;""10000101")</f>
        <v>0</v>
      </c>
      <c r="E12" s="159">
        <f>COUNTIFS('1-1 전체'!G2:G216,개발자별진행현황!B12,'1-1 전체'!K2:K216,"O")</f>
        <v>0</v>
      </c>
      <c r="F12" s="159">
        <f>COUNTIFS('1-1 전체'!G2:G216,개발자별진행현황!B12,'1-1 전체'!L2:L216,"O")</f>
        <v>0</v>
      </c>
      <c r="G12" s="162" t="e">
        <f t="shared" si="0"/>
        <v>#DIV/0!</v>
      </c>
      <c r="H12" s="162" t="e">
        <f t="shared" si="1"/>
        <v>#DIV/0!</v>
      </c>
      <c r="I12" s="164" t="e">
        <f t="shared" si="2"/>
        <v>#DIV/0!</v>
      </c>
    </row>
    <row r="13" spans="2:9" hidden="1">
      <c r="B13" s="150"/>
      <c r="C13" s="159">
        <f>COUNTIFS('1-1 전체'!G2:G217,개발자별진행현황!B13)</f>
        <v>0</v>
      </c>
      <c r="D13" s="159">
        <f>COUNTIFS('1-1 전체'!G2:G217,개발자별진행현황!B13,'1-1 전체'!J2:J217,"&gt;""10000101")</f>
        <v>0</v>
      </c>
      <c r="E13" s="159">
        <f>COUNTIFS('1-1 전체'!G2:G217,개발자별진행현황!B13,'1-1 전체'!K2:K217,"O")</f>
        <v>0</v>
      </c>
      <c r="F13" s="159">
        <f>COUNTIFS('1-1 전체'!G2:G217,개발자별진행현황!B13,'1-1 전체'!L2:L217,"O")</f>
        <v>0</v>
      </c>
      <c r="G13" s="162" t="e">
        <f t="shared" si="0"/>
        <v>#DIV/0!</v>
      </c>
      <c r="H13" s="162" t="e">
        <f t="shared" si="1"/>
        <v>#DIV/0!</v>
      </c>
      <c r="I13" s="164" t="e">
        <f t="shared" si="2"/>
        <v>#DIV/0!</v>
      </c>
    </row>
    <row r="14" spans="2:9" hidden="1">
      <c r="B14" s="150"/>
      <c r="C14" s="159">
        <f>COUNTIFS('1-1 전체'!G2:G218,개발자별진행현황!B14)</f>
        <v>0</v>
      </c>
      <c r="D14" s="159">
        <f>COUNTIFS('1-1 전체'!G2:G218,개발자별진행현황!B14,'1-1 전체'!J2:J218,"&gt;""10000101")</f>
        <v>0</v>
      </c>
      <c r="E14" s="159">
        <f>COUNTIFS('1-1 전체'!G2:G218,개발자별진행현황!B14,'1-1 전체'!K2:K218,"O")</f>
        <v>0</v>
      </c>
      <c r="F14" s="159">
        <f>COUNTIFS('1-1 전체'!G2:G218,개발자별진행현황!B14,'1-1 전체'!L2:L218,"O")</f>
        <v>0</v>
      </c>
      <c r="G14" s="162" t="e">
        <f t="shared" si="0"/>
        <v>#DIV/0!</v>
      </c>
      <c r="H14" s="162" t="e">
        <f t="shared" si="1"/>
        <v>#DIV/0!</v>
      </c>
      <c r="I14" s="164" t="e">
        <f t="shared" si="2"/>
        <v>#DIV/0!</v>
      </c>
    </row>
    <row r="15" spans="2:9" hidden="1">
      <c r="B15" s="150"/>
      <c r="C15" s="159">
        <f>COUNTIFS('1-1 전체'!G2:G219,개발자별진행현황!B15)</f>
        <v>0</v>
      </c>
      <c r="D15" s="159">
        <f>COUNTIFS('1-1 전체'!G2:G219,개발자별진행현황!B15,'1-1 전체'!J2:J219,"&gt;""10000101")</f>
        <v>0</v>
      </c>
      <c r="E15" s="159">
        <f>COUNTIFS('1-1 전체'!G2:G219,개발자별진행현황!B15,'1-1 전체'!K2:K219,"O")</f>
        <v>0</v>
      </c>
      <c r="F15" s="159">
        <f>COUNTIFS('1-1 전체'!G2:G219,개발자별진행현황!B15,'1-1 전체'!L2:L219,"O")</f>
        <v>0</v>
      </c>
      <c r="G15" s="162" t="e">
        <f t="shared" si="0"/>
        <v>#DIV/0!</v>
      </c>
      <c r="H15" s="162" t="e">
        <f t="shared" si="1"/>
        <v>#DIV/0!</v>
      </c>
      <c r="I15" s="164" t="e">
        <f t="shared" si="2"/>
        <v>#DIV/0!</v>
      </c>
    </row>
    <row r="16" spans="2:9" ht="17.25" thickBot="1">
      <c r="B16" s="160" t="s">
        <v>319</v>
      </c>
      <c r="C16" s="161">
        <f>SUM(C3:C15)</f>
        <v>70</v>
      </c>
      <c r="D16" s="161">
        <f>SUM(D3:D15)</f>
        <v>52</v>
      </c>
      <c r="E16" s="161">
        <f>SUM(E3:E15)</f>
        <v>51</v>
      </c>
      <c r="F16" s="161">
        <f>SUM(F3:F15)</f>
        <v>51</v>
      </c>
      <c r="G16" s="163">
        <f t="shared" si="0"/>
        <v>0.74285714285714288</v>
      </c>
      <c r="H16" s="163">
        <f t="shared" si="1"/>
        <v>0.72857142857142854</v>
      </c>
      <c r="I16" s="165">
        <f t="shared" si="2"/>
        <v>0.72857142857142854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84"/>
  <sheetViews>
    <sheetView topLeftCell="C1" zoomScale="91" zoomScaleNormal="91" workbookViewId="0">
      <pane ySplit="1" topLeftCell="A59" activePane="bottomLeft" state="frozen"/>
      <selection activeCell="F15" sqref="F15"/>
      <selection pane="bottomLeft" activeCell="L62" sqref="L62:L71"/>
    </sheetView>
  </sheetViews>
  <sheetFormatPr defaultRowHeight="16.5"/>
  <cols>
    <col min="1" max="1" width="5.5" style="29" bestFit="1" customWidth="1"/>
    <col min="2" max="2" width="12.375" customWidth="1"/>
    <col min="3" max="3" width="21.75" customWidth="1"/>
    <col min="4" max="4" width="20.5" bestFit="1" customWidth="1"/>
    <col min="5" max="5" width="46.75" customWidth="1"/>
    <col min="6" max="6" width="39.375" customWidth="1"/>
    <col min="7" max="7" width="6.625" style="29" bestFit="1" customWidth="1"/>
    <col min="8" max="8" width="9.25" style="29" bestFit="1" customWidth="1"/>
    <col min="9" max="9" width="10.125" bestFit="1" customWidth="1"/>
    <col min="10" max="12" width="14.25" bestFit="1" customWidth="1"/>
    <col min="13" max="13" width="54.375" bestFit="1" customWidth="1"/>
  </cols>
  <sheetData>
    <row r="1" spans="1:13" ht="30" customHeight="1">
      <c r="A1" s="149" t="s">
        <v>138</v>
      </c>
      <c r="B1" s="146" t="s">
        <v>0</v>
      </c>
      <c r="C1" s="146" t="s">
        <v>1</v>
      </c>
      <c r="D1" s="146" t="s">
        <v>15</v>
      </c>
      <c r="E1" s="146" t="s">
        <v>61</v>
      </c>
      <c r="F1" s="146" t="s">
        <v>9</v>
      </c>
      <c r="G1" s="153" t="s">
        <v>310</v>
      </c>
      <c r="H1" s="154" t="s">
        <v>311</v>
      </c>
      <c r="I1" s="154" t="s">
        <v>312</v>
      </c>
      <c r="J1" s="174" t="s">
        <v>50</v>
      </c>
      <c r="K1" s="147" t="s">
        <v>264</v>
      </c>
      <c r="L1" s="147" t="s">
        <v>265</v>
      </c>
      <c r="M1" s="148" t="s">
        <v>79</v>
      </c>
    </row>
    <row r="2" spans="1:13" ht="39.950000000000003" customHeight="1">
      <c r="A2" s="150">
        <v>1</v>
      </c>
      <c r="B2" s="93" t="s">
        <v>17</v>
      </c>
      <c r="C2" s="93" t="s">
        <v>172</v>
      </c>
      <c r="D2" s="93" t="s">
        <v>173</v>
      </c>
      <c r="E2" s="134" t="s">
        <v>174</v>
      </c>
      <c r="F2" s="52" t="s">
        <v>175</v>
      </c>
      <c r="G2" s="173" t="s">
        <v>349</v>
      </c>
      <c r="H2" s="170" t="s">
        <v>350</v>
      </c>
      <c r="I2" s="170" t="s">
        <v>350</v>
      </c>
      <c r="J2" s="155" t="s">
        <v>350</v>
      </c>
      <c r="K2" s="91" t="s">
        <v>321</v>
      </c>
      <c r="L2" s="91" t="s">
        <v>321</v>
      </c>
      <c r="M2" s="94"/>
    </row>
    <row r="3" spans="1:13" ht="39.950000000000003" customHeight="1">
      <c r="A3" s="150">
        <v>2</v>
      </c>
      <c r="B3" s="93" t="s">
        <v>261</v>
      </c>
      <c r="C3" s="93" t="s">
        <v>171</v>
      </c>
      <c r="D3" s="93" t="s">
        <v>173</v>
      </c>
      <c r="E3" s="134" t="s">
        <v>176</v>
      </c>
      <c r="F3" s="52" t="s">
        <v>175</v>
      </c>
      <c r="G3" s="173" t="s">
        <v>349</v>
      </c>
      <c r="H3" s="170" t="s">
        <v>350</v>
      </c>
      <c r="I3" s="170" t="s">
        <v>350</v>
      </c>
      <c r="J3" s="170" t="s">
        <v>350</v>
      </c>
      <c r="K3" s="91" t="s">
        <v>321</v>
      </c>
      <c r="L3" s="91" t="s">
        <v>321</v>
      </c>
      <c r="M3" s="94"/>
    </row>
    <row r="4" spans="1:13" ht="120.75" customHeight="1">
      <c r="A4" s="150">
        <v>3</v>
      </c>
      <c r="B4" s="93" t="s">
        <v>261</v>
      </c>
      <c r="C4" s="93" t="s">
        <v>171</v>
      </c>
      <c r="D4" s="93" t="s">
        <v>173</v>
      </c>
      <c r="E4" s="134" t="s">
        <v>177</v>
      </c>
      <c r="F4" s="52" t="s">
        <v>178</v>
      </c>
      <c r="G4" s="173" t="s">
        <v>349</v>
      </c>
      <c r="H4" s="170" t="s">
        <v>351</v>
      </c>
      <c r="I4" s="155" t="s">
        <v>352</v>
      </c>
      <c r="J4" s="155" t="s">
        <v>352</v>
      </c>
      <c r="K4" s="91" t="s">
        <v>321</v>
      </c>
      <c r="L4" s="91" t="s">
        <v>321</v>
      </c>
      <c r="M4" s="94" t="s">
        <v>353</v>
      </c>
    </row>
    <row r="5" spans="1:13" ht="114.75" customHeight="1">
      <c r="A5" s="150">
        <v>4</v>
      </c>
      <c r="B5" s="93" t="s">
        <v>261</v>
      </c>
      <c r="C5" s="93" t="s">
        <v>171</v>
      </c>
      <c r="D5" s="93" t="s">
        <v>173</v>
      </c>
      <c r="E5" s="134" t="s">
        <v>179</v>
      </c>
      <c r="F5" s="52" t="s">
        <v>180</v>
      </c>
      <c r="G5" s="173" t="s">
        <v>349</v>
      </c>
      <c r="H5" s="170" t="s">
        <v>350</v>
      </c>
      <c r="I5" s="155" t="s">
        <v>354</v>
      </c>
      <c r="J5" s="155" t="s">
        <v>352</v>
      </c>
      <c r="K5" s="91" t="s">
        <v>321</v>
      </c>
      <c r="L5" s="91" t="s">
        <v>321</v>
      </c>
      <c r="M5" s="94" t="s">
        <v>353</v>
      </c>
    </row>
    <row r="6" spans="1:13" s="29" customFormat="1" ht="39.950000000000003" customHeight="1">
      <c r="A6" s="150">
        <v>5</v>
      </c>
      <c r="B6" s="93" t="s">
        <v>261</v>
      </c>
      <c r="C6" s="93" t="s">
        <v>171</v>
      </c>
      <c r="D6" s="93" t="s">
        <v>66</v>
      </c>
      <c r="E6" s="134" t="s">
        <v>237</v>
      </c>
      <c r="F6" s="52" t="s">
        <v>236</v>
      </c>
      <c r="G6" s="173" t="s">
        <v>349</v>
      </c>
      <c r="H6" s="170" t="s">
        <v>355</v>
      </c>
      <c r="I6" s="155" t="s">
        <v>356</v>
      </c>
      <c r="J6" s="155" t="s">
        <v>357</v>
      </c>
      <c r="K6" s="91" t="s">
        <v>321</v>
      </c>
      <c r="L6" s="91" t="s">
        <v>321</v>
      </c>
      <c r="M6" s="136" t="s">
        <v>358</v>
      </c>
    </row>
    <row r="7" spans="1:13" ht="39.950000000000003" customHeight="1">
      <c r="A7" s="150">
        <v>6</v>
      </c>
      <c r="B7" s="93" t="s">
        <v>261</v>
      </c>
      <c r="C7" s="93" t="s">
        <v>171</v>
      </c>
      <c r="D7" s="93" t="s">
        <v>173</v>
      </c>
      <c r="E7" s="134" t="s">
        <v>308</v>
      </c>
      <c r="F7" s="52" t="s">
        <v>306</v>
      </c>
      <c r="G7" s="173" t="s">
        <v>349</v>
      </c>
      <c r="H7" s="170" t="s">
        <v>359</v>
      </c>
      <c r="I7" s="155" t="s">
        <v>359</v>
      </c>
      <c r="J7" s="155" t="s">
        <v>359</v>
      </c>
      <c r="K7" s="91" t="s">
        <v>321</v>
      </c>
      <c r="L7" s="91" t="s">
        <v>321</v>
      </c>
      <c r="M7" s="94" t="s">
        <v>360</v>
      </c>
    </row>
    <row r="8" spans="1:13" ht="39.950000000000003" customHeight="1">
      <c r="A8" s="150">
        <v>7</v>
      </c>
      <c r="B8" s="93" t="s">
        <v>261</v>
      </c>
      <c r="C8" s="93" t="s">
        <v>171</v>
      </c>
      <c r="D8" s="93" t="s">
        <v>173</v>
      </c>
      <c r="E8" s="134" t="s">
        <v>181</v>
      </c>
      <c r="F8" s="52" t="s">
        <v>182</v>
      </c>
      <c r="G8" s="173" t="s">
        <v>349</v>
      </c>
      <c r="H8" s="170"/>
      <c r="I8" s="155"/>
      <c r="J8" s="155" t="s">
        <v>361</v>
      </c>
      <c r="K8" s="91" t="s">
        <v>321</v>
      </c>
      <c r="L8" s="91" t="s">
        <v>321</v>
      </c>
      <c r="M8" s="94"/>
    </row>
    <row r="9" spans="1:13" ht="39.950000000000003" customHeight="1">
      <c r="A9" s="150">
        <v>8</v>
      </c>
      <c r="B9" s="93" t="s">
        <v>261</v>
      </c>
      <c r="C9" s="93" t="s">
        <v>171</v>
      </c>
      <c r="D9" s="93" t="s">
        <v>173</v>
      </c>
      <c r="E9" s="134" t="s">
        <v>183</v>
      </c>
      <c r="F9" s="52" t="s">
        <v>184</v>
      </c>
      <c r="G9" s="173" t="s">
        <v>349</v>
      </c>
      <c r="H9" s="170" t="s">
        <v>355</v>
      </c>
      <c r="I9" s="155" t="s">
        <v>356</v>
      </c>
      <c r="J9" s="155" t="s">
        <v>350</v>
      </c>
      <c r="K9" s="91" t="s">
        <v>321</v>
      </c>
      <c r="L9" s="91" t="s">
        <v>321</v>
      </c>
      <c r="M9" s="94"/>
    </row>
    <row r="10" spans="1:13" ht="39.950000000000003" customHeight="1">
      <c r="A10" s="150">
        <v>9</v>
      </c>
      <c r="B10" s="93" t="s">
        <v>261</v>
      </c>
      <c r="C10" s="93" t="s">
        <v>171</v>
      </c>
      <c r="D10" s="93" t="s">
        <v>173</v>
      </c>
      <c r="E10" s="134" t="s">
        <v>185</v>
      </c>
      <c r="F10" s="52" t="s">
        <v>186</v>
      </c>
      <c r="G10" s="173" t="s">
        <v>349</v>
      </c>
      <c r="H10" s="173" t="s">
        <v>350</v>
      </c>
      <c r="I10" s="80" t="s">
        <v>350</v>
      </c>
      <c r="J10" s="80" t="s">
        <v>350</v>
      </c>
      <c r="K10" s="91" t="s">
        <v>321</v>
      </c>
      <c r="L10" s="91" t="s">
        <v>321</v>
      </c>
      <c r="M10" s="94"/>
    </row>
    <row r="11" spans="1:13" ht="39.950000000000003" customHeight="1">
      <c r="A11" s="150">
        <v>10</v>
      </c>
      <c r="B11" s="93" t="s">
        <v>261</v>
      </c>
      <c r="C11" s="93" t="s">
        <v>171</v>
      </c>
      <c r="D11" s="93" t="s">
        <v>173</v>
      </c>
      <c r="E11" s="134" t="s">
        <v>187</v>
      </c>
      <c r="F11" s="52" t="s">
        <v>186</v>
      </c>
      <c r="G11" s="173" t="s">
        <v>349</v>
      </c>
      <c r="H11" s="173" t="s">
        <v>350</v>
      </c>
      <c r="I11" s="80" t="s">
        <v>350</v>
      </c>
      <c r="J11" s="80" t="s">
        <v>350</v>
      </c>
      <c r="K11" s="91" t="s">
        <v>321</v>
      </c>
      <c r="L11" s="91" t="s">
        <v>321</v>
      </c>
      <c r="M11" s="94"/>
    </row>
    <row r="12" spans="1:13" ht="39.950000000000003" customHeight="1">
      <c r="A12" s="150">
        <v>11</v>
      </c>
      <c r="B12" s="93" t="s">
        <v>261</v>
      </c>
      <c r="C12" s="93" t="s">
        <v>171</v>
      </c>
      <c r="D12" s="93" t="s">
        <v>173</v>
      </c>
      <c r="E12" s="134" t="s">
        <v>188</v>
      </c>
      <c r="F12" s="52" t="s">
        <v>334</v>
      </c>
      <c r="G12" s="173" t="s">
        <v>349</v>
      </c>
      <c r="H12" s="173"/>
      <c r="I12" s="80"/>
      <c r="J12" s="80" t="s">
        <v>394</v>
      </c>
      <c r="K12" s="91" t="s">
        <v>321</v>
      </c>
      <c r="L12" s="91" t="s">
        <v>321</v>
      </c>
      <c r="M12" s="52" t="s">
        <v>362</v>
      </c>
    </row>
    <row r="13" spans="1:13" ht="39.950000000000003" customHeight="1">
      <c r="A13" s="150">
        <v>12</v>
      </c>
      <c r="B13" s="93" t="s">
        <v>261</v>
      </c>
      <c r="C13" s="93" t="s">
        <v>171</v>
      </c>
      <c r="D13" s="93" t="s">
        <v>173</v>
      </c>
      <c r="E13" s="134" t="s">
        <v>189</v>
      </c>
      <c r="F13" s="52" t="s">
        <v>190</v>
      </c>
      <c r="G13" s="173" t="s">
        <v>349</v>
      </c>
      <c r="H13" s="170" t="s">
        <v>350</v>
      </c>
      <c r="I13" s="155" t="s">
        <v>363</v>
      </c>
      <c r="J13" s="155" t="s">
        <v>350</v>
      </c>
      <c r="K13" s="91" t="s">
        <v>321</v>
      </c>
      <c r="L13" s="91" t="s">
        <v>321</v>
      </c>
      <c r="M13" s="94"/>
    </row>
    <row r="14" spans="1:13" ht="39.950000000000003" customHeight="1">
      <c r="A14" s="150">
        <v>13</v>
      </c>
      <c r="B14" s="93" t="s">
        <v>261</v>
      </c>
      <c r="C14" s="93" t="s">
        <v>171</v>
      </c>
      <c r="D14" s="93" t="s">
        <v>173</v>
      </c>
      <c r="E14" s="134" t="s">
        <v>191</v>
      </c>
      <c r="F14" s="52" t="s">
        <v>190</v>
      </c>
      <c r="G14" s="173" t="s">
        <v>349</v>
      </c>
      <c r="H14" s="170" t="s">
        <v>363</v>
      </c>
      <c r="I14" s="155" t="s">
        <v>354</v>
      </c>
      <c r="J14" s="155" t="s">
        <v>350</v>
      </c>
      <c r="K14" s="91" t="s">
        <v>321</v>
      </c>
      <c r="L14" s="91" t="s">
        <v>321</v>
      </c>
      <c r="M14" s="94"/>
    </row>
    <row r="15" spans="1:13" ht="39.950000000000003" customHeight="1">
      <c r="A15" s="150">
        <v>14</v>
      </c>
      <c r="B15" s="93" t="s">
        <v>261</v>
      </c>
      <c r="C15" s="93" t="s">
        <v>171</v>
      </c>
      <c r="D15" s="93" t="s">
        <v>173</v>
      </c>
      <c r="E15" s="52" t="s">
        <v>192</v>
      </c>
      <c r="F15" s="52" t="s">
        <v>193</v>
      </c>
      <c r="G15" s="173" t="s">
        <v>349</v>
      </c>
      <c r="H15" s="170" t="s">
        <v>363</v>
      </c>
      <c r="I15" s="155" t="s">
        <v>354</v>
      </c>
      <c r="J15" s="155" t="s">
        <v>350</v>
      </c>
      <c r="K15" s="91" t="s">
        <v>321</v>
      </c>
      <c r="L15" s="91" t="s">
        <v>321</v>
      </c>
      <c r="M15" s="135"/>
    </row>
    <row r="16" spans="1:13" ht="39.950000000000003" customHeight="1">
      <c r="A16" s="150">
        <v>15</v>
      </c>
      <c r="B16" s="93" t="s">
        <v>261</v>
      </c>
      <c r="C16" s="93" t="s">
        <v>171</v>
      </c>
      <c r="D16" s="93" t="s">
        <v>173</v>
      </c>
      <c r="E16" s="134" t="s">
        <v>194</v>
      </c>
      <c r="F16" s="52" t="s">
        <v>195</v>
      </c>
      <c r="G16" s="173" t="s">
        <v>349</v>
      </c>
      <c r="H16" s="170"/>
      <c r="I16" s="155"/>
      <c r="J16" s="155" t="s">
        <v>408</v>
      </c>
      <c r="K16" s="91" t="s">
        <v>321</v>
      </c>
      <c r="L16" s="91" t="s">
        <v>321</v>
      </c>
      <c r="M16" s="94" t="s">
        <v>364</v>
      </c>
    </row>
    <row r="17" spans="1:13" ht="39.950000000000003" customHeight="1">
      <c r="A17" s="150">
        <v>16</v>
      </c>
      <c r="B17" s="93" t="s">
        <v>261</v>
      </c>
      <c r="C17" s="93" t="s">
        <v>171</v>
      </c>
      <c r="D17" s="93" t="s">
        <v>173</v>
      </c>
      <c r="E17" s="134" t="s">
        <v>197</v>
      </c>
      <c r="F17" s="52" t="s">
        <v>196</v>
      </c>
      <c r="G17" s="173" t="s">
        <v>349</v>
      </c>
      <c r="H17" s="170"/>
      <c r="I17" s="155"/>
      <c r="J17" s="155" t="s">
        <v>350</v>
      </c>
      <c r="K17" s="91" t="s">
        <v>321</v>
      </c>
      <c r="L17" s="91" t="s">
        <v>321</v>
      </c>
      <c r="M17" s="94" t="s">
        <v>365</v>
      </c>
    </row>
    <row r="18" spans="1:13" ht="39.950000000000003" customHeight="1">
      <c r="A18" s="150">
        <v>17</v>
      </c>
      <c r="B18" s="93" t="s">
        <v>261</v>
      </c>
      <c r="C18" s="93" t="s">
        <v>171</v>
      </c>
      <c r="D18" s="93" t="s">
        <v>173</v>
      </c>
      <c r="E18" s="134" t="s">
        <v>198</v>
      </c>
      <c r="F18" s="52" t="s">
        <v>199</v>
      </c>
      <c r="G18" s="173" t="s">
        <v>349</v>
      </c>
      <c r="H18" s="170"/>
      <c r="I18" s="155"/>
      <c r="J18" s="155" t="s">
        <v>350</v>
      </c>
      <c r="K18" s="91" t="s">
        <v>321</v>
      </c>
      <c r="L18" s="91" t="s">
        <v>321</v>
      </c>
      <c r="M18" s="94" t="s">
        <v>366</v>
      </c>
    </row>
    <row r="19" spans="1:13" ht="39.950000000000003" customHeight="1">
      <c r="A19" s="150">
        <v>18</v>
      </c>
      <c r="B19" s="93" t="s">
        <v>261</v>
      </c>
      <c r="C19" s="93" t="s">
        <v>171</v>
      </c>
      <c r="D19" s="93" t="s">
        <v>173</v>
      </c>
      <c r="E19" s="52" t="s">
        <v>201</v>
      </c>
      <c r="F19" s="52" t="s">
        <v>200</v>
      </c>
      <c r="G19" s="173" t="s">
        <v>349</v>
      </c>
      <c r="H19" s="170" t="s">
        <v>363</v>
      </c>
      <c r="I19" s="155" t="s">
        <v>354</v>
      </c>
      <c r="J19" s="155" t="s">
        <v>350</v>
      </c>
      <c r="K19" s="91" t="s">
        <v>321</v>
      </c>
      <c r="L19" s="91" t="s">
        <v>321</v>
      </c>
      <c r="M19" s="94"/>
    </row>
    <row r="20" spans="1:13" ht="39.950000000000003" customHeight="1">
      <c r="A20" s="150">
        <v>19</v>
      </c>
      <c r="B20" s="93" t="s">
        <v>261</v>
      </c>
      <c r="C20" s="93" t="s">
        <v>171</v>
      </c>
      <c r="D20" s="93" t="s">
        <v>173</v>
      </c>
      <c r="E20" s="134" t="s">
        <v>202</v>
      </c>
      <c r="F20" s="52" t="s">
        <v>203</v>
      </c>
      <c r="G20" s="173" t="s">
        <v>349</v>
      </c>
      <c r="H20" s="170" t="s">
        <v>355</v>
      </c>
      <c r="I20" s="155" t="s">
        <v>367</v>
      </c>
      <c r="J20" s="155" t="s">
        <v>363</v>
      </c>
      <c r="K20" s="91" t="s">
        <v>321</v>
      </c>
      <c r="L20" s="91" t="s">
        <v>321</v>
      </c>
      <c r="M20" s="94"/>
    </row>
    <row r="21" spans="1:13" ht="39.950000000000003" customHeight="1">
      <c r="A21" s="150">
        <v>20</v>
      </c>
      <c r="B21" s="93" t="s">
        <v>261</v>
      </c>
      <c r="C21" s="93" t="s">
        <v>171</v>
      </c>
      <c r="D21" s="93" t="s">
        <v>173</v>
      </c>
      <c r="E21" s="134" t="s">
        <v>205</v>
      </c>
      <c r="F21" s="52" t="s">
        <v>204</v>
      </c>
      <c r="G21" s="173" t="s">
        <v>349</v>
      </c>
      <c r="H21" s="170" t="s">
        <v>350</v>
      </c>
      <c r="I21" s="155" t="s">
        <v>354</v>
      </c>
      <c r="J21" s="155" t="s">
        <v>389</v>
      </c>
      <c r="K21" s="91" t="s">
        <v>321</v>
      </c>
      <c r="L21" s="91" t="s">
        <v>321</v>
      </c>
      <c r="M21" s="136" t="s">
        <v>368</v>
      </c>
    </row>
    <row r="22" spans="1:13" ht="39.950000000000003" customHeight="1">
      <c r="A22" s="150">
        <v>21</v>
      </c>
      <c r="B22" s="93" t="s">
        <v>261</v>
      </c>
      <c r="C22" s="93" t="s">
        <v>171</v>
      </c>
      <c r="D22" s="93" t="s">
        <v>173</v>
      </c>
      <c r="E22" s="134" t="s">
        <v>206</v>
      </c>
      <c r="F22" s="52" t="s">
        <v>207</v>
      </c>
      <c r="G22" s="173" t="s">
        <v>349</v>
      </c>
      <c r="H22" s="170" t="s">
        <v>356</v>
      </c>
      <c r="I22" s="155" t="s">
        <v>367</v>
      </c>
      <c r="J22" s="155" t="s">
        <v>363</v>
      </c>
      <c r="K22" s="91" t="s">
        <v>321</v>
      </c>
      <c r="L22" s="91" t="s">
        <v>321</v>
      </c>
      <c r="M22" s="94"/>
    </row>
    <row r="23" spans="1:13" ht="39.950000000000003" customHeight="1">
      <c r="A23" s="150">
        <v>22</v>
      </c>
      <c r="B23" s="93" t="s">
        <v>261</v>
      </c>
      <c r="C23" s="93" t="s">
        <v>171</v>
      </c>
      <c r="D23" s="93" t="s">
        <v>173</v>
      </c>
      <c r="E23" s="134" t="s">
        <v>208</v>
      </c>
      <c r="F23" s="52" t="s">
        <v>209</v>
      </c>
      <c r="G23" s="173" t="s">
        <v>349</v>
      </c>
      <c r="H23" s="170" t="s">
        <v>355</v>
      </c>
      <c r="I23" s="155" t="s">
        <v>356</v>
      </c>
      <c r="J23" s="155" t="s">
        <v>350</v>
      </c>
      <c r="K23" s="91" t="s">
        <v>321</v>
      </c>
      <c r="L23" s="91" t="s">
        <v>321</v>
      </c>
      <c r="M23" s="94"/>
    </row>
    <row r="24" spans="1:13" ht="39.950000000000003" customHeight="1">
      <c r="A24" s="150">
        <v>23</v>
      </c>
      <c r="B24" s="93" t="s">
        <v>261</v>
      </c>
      <c r="C24" s="93" t="s">
        <v>171</v>
      </c>
      <c r="D24" s="93" t="s">
        <v>173</v>
      </c>
      <c r="E24" s="134" t="s">
        <v>210</v>
      </c>
      <c r="F24" s="52" t="s">
        <v>211</v>
      </c>
      <c r="G24" s="173" t="s">
        <v>349</v>
      </c>
      <c r="H24" s="170" t="s">
        <v>355</v>
      </c>
      <c r="I24" s="155" t="s">
        <v>356</v>
      </c>
      <c r="J24" s="155" t="s">
        <v>350</v>
      </c>
      <c r="K24" s="91" t="s">
        <v>321</v>
      </c>
      <c r="L24" s="91" t="s">
        <v>321</v>
      </c>
      <c r="M24" s="94"/>
    </row>
    <row r="25" spans="1:13" ht="39.950000000000003" customHeight="1">
      <c r="A25" s="150">
        <v>24</v>
      </c>
      <c r="B25" s="93" t="s">
        <v>261</v>
      </c>
      <c r="C25" s="93" t="s">
        <v>171</v>
      </c>
      <c r="D25" s="93" t="s">
        <v>212</v>
      </c>
      <c r="E25" s="134" t="s">
        <v>213</v>
      </c>
      <c r="F25" s="52"/>
      <c r="G25" s="173" t="s">
        <v>349</v>
      </c>
      <c r="H25" s="170" t="s">
        <v>352</v>
      </c>
      <c r="I25" s="155" t="s">
        <v>369</v>
      </c>
      <c r="J25" s="155" t="s">
        <v>352</v>
      </c>
      <c r="K25" s="91" t="s">
        <v>321</v>
      </c>
      <c r="L25" s="91" t="s">
        <v>321</v>
      </c>
      <c r="M25" s="94"/>
    </row>
    <row r="26" spans="1:13" ht="39.950000000000003" customHeight="1">
      <c r="A26" s="150">
        <v>25</v>
      </c>
      <c r="B26" s="93" t="s">
        <v>261</v>
      </c>
      <c r="C26" s="93" t="s">
        <v>171</v>
      </c>
      <c r="D26" s="93" t="s">
        <v>214</v>
      </c>
      <c r="E26" s="134" t="s">
        <v>215</v>
      </c>
      <c r="F26" s="52" t="s">
        <v>216</v>
      </c>
      <c r="G26" s="173" t="s">
        <v>349</v>
      </c>
      <c r="H26" s="170" t="s">
        <v>355</v>
      </c>
      <c r="I26" s="155" t="s">
        <v>367</v>
      </c>
      <c r="J26" s="155" t="s">
        <v>350</v>
      </c>
      <c r="K26" s="91" t="s">
        <v>321</v>
      </c>
      <c r="L26" s="91" t="s">
        <v>321</v>
      </c>
      <c r="M26" s="94"/>
    </row>
    <row r="27" spans="1:13" ht="39.950000000000003" customHeight="1">
      <c r="A27" s="150">
        <v>26</v>
      </c>
      <c r="B27" s="93" t="s">
        <v>261</v>
      </c>
      <c r="C27" s="93" t="s">
        <v>171</v>
      </c>
      <c r="D27" s="93" t="s">
        <v>214</v>
      </c>
      <c r="E27" s="134" t="s">
        <v>217</v>
      </c>
      <c r="F27" s="52" t="s">
        <v>218</v>
      </c>
      <c r="G27" s="173" t="s">
        <v>349</v>
      </c>
      <c r="H27" s="170" t="s">
        <v>355</v>
      </c>
      <c r="I27" s="155" t="s">
        <v>367</v>
      </c>
      <c r="J27" s="155" t="s">
        <v>350</v>
      </c>
      <c r="K27" s="91" t="s">
        <v>321</v>
      </c>
      <c r="L27" s="91" t="s">
        <v>321</v>
      </c>
      <c r="M27" s="94"/>
    </row>
    <row r="28" spans="1:13" ht="39.950000000000003" customHeight="1">
      <c r="A28" s="150">
        <v>27</v>
      </c>
      <c r="B28" s="93" t="s">
        <v>261</v>
      </c>
      <c r="C28" s="93" t="s">
        <v>171</v>
      </c>
      <c r="D28" s="93" t="s">
        <v>272</v>
      </c>
      <c r="E28" s="134" t="s">
        <v>219</v>
      </c>
      <c r="F28" s="52"/>
      <c r="G28" s="173" t="s">
        <v>349</v>
      </c>
      <c r="H28" s="170" t="s">
        <v>370</v>
      </c>
      <c r="I28" s="155" t="s">
        <v>371</v>
      </c>
      <c r="J28" s="155" t="s">
        <v>394</v>
      </c>
      <c r="K28" s="91" t="s">
        <v>321</v>
      </c>
      <c r="L28" s="91" t="s">
        <v>321</v>
      </c>
      <c r="M28" s="94"/>
    </row>
    <row r="29" spans="1:13" ht="39.950000000000003" customHeight="1">
      <c r="A29" s="150">
        <v>28</v>
      </c>
      <c r="B29" s="93" t="s">
        <v>261</v>
      </c>
      <c r="C29" s="93" t="s">
        <v>171</v>
      </c>
      <c r="D29" s="93" t="s">
        <v>271</v>
      </c>
      <c r="E29" s="134" t="s">
        <v>220</v>
      </c>
      <c r="F29" s="52"/>
      <c r="G29" s="173" t="s">
        <v>349</v>
      </c>
      <c r="H29" s="170" t="s">
        <v>359</v>
      </c>
      <c r="I29" s="155" t="s">
        <v>359</v>
      </c>
      <c r="J29" s="155" t="s">
        <v>359</v>
      </c>
      <c r="K29" s="91" t="s">
        <v>321</v>
      </c>
      <c r="L29" s="91" t="s">
        <v>321</v>
      </c>
      <c r="M29" s="94"/>
    </row>
    <row r="30" spans="1:13" ht="39.950000000000003" customHeight="1">
      <c r="A30" s="150">
        <v>29</v>
      </c>
      <c r="B30" s="93" t="s">
        <v>261</v>
      </c>
      <c r="C30" s="93" t="s">
        <v>171</v>
      </c>
      <c r="D30" s="93" t="s">
        <v>271</v>
      </c>
      <c r="E30" s="134" t="s">
        <v>221</v>
      </c>
      <c r="F30" s="52"/>
      <c r="G30" s="173" t="s">
        <v>349</v>
      </c>
      <c r="H30" s="170" t="s">
        <v>372</v>
      </c>
      <c r="I30" s="155" t="s">
        <v>373</v>
      </c>
      <c r="J30" s="155" t="s">
        <v>394</v>
      </c>
      <c r="K30" s="91" t="s">
        <v>321</v>
      </c>
      <c r="L30" s="91" t="s">
        <v>321</v>
      </c>
      <c r="M30" s="94"/>
    </row>
    <row r="31" spans="1:13" ht="39.950000000000003" customHeight="1">
      <c r="A31" s="150">
        <v>30</v>
      </c>
      <c r="B31" s="93" t="s">
        <v>261</v>
      </c>
      <c r="C31" s="93" t="s">
        <v>171</v>
      </c>
      <c r="D31" s="93" t="s">
        <v>271</v>
      </c>
      <c r="E31" s="134" t="s">
        <v>222</v>
      </c>
      <c r="F31" s="52"/>
      <c r="G31" s="173" t="s">
        <v>349</v>
      </c>
      <c r="H31" s="170" t="s">
        <v>374</v>
      </c>
      <c r="I31" s="155" t="s">
        <v>375</v>
      </c>
      <c r="J31" s="155" t="s">
        <v>394</v>
      </c>
      <c r="K31" s="91" t="s">
        <v>321</v>
      </c>
      <c r="L31" s="91" t="s">
        <v>321</v>
      </c>
      <c r="M31" s="94"/>
    </row>
    <row r="32" spans="1:13" ht="39.950000000000003" customHeight="1">
      <c r="A32" s="150">
        <v>31</v>
      </c>
      <c r="B32" s="93" t="s">
        <v>261</v>
      </c>
      <c r="C32" s="93" t="s">
        <v>171</v>
      </c>
      <c r="D32" s="93" t="s">
        <v>271</v>
      </c>
      <c r="E32" s="134" t="s">
        <v>223</v>
      </c>
      <c r="F32" s="52"/>
      <c r="G32" s="173" t="s">
        <v>349</v>
      </c>
      <c r="H32" s="170" t="s">
        <v>376</v>
      </c>
      <c r="I32" s="155" t="s">
        <v>377</v>
      </c>
      <c r="J32" s="155" t="s">
        <v>394</v>
      </c>
      <c r="K32" s="91" t="s">
        <v>321</v>
      </c>
      <c r="L32" s="91" t="s">
        <v>321</v>
      </c>
      <c r="M32" s="94"/>
    </row>
    <row r="33" spans="1:13" ht="39.950000000000003" customHeight="1">
      <c r="A33" s="150">
        <v>32</v>
      </c>
      <c r="B33" s="93" t="s">
        <v>261</v>
      </c>
      <c r="C33" s="93" t="s">
        <v>171</v>
      </c>
      <c r="D33" s="93" t="s">
        <v>271</v>
      </c>
      <c r="E33" s="134" t="s">
        <v>224</v>
      </c>
      <c r="F33" s="52"/>
      <c r="G33" s="173" t="s">
        <v>349</v>
      </c>
      <c r="H33" s="170" t="s">
        <v>372</v>
      </c>
      <c r="I33" s="155" t="s">
        <v>373</v>
      </c>
      <c r="J33" s="155" t="s">
        <v>394</v>
      </c>
      <c r="K33" s="91" t="s">
        <v>321</v>
      </c>
      <c r="L33" s="91" t="s">
        <v>321</v>
      </c>
      <c r="M33" s="94"/>
    </row>
    <row r="34" spans="1:13" ht="39.950000000000003" customHeight="1">
      <c r="A34" s="150">
        <v>33</v>
      </c>
      <c r="B34" s="93" t="s">
        <v>261</v>
      </c>
      <c r="C34" s="93" t="s">
        <v>232</v>
      </c>
      <c r="D34" s="93" t="s">
        <v>274</v>
      </c>
      <c r="E34" s="134" t="s">
        <v>225</v>
      </c>
      <c r="F34" s="52" t="s">
        <v>226</v>
      </c>
      <c r="G34" s="173" t="s">
        <v>349</v>
      </c>
      <c r="H34" s="170" t="s">
        <v>378</v>
      </c>
      <c r="I34" s="155" t="s">
        <v>350</v>
      </c>
      <c r="J34" s="155" t="s">
        <v>378</v>
      </c>
      <c r="K34" s="91" t="s">
        <v>48</v>
      </c>
      <c r="L34" s="91" t="s">
        <v>321</v>
      </c>
      <c r="M34" s="94"/>
    </row>
    <row r="35" spans="1:13" ht="39.950000000000003" customHeight="1">
      <c r="A35" s="150">
        <v>34</v>
      </c>
      <c r="B35" s="93" t="s">
        <v>261</v>
      </c>
      <c r="C35" s="93" t="s">
        <v>232</v>
      </c>
      <c r="D35" s="93" t="s">
        <v>274</v>
      </c>
      <c r="E35" s="52" t="s">
        <v>227</v>
      </c>
      <c r="F35" s="52" t="s">
        <v>228</v>
      </c>
      <c r="G35" s="173" t="s">
        <v>349</v>
      </c>
      <c r="H35" s="170" t="s">
        <v>378</v>
      </c>
      <c r="I35" s="155" t="s">
        <v>350</v>
      </c>
      <c r="J35" s="155" t="s">
        <v>361</v>
      </c>
      <c r="K35" s="91" t="s">
        <v>321</v>
      </c>
      <c r="L35" s="91" t="s">
        <v>321</v>
      </c>
      <c r="M35" s="94"/>
    </row>
    <row r="36" spans="1:13" ht="39.950000000000003" customHeight="1">
      <c r="A36" s="150">
        <v>35</v>
      </c>
      <c r="B36" s="93" t="s">
        <v>261</v>
      </c>
      <c r="C36" s="93" t="s">
        <v>232</v>
      </c>
      <c r="D36" s="93" t="s">
        <v>229</v>
      </c>
      <c r="E36" s="134" t="s">
        <v>230</v>
      </c>
      <c r="F36" s="52"/>
      <c r="G36" s="173" t="s">
        <v>349</v>
      </c>
      <c r="H36" s="170"/>
      <c r="I36" s="155"/>
      <c r="J36" s="155" t="s">
        <v>394</v>
      </c>
      <c r="K36" s="91" t="s">
        <v>321</v>
      </c>
      <c r="L36" s="91" t="s">
        <v>321</v>
      </c>
      <c r="M36" s="94" t="s">
        <v>379</v>
      </c>
    </row>
    <row r="37" spans="1:13" ht="39.950000000000003" customHeight="1">
      <c r="A37" s="150">
        <v>36</v>
      </c>
      <c r="B37" s="93" t="s">
        <v>261</v>
      </c>
      <c r="C37" s="93" t="s">
        <v>232</v>
      </c>
      <c r="D37" s="93" t="s">
        <v>270</v>
      </c>
      <c r="E37" s="134" t="s">
        <v>231</v>
      </c>
      <c r="F37" s="137"/>
      <c r="G37" s="173" t="s">
        <v>349</v>
      </c>
      <c r="H37" s="171" t="s">
        <v>380</v>
      </c>
      <c r="I37" s="155" t="s">
        <v>381</v>
      </c>
      <c r="J37" s="155" t="s">
        <v>352</v>
      </c>
      <c r="K37" s="91" t="s">
        <v>321</v>
      </c>
      <c r="L37" s="91" t="s">
        <v>321</v>
      </c>
      <c r="M37" s="94"/>
    </row>
    <row r="38" spans="1:13" s="29" customFormat="1" ht="39.950000000000003" customHeight="1" thickBot="1">
      <c r="A38" s="160">
        <v>37</v>
      </c>
      <c r="B38" s="139" t="s">
        <v>261</v>
      </c>
      <c r="C38" s="139" t="s">
        <v>233</v>
      </c>
      <c r="D38" s="139" t="s">
        <v>234</v>
      </c>
      <c r="E38" s="141" t="s">
        <v>235</v>
      </c>
      <c r="F38" s="142"/>
      <c r="G38" s="192" t="s">
        <v>382</v>
      </c>
      <c r="H38" s="193" t="s">
        <v>387</v>
      </c>
      <c r="I38" s="193" t="s">
        <v>387</v>
      </c>
      <c r="J38" s="158" t="s">
        <v>387</v>
      </c>
      <c r="K38" s="133" t="s">
        <v>321</v>
      </c>
      <c r="L38" s="133" t="s">
        <v>321</v>
      </c>
      <c r="M38" s="94" t="s">
        <v>388</v>
      </c>
    </row>
    <row r="39" spans="1:13" s="29" customFormat="1" ht="39.950000000000003" customHeight="1">
      <c r="A39" s="176">
        <v>38</v>
      </c>
      <c r="B39" s="177" t="s">
        <v>45</v>
      </c>
      <c r="C39" s="178" t="s">
        <v>118</v>
      </c>
      <c r="D39" s="177" t="s">
        <v>69</v>
      </c>
      <c r="E39" s="179" t="s">
        <v>119</v>
      </c>
      <c r="F39" s="180"/>
      <c r="G39" s="181" t="s">
        <v>330</v>
      </c>
      <c r="H39" s="182" t="s">
        <v>347</v>
      </c>
      <c r="I39" s="183" t="s">
        <v>348</v>
      </c>
      <c r="J39" s="183" t="s">
        <v>346</v>
      </c>
      <c r="K39" s="183" t="s">
        <v>321</v>
      </c>
      <c r="L39" s="183" t="s">
        <v>321</v>
      </c>
      <c r="M39" s="184" t="s">
        <v>392</v>
      </c>
    </row>
    <row r="40" spans="1:13" s="29" customFormat="1" ht="39.950000000000003" customHeight="1">
      <c r="A40" s="150">
        <v>39</v>
      </c>
      <c r="B40" s="93" t="s">
        <v>45</v>
      </c>
      <c r="C40" s="27" t="s">
        <v>239</v>
      </c>
      <c r="D40" s="93" t="s">
        <v>116</v>
      </c>
      <c r="E40" s="134" t="s">
        <v>120</v>
      </c>
      <c r="F40" s="137"/>
      <c r="G40" s="173" t="s">
        <v>331</v>
      </c>
      <c r="H40" s="170" t="s">
        <v>340</v>
      </c>
      <c r="I40" s="155" t="s">
        <v>332</v>
      </c>
      <c r="J40" s="183" t="s">
        <v>402</v>
      </c>
      <c r="K40" s="183" t="s">
        <v>321</v>
      </c>
      <c r="L40" s="155" t="s">
        <v>321</v>
      </c>
      <c r="M40" s="94"/>
    </row>
    <row r="41" spans="1:13" s="29" customFormat="1" ht="39.950000000000003" customHeight="1" thickBot="1">
      <c r="A41" s="160">
        <v>40</v>
      </c>
      <c r="B41" s="139" t="s">
        <v>45</v>
      </c>
      <c r="C41" s="139" t="s">
        <v>238</v>
      </c>
      <c r="D41" s="139" t="s">
        <v>139</v>
      </c>
      <c r="E41" s="141" t="s">
        <v>121</v>
      </c>
      <c r="F41" s="142"/>
      <c r="G41" s="187" t="s">
        <v>330</v>
      </c>
      <c r="H41" s="188" t="s">
        <v>414</v>
      </c>
      <c r="I41" s="188" t="s">
        <v>414</v>
      </c>
      <c r="J41" s="188" t="s">
        <v>414</v>
      </c>
      <c r="K41" s="188" t="s">
        <v>414</v>
      </c>
      <c r="L41" s="188" t="s">
        <v>414</v>
      </c>
      <c r="M41" s="140"/>
    </row>
    <row r="42" spans="1:13" s="29" customFormat="1" ht="39.950000000000003" customHeight="1">
      <c r="A42" s="176">
        <v>41</v>
      </c>
      <c r="B42" s="177" t="s">
        <v>20</v>
      </c>
      <c r="C42" s="178" t="s">
        <v>81</v>
      </c>
      <c r="D42" s="177" t="s">
        <v>143</v>
      </c>
      <c r="E42" s="179"/>
      <c r="F42" s="185" t="s">
        <v>243</v>
      </c>
      <c r="G42" s="173" t="s">
        <v>331</v>
      </c>
      <c r="H42" s="80" t="s">
        <v>415</v>
      </c>
      <c r="I42" s="80" t="s">
        <v>416</v>
      </c>
      <c r="J42" s="183"/>
      <c r="K42" s="183"/>
      <c r="L42" s="183"/>
      <c r="M42" s="184"/>
    </row>
    <row r="43" spans="1:13" s="29" customFormat="1" ht="39.950000000000003" customHeight="1">
      <c r="A43" s="150">
        <v>42</v>
      </c>
      <c r="B43" s="93" t="s">
        <v>262</v>
      </c>
      <c r="C43" s="27" t="s">
        <v>241</v>
      </c>
      <c r="D43" s="93" t="s">
        <v>242</v>
      </c>
      <c r="E43" s="134"/>
      <c r="F43" s="52" t="s">
        <v>244</v>
      </c>
      <c r="G43" s="173" t="s">
        <v>331</v>
      </c>
      <c r="H43" s="80" t="s">
        <v>417</v>
      </c>
      <c r="I43" s="80" t="s">
        <v>418</v>
      </c>
      <c r="J43" s="155"/>
      <c r="K43" s="155"/>
      <c r="L43" s="155"/>
      <c r="M43" s="94"/>
    </row>
    <row r="44" spans="1:13" s="29" customFormat="1" ht="39.950000000000003" customHeight="1">
      <c r="A44" s="150">
        <v>43</v>
      </c>
      <c r="B44" s="93" t="s">
        <v>262</v>
      </c>
      <c r="C44" s="93" t="s">
        <v>241</v>
      </c>
      <c r="D44" s="93" t="s">
        <v>242</v>
      </c>
      <c r="E44" s="134"/>
      <c r="F44" s="52" t="s">
        <v>245</v>
      </c>
      <c r="G44" s="173" t="s">
        <v>331</v>
      </c>
      <c r="H44" s="80" t="s">
        <v>417</v>
      </c>
      <c r="I44" s="80" t="s">
        <v>418</v>
      </c>
      <c r="J44" s="155"/>
      <c r="K44" s="155"/>
      <c r="L44" s="155"/>
      <c r="M44" s="94"/>
    </row>
    <row r="45" spans="1:13" s="29" customFormat="1" ht="39.950000000000003" customHeight="1">
      <c r="A45" s="150">
        <v>44</v>
      </c>
      <c r="B45" s="93" t="s">
        <v>262</v>
      </c>
      <c r="C45" s="93" t="s">
        <v>241</v>
      </c>
      <c r="D45" s="93" t="s">
        <v>242</v>
      </c>
      <c r="E45" s="134"/>
      <c r="F45" s="52" t="s">
        <v>246</v>
      </c>
      <c r="G45" s="173" t="s">
        <v>331</v>
      </c>
      <c r="H45" s="80" t="s">
        <v>417</v>
      </c>
      <c r="I45" s="80" t="s">
        <v>418</v>
      </c>
      <c r="J45" s="155"/>
      <c r="K45" s="155"/>
      <c r="L45" s="155"/>
      <c r="M45" s="94"/>
    </row>
    <row r="46" spans="1:13" s="29" customFormat="1" ht="39.950000000000003" customHeight="1">
      <c r="A46" s="150">
        <v>45</v>
      </c>
      <c r="B46" s="93" t="s">
        <v>262</v>
      </c>
      <c r="C46" s="93" t="s">
        <v>241</v>
      </c>
      <c r="D46" s="93" t="s">
        <v>242</v>
      </c>
      <c r="E46" s="134"/>
      <c r="F46" s="52" t="s">
        <v>247</v>
      </c>
      <c r="G46" s="173" t="s">
        <v>331</v>
      </c>
      <c r="H46" s="80" t="s">
        <v>419</v>
      </c>
      <c r="I46" s="80" t="s">
        <v>420</v>
      </c>
      <c r="J46" s="155"/>
      <c r="K46" s="155"/>
      <c r="L46" s="155"/>
      <c r="M46" s="94"/>
    </row>
    <row r="47" spans="1:13" s="29" customFormat="1" ht="39.950000000000003" customHeight="1">
      <c r="A47" s="150">
        <v>46</v>
      </c>
      <c r="B47" s="93" t="s">
        <v>262</v>
      </c>
      <c r="C47" s="93" t="s">
        <v>241</v>
      </c>
      <c r="D47" s="93" t="s">
        <v>242</v>
      </c>
      <c r="E47" s="134"/>
      <c r="F47" s="52" t="s">
        <v>248</v>
      </c>
      <c r="G47" s="173" t="s">
        <v>331</v>
      </c>
      <c r="H47" s="80" t="s">
        <v>419</v>
      </c>
      <c r="I47" s="80" t="s">
        <v>420</v>
      </c>
      <c r="J47" s="155"/>
      <c r="K47" s="155"/>
      <c r="L47" s="155"/>
      <c r="M47" s="94"/>
    </row>
    <row r="48" spans="1:13" s="29" customFormat="1" ht="39.950000000000003" customHeight="1">
      <c r="A48" s="150">
        <v>47</v>
      </c>
      <c r="B48" s="93" t="s">
        <v>262</v>
      </c>
      <c r="C48" s="93" t="s">
        <v>241</v>
      </c>
      <c r="D48" s="93" t="s">
        <v>242</v>
      </c>
      <c r="E48" s="134"/>
      <c r="F48" s="52" t="s">
        <v>249</v>
      </c>
      <c r="G48" s="173" t="s">
        <v>331</v>
      </c>
      <c r="H48" s="80" t="s">
        <v>419</v>
      </c>
      <c r="I48" s="80" t="s">
        <v>420</v>
      </c>
      <c r="J48" s="155"/>
      <c r="K48" s="155"/>
      <c r="L48" s="155"/>
      <c r="M48" s="94"/>
    </row>
    <row r="49" spans="1:13" s="29" customFormat="1" ht="39.950000000000003" customHeight="1">
      <c r="A49" s="150">
        <v>48</v>
      </c>
      <c r="B49" s="93" t="s">
        <v>262</v>
      </c>
      <c r="C49" s="93" t="s">
        <v>241</v>
      </c>
      <c r="D49" s="93" t="s">
        <v>242</v>
      </c>
      <c r="E49" s="134"/>
      <c r="F49" s="52" t="s">
        <v>250</v>
      </c>
      <c r="G49" s="173" t="s">
        <v>331</v>
      </c>
      <c r="H49" s="80" t="s">
        <v>421</v>
      </c>
      <c r="I49" s="80" t="s">
        <v>422</v>
      </c>
      <c r="J49" s="155"/>
      <c r="K49" s="155"/>
      <c r="L49" s="155"/>
      <c r="M49" s="94"/>
    </row>
    <row r="50" spans="1:13" s="29" customFormat="1" ht="39.950000000000003" customHeight="1">
      <c r="A50" s="150">
        <v>49</v>
      </c>
      <c r="B50" s="93" t="s">
        <v>262</v>
      </c>
      <c r="C50" s="93" t="s">
        <v>241</v>
      </c>
      <c r="D50" s="93" t="s">
        <v>242</v>
      </c>
      <c r="E50" s="134"/>
      <c r="F50" s="52" t="s">
        <v>251</v>
      </c>
      <c r="G50" s="173" t="s">
        <v>331</v>
      </c>
      <c r="H50" s="80" t="s">
        <v>421</v>
      </c>
      <c r="I50" s="80" t="s">
        <v>422</v>
      </c>
      <c r="J50" s="155"/>
      <c r="K50" s="155"/>
      <c r="L50" s="155"/>
      <c r="M50" s="94"/>
    </row>
    <row r="51" spans="1:13" s="29" customFormat="1" ht="39.950000000000003" customHeight="1" thickBot="1">
      <c r="A51" s="160">
        <v>50</v>
      </c>
      <c r="B51" s="139" t="s">
        <v>262</v>
      </c>
      <c r="C51" s="139" t="s">
        <v>241</v>
      </c>
      <c r="D51" s="139" t="s">
        <v>242</v>
      </c>
      <c r="E51" s="141"/>
      <c r="F51" s="186" t="s">
        <v>252</v>
      </c>
      <c r="G51" s="187" t="s">
        <v>331</v>
      </c>
      <c r="H51" s="132" t="s">
        <v>421</v>
      </c>
      <c r="I51" s="132" t="s">
        <v>422</v>
      </c>
      <c r="J51" s="158"/>
      <c r="K51" s="158"/>
      <c r="L51" s="158"/>
      <c r="M51" s="140"/>
    </row>
    <row r="52" spans="1:13" s="29" customFormat="1" ht="39.950000000000003" customHeight="1">
      <c r="A52" s="176">
        <v>51</v>
      </c>
      <c r="B52" s="177" t="s">
        <v>46</v>
      </c>
      <c r="C52" s="178" t="s">
        <v>122</v>
      </c>
      <c r="D52" s="177" t="s">
        <v>123</v>
      </c>
      <c r="E52" s="179" t="s">
        <v>124</v>
      </c>
      <c r="F52" s="185" t="s">
        <v>126</v>
      </c>
      <c r="G52" s="181" t="s">
        <v>330</v>
      </c>
      <c r="H52" s="181" t="s">
        <v>341</v>
      </c>
      <c r="I52" s="181" t="s">
        <v>341</v>
      </c>
      <c r="J52" s="80" t="s">
        <v>390</v>
      </c>
      <c r="K52" s="91" t="s">
        <v>48</v>
      </c>
      <c r="L52" s="91" t="s">
        <v>321</v>
      </c>
      <c r="M52" s="184"/>
    </row>
    <row r="53" spans="1:13" s="29" customFormat="1" ht="39.950000000000003" customHeight="1">
      <c r="A53" s="150">
        <v>52</v>
      </c>
      <c r="B53" s="93" t="s">
        <v>46</v>
      </c>
      <c r="C53" s="27" t="s">
        <v>122</v>
      </c>
      <c r="D53" s="93" t="s">
        <v>123</v>
      </c>
      <c r="E53" s="134" t="s">
        <v>125</v>
      </c>
      <c r="F53" s="52" t="s">
        <v>126</v>
      </c>
      <c r="G53" s="173" t="s">
        <v>330</v>
      </c>
      <c r="H53" s="173" t="s">
        <v>341</v>
      </c>
      <c r="I53" s="173" t="s">
        <v>341</v>
      </c>
      <c r="J53" s="80" t="s">
        <v>390</v>
      </c>
      <c r="K53" s="91" t="s">
        <v>48</v>
      </c>
      <c r="L53" s="91" t="s">
        <v>321</v>
      </c>
      <c r="M53" s="94"/>
    </row>
    <row r="54" spans="1:13" s="29" customFormat="1" ht="39.950000000000003" customHeight="1">
      <c r="A54" s="150">
        <v>53</v>
      </c>
      <c r="B54" s="93" t="s">
        <v>46</v>
      </c>
      <c r="C54" s="92" t="s">
        <v>254</v>
      </c>
      <c r="D54" s="93" t="s">
        <v>275</v>
      </c>
      <c r="E54" s="134" t="s">
        <v>255</v>
      </c>
      <c r="F54" s="52" t="s">
        <v>296</v>
      </c>
      <c r="G54" s="173" t="s">
        <v>330</v>
      </c>
      <c r="H54" s="80" t="s">
        <v>415</v>
      </c>
      <c r="I54" s="80" t="s">
        <v>416</v>
      </c>
      <c r="J54" s="80"/>
      <c r="K54" s="91"/>
      <c r="L54" s="91"/>
      <c r="M54" s="94"/>
    </row>
    <row r="55" spans="1:13" s="29" customFormat="1" ht="39.950000000000003" customHeight="1">
      <c r="A55" s="150">
        <v>54</v>
      </c>
      <c r="B55" s="93" t="s">
        <v>46</v>
      </c>
      <c r="C55" s="92" t="s">
        <v>254</v>
      </c>
      <c r="D55" s="93" t="s">
        <v>275</v>
      </c>
      <c r="E55" s="134" t="s">
        <v>255</v>
      </c>
      <c r="F55" s="52" t="s">
        <v>297</v>
      </c>
      <c r="G55" s="173" t="s">
        <v>330</v>
      </c>
      <c r="H55" s="80" t="s">
        <v>415</v>
      </c>
      <c r="I55" s="80" t="s">
        <v>416</v>
      </c>
      <c r="J55" s="80"/>
      <c r="K55" s="91"/>
      <c r="L55" s="91"/>
      <c r="M55" s="94"/>
    </row>
    <row r="56" spans="1:13" s="29" customFormat="1" ht="39.950000000000003" customHeight="1">
      <c r="A56" s="150">
        <v>55</v>
      </c>
      <c r="B56" s="93" t="s">
        <v>46</v>
      </c>
      <c r="C56" s="92" t="s">
        <v>254</v>
      </c>
      <c r="D56" s="93" t="s">
        <v>275</v>
      </c>
      <c r="E56" s="134"/>
      <c r="F56" s="52" t="s">
        <v>298</v>
      </c>
      <c r="G56" s="173" t="s">
        <v>330</v>
      </c>
      <c r="H56" s="80" t="s">
        <v>417</v>
      </c>
      <c r="I56" s="80" t="s">
        <v>418</v>
      </c>
      <c r="J56" s="80"/>
      <c r="K56" s="91"/>
      <c r="L56" s="91"/>
      <c r="M56" s="94"/>
    </row>
    <row r="57" spans="1:13" s="29" customFormat="1" ht="39.950000000000003" customHeight="1">
      <c r="A57" s="150">
        <v>56</v>
      </c>
      <c r="B57" s="93" t="s">
        <v>46</v>
      </c>
      <c r="C57" s="92" t="s">
        <v>254</v>
      </c>
      <c r="D57" s="93" t="s">
        <v>275</v>
      </c>
      <c r="E57" s="134"/>
      <c r="F57" s="52" t="s">
        <v>299</v>
      </c>
      <c r="G57" s="173" t="s">
        <v>330</v>
      </c>
      <c r="H57" s="80" t="s">
        <v>417</v>
      </c>
      <c r="I57" s="80" t="s">
        <v>418</v>
      </c>
      <c r="J57" s="80"/>
      <c r="K57" s="91"/>
      <c r="L57" s="91"/>
      <c r="M57" s="94"/>
    </row>
    <row r="58" spans="1:13" s="29" customFormat="1" ht="39.950000000000003" customHeight="1">
      <c r="A58" s="150">
        <v>57</v>
      </c>
      <c r="B58" s="93" t="s">
        <v>46</v>
      </c>
      <c r="C58" s="92" t="s">
        <v>254</v>
      </c>
      <c r="D58" s="93" t="s">
        <v>275</v>
      </c>
      <c r="E58" s="134"/>
      <c r="F58" s="52" t="s">
        <v>300</v>
      </c>
      <c r="G58" s="173" t="s">
        <v>330</v>
      </c>
      <c r="H58" s="80" t="s">
        <v>417</v>
      </c>
      <c r="I58" s="80" t="s">
        <v>418</v>
      </c>
      <c r="J58" s="80"/>
      <c r="K58" s="91"/>
      <c r="L58" s="91"/>
      <c r="M58" s="94"/>
    </row>
    <row r="59" spans="1:13" s="29" customFormat="1" ht="39.950000000000003" customHeight="1">
      <c r="A59" s="150">
        <v>58</v>
      </c>
      <c r="B59" s="93" t="s">
        <v>46</v>
      </c>
      <c r="C59" s="92" t="s">
        <v>254</v>
      </c>
      <c r="D59" s="93" t="s">
        <v>275</v>
      </c>
      <c r="E59" s="134"/>
      <c r="F59" s="52" t="s">
        <v>301</v>
      </c>
      <c r="G59" s="173" t="s">
        <v>330</v>
      </c>
      <c r="H59" s="80" t="s">
        <v>419</v>
      </c>
      <c r="I59" s="80" t="s">
        <v>420</v>
      </c>
      <c r="J59" s="80"/>
      <c r="K59" s="91"/>
      <c r="L59" s="91"/>
      <c r="M59" s="94"/>
    </row>
    <row r="60" spans="1:13" s="29" customFormat="1" ht="39.950000000000003" customHeight="1">
      <c r="A60" s="150">
        <v>59</v>
      </c>
      <c r="B60" s="93" t="s">
        <v>46</v>
      </c>
      <c r="C60" s="92" t="s">
        <v>254</v>
      </c>
      <c r="D60" s="93" t="s">
        <v>275</v>
      </c>
      <c r="E60" s="134"/>
      <c r="F60" s="52" t="s">
        <v>302</v>
      </c>
      <c r="G60" s="173" t="s">
        <v>330</v>
      </c>
      <c r="H60" s="80" t="s">
        <v>419</v>
      </c>
      <c r="I60" s="80" t="s">
        <v>420</v>
      </c>
      <c r="J60" s="80"/>
      <c r="K60" s="91"/>
      <c r="L60" s="91"/>
      <c r="M60" s="94"/>
    </row>
    <row r="61" spans="1:13" s="29" customFormat="1" ht="39.950000000000003" customHeight="1" thickBot="1">
      <c r="A61" s="160">
        <v>60</v>
      </c>
      <c r="B61" s="139" t="s">
        <v>46</v>
      </c>
      <c r="C61" s="138" t="s">
        <v>254</v>
      </c>
      <c r="D61" s="139" t="s">
        <v>275</v>
      </c>
      <c r="E61" s="141"/>
      <c r="F61" s="186" t="s">
        <v>303</v>
      </c>
      <c r="G61" s="187" t="s">
        <v>330</v>
      </c>
      <c r="H61" s="132" t="s">
        <v>421</v>
      </c>
      <c r="I61" s="132" t="s">
        <v>422</v>
      </c>
      <c r="J61" s="132"/>
      <c r="K61" s="133"/>
      <c r="L61" s="133"/>
      <c r="M61" s="140"/>
    </row>
    <row r="62" spans="1:13" s="29" customFormat="1" ht="39.950000000000003" customHeight="1">
      <c r="A62" s="176">
        <v>61</v>
      </c>
      <c r="B62" s="177" t="s">
        <v>128</v>
      </c>
      <c r="C62" s="178" t="s">
        <v>258</v>
      </c>
      <c r="D62" s="177" t="s">
        <v>129</v>
      </c>
      <c r="E62" s="179" t="s">
        <v>260</v>
      </c>
      <c r="F62" s="180" t="s">
        <v>276</v>
      </c>
      <c r="G62" s="181" t="s">
        <v>322</v>
      </c>
      <c r="H62" s="181" t="s">
        <v>323</v>
      </c>
      <c r="I62" s="240" t="s">
        <v>324</v>
      </c>
      <c r="J62" s="241" t="s">
        <v>394</v>
      </c>
      <c r="K62" s="242" t="s">
        <v>395</v>
      </c>
      <c r="L62" s="242" t="s">
        <v>321</v>
      </c>
      <c r="M62" s="184"/>
    </row>
    <row r="63" spans="1:13" s="29" customFormat="1" ht="39.950000000000003" customHeight="1">
      <c r="A63" s="150">
        <v>62</v>
      </c>
      <c r="B63" s="93" t="s">
        <v>263</v>
      </c>
      <c r="C63" s="93" t="s">
        <v>257</v>
      </c>
      <c r="D63" s="93" t="s">
        <v>259</v>
      </c>
      <c r="E63" s="134"/>
      <c r="F63" s="137" t="s">
        <v>278</v>
      </c>
      <c r="G63" s="173" t="s">
        <v>322</v>
      </c>
      <c r="H63" s="173" t="s">
        <v>323</v>
      </c>
      <c r="I63" s="169" t="s">
        <v>324</v>
      </c>
      <c r="J63" s="80" t="s">
        <v>394</v>
      </c>
      <c r="K63" s="91" t="s">
        <v>395</v>
      </c>
      <c r="L63" s="91" t="s">
        <v>321</v>
      </c>
      <c r="M63" s="94"/>
    </row>
    <row r="64" spans="1:13" s="29" customFormat="1" ht="39.950000000000003" customHeight="1">
      <c r="A64" s="150">
        <v>63</v>
      </c>
      <c r="B64" s="93" t="s">
        <v>263</v>
      </c>
      <c r="C64" s="93" t="s">
        <v>257</v>
      </c>
      <c r="D64" s="93" t="s">
        <v>259</v>
      </c>
      <c r="E64" s="134"/>
      <c r="F64" s="137" t="s">
        <v>282</v>
      </c>
      <c r="G64" s="173" t="s">
        <v>322</v>
      </c>
      <c r="H64" s="173" t="s">
        <v>325</v>
      </c>
      <c r="I64" s="169" t="s">
        <v>326</v>
      </c>
      <c r="J64" s="80" t="s">
        <v>394</v>
      </c>
      <c r="K64" s="91" t="s">
        <v>395</v>
      </c>
      <c r="L64" s="91" t="s">
        <v>321</v>
      </c>
      <c r="M64" s="94"/>
    </row>
    <row r="65" spans="1:13" s="29" customFormat="1" ht="39.950000000000003" customHeight="1">
      <c r="A65" s="150">
        <v>64</v>
      </c>
      <c r="B65" s="93" t="s">
        <v>263</v>
      </c>
      <c r="C65" s="93" t="s">
        <v>257</v>
      </c>
      <c r="D65" s="93" t="s">
        <v>259</v>
      </c>
      <c r="E65" s="134"/>
      <c r="F65" s="137" t="s">
        <v>280</v>
      </c>
      <c r="G65" s="173" t="s">
        <v>322</v>
      </c>
      <c r="H65" s="173" t="s">
        <v>323</v>
      </c>
      <c r="I65" s="169" t="s">
        <v>324</v>
      </c>
      <c r="J65" s="80" t="s">
        <v>394</v>
      </c>
      <c r="K65" s="91" t="s">
        <v>395</v>
      </c>
      <c r="L65" s="91" t="s">
        <v>321</v>
      </c>
      <c r="M65" s="94"/>
    </row>
    <row r="66" spans="1:13" s="29" customFormat="1" ht="39.950000000000003" customHeight="1">
      <c r="A66" s="150">
        <v>65</v>
      </c>
      <c r="B66" s="93" t="s">
        <v>263</v>
      </c>
      <c r="C66" s="93" t="s">
        <v>257</v>
      </c>
      <c r="D66" s="93" t="s">
        <v>259</v>
      </c>
      <c r="E66" s="134"/>
      <c r="F66" s="137" t="s">
        <v>284</v>
      </c>
      <c r="G66" s="173" t="s">
        <v>322</v>
      </c>
      <c r="H66" s="173" t="s">
        <v>323</v>
      </c>
      <c r="I66" s="169" t="s">
        <v>324</v>
      </c>
      <c r="J66" s="80" t="s">
        <v>394</v>
      </c>
      <c r="K66" s="91" t="s">
        <v>395</v>
      </c>
      <c r="L66" s="91" t="s">
        <v>321</v>
      </c>
      <c r="M66" s="94"/>
    </row>
    <row r="67" spans="1:13" s="29" customFormat="1" ht="39.950000000000003" customHeight="1">
      <c r="A67" s="150">
        <v>66</v>
      </c>
      <c r="B67" s="93" t="s">
        <v>263</v>
      </c>
      <c r="C67" s="93" t="s">
        <v>257</v>
      </c>
      <c r="D67" s="93" t="s">
        <v>259</v>
      </c>
      <c r="E67" s="134"/>
      <c r="F67" s="137" t="s">
        <v>286</v>
      </c>
      <c r="G67" s="173" t="s">
        <v>322</v>
      </c>
      <c r="H67" s="173" t="s">
        <v>323</v>
      </c>
      <c r="I67" s="169" t="s">
        <v>324</v>
      </c>
      <c r="J67" s="80" t="s">
        <v>394</v>
      </c>
      <c r="K67" s="91" t="s">
        <v>395</v>
      </c>
      <c r="L67" s="91" t="s">
        <v>321</v>
      </c>
      <c r="M67" s="94"/>
    </row>
    <row r="68" spans="1:13" s="29" customFormat="1" ht="39.950000000000003" customHeight="1">
      <c r="A68" s="150">
        <v>67</v>
      </c>
      <c r="B68" s="93" t="s">
        <v>263</v>
      </c>
      <c r="C68" s="93" t="s">
        <v>257</v>
      </c>
      <c r="D68" s="93" t="s">
        <v>259</v>
      </c>
      <c r="E68" s="134"/>
      <c r="F68" s="137" t="s">
        <v>288</v>
      </c>
      <c r="G68" s="173" t="s">
        <v>322</v>
      </c>
      <c r="H68" s="173" t="s">
        <v>327</v>
      </c>
      <c r="I68" s="169" t="s">
        <v>328</v>
      </c>
      <c r="J68" s="80" t="s">
        <v>394</v>
      </c>
      <c r="K68" s="91" t="s">
        <v>395</v>
      </c>
      <c r="L68" s="91" t="s">
        <v>321</v>
      </c>
      <c r="M68" s="94"/>
    </row>
    <row r="69" spans="1:13" s="29" customFormat="1" ht="39.950000000000003" customHeight="1">
      <c r="A69" s="150">
        <v>68</v>
      </c>
      <c r="B69" s="93" t="s">
        <v>263</v>
      </c>
      <c r="C69" s="93" t="s">
        <v>257</v>
      </c>
      <c r="D69" s="93" t="s">
        <v>259</v>
      </c>
      <c r="E69" s="134"/>
      <c r="F69" s="137" t="s">
        <v>290</v>
      </c>
      <c r="G69" s="173" t="s">
        <v>322</v>
      </c>
      <c r="H69" s="173" t="s">
        <v>323</v>
      </c>
      <c r="I69" s="169" t="s">
        <v>324</v>
      </c>
      <c r="J69" s="80" t="s">
        <v>394</v>
      </c>
      <c r="K69" s="91" t="s">
        <v>395</v>
      </c>
      <c r="L69" s="91" t="s">
        <v>321</v>
      </c>
      <c r="M69" s="94"/>
    </row>
    <row r="70" spans="1:13" s="29" customFormat="1" ht="39.950000000000003" customHeight="1">
      <c r="A70" s="150">
        <v>69</v>
      </c>
      <c r="B70" s="93" t="s">
        <v>263</v>
      </c>
      <c r="C70" s="93" t="s">
        <v>257</v>
      </c>
      <c r="D70" s="93" t="s">
        <v>259</v>
      </c>
      <c r="E70" s="134"/>
      <c r="F70" s="137" t="s">
        <v>292</v>
      </c>
      <c r="G70" s="173" t="s">
        <v>322</v>
      </c>
      <c r="H70" s="173" t="s">
        <v>325</v>
      </c>
      <c r="I70" s="169" t="s">
        <v>329</v>
      </c>
      <c r="J70" s="80" t="s">
        <v>394</v>
      </c>
      <c r="K70" s="91" t="s">
        <v>395</v>
      </c>
      <c r="L70" s="91" t="s">
        <v>321</v>
      </c>
      <c r="M70" s="94"/>
    </row>
    <row r="71" spans="1:13" s="29" customFormat="1" ht="39.950000000000003" customHeight="1" thickBot="1">
      <c r="A71" s="160">
        <v>70</v>
      </c>
      <c r="B71" s="139" t="s">
        <v>263</v>
      </c>
      <c r="C71" s="139" t="s">
        <v>257</v>
      </c>
      <c r="D71" s="139" t="s">
        <v>259</v>
      </c>
      <c r="E71" s="141"/>
      <c r="F71" s="142" t="s">
        <v>294</v>
      </c>
      <c r="G71" s="173" t="s">
        <v>322</v>
      </c>
      <c r="H71" s="173" t="s">
        <v>323</v>
      </c>
      <c r="I71" s="169" t="s">
        <v>324</v>
      </c>
      <c r="J71" s="80" t="s">
        <v>394</v>
      </c>
      <c r="K71" s="91" t="s">
        <v>395</v>
      </c>
      <c r="L71" s="91" t="s">
        <v>321</v>
      </c>
      <c r="M71" s="140"/>
    </row>
    <row r="72" spans="1:13" s="29" customFormat="1" ht="39.950000000000003" customHeight="1">
      <c r="A72" s="189"/>
      <c r="B72" s="177"/>
      <c r="C72" s="177"/>
      <c r="D72" s="177"/>
      <c r="E72" s="179"/>
      <c r="F72" s="180"/>
      <c r="G72" s="190"/>
      <c r="H72" s="191"/>
      <c r="I72" s="183"/>
      <c r="J72" s="183"/>
      <c r="K72" s="183"/>
      <c r="L72" s="183"/>
      <c r="M72" s="184"/>
    </row>
    <row r="73" spans="1:13" s="29" customFormat="1" ht="39.950000000000003" customHeight="1">
      <c r="A73" s="144"/>
      <c r="B73" s="93"/>
      <c r="C73" s="93"/>
      <c r="D73" s="93"/>
      <c r="E73" s="134"/>
      <c r="F73" s="137"/>
      <c r="G73" s="156"/>
      <c r="H73" s="171"/>
      <c r="I73" s="155"/>
      <c r="J73" s="155"/>
      <c r="K73" s="155"/>
      <c r="L73" s="155"/>
      <c r="M73" s="94"/>
    </row>
    <row r="74" spans="1:13" s="29" customFormat="1" ht="39.950000000000003" customHeight="1">
      <c r="A74" s="144"/>
      <c r="B74" s="93"/>
      <c r="C74" s="93"/>
      <c r="D74" s="93"/>
      <c r="E74" s="134"/>
      <c r="F74" s="137"/>
      <c r="G74" s="156"/>
      <c r="H74" s="171"/>
      <c r="I74" s="155"/>
      <c r="J74" s="155"/>
      <c r="K74" s="155"/>
      <c r="L74" s="155"/>
      <c r="M74" s="94"/>
    </row>
    <row r="75" spans="1:13" s="29" customFormat="1" ht="39.950000000000003" customHeight="1">
      <c r="A75" s="144"/>
      <c r="B75" s="93"/>
      <c r="C75" s="93"/>
      <c r="D75" s="93"/>
      <c r="E75" s="134"/>
      <c r="F75" s="137"/>
      <c r="G75" s="156"/>
      <c r="H75" s="171"/>
      <c r="I75" s="155"/>
      <c r="J75" s="155"/>
      <c r="K75" s="155"/>
      <c r="L75" s="155"/>
      <c r="M75" s="94"/>
    </row>
    <row r="76" spans="1:13" s="29" customFormat="1" ht="39.950000000000003" customHeight="1">
      <c r="A76" s="144"/>
      <c r="B76" s="93"/>
      <c r="C76" s="93"/>
      <c r="D76" s="93"/>
      <c r="E76" s="134"/>
      <c r="F76" s="137"/>
      <c r="G76" s="156"/>
      <c r="H76" s="171"/>
      <c r="I76" s="155"/>
      <c r="J76" s="155"/>
      <c r="K76" s="155"/>
      <c r="L76" s="155"/>
      <c r="M76" s="94"/>
    </row>
    <row r="77" spans="1:13" s="29" customFormat="1" ht="39.950000000000003" customHeight="1">
      <c r="A77" s="144"/>
      <c r="B77" s="93"/>
      <c r="C77" s="93"/>
      <c r="D77" s="93"/>
      <c r="E77" s="134"/>
      <c r="F77" s="137"/>
      <c r="G77" s="156"/>
      <c r="H77" s="171"/>
      <c r="I77" s="155"/>
      <c r="J77" s="155"/>
      <c r="K77" s="155"/>
      <c r="L77" s="155"/>
      <c r="M77" s="94"/>
    </row>
    <row r="78" spans="1:13" s="29" customFormat="1" ht="39.950000000000003" customHeight="1">
      <c r="A78" s="144"/>
      <c r="B78" s="93"/>
      <c r="C78" s="93"/>
      <c r="D78" s="93"/>
      <c r="E78" s="134"/>
      <c r="F78" s="137"/>
      <c r="G78" s="156"/>
      <c r="H78" s="171"/>
      <c r="I78" s="155"/>
      <c r="J78" s="155"/>
      <c r="K78" s="155"/>
      <c r="L78" s="155"/>
      <c r="M78" s="94"/>
    </row>
    <row r="79" spans="1:13" s="29" customFormat="1" ht="39.950000000000003" customHeight="1">
      <c r="A79" s="144"/>
      <c r="B79" s="93"/>
      <c r="C79" s="93"/>
      <c r="D79" s="93"/>
      <c r="E79" s="134"/>
      <c r="F79" s="137"/>
      <c r="G79" s="156"/>
      <c r="H79" s="171"/>
      <c r="I79" s="155"/>
      <c r="J79" s="155"/>
      <c r="K79" s="155"/>
      <c r="L79" s="155"/>
      <c r="M79" s="94"/>
    </row>
    <row r="80" spans="1:13" s="29" customFormat="1" ht="39.950000000000003" customHeight="1">
      <c r="A80" s="144"/>
      <c r="B80" s="93"/>
      <c r="C80" s="93"/>
      <c r="D80" s="93"/>
      <c r="E80" s="134"/>
      <c r="F80" s="137"/>
      <c r="G80" s="156"/>
      <c r="H80" s="171"/>
      <c r="I80" s="155"/>
      <c r="J80" s="155"/>
      <c r="K80" s="155"/>
      <c r="L80" s="155"/>
      <c r="M80" s="94"/>
    </row>
    <row r="81" spans="1:13" s="29" customFormat="1" ht="39.950000000000003" customHeight="1">
      <c r="A81" s="144"/>
      <c r="B81" s="93"/>
      <c r="C81" s="93"/>
      <c r="D81" s="93"/>
      <c r="E81" s="134"/>
      <c r="F81" s="137"/>
      <c r="G81" s="156"/>
      <c r="H81" s="171"/>
      <c r="I81" s="155"/>
      <c r="J81" s="155"/>
      <c r="K81" s="155"/>
      <c r="L81" s="155"/>
      <c r="M81" s="94"/>
    </row>
    <row r="82" spans="1:13" s="29" customFormat="1" ht="39.950000000000003" customHeight="1">
      <c r="A82" s="144"/>
      <c r="B82" s="93"/>
      <c r="C82" s="93"/>
      <c r="D82" s="93"/>
      <c r="E82" s="134"/>
      <c r="F82" s="137"/>
      <c r="G82" s="156"/>
      <c r="H82" s="171"/>
      <c r="I82" s="155"/>
      <c r="J82" s="155"/>
      <c r="K82" s="155"/>
      <c r="L82" s="155"/>
      <c r="M82" s="94"/>
    </row>
    <row r="83" spans="1:13" s="29" customFormat="1" ht="39.950000000000003" customHeight="1">
      <c r="A83" s="144"/>
      <c r="B83" s="93"/>
      <c r="C83" s="93"/>
      <c r="D83" s="93"/>
      <c r="E83" s="134"/>
      <c r="F83" s="137"/>
      <c r="G83" s="156"/>
      <c r="H83" s="171"/>
      <c r="I83" s="155"/>
      <c r="J83" s="155"/>
      <c r="K83" s="155"/>
      <c r="L83" s="155"/>
      <c r="M83" s="94"/>
    </row>
    <row r="84" spans="1:13" ht="39.950000000000003" customHeight="1" thickBot="1">
      <c r="A84" s="145"/>
      <c r="B84" s="139"/>
      <c r="C84" s="139"/>
      <c r="D84" s="139"/>
      <c r="E84" s="141"/>
      <c r="F84" s="142"/>
      <c r="G84" s="157"/>
      <c r="H84" s="172"/>
      <c r="I84" s="158"/>
      <c r="J84" s="158"/>
      <c r="K84" s="158"/>
      <c r="L84" s="158"/>
      <c r="M84" s="140"/>
    </row>
  </sheetData>
  <autoFilter ref="A1:M71"/>
  <phoneticPr fontId="3" type="noConversion"/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9"/>
  <sheetViews>
    <sheetView zoomScale="93" zoomScaleNormal="93" workbookViewId="0">
      <pane xSplit="1" ySplit="2" topLeftCell="C27" activePane="bottomRight" state="frozen"/>
      <selection pane="topRight" activeCell="B1" sqref="B1"/>
      <selection pane="bottomLeft" activeCell="A3" sqref="A3"/>
      <selection pane="bottomRight" activeCell="F32" sqref="F32"/>
    </sheetView>
  </sheetViews>
  <sheetFormatPr defaultRowHeight="13.5"/>
  <cols>
    <col min="1" max="1" width="11.625" style="26" bestFit="1" customWidth="1"/>
    <col min="2" max="2" width="14.625" style="26" bestFit="1" customWidth="1"/>
    <col min="3" max="3" width="18.625" style="26" bestFit="1" customWidth="1"/>
    <col min="4" max="4" width="41.625" style="26" customWidth="1"/>
    <col min="5" max="5" width="45.625" style="26" bestFit="1" customWidth="1"/>
    <col min="6" max="6" width="10.75" style="26" bestFit="1" customWidth="1"/>
    <col min="7" max="7" width="12.375" style="26" bestFit="1" customWidth="1"/>
    <col min="8" max="8" width="12.375" style="35" bestFit="1" customWidth="1"/>
    <col min="9" max="9" width="14.25" style="35" bestFit="1" customWidth="1"/>
    <col min="10" max="11" width="14.375" style="35" bestFit="1" customWidth="1"/>
    <col min="12" max="12" width="54.375" style="26" bestFit="1" customWidth="1"/>
    <col min="13" max="16384" width="9" style="26"/>
  </cols>
  <sheetData>
    <row r="1" spans="1:12" ht="14.25" thickBot="1">
      <c r="H1" s="40"/>
      <c r="I1" s="40"/>
      <c r="J1" s="40"/>
      <c r="K1" s="40"/>
    </row>
    <row r="2" spans="1:12" s="2" customFormat="1" ht="30" customHeight="1">
      <c r="A2" s="131" t="s">
        <v>13</v>
      </c>
      <c r="B2" s="87" t="s">
        <v>14</v>
      </c>
      <c r="C2" s="88" t="s">
        <v>15</v>
      </c>
      <c r="D2" s="89" t="s">
        <v>61</v>
      </c>
      <c r="E2" s="88" t="s">
        <v>16</v>
      </c>
      <c r="F2" s="153" t="s">
        <v>310</v>
      </c>
      <c r="G2" s="154" t="s">
        <v>311</v>
      </c>
      <c r="H2" s="154" t="s">
        <v>312</v>
      </c>
      <c r="I2" s="174" t="s">
        <v>50</v>
      </c>
      <c r="J2" s="175" t="s">
        <v>169</v>
      </c>
      <c r="K2" s="175" t="s">
        <v>170</v>
      </c>
      <c r="L2" s="90" t="s">
        <v>79</v>
      </c>
    </row>
    <row r="3" spans="1:12" s="2" customFormat="1" ht="30" customHeight="1">
      <c r="A3" s="228" t="s">
        <v>17</v>
      </c>
      <c r="B3" s="92" t="s">
        <v>172</v>
      </c>
      <c r="C3" s="93" t="s">
        <v>173</v>
      </c>
      <c r="D3" s="134" t="s">
        <v>174</v>
      </c>
      <c r="E3" s="52" t="s">
        <v>175</v>
      </c>
      <c r="F3" s="173" t="s">
        <v>349</v>
      </c>
      <c r="G3" s="170" t="s">
        <v>350</v>
      </c>
      <c r="H3" s="170" t="s">
        <v>350</v>
      </c>
      <c r="I3" s="155" t="s">
        <v>350</v>
      </c>
      <c r="J3" s="91" t="s">
        <v>321</v>
      </c>
      <c r="K3" s="91"/>
      <c r="L3" s="94"/>
    </row>
    <row r="4" spans="1:12" s="2" customFormat="1" ht="30" customHeight="1">
      <c r="A4" s="228"/>
      <c r="B4" s="92" t="s">
        <v>171</v>
      </c>
      <c r="C4" s="93" t="s">
        <v>173</v>
      </c>
      <c r="D4" s="134" t="s">
        <v>176</v>
      </c>
      <c r="E4" s="52" t="s">
        <v>175</v>
      </c>
      <c r="F4" s="173" t="s">
        <v>349</v>
      </c>
      <c r="G4" s="170" t="s">
        <v>350</v>
      </c>
      <c r="H4" s="170" t="s">
        <v>350</v>
      </c>
      <c r="I4" s="170" t="s">
        <v>350</v>
      </c>
      <c r="J4" s="91" t="s">
        <v>321</v>
      </c>
      <c r="K4" s="91"/>
      <c r="L4" s="94"/>
    </row>
    <row r="5" spans="1:12" s="2" customFormat="1" ht="66.75" customHeight="1">
      <c r="A5" s="228"/>
      <c r="B5" s="92" t="s">
        <v>171</v>
      </c>
      <c r="C5" s="93" t="s">
        <v>173</v>
      </c>
      <c r="D5" s="134" t="s">
        <v>177</v>
      </c>
      <c r="E5" s="52" t="s">
        <v>178</v>
      </c>
      <c r="F5" s="173" t="s">
        <v>349</v>
      </c>
      <c r="G5" s="170" t="s">
        <v>351</v>
      </c>
      <c r="H5" s="155" t="s">
        <v>352</v>
      </c>
      <c r="I5" s="155" t="s">
        <v>352</v>
      </c>
      <c r="J5" s="91" t="s">
        <v>321</v>
      </c>
      <c r="K5" s="91"/>
      <c r="L5" s="94" t="s">
        <v>353</v>
      </c>
    </row>
    <row r="6" spans="1:12" s="2" customFormat="1" ht="88.5" customHeight="1">
      <c r="A6" s="228"/>
      <c r="B6" s="92" t="s">
        <v>171</v>
      </c>
      <c r="C6" s="93" t="s">
        <v>173</v>
      </c>
      <c r="D6" s="134" t="s">
        <v>179</v>
      </c>
      <c r="E6" s="52" t="s">
        <v>180</v>
      </c>
      <c r="F6" s="173" t="s">
        <v>349</v>
      </c>
      <c r="G6" s="170" t="s">
        <v>350</v>
      </c>
      <c r="H6" s="155" t="s">
        <v>354</v>
      </c>
      <c r="I6" s="155" t="s">
        <v>352</v>
      </c>
      <c r="J6" s="91" t="s">
        <v>321</v>
      </c>
      <c r="K6" s="91"/>
      <c r="L6" s="94" t="s">
        <v>353</v>
      </c>
    </row>
    <row r="7" spans="1:12" s="2" customFormat="1" ht="88.5" customHeight="1">
      <c r="A7" s="228"/>
      <c r="B7" s="92" t="s">
        <v>171</v>
      </c>
      <c r="C7" s="93" t="s">
        <v>66</v>
      </c>
      <c r="D7" s="134" t="s">
        <v>237</v>
      </c>
      <c r="E7" s="52" t="s">
        <v>236</v>
      </c>
      <c r="F7" s="173" t="s">
        <v>349</v>
      </c>
      <c r="G7" s="170" t="s">
        <v>355</v>
      </c>
      <c r="H7" s="155" t="s">
        <v>356</v>
      </c>
      <c r="I7" s="155" t="s">
        <v>357</v>
      </c>
      <c r="J7" s="91" t="s">
        <v>321</v>
      </c>
      <c r="K7" s="91"/>
      <c r="L7" s="136" t="s">
        <v>358</v>
      </c>
    </row>
    <row r="8" spans="1:12" s="2" customFormat="1" ht="88.5" customHeight="1">
      <c r="A8" s="228"/>
      <c r="B8" s="92" t="s">
        <v>171</v>
      </c>
      <c r="C8" s="93" t="s">
        <v>173</v>
      </c>
      <c r="D8" s="134" t="s">
        <v>307</v>
      </c>
      <c r="E8" s="52" t="s">
        <v>306</v>
      </c>
      <c r="F8" s="173" t="s">
        <v>349</v>
      </c>
      <c r="G8" s="170" t="s">
        <v>359</v>
      </c>
      <c r="H8" s="155" t="s">
        <v>359</v>
      </c>
      <c r="I8" s="155" t="s">
        <v>359</v>
      </c>
      <c r="J8" s="91" t="s">
        <v>321</v>
      </c>
      <c r="K8" s="91"/>
      <c r="L8" s="94" t="s">
        <v>360</v>
      </c>
    </row>
    <row r="9" spans="1:12" s="2" customFormat="1" ht="91.5" customHeight="1">
      <c r="A9" s="228"/>
      <c r="B9" s="92" t="s">
        <v>171</v>
      </c>
      <c r="C9" s="93" t="s">
        <v>173</v>
      </c>
      <c r="D9" s="134" t="s">
        <v>181</v>
      </c>
      <c r="E9" s="52" t="s">
        <v>182</v>
      </c>
      <c r="F9" s="173" t="s">
        <v>349</v>
      </c>
      <c r="G9" s="170"/>
      <c r="H9" s="155"/>
      <c r="I9" s="155" t="s">
        <v>361</v>
      </c>
      <c r="J9" s="91" t="s">
        <v>321</v>
      </c>
      <c r="K9" s="91"/>
      <c r="L9" s="94"/>
    </row>
    <row r="10" spans="1:12" s="2" customFormat="1" ht="30" customHeight="1">
      <c r="A10" s="228"/>
      <c r="B10" s="92" t="s">
        <v>171</v>
      </c>
      <c r="C10" s="93" t="s">
        <v>173</v>
      </c>
      <c r="D10" s="134" t="s">
        <v>183</v>
      </c>
      <c r="E10" s="52" t="s">
        <v>184</v>
      </c>
      <c r="F10" s="173" t="s">
        <v>349</v>
      </c>
      <c r="G10" s="170" t="s">
        <v>355</v>
      </c>
      <c r="H10" s="155" t="s">
        <v>356</v>
      </c>
      <c r="I10" s="155" t="s">
        <v>350</v>
      </c>
      <c r="J10" s="91" t="s">
        <v>321</v>
      </c>
      <c r="K10" s="91"/>
      <c r="L10" s="94"/>
    </row>
    <row r="11" spans="1:12" s="2" customFormat="1" ht="48" customHeight="1">
      <c r="A11" s="228"/>
      <c r="B11" s="92" t="s">
        <v>171</v>
      </c>
      <c r="C11" s="93" t="s">
        <v>173</v>
      </c>
      <c r="D11" s="134" t="s">
        <v>185</v>
      </c>
      <c r="E11" s="52" t="s">
        <v>186</v>
      </c>
      <c r="F11" s="173" t="s">
        <v>349</v>
      </c>
      <c r="G11" s="173" t="s">
        <v>350</v>
      </c>
      <c r="H11" s="80" t="s">
        <v>350</v>
      </c>
      <c r="I11" s="80" t="s">
        <v>350</v>
      </c>
      <c r="J11" s="91" t="s">
        <v>321</v>
      </c>
      <c r="K11" s="91"/>
      <c r="L11" s="94"/>
    </row>
    <row r="12" spans="1:12" s="2" customFormat="1" ht="30" customHeight="1">
      <c r="A12" s="228"/>
      <c r="B12" s="92" t="s">
        <v>171</v>
      </c>
      <c r="C12" s="93" t="s">
        <v>173</v>
      </c>
      <c r="D12" s="134" t="s">
        <v>187</v>
      </c>
      <c r="E12" s="52" t="s">
        <v>186</v>
      </c>
      <c r="F12" s="173" t="s">
        <v>349</v>
      </c>
      <c r="G12" s="173" t="s">
        <v>350</v>
      </c>
      <c r="H12" s="80" t="s">
        <v>350</v>
      </c>
      <c r="I12" s="80" t="s">
        <v>350</v>
      </c>
      <c r="J12" s="91" t="s">
        <v>321</v>
      </c>
      <c r="K12" s="91"/>
      <c r="L12" s="94"/>
    </row>
    <row r="13" spans="1:12" s="2" customFormat="1" ht="51.75" customHeight="1">
      <c r="A13" s="228"/>
      <c r="B13" s="92" t="s">
        <v>171</v>
      </c>
      <c r="C13" s="93" t="s">
        <v>173</v>
      </c>
      <c r="D13" s="134" t="s">
        <v>188</v>
      </c>
      <c r="E13" s="52" t="s">
        <v>334</v>
      </c>
      <c r="F13" s="173" t="s">
        <v>349</v>
      </c>
      <c r="G13" s="173"/>
      <c r="H13" s="80"/>
      <c r="I13" s="80" t="s">
        <v>394</v>
      </c>
      <c r="J13" s="91" t="s">
        <v>321</v>
      </c>
      <c r="K13" s="91"/>
      <c r="L13" s="52" t="s">
        <v>362</v>
      </c>
    </row>
    <row r="14" spans="1:12" s="2" customFormat="1" ht="60.75" customHeight="1">
      <c r="A14" s="228"/>
      <c r="B14" s="92" t="s">
        <v>171</v>
      </c>
      <c r="C14" s="93" t="s">
        <v>173</v>
      </c>
      <c r="D14" s="134" t="s">
        <v>189</v>
      </c>
      <c r="E14" s="52" t="s">
        <v>190</v>
      </c>
      <c r="F14" s="173" t="s">
        <v>349</v>
      </c>
      <c r="G14" s="170" t="s">
        <v>350</v>
      </c>
      <c r="H14" s="155" t="s">
        <v>363</v>
      </c>
      <c r="I14" s="155" t="s">
        <v>350</v>
      </c>
      <c r="J14" s="91" t="s">
        <v>321</v>
      </c>
      <c r="K14" s="91"/>
      <c r="L14" s="94"/>
    </row>
    <row r="15" spans="1:12" s="2" customFormat="1" ht="30" customHeight="1">
      <c r="A15" s="228"/>
      <c r="B15" s="92" t="s">
        <v>171</v>
      </c>
      <c r="C15" s="93" t="s">
        <v>173</v>
      </c>
      <c r="D15" s="134" t="s">
        <v>191</v>
      </c>
      <c r="E15" s="52" t="s">
        <v>190</v>
      </c>
      <c r="F15" s="173" t="s">
        <v>349</v>
      </c>
      <c r="G15" s="170" t="s">
        <v>363</v>
      </c>
      <c r="H15" s="155" t="s">
        <v>354</v>
      </c>
      <c r="I15" s="155" t="s">
        <v>350</v>
      </c>
      <c r="J15" s="91" t="s">
        <v>321</v>
      </c>
      <c r="K15" s="91"/>
      <c r="L15" s="94"/>
    </row>
    <row r="16" spans="1:12" s="2" customFormat="1" ht="30" customHeight="1">
      <c r="A16" s="228"/>
      <c r="B16" s="92" t="s">
        <v>171</v>
      </c>
      <c r="C16" s="93" t="s">
        <v>173</v>
      </c>
      <c r="D16" s="52" t="s">
        <v>192</v>
      </c>
      <c r="E16" s="52" t="s">
        <v>193</v>
      </c>
      <c r="F16" s="173" t="s">
        <v>349</v>
      </c>
      <c r="G16" s="170" t="s">
        <v>363</v>
      </c>
      <c r="H16" s="155" t="s">
        <v>354</v>
      </c>
      <c r="I16" s="155" t="s">
        <v>350</v>
      </c>
      <c r="J16" s="91" t="s">
        <v>321</v>
      </c>
      <c r="K16" s="91"/>
      <c r="L16" s="135"/>
    </row>
    <row r="17" spans="1:12" ht="30" customHeight="1">
      <c r="A17" s="228"/>
      <c r="B17" s="92" t="s">
        <v>171</v>
      </c>
      <c r="C17" s="93" t="s">
        <v>173</v>
      </c>
      <c r="D17" s="134" t="s">
        <v>194</v>
      </c>
      <c r="E17" s="52" t="s">
        <v>195</v>
      </c>
      <c r="F17" s="173" t="s">
        <v>349</v>
      </c>
      <c r="G17" s="170"/>
      <c r="H17" s="155"/>
      <c r="I17" s="155" t="s">
        <v>408</v>
      </c>
      <c r="J17" s="91" t="s">
        <v>321</v>
      </c>
      <c r="K17" s="91"/>
      <c r="L17" s="94" t="s">
        <v>364</v>
      </c>
    </row>
    <row r="18" spans="1:12" ht="64.5" customHeight="1">
      <c r="A18" s="228"/>
      <c r="B18" s="92" t="s">
        <v>171</v>
      </c>
      <c r="C18" s="93" t="s">
        <v>173</v>
      </c>
      <c r="D18" s="134" t="s">
        <v>197</v>
      </c>
      <c r="E18" s="52" t="s">
        <v>196</v>
      </c>
      <c r="F18" s="173" t="s">
        <v>349</v>
      </c>
      <c r="G18" s="170"/>
      <c r="H18" s="155"/>
      <c r="I18" s="155" t="s">
        <v>350</v>
      </c>
      <c r="J18" s="91" t="s">
        <v>321</v>
      </c>
      <c r="K18" s="91"/>
      <c r="L18" s="94" t="s">
        <v>365</v>
      </c>
    </row>
    <row r="19" spans="1:12" ht="30" customHeight="1">
      <c r="A19" s="228"/>
      <c r="B19" s="92" t="s">
        <v>171</v>
      </c>
      <c r="C19" s="93" t="s">
        <v>173</v>
      </c>
      <c r="D19" s="134" t="s">
        <v>198</v>
      </c>
      <c r="E19" s="52" t="s">
        <v>199</v>
      </c>
      <c r="F19" s="173" t="s">
        <v>349</v>
      </c>
      <c r="G19" s="170"/>
      <c r="H19" s="155"/>
      <c r="I19" s="155" t="s">
        <v>350</v>
      </c>
      <c r="J19" s="91" t="s">
        <v>321</v>
      </c>
      <c r="K19" s="91"/>
      <c r="L19" s="94" t="s">
        <v>366</v>
      </c>
    </row>
    <row r="20" spans="1:12" ht="61.5" customHeight="1">
      <c r="A20" s="228"/>
      <c r="B20" s="92" t="s">
        <v>171</v>
      </c>
      <c r="C20" s="93" t="s">
        <v>173</v>
      </c>
      <c r="D20" s="52" t="s">
        <v>201</v>
      </c>
      <c r="E20" s="52" t="s">
        <v>200</v>
      </c>
      <c r="F20" s="173" t="s">
        <v>349</v>
      </c>
      <c r="G20" s="170" t="s">
        <v>363</v>
      </c>
      <c r="H20" s="155" t="s">
        <v>354</v>
      </c>
      <c r="I20" s="155" t="s">
        <v>350</v>
      </c>
      <c r="J20" s="91" t="s">
        <v>321</v>
      </c>
      <c r="K20" s="91"/>
      <c r="L20" s="94"/>
    </row>
    <row r="21" spans="1:12" ht="91.5" customHeight="1">
      <c r="A21" s="228"/>
      <c r="B21" s="92" t="s">
        <v>171</v>
      </c>
      <c r="C21" s="93" t="s">
        <v>173</v>
      </c>
      <c r="D21" s="134" t="s">
        <v>202</v>
      </c>
      <c r="E21" s="52" t="s">
        <v>203</v>
      </c>
      <c r="F21" s="173" t="s">
        <v>349</v>
      </c>
      <c r="G21" s="170" t="s">
        <v>355</v>
      </c>
      <c r="H21" s="155" t="s">
        <v>367</v>
      </c>
      <c r="I21" s="155" t="s">
        <v>363</v>
      </c>
      <c r="J21" s="91" t="s">
        <v>321</v>
      </c>
      <c r="K21" s="91"/>
      <c r="L21" s="94"/>
    </row>
    <row r="22" spans="1:12" ht="135">
      <c r="A22" s="228"/>
      <c r="B22" s="92" t="s">
        <v>171</v>
      </c>
      <c r="C22" s="93" t="s">
        <v>173</v>
      </c>
      <c r="D22" s="134" t="s">
        <v>205</v>
      </c>
      <c r="E22" s="52" t="s">
        <v>204</v>
      </c>
      <c r="F22" s="173" t="s">
        <v>349</v>
      </c>
      <c r="G22" s="170" t="s">
        <v>350</v>
      </c>
      <c r="H22" s="155" t="s">
        <v>354</v>
      </c>
      <c r="I22" s="155" t="s">
        <v>389</v>
      </c>
      <c r="J22" s="91" t="s">
        <v>321</v>
      </c>
      <c r="K22" s="91"/>
      <c r="L22" s="136" t="s">
        <v>368</v>
      </c>
    </row>
    <row r="23" spans="1:12" ht="30" customHeight="1">
      <c r="A23" s="228"/>
      <c r="B23" s="92" t="s">
        <v>171</v>
      </c>
      <c r="C23" s="93" t="s">
        <v>173</v>
      </c>
      <c r="D23" s="134" t="s">
        <v>206</v>
      </c>
      <c r="E23" s="52" t="s">
        <v>207</v>
      </c>
      <c r="F23" s="173" t="s">
        <v>349</v>
      </c>
      <c r="G23" s="170" t="s">
        <v>356</v>
      </c>
      <c r="H23" s="155" t="s">
        <v>367</v>
      </c>
      <c r="I23" s="155" t="s">
        <v>363</v>
      </c>
      <c r="J23" s="91" t="s">
        <v>321</v>
      </c>
      <c r="K23" s="91"/>
      <c r="L23" s="94"/>
    </row>
    <row r="24" spans="1:12" ht="30" customHeight="1">
      <c r="A24" s="228"/>
      <c r="B24" s="92" t="s">
        <v>171</v>
      </c>
      <c r="C24" s="93" t="s">
        <v>173</v>
      </c>
      <c r="D24" s="134" t="s">
        <v>208</v>
      </c>
      <c r="E24" s="52" t="s">
        <v>209</v>
      </c>
      <c r="F24" s="173" t="s">
        <v>349</v>
      </c>
      <c r="G24" s="170" t="s">
        <v>355</v>
      </c>
      <c r="H24" s="155" t="s">
        <v>356</v>
      </c>
      <c r="I24" s="155" t="s">
        <v>350</v>
      </c>
      <c r="J24" s="91" t="s">
        <v>321</v>
      </c>
      <c r="K24" s="91"/>
      <c r="L24" s="94"/>
    </row>
    <row r="25" spans="1:12" ht="30" customHeight="1">
      <c r="A25" s="228"/>
      <c r="B25" s="92" t="s">
        <v>171</v>
      </c>
      <c r="C25" s="93" t="s">
        <v>173</v>
      </c>
      <c r="D25" s="134" t="s">
        <v>210</v>
      </c>
      <c r="E25" s="52" t="s">
        <v>211</v>
      </c>
      <c r="F25" s="173" t="s">
        <v>349</v>
      </c>
      <c r="G25" s="170" t="s">
        <v>355</v>
      </c>
      <c r="H25" s="155" t="s">
        <v>356</v>
      </c>
      <c r="I25" s="155" t="s">
        <v>350</v>
      </c>
      <c r="J25" s="91" t="s">
        <v>321</v>
      </c>
      <c r="K25" s="91"/>
      <c r="L25" s="94"/>
    </row>
    <row r="26" spans="1:12" ht="30" customHeight="1">
      <c r="A26" s="228"/>
      <c r="B26" s="92" t="s">
        <v>171</v>
      </c>
      <c r="C26" s="93" t="s">
        <v>212</v>
      </c>
      <c r="D26" s="134" t="s">
        <v>213</v>
      </c>
      <c r="E26" s="52"/>
      <c r="F26" s="173" t="s">
        <v>349</v>
      </c>
      <c r="G26" s="170" t="s">
        <v>352</v>
      </c>
      <c r="H26" s="155" t="s">
        <v>369</v>
      </c>
      <c r="I26" s="155" t="s">
        <v>352</v>
      </c>
      <c r="J26" s="91" t="s">
        <v>321</v>
      </c>
      <c r="K26" s="91"/>
      <c r="L26" s="94"/>
    </row>
    <row r="27" spans="1:12" ht="51" customHeight="1">
      <c r="A27" s="228"/>
      <c r="B27" s="92" t="s">
        <v>171</v>
      </c>
      <c r="C27" s="93" t="s">
        <v>214</v>
      </c>
      <c r="D27" s="134" t="s">
        <v>215</v>
      </c>
      <c r="E27" s="52" t="s">
        <v>216</v>
      </c>
      <c r="F27" s="173" t="s">
        <v>349</v>
      </c>
      <c r="G27" s="170" t="s">
        <v>355</v>
      </c>
      <c r="H27" s="155" t="s">
        <v>367</v>
      </c>
      <c r="I27" s="155" t="s">
        <v>350</v>
      </c>
      <c r="J27" s="91" t="s">
        <v>321</v>
      </c>
      <c r="K27" s="91"/>
      <c r="L27" s="94"/>
    </row>
    <row r="28" spans="1:12" ht="30" customHeight="1">
      <c r="A28" s="228"/>
      <c r="B28" s="92" t="s">
        <v>171</v>
      </c>
      <c r="C28" s="93" t="s">
        <v>214</v>
      </c>
      <c r="D28" s="134" t="s">
        <v>217</v>
      </c>
      <c r="E28" s="52" t="s">
        <v>218</v>
      </c>
      <c r="F28" s="173" t="s">
        <v>349</v>
      </c>
      <c r="G28" s="170" t="s">
        <v>355</v>
      </c>
      <c r="H28" s="155" t="s">
        <v>367</v>
      </c>
      <c r="I28" s="155" t="s">
        <v>350</v>
      </c>
      <c r="J28" s="91" t="s">
        <v>321</v>
      </c>
      <c r="K28" s="91"/>
      <c r="L28" s="94"/>
    </row>
    <row r="29" spans="1:12" ht="30" customHeight="1">
      <c r="A29" s="228"/>
      <c r="B29" s="92" t="s">
        <v>171</v>
      </c>
      <c r="C29" s="93" t="s">
        <v>272</v>
      </c>
      <c r="D29" s="134" t="s">
        <v>219</v>
      </c>
      <c r="E29" s="52"/>
      <c r="F29" s="173" t="s">
        <v>349</v>
      </c>
      <c r="G29" s="170" t="s">
        <v>370</v>
      </c>
      <c r="H29" s="155" t="s">
        <v>371</v>
      </c>
      <c r="I29" s="155" t="s">
        <v>394</v>
      </c>
      <c r="J29" s="91" t="s">
        <v>321</v>
      </c>
      <c r="K29" s="91"/>
      <c r="L29" s="94"/>
    </row>
    <row r="30" spans="1:12" ht="30" customHeight="1">
      <c r="A30" s="228"/>
      <c r="B30" s="92" t="s">
        <v>171</v>
      </c>
      <c r="C30" s="93" t="s">
        <v>271</v>
      </c>
      <c r="D30" s="134" t="s">
        <v>220</v>
      </c>
      <c r="E30" s="52"/>
      <c r="F30" s="173" t="s">
        <v>349</v>
      </c>
      <c r="G30" s="170" t="s">
        <v>359</v>
      </c>
      <c r="H30" s="155" t="s">
        <v>359</v>
      </c>
      <c r="I30" s="155" t="s">
        <v>359</v>
      </c>
      <c r="J30" s="91" t="s">
        <v>321</v>
      </c>
      <c r="K30" s="91"/>
      <c r="L30" s="94"/>
    </row>
    <row r="31" spans="1:12" ht="30" customHeight="1">
      <c r="A31" s="228"/>
      <c r="B31" s="92" t="s">
        <v>171</v>
      </c>
      <c r="C31" s="93" t="s">
        <v>271</v>
      </c>
      <c r="D31" s="134" t="s">
        <v>221</v>
      </c>
      <c r="E31" s="52"/>
      <c r="F31" s="173" t="s">
        <v>349</v>
      </c>
      <c r="G31" s="170" t="s">
        <v>372</v>
      </c>
      <c r="H31" s="155" t="s">
        <v>373</v>
      </c>
      <c r="I31" s="155" t="s">
        <v>394</v>
      </c>
      <c r="J31" s="91" t="s">
        <v>321</v>
      </c>
      <c r="K31" s="91"/>
      <c r="L31" s="94"/>
    </row>
    <row r="32" spans="1:12" ht="30" customHeight="1">
      <c r="A32" s="228"/>
      <c r="B32" s="92" t="s">
        <v>171</v>
      </c>
      <c r="C32" s="93" t="s">
        <v>271</v>
      </c>
      <c r="D32" s="134" t="s">
        <v>222</v>
      </c>
      <c r="E32" s="52"/>
      <c r="F32" s="173" t="s">
        <v>349</v>
      </c>
      <c r="G32" s="170" t="s">
        <v>374</v>
      </c>
      <c r="H32" s="155" t="s">
        <v>375</v>
      </c>
      <c r="I32" s="155" t="s">
        <v>394</v>
      </c>
      <c r="J32" s="91" t="s">
        <v>321</v>
      </c>
      <c r="K32" s="91"/>
      <c r="L32" s="94"/>
    </row>
    <row r="33" spans="1:12" ht="30" customHeight="1">
      <c r="A33" s="228"/>
      <c r="B33" s="92" t="s">
        <v>171</v>
      </c>
      <c r="C33" s="93" t="s">
        <v>271</v>
      </c>
      <c r="D33" s="134" t="s">
        <v>223</v>
      </c>
      <c r="E33" s="52"/>
      <c r="F33" s="173" t="s">
        <v>349</v>
      </c>
      <c r="G33" s="170" t="s">
        <v>376</v>
      </c>
      <c r="H33" s="155" t="s">
        <v>377</v>
      </c>
      <c r="I33" s="155" t="s">
        <v>394</v>
      </c>
      <c r="J33" s="91" t="s">
        <v>321</v>
      </c>
      <c r="K33" s="91"/>
      <c r="L33" s="94"/>
    </row>
    <row r="34" spans="1:12" ht="30" customHeight="1">
      <c r="A34" s="228"/>
      <c r="B34" s="92" t="s">
        <v>171</v>
      </c>
      <c r="C34" s="93" t="s">
        <v>272</v>
      </c>
      <c r="D34" s="134" t="s">
        <v>224</v>
      </c>
      <c r="E34" s="52"/>
      <c r="F34" s="173" t="s">
        <v>349</v>
      </c>
      <c r="G34" s="170" t="s">
        <v>372</v>
      </c>
      <c r="H34" s="155" t="s">
        <v>373</v>
      </c>
      <c r="I34" s="155" t="s">
        <v>394</v>
      </c>
      <c r="J34" s="91" t="s">
        <v>321</v>
      </c>
      <c r="K34" s="91"/>
      <c r="L34" s="94"/>
    </row>
    <row r="35" spans="1:12" ht="30" customHeight="1">
      <c r="A35" s="228"/>
      <c r="B35" s="92" t="s">
        <v>232</v>
      </c>
      <c r="C35" s="93" t="s">
        <v>274</v>
      </c>
      <c r="D35" s="134" t="s">
        <v>225</v>
      </c>
      <c r="E35" s="52" t="s">
        <v>226</v>
      </c>
      <c r="F35" s="173" t="s">
        <v>349</v>
      </c>
      <c r="G35" s="170" t="s">
        <v>378</v>
      </c>
      <c r="H35" s="155" t="s">
        <v>350</v>
      </c>
      <c r="I35" s="155" t="s">
        <v>378</v>
      </c>
      <c r="J35" s="91" t="s">
        <v>391</v>
      </c>
      <c r="K35" s="91"/>
      <c r="L35" s="94"/>
    </row>
    <row r="36" spans="1:12" ht="30" customHeight="1">
      <c r="A36" s="228"/>
      <c r="B36" s="92" t="s">
        <v>232</v>
      </c>
      <c r="C36" s="93" t="s">
        <v>274</v>
      </c>
      <c r="D36" s="52" t="s">
        <v>227</v>
      </c>
      <c r="E36" s="52" t="s">
        <v>228</v>
      </c>
      <c r="F36" s="173" t="s">
        <v>349</v>
      </c>
      <c r="G36" s="170" t="s">
        <v>378</v>
      </c>
      <c r="H36" s="155" t="s">
        <v>350</v>
      </c>
      <c r="I36" s="155" t="s">
        <v>361</v>
      </c>
      <c r="J36" s="91" t="s">
        <v>321</v>
      </c>
      <c r="K36" s="91"/>
      <c r="L36" s="94"/>
    </row>
    <row r="37" spans="1:12" ht="30" customHeight="1">
      <c r="A37" s="228"/>
      <c r="B37" s="92" t="s">
        <v>232</v>
      </c>
      <c r="C37" s="93" t="s">
        <v>229</v>
      </c>
      <c r="D37" s="134" t="s">
        <v>230</v>
      </c>
      <c r="E37" s="52"/>
      <c r="F37" s="173" t="s">
        <v>349</v>
      </c>
      <c r="G37" s="170"/>
      <c r="H37" s="155"/>
      <c r="I37" s="155" t="s">
        <v>394</v>
      </c>
      <c r="J37" s="91" t="s">
        <v>321</v>
      </c>
      <c r="K37" s="91"/>
      <c r="L37" s="94" t="s">
        <v>379</v>
      </c>
    </row>
    <row r="38" spans="1:12" ht="30" customHeight="1">
      <c r="A38" s="228"/>
      <c r="B38" s="92" t="s">
        <v>232</v>
      </c>
      <c r="C38" s="93" t="s">
        <v>229</v>
      </c>
      <c r="D38" s="134" t="s">
        <v>231</v>
      </c>
      <c r="E38" s="137"/>
      <c r="F38" s="173" t="s">
        <v>349</v>
      </c>
      <c r="G38" s="171" t="s">
        <v>380</v>
      </c>
      <c r="H38" s="155" t="s">
        <v>381</v>
      </c>
      <c r="I38" s="155" t="s">
        <v>352</v>
      </c>
      <c r="J38" s="91" t="s">
        <v>321</v>
      </c>
      <c r="K38" s="91"/>
      <c r="L38" s="94"/>
    </row>
    <row r="39" spans="1:12" ht="30" customHeight="1" thickBot="1">
      <c r="A39" s="229"/>
      <c r="B39" s="138" t="s">
        <v>233</v>
      </c>
      <c r="C39" s="139" t="s">
        <v>234</v>
      </c>
      <c r="D39" s="141" t="s">
        <v>235</v>
      </c>
      <c r="E39" s="142"/>
      <c r="F39" s="192" t="s">
        <v>382</v>
      </c>
      <c r="G39" s="193" t="s">
        <v>387</v>
      </c>
      <c r="H39" s="193" t="s">
        <v>387</v>
      </c>
      <c r="I39" s="158" t="s">
        <v>393</v>
      </c>
      <c r="J39" s="133" t="s">
        <v>321</v>
      </c>
      <c r="K39" s="133"/>
      <c r="L39" s="94" t="s">
        <v>388</v>
      </c>
    </row>
  </sheetData>
  <autoFilter ref="A2:L39"/>
  <mergeCells count="1">
    <mergeCell ref="A3:A39"/>
  </mergeCells>
  <phoneticPr fontId="3" type="noConversion"/>
  <pageMargins left="0.7" right="0.7" top="0.75" bottom="0.75" header="0.3" footer="0.3"/>
  <pageSetup paperSize="9" scale="36" orientation="landscape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8"/>
  <sheetViews>
    <sheetView workbookViewId="0">
      <selection activeCell="H5" sqref="H5:J5"/>
    </sheetView>
  </sheetViews>
  <sheetFormatPr defaultRowHeight="13.5"/>
  <cols>
    <col min="1" max="1" width="11.625" style="26" bestFit="1" customWidth="1"/>
    <col min="2" max="2" width="21.125" style="26" bestFit="1" customWidth="1"/>
    <col min="3" max="3" width="18.625" style="26" bestFit="1" customWidth="1"/>
    <col min="4" max="4" width="41.625" style="26" customWidth="1"/>
    <col min="5" max="5" width="45.625" style="26" bestFit="1" customWidth="1"/>
    <col min="6" max="6" width="6.375" style="26" bestFit="1" customWidth="1"/>
    <col min="7" max="7" width="9.25" style="26" bestFit="1" customWidth="1"/>
    <col min="8" max="8" width="9.25" style="35" bestFit="1" customWidth="1"/>
    <col min="9" max="9" width="14.25" style="35" bestFit="1" customWidth="1"/>
    <col min="10" max="11" width="14.375" style="35" bestFit="1" customWidth="1"/>
    <col min="12" max="12" width="54.375" style="26" bestFit="1" customWidth="1"/>
    <col min="13" max="16384" width="9" style="26"/>
  </cols>
  <sheetData>
    <row r="1" spans="1:12" ht="14.25" thickBot="1">
      <c r="H1" s="40"/>
      <c r="I1" s="40"/>
      <c r="J1" s="40"/>
      <c r="K1" s="40"/>
    </row>
    <row r="2" spans="1:12" s="2" customFormat="1" ht="30" customHeight="1">
      <c r="A2" s="131" t="s">
        <v>0</v>
      </c>
      <c r="B2" s="87" t="s">
        <v>1</v>
      </c>
      <c r="C2" s="88" t="s">
        <v>15</v>
      </c>
      <c r="D2" s="89" t="s">
        <v>61</v>
      </c>
      <c r="E2" s="88" t="s">
        <v>9</v>
      </c>
      <c r="F2" s="153" t="s">
        <v>310</v>
      </c>
      <c r="G2" s="154" t="s">
        <v>311</v>
      </c>
      <c r="H2" s="154" t="s">
        <v>312</v>
      </c>
      <c r="I2" s="174" t="s">
        <v>50</v>
      </c>
      <c r="J2" s="175" t="s">
        <v>169</v>
      </c>
      <c r="K2" s="175" t="s">
        <v>170</v>
      </c>
      <c r="L2" s="90" t="s">
        <v>79</v>
      </c>
    </row>
    <row r="3" spans="1:12" s="2" customFormat="1" ht="137.25" customHeight="1">
      <c r="A3" s="228" t="s">
        <v>240</v>
      </c>
      <c r="B3" s="143" t="s">
        <v>118</v>
      </c>
      <c r="C3" s="93" t="s">
        <v>69</v>
      </c>
      <c r="D3" s="134" t="s">
        <v>119</v>
      </c>
      <c r="E3" s="52"/>
      <c r="F3" s="173" t="s">
        <v>349</v>
      </c>
      <c r="G3" s="173" t="s">
        <v>347</v>
      </c>
      <c r="H3" s="80" t="s">
        <v>348</v>
      </c>
      <c r="I3" s="80" t="s">
        <v>346</v>
      </c>
      <c r="J3" s="91" t="s">
        <v>321</v>
      </c>
      <c r="K3" s="91"/>
      <c r="L3" s="94"/>
    </row>
    <row r="4" spans="1:12" s="2" customFormat="1" ht="30" customHeight="1">
      <c r="A4" s="228"/>
      <c r="B4" s="143" t="s">
        <v>239</v>
      </c>
      <c r="C4" s="93" t="s">
        <v>116</v>
      </c>
      <c r="D4" s="134" t="s">
        <v>120</v>
      </c>
      <c r="E4" s="52"/>
      <c r="F4" s="173" t="s">
        <v>349</v>
      </c>
      <c r="G4" s="173" t="s">
        <v>375</v>
      </c>
      <c r="H4" s="80" t="s">
        <v>383</v>
      </c>
      <c r="I4" s="80" t="s">
        <v>402</v>
      </c>
      <c r="J4" s="91" t="s">
        <v>321</v>
      </c>
      <c r="K4" s="91"/>
      <c r="L4" s="94"/>
    </row>
    <row r="5" spans="1:12" s="2" customFormat="1" ht="66.75" customHeight="1">
      <c r="A5" s="228"/>
      <c r="B5" s="92" t="s">
        <v>238</v>
      </c>
      <c r="C5" s="93" t="s">
        <v>139</v>
      </c>
      <c r="D5" s="134" t="s">
        <v>121</v>
      </c>
      <c r="E5" s="52"/>
      <c r="F5" s="173" t="s">
        <v>349</v>
      </c>
      <c r="G5" s="173" t="s">
        <v>414</v>
      </c>
      <c r="H5" s="173" t="s">
        <v>414</v>
      </c>
      <c r="I5" s="173" t="s">
        <v>414</v>
      </c>
      <c r="J5" s="173" t="s">
        <v>414</v>
      </c>
      <c r="K5" s="91"/>
      <c r="L5" s="94"/>
    </row>
    <row r="6" spans="1:12" s="2" customFormat="1" ht="88.5" customHeight="1">
      <c r="A6" s="228"/>
      <c r="B6" s="92"/>
      <c r="C6" s="93"/>
      <c r="D6" s="134"/>
      <c r="E6" s="52"/>
      <c r="F6" s="52"/>
      <c r="G6" s="52"/>
      <c r="H6" s="80"/>
      <c r="I6" s="80"/>
      <c r="J6" s="91"/>
      <c r="K6" s="91"/>
      <c r="L6" s="94"/>
    </row>
    <row r="7" spans="1:12" s="2" customFormat="1" ht="88.5" customHeight="1">
      <c r="A7" s="228"/>
      <c r="B7" s="92"/>
      <c r="C7" s="93"/>
      <c r="D7" s="134"/>
      <c r="E7" s="52"/>
      <c r="F7" s="52"/>
      <c r="G7" s="52"/>
      <c r="H7" s="80"/>
      <c r="I7" s="80"/>
      <c r="J7" s="91"/>
      <c r="K7" s="91"/>
      <c r="L7" s="94"/>
    </row>
    <row r="8" spans="1:12" s="2" customFormat="1" ht="91.5" customHeight="1">
      <c r="A8" s="228"/>
      <c r="B8" s="92"/>
      <c r="C8" s="93"/>
      <c r="D8" s="134"/>
      <c r="E8" s="52"/>
      <c r="F8" s="52"/>
      <c r="G8" s="52"/>
      <c r="H8" s="80"/>
      <c r="I8" s="80"/>
      <c r="J8" s="91"/>
      <c r="K8" s="91"/>
      <c r="L8" s="94"/>
    </row>
    <row r="9" spans="1:12" s="2" customFormat="1" ht="30" customHeight="1">
      <c r="A9" s="228"/>
      <c r="B9" s="92"/>
      <c r="C9" s="93"/>
      <c r="D9" s="134"/>
      <c r="E9" s="52"/>
      <c r="F9" s="52"/>
      <c r="G9" s="52"/>
      <c r="H9" s="80"/>
      <c r="I9" s="80"/>
      <c r="J9" s="91"/>
      <c r="K9" s="91"/>
      <c r="L9" s="94"/>
    </row>
    <row r="10" spans="1:12" s="2" customFormat="1" ht="48" customHeight="1">
      <c r="A10" s="228"/>
      <c r="B10" s="92"/>
      <c r="C10" s="93"/>
      <c r="D10" s="134"/>
      <c r="E10" s="52"/>
      <c r="F10" s="52"/>
      <c r="G10" s="52"/>
      <c r="H10" s="80"/>
      <c r="I10" s="80"/>
      <c r="J10" s="91"/>
      <c r="K10" s="91"/>
      <c r="L10" s="94"/>
    </row>
    <row r="11" spans="1:12" s="2" customFormat="1" ht="30" customHeight="1">
      <c r="A11" s="228"/>
      <c r="B11" s="92"/>
      <c r="C11" s="93"/>
      <c r="D11" s="134"/>
      <c r="E11" s="52"/>
      <c r="F11" s="52"/>
      <c r="G11" s="52"/>
      <c r="H11" s="80"/>
      <c r="I11" s="80"/>
      <c r="J11" s="91"/>
      <c r="K11" s="91"/>
      <c r="L11" s="94"/>
    </row>
    <row r="12" spans="1:12" s="2" customFormat="1" ht="51.75" customHeight="1">
      <c r="A12" s="228"/>
      <c r="B12" s="92"/>
      <c r="C12" s="93"/>
      <c r="D12" s="134"/>
      <c r="E12" s="52"/>
      <c r="F12" s="52"/>
      <c r="G12" s="52"/>
      <c r="H12" s="80"/>
      <c r="I12" s="80"/>
      <c r="J12" s="91"/>
      <c r="K12" s="91"/>
      <c r="L12" s="94"/>
    </row>
    <row r="13" spans="1:12" s="2" customFormat="1" ht="60.75" customHeight="1">
      <c r="A13" s="228"/>
      <c r="B13" s="92"/>
      <c r="C13" s="93"/>
      <c r="D13" s="134"/>
      <c r="E13" s="52"/>
      <c r="F13" s="52"/>
      <c r="G13" s="52"/>
      <c r="H13" s="80"/>
      <c r="I13" s="80"/>
      <c r="J13" s="91"/>
      <c r="K13" s="91"/>
      <c r="L13" s="94"/>
    </row>
    <row r="14" spans="1:12" s="2" customFormat="1" ht="30" customHeight="1">
      <c r="A14" s="228"/>
      <c r="B14" s="92"/>
      <c r="C14" s="93"/>
      <c r="D14" s="134"/>
      <c r="E14" s="52"/>
      <c r="F14" s="52"/>
      <c r="G14" s="52"/>
      <c r="H14" s="80"/>
      <c r="I14" s="80"/>
      <c r="J14" s="91"/>
      <c r="K14" s="91"/>
      <c r="L14" s="94"/>
    </row>
    <row r="15" spans="1:12" s="2" customFormat="1" ht="30" customHeight="1">
      <c r="A15" s="228"/>
      <c r="B15" s="92"/>
      <c r="C15" s="93"/>
      <c r="D15" s="52"/>
      <c r="E15" s="52"/>
      <c r="F15" s="52"/>
      <c r="G15" s="52"/>
      <c r="H15" s="79"/>
      <c r="I15" s="80"/>
      <c r="J15" s="91"/>
      <c r="K15" s="91"/>
      <c r="L15" s="135"/>
    </row>
    <row r="16" spans="1:12" ht="30" customHeight="1">
      <c r="A16" s="228"/>
      <c r="B16" s="92"/>
      <c r="C16" s="93"/>
      <c r="D16" s="134"/>
      <c r="E16" s="52"/>
      <c r="F16" s="52"/>
      <c r="G16" s="52"/>
      <c r="H16" s="80"/>
      <c r="I16" s="80"/>
      <c r="J16" s="91"/>
      <c r="K16" s="91"/>
      <c r="L16" s="94"/>
    </row>
    <row r="17" spans="1:12" ht="64.5" customHeight="1">
      <c r="A17" s="228"/>
      <c r="B17" s="92"/>
      <c r="C17" s="93"/>
      <c r="D17" s="134"/>
      <c r="E17" s="52"/>
      <c r="F17" s="52"/>
      <c r="G17" s="52"/>
      <c r="H17" s="80"/>
      <c r="I17" s="80"/>
      <c r="J17" s="91"/>
      <c r="K17" s="91"/>
      <c r="L17" s="94"/>
    </row>
    <row r="18" spans="1:12" ht="30" customHeight="1">
      <c r="A18" s="228"/>
      <c r="B18" s="92"/>
      <c r="C18" s="93"/>
      <c r="D18" s="134"/>
      <c r="E18" s="52"/>
      <c r="F18" s="52"/>
      <c r="G18" s="52"/>
      <c r="H18" s="80"/>
      <c r="I18" s="80"/>
      <c r="J18" s="91"/>
      <c r="K18" s="91"/>
      <c r="L18" s="94"/>
    </row>
    <row r="19" spans="1:12" ht="61.5" customHeight="1">
      <c r="A19" s="228"/>
      <c r="B19" s="92"/>
      <c r="C19" s="93"/>
      <c r="D19" s="52"/>
      <c r="E19" s="52"/>
      <c r="F19" s="52"/>
      <c r="G19" s="52"/>
      <c r="H19" s="80"/>
      <c r="I19" s="80"/>
      <c r="J19" s="91"/>
      <c r="K19" s="91"/>
      <c r="L19" s="94"/>
    </row>
    <row r="20" spans="1:12" ht="91.5" customHeight="1">
      <c r="A20" s="228"/>
      <c r="B20" s="92"/>
      <c r="C20" s="93"/>
      <c r="D20" s="134"/>
      <c r="E20" s="52"/>
      <c r="F20" s="52"/>
      <c r="G20" s="52"/>
      <c r="H20" s="80"/>
      <c r="I20" s="80"/>
      <c r="J20" s="91"/>
      <c r="K20" s="91"/>
      <c r="L20" s="94"/>
    </row>
    <row r="21" spans="1:12">
      <c r="A21" s="228"/>
      <c r="B21" s="92"/>
      <c r="C21" s="93"/>
      <c r="D21" s="134"/>
      <c r="E21" s="52"/>
      <c r="F21" s="52"/>
      <c r="G21" s="52"/>
      <c r="H21" s="80"/>
      <c r="I21" s="80"/>
      <c r="J21" s="91"/>
      <c r="K21" s="91"/>
      <c r="L21" s="136"/>
    </row>
    <row r="22" spans="1:12" ht="30" customHeight="1">
      <c r="A22" s="228"/>
      <c r="B22" s="92"/>
      <c r="C22" s="93"/>
      <c r="D22" s="134"/>
      <c r="E22" s="52"/>
      <c r="F22" s="52"/>
      <c r="G22" s="52"/>
      <c r="H22" s="80"/>
      <c r="I22" s="80"/>
      <c r="J22" s="91"/>
      <c r="K22" s="91"/>
      <c r="L22" s="94"/>
    </row>
    <row r="23" spans="1:12" ht="30" customHeight="1">
      <c r="A23" s="228"/>
      <c r="B23" s="92"/>
      <c r="C23" s="93"/>
      <c r="D23" s="134"/>
      <c r="E23" s="52"/>
      <c r="F23" s="52"/>
      <c r="G23" s="52"/>
      <c r="H23" s="80"/>
      <c r="I23" s="80"/>
      <c r="J23" s="91"/>
      <c r="K23" s="91"/>
      <c r="L23" s="94"/>
    </row>
    <row r="24" spans="1:12" ht="30" customHeight="1">
      <c r="A24" s="228"/>
      <c r="B24" s="92"/>
      <c r="C24" s="93"/>
      <c r="D24" s="134"/>
      <c r="E24" s="52"/>
      <c r="F24" s="52"/>
      <c r="G24" s="52"/>
      <c r="H24" s="80"/>
      <c r="I24" s="80"/>
      <c r="J24" s="91"/>
      <c r="K24" s="91"/>
      <c r="L24" s="94"/>
    </row>
    <row r="25" spans="1:12" ht="30" customHeight="1">
      <c r="A25" s="228"/>
      <c r="B25" s="92"/>
      <c r="C25" s="93"/>
      <c r="D25" s="134"/>
      <c r="E25" s="52"/>
      <c r="F25" s="52"/>
      <c r="G25" s="52"/>
      <c r="H25" s="80"/>
      <c r="I25" s="80"/>
      <c r="J25" s="91"/>
      <c r="K25" s="91"/>
      <c r="L25" s="94"/>
    </row>
    <row r="26" spans="1:12" ht="51" customHeight="1">
      <c r="A26" s="228"/>
      <c r="B26" s="92"/>
      <c r="C26" s="93"/>
      <c r="D26" s="134"/>
      <c r="E26" s="52"/>
      <c r="F26" s="52"/>
      <c r="G26" s="52"/>
      <c r="H26" s="80"/>
      <c r="I26" s="80"/>
      <c r="J26" s="91"/>
      <c r="K26" s="91"/>
      <c r="L26" s="94"/>
    </row>
    <row r="27" spans="1:12" ht="30" customHeight="1">
      <c r="A27" s="228"/>
      <c r="B27" s="92"/>
      <c r="C27" s="93"/>
      <c r="D27" s="134"/>
      <c r="E27" s="52"/>
      <c r="F27" s="52"/>
      <c r="G27" s="52"/>
      <c r="H27" s="80"/>
      <c r="I27" s="80"/>
      <c r="J27" s="91"/>
      <c r="K27" s="91"/>
      <c r="L27" s="94"/>
    </row>
    <row r="28" spans="1:12" ht="30" customHeight="1">
      <c r="A28" s="228"/>
      <c r="B28" s="92"/>
      <c r="C28" s="93"/>
      <c r="D28" s="134"/>
      <c r="E28" s="52"/>
      <c r="F28" s="52"/>
      <c r="G28" s="52"/>
      <c r="H28" s="80"/>
      <c r="I28" s="80"/>
      <c r="J28" s="91"/>
      <c r="K28" s="91"/>
      <c r="L28" s="94"/>
    </row>
    <row r="29" spans="1:12" ht="30" customHeight="1">
      <c r="A29" s="228"/>
      <c r="B29" s="92"/>
      <c r="C29" s="93"/>
      <c r="D29" s="134"/>
      <c r="E29" s="52"/>
      <c r="F29" s="52"/>
      <c r="G29" s="52"/>
      <c r="H29" s="80"/>
      <c r="I29" s="80"/>
      <c r="J29" s="91"/>
      <c r="K29" s="91"/>
      <c r="L29" s="94"/>
    </row>
    <row r="30" spans="1:12" ht="30" customHeight="1">
      <c r="A30" s="228"/>
      <c r="B30" s="92"/>
      <c r="C30" s="93"/>
      <c r="D30" s="134"/>
      <c r="E30" s="52"/>
      <c r="F30" s="52"/>
      <c r="G30" s="52"/>
      <c r="H30" s="80"/>
      <c r="I30" s="80"/>
      <c r="J30" s="91"/>
      <c r="K30" s="91"/>
      <c r="L30" s="94"/>
    </row>
    <row r="31" spans="1:12" ht="30" customHeight="1">
      <c r="A31" s="228"/>
      <c r="B31" s="92"/>
      <c r="C31" s="93"/>
      <c r="D31" s="134"/>
      <c r="E31" s="52"/>
      <c r="F31" s="52"/>
      <c r="G31" s="52"/>
      <c r="H31" s="80"/>
      <c r="I31" s="80"/>
      <c r="J31" s="91"/>
      <c r="K31" s="91"/>
      <c r="L31" s="94"/>
    </row>
    <row r="32" spans="1:12" ht="30" customHeight="1">
      <c r="A32" s="228"/>
      <c r="B32" s="92"/>
      <c r="C32" s="93"/>
      <c r="D32" s="134"/>
      <c r="E32" s="52"/>
      <c r="F32" s="52"/>
      <c r="G32" s="52"/>
      <c r="H32" s="80"/>
      <c r="I32" s="80"/>
      <c r="J32" s="91"/>
      <c r="K32" s="91"/>
      <c r="L32" s="94"/>
    </row>
    <row r="33" spans="1:12" ht="30" customHeight="1">
      <c r="A33" s="228"/>
      <c r="B33" s="92"/>
      <c r="C33" s="93"/>
      <c r="D33" s="134"/>
      <c r="E33" s="52"/>
      <c r="F33" s="52"/>
      <c r="G33" s="52"/>
      <c r="H33" s="80"/>
      <c r="I33" s="80"/>
      <c r="J33" s="91"/>
      <c r="K33" s="91"/>
      <c r="L33" s="94"/>
    </row>
    <row r="34" spans="1:12" ht="30" customHeight="1">
      <c r="A34" s="228"/>
      <c r="B34" s="92"/>
      <c r="C34" s="93"/>
      <c r="D34" s="134"/>
      <c r="E34" s="52"/>
      <c r="F34" s="52"/>
      <c r="G34" s="52"/>
      <c r="H34" s="80"/>
      <c r="I34" s="80"/>
      <c r="J34" s="91"/>
      <c r="K34" s="91"/>
      <c r="L34" s="94"/>
    </row>
    <row r="35" spans="1:12" ht="30" customHeight="1">
      <c r="A35" s="228"/>
      <c r="B35" s="92"/>
      <c r="C35" s="93"/>
      <c r="D35" s="52"/>
      <c r="E35" s="52"/>
      <c r="F35" s="52"/>
      <c r="G35" s="52"/>
      <c r="H35" s="80"/>
      <c r="I35" s="80"/>
      <c r="J35" s="91"/>
      <c r="K35" s="91"/>
      <c r="L35" s="94"/>
    </row>
    <row r="36" spans="1:12" ht="30" customHeight="1">
      <c r="A36" s="228"/>
      <c r="B36" s="92"/>
      <c r="C36" s="93"/>
      <c r="D36" s="134"/>
      <c r="E36" s="52"/>
      <c r="F36" s="52"/>
      <c r="G36" s="52"/>
      <c r="H36" s="80"/>
      <c r="I36" s="80"/>
      <c r="J36" s="91"/>
      <c r="K36" s="91"/>
      <c r="L36" s="94"/>
    </row>
    <row r="37" spans="1:12" ht="30" customHeight="1">
      <c r="A37" s="228"/>
      <c r="B37" s="92"/>
      <c r="C37" s="93"/>
      <c r="D37" s="134"/>
      <c r="E37" s="137"/>
      <c r="F37" s="137"/>
      <c r="G37" s="137"/>
      <c r="H37" s="80"/>
      <c r="I37" s="80"/>
      <c r="J37" s="91"/>
      <c r="K37" s="91"/>
      <c r="L37" s="94"/>
    </row>
    <row r="38" spans="1:12" ht="30" customHeight="1" thickBot="1">
      <c r="A38" s="229"/>
      <c r="B38" s="138"/>
      <c r="C38" s="139"/>
      <c r="D38" s="141"/>
      <c r="E38" s="142"/>
      <c r="F38" s="142"/>
      <c r="G38" s="142"/>
      <c r="H38" s="132"/>
      <c r="I38" s="132"/>
      <c r="J38" s="133"/>
      <c r="K38" s="133"/>
      <c r="L38" s="140"/>
    </row>
  </sheetData>
  <mergeCells count="1">
    <mergeCell ref="A3:A38"/>
  </mergeCells>
  <phoneticPr fontId="3" type="noConversion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8"/>
  <sheetViews>
    <sheetView workbookViewId="0">
      <selection activeCell="F3" sqref="F3:H12"/>
    </sheetView>
  </sheetViews>
  <sheetFormatPr defaultRowHeight="13.5"/>
  <cols>
    <col min="1" max="1" width="11.625" style="26" bestFit="1" customWidth="1"/>
    <col min="2" max="2" width="21.125" style="26" bestFit="1" customWidth="1"/>
    <col min="3" max="3" width="18.625" style="26" bestFit="1" customWidth="1"/>
    <col min="4" max="4" width="41.625" style="26" customWidth="1"/>
    <col min="5" max="5" width="45.625" style="26" bestFit="1" customWidth="1"/>
    <col min="6" max="6" width="6.375" style="26" bestFit="1" customWidth="1"/>
    <col min="7" max="8" width="9.25" style="35" bestFit="1" customWidth="1"/>
    <col min="9" max="9" width="14.25" style="35" bestFit="1" customWidth="1"/>
    <col min="10" max="11" width="14.375" style="35" bestFit="1" customWidth="1"/>
    <col min="12" max="12" width="54.375" style="26" bestFit="1" customWidth="1"/>
    <col min="13" max="16384" width="9" style="26"/>
  </cols>
  <sheetData>
    <row r="1" spans="1:12" ht="14.25" thickBot="1">
      <c r="G1" s="40"/>
      <c r="H1" s="40"/>
      <c r="I1" s="40"/>
      <c r="J1" s="40"/>
      <c r="K1" s="40"/>
    </row>
    <row r="2" spans="1:12" s="2" customFormat="1" ht="30" customHeight="1">
      <c r="A2" s="131" t="s">
        <v>0</v>
      </c>
      <c r="B2" s="87" t="s">
        <v>1</v>
      </c>
      <c r="C2" s="88" t="s">
        <v>15</v>
      </c>
      <c r="D2" s="89" t="s">
        <v>61</v>
      </c>
      <c r="E2" s="88" t="s">
        <v>9</v>
      </c>
      <c r="F2" s="153" t="s">
        <v>310</v>
      </c>
      <c r="G2" s="154" t="s">
        <v>311</v>
      </c>
      <c r="H2" s="154" t="s">
        <v>312</v>
      </c>
      <c r="I2" s="174" t="s">
        <v>50</v>
      </c>
      <c r="J2" s="175" t="s">
        <v>169</v>
      </c>
      <c r="K2" s="175" t="s">
        <v>170</v>
      </c>
      <c r="L2" s="90" t="s">
        <v>79</v>
      </c>
    </row>
    <row r="3" spans="1:12" s="2" customFormat="1" ht="30" customHeight="1">
      <c r="A3" s="230" t="s">
        <v>309</v>
      </c>
      <c r="B3" s="143" t="s">
        <v>81</v>
      </c>
      <c r="C3" s="93" t="s">
        <v>143</v>
      </c>
      <c r="D3" s="134"/>
      <c r="E3" s="52" t="s">
        <v>243</v>
      </c>
      <c r="F3" s="173" t="s">
        <v>331</v>
      </c>
      <c r="G3" s="80" t="s">
        <v>415</v>
      </c>
      <c r="H3" s="80" t="s">
        <v>416</v>
      </c>
      <c r="I3" s="80"/>
      <c r="J3" s="91"/>
      <c r="K3" s="91"/>
      <c r="L3" s="94"/>
    </row>
    <row r="4" spans="1:12" s="2" customFormat="1" ht="30" customHeight="1">
      <c r="A4" s="230"/>
      <c r="B4" s="143" t="s">
        <v>81</v>
      </c>
      <c r="C4" s="93" t="s">
        <v>143</v>
      </c>
      <c r="D4" s="134"/>
      <c r="E4" s="52" t="s">
        <v>244</v>
      </c>
      <c r="F4" s="173" t="s">
        <v>331</v>
      </c>
      <c r="G4" s="80" t="s">
        <v>417</v>
      </c>
      <c r="H4" s="80" t="s">
        <v>418</v>
      </c>
      <c r="I4" s="80"/>
      <c r="J4" s="91"/>
      <c r="K4" s="91"/>
      <c r="L4" s="94"/>
    </row>
    <row r="5" spans="1:12" s="2" customFormat="1" ht="30" customHeight="1">
      <c r="A5" s="230"/>
      <c r="B5" s="143" t="s">
        <v>81</v>
      </c>
      <c r="C5" s="93" t="s">
        <v>143</v>
      </c>
      <c r="D5" s="134"/>
      <c r="E5" s="52" t="s">
        <v>245</v>
      </c>
      <c r="F5" s="173" t="s">
        <v>331</v>
      </c>
      <c r="G5" s="80" t="s">
        <v>417</v>
      </c>
      <c r="H5" s="80" t="s">
        <v>418</v>
      </c>
      <c r="I5" s="80"/>
      <c r="J5" s="91"/>
      <c r="K5" s="91"/>
      <c r="L5" s="94"/>
    </row>
    <row r="6" spans="1:12" s="2" customFormat="1" ht="30" customHeight="1">
      <c r="A6" s="230"/>
      <c r="B6" s="143" t="s">
        <v>81</v>
      </c>
      <c r="C6" s="93" t="s">
        <v>143</v>
      </c>
      <c r="D6" s="134"/>
      <c r="E6" s="52" t="s">
        <v>246</v>
      </c>
      <c r="F6" s="173" t="s">
        <v>331</v>
      </c>
      <c r="G6" s="80" t="s">
        <v>417</v>
      </c>
      <c r="H6" s="80" t="s">
        <v>418</v>
      </c>
      <c r="I6" s="80"/>
      <c r="J6" s="91"/>
      <c r="K6" s="91"/>
      <c r="L6" s="94"/>
    </row>
    <row r="7" spans="1:12" s="2" customFormat="1" ht="30" customHeight="1">
      <c r="A7" s="230"/>
      <c r="B7" s="143" t="s">
        <v>81</v>
      </c>
      <c r="C7" s="93" t="s">
        <v>143</v>
      </c>
      <c r="D7" s="134"/>
      <c r="E7" s="52" t="s">
        <v>247</v>
      </c>
      <c r="F7" s="173" t="s">
        <v>331</v>
      </c>
      <c r="G7" s="80" t="s">
        <v>419</v>
      </c>
      <c r="H7" s="80" t="s">
        <v>420</v>
      </c>
      <c r="I7" s="80"/>
      <c r="J7" s="91"/>
      <c r="K7" s="91"/>
      <c r="L7" s="94"/>
    </row>
    <row r="8" spans="1:12" s="2" customFormat="1" ht="30" customHeight="1">
      <c r="A8" s="230"/>
      <c r="B8" s="143" t="s">
        <v>81</v>
      </c>
      <c r="C8" s="93" t="s">
        <v>143</v>
      </c>
      <c r="D8" s="134"/>
      <c r="E8" s="52" t="s">
        <v>248</v>
      </c>
      <c r="F8" s="173" t="s">
        <v>331</v>
      </c>
      <c r="G8" s="80" t="s">
        <v>419</v>
      </c>
      <c r="H8" s="80" t="s">
        <v>420</v>
      </c>
      <c r="I8" s="80"/>
      <c r="J8" s="91"/>
      <c r="K8" s="91"/>
      <c r="L8" s="94"/>
    </row>
    <row r="9" spans="1:12" s="2" customFormat="1" ht="30" customHeight="1">
      <c r="A9" s="230"/>
      <c r="B9" s="143" t="s">
        <v>81</v>
      </c>
      <c r="C9" s="93" t="s">
        <v>143</v>
      </c>
      <c r="D9" s="134"/>
      <c r="E9" s="52" t="s">
        <v>249</v>
      </c>
      <c r="F9" s="173" t="s">
        <v>331</v>
      </c>
      <c r="G9" s="80" t="s">
        <v>419</v>
      </c>
      <c r="H9" s="80" t="s">
        <v>420</v>
      </c>
      <c r="I9" s="80"/>
      <c r="J9" s="91"/>
      <c r="K9" s="91"/>
      <c r="L9" s="94"/>
    </row>
    <row r="10" spans="1:12" s="2" customFormat="1" ht="30" customHeight="1">
      <c r="A10" s="230"/>
      <c r="B10" s="143" t="s">
        <v>81</v>
      </c>
      <c r="C10" s="93" t="s">
        <v>143</v>
      </c>
      <c r="D10" s="134"/>
      <c r="E10" s="52" t="s">
        <v>250</v>
      </c>
      <c r="F10" s="173" t="s">
        <v>331</v>
      </c>
      <c r="G10" s="80" t="s">
        <v>421</v>
      </c>
      <c r="H10" s="80" t="s">
        <v>422</v>
      </c>
      <c r="I10" s="80"/>
      <c r="J10" s="91"/>
      <c r="K10" s="91"/>
      <c r="L10" s="94"/>
    </row>
    <row r="11" spans="1:12" s="2" customFormat="1" ht="30" customHeight="1">
      <c r="A11" s="230"/>
      <c r="B11" s="143" t="s">
        <v>81</v>
      </c>
      <c r="C11" s="93" t="s">
        <v>143</v>
      </c>
      <c r="D11" s="134"/>
      <c r="E11" s="52" t="s">
        <v>251</v>
      </c>
      <c r="F11" s="173" t="s">
        <v>331</v>
      </c>
      <c r="G11" s="80" t="s">
        <v>421</v>
      </c>
      <c r="H11" s="80" t="s">
        <v>422</v>
      </c>
      <c r="I11" s="80"/>
      <c r="J11" s="91"/>
      <c r="K11" s="91"/>
      <c r="L11" s="94"/>
    </row>
    <row r="12" spans="1:12" s="2" customFormat="1" ht="30" customHeight="1">
      <c r="A12" s="230"/>
      <c r="B12" s="143" t="s">
        <v>81</v>
      </c>
      <c r="C12" s="93" t="s">
        <v>143</v>
      </c>
      <c r="D12" s="134"/>
      <c r="E12" s="52" t="s">
        <v>252</v>
      </c>
      <c r="F12" s="173" t="s">
        <v>331</v>
      </c>
      <c r="G12" s="80" t="s">
        <v>421</v>
      </c>
      <c r="H12" s="80" t="s">
        <v>422</v>
      </c>
      <c r="I12" s="80"/>
      <c r="J12" s="91"/>
      <c r="K12" s="91"/>
      <c r="L12" s="94"/>
    </row>
    <row r="13" spans="1:12" s="2" customFormat="1" ht="30" customHeight="1">
      <c r="A13" s="230"/>
      <c r="B13" s="92"/>
      <c r="C13" s="93"/>
      <c r="D13" s="134"/>
      <c r="E13" s="52"/>
      <c r="F13" s="52"/>
      <c r="G13" s="80"/>
      <c r="H13" s="80"/>
      <c r="I13" s="80"/>
      <c r="J13" s="91"/>
      <c r="K13" s="91"/>
      <c r="L13" s="94"/>
    </row>
    <row r="14" spans="1:12" s="2" customFormat="1" ht="30" customHeight="1">
      <c r="A14" s="230"/>
      <c r="B14" s="92"/>
      <c r="C14" s="93"/>
      <c r="D14" s="134"/>
      <c r="E14" s="52"/>
      <c r="F14" s="52"/>
      <c r="G14" s="80"/>
      <c r="H14" s="80"/>
      <c r="I14" s="80"/>
      <c r="J14" s="91"/>
      <c r="K14" s="91"/>
      <c r="L14" s="94"/>
    </row>
    <row r="15" spans="1:12" s="2" customFormat="1" ht="30" customHeight="1">
      <c r="A15" s="230"/>
      <c r="B15" s="92"/>
      <c r="C15" s="93"/>
      <c r="D15" s="52"/>
      <c r="E15" s="52"/>
      <c r="F15" s="52"/>
      <c r="G15" s="79"/>
      <c r="H15" s="80"/>
      <c r="I15" s="80"/>
      <c r="J15" s="91"/>
      <c r="K15" s="91"/>
      <c r="L15" s="135"/>
    </row>
    <row r="16" spans="1:12" ht="30" customHeight="1">
      <c r="A16" s="230"/>
      <c r="B16" s="92"/>
      <c r="C16" s="93"/>
      <c r="D16" s="134"/>
      <c r="E16" s="52"/>
      <c r="F16" s="52"/>
      <c r="G16" s="80"/>
      <c r="H16" s="80"/>
      <c r="I16" s="80"/>
      <c r="J16" s="91"/>
      <c r="K16" s="91"/>
      <c r="L16" s="94"/>
    </row>
    <row r="17" spans="1:12" ht="30" customHeight="1">
      <c r="A17" s="230"/>
      <c r="B17" s="92"/>
      <c r="C17" s="93"/>
      <c r="D17" s="134"/>
      <c r="E17" s="52"/>
      <c r="F17" s="52"/>
      <c r="G17" s="80"/>
      <c r="H17" s="80"/>
      <c r="I17" s="80"/>
      <c r="J17" s="91"/>
      <c r="K17" s="91"/>
      <c r="L17" s="94"/>
    </row>
    <row r="18" spans="1:12" ht="30" customHeight="1">
      <c r="A18" s="230"/>
      <c r="B18" s="92"/>
      <c r="C18" s="93"/>
      <c r="D18" s="134"/>
      <c r="E18" s="52"/>
      <c r="F18" s="52"/>
      <c r="G18" s="80"/>
      <c r="H18" s="80"/>
      <c r="I18" s="80"/>
      <c r="J18" s="91"/>
      <c r="K18" s="91"/>
      <c r="L18" s="94"/>
    </row>
    <row r="19" spans="1:12" ht="30" customHeight="1">
      <c r="A19" s="230"/>
      <c r="B19" s="92"/>
      <c r="C19" s="93"/>
      <c r="D19" s="52"/>
      <c r="E19" s="52"/>
      <c r="F19" s="52"/>
      <c r="G19" s="80"/>
      <c r="H19" s="80"/>
      <c r="I19" s="80"/>
      <c r="J19" s="91"/>
      <c r="K19" s="91"/>
      <c r="L19" s="94"/>
    </row>
    <row r="20" spans="1:12" ht="30" customHeight="1">
      <c r="A20" s="230"/>
      <c r="B20" s="92"/>
      <c r="C20" s="93"/>
      <c r="D20" s="134"/>
      <c r="E20" s="52"/>
      <c r="F20" s="52"/>
      <c r="G20" s="80"/>
      <c r="H20" s="80"/>
      <c r="I20" s="80"/>
      <c r="J20" s="91"/>
      <c r="K20" s="91"/>
      <c r="L20" s="94"/>
    </row>
    <row r="21" spans="1:12" ht="30" customHeight="1">
      <c r="A21" s="230"/>
      <c r="B21" s="92"/>
      <c r="C21" s="93"/>
      <c r="D21" s="134"/>
      <c r="E21" s="52"/>
      <c r="F21" s="52"/>
      <c r="G21" s="80"/>
      <c r="H21" s="80"/>
      <c r="I21" s="80"/>
      <c r="J21" s="91"/>
      <c r="K21" s="91"/>
      <c r="L21" s="136"/>
    </row>
    <row r="22" spans="1:12" ht="30" customHeight="1">
      <c r="A22" s="230"/>
      <c r="B22" s="92"/>
      <c r="C22" s="93"/>
      <c r="D22" s="134"/>
      <c r="E22" s="52"/>
      <c r="F22" s="52"/>
      <c r="G22" s="80"/>
      <c r="H22" s="80"/>
      <c r="I22" s="80"/>
      <c r="J22" s="91"/>
      <c r="K22" s="91"/>
      <c r="L22" s="94"/>
    </row>
    <row r="23" spans="1:12" ht="30" customHeight="1">
      <c r="A23" s="230"/>
      <c r="B23" s="92"/>
      <c r="C23" s="93"/>
      <c r="D23" s="134"/>
      <c r="E23" s="52"/>
      <c r="F23" s="52"/>
      <c r="G23" s="80"/>
      <c r="H23" s="80"/>
      <c r="I23" s="80"/>
      <c r="J23" s="91"/>
      <c r="K23" s="91"/>
      <c r="L23" s="94"/>
    </row>
    <row r="24" spans="1:12" ht="30" customHeight="1">
      <c r="A24" s="230"/>
      <c r="B24" s="92"/>
      <c r="C24" s="93"/>
      <c r="D24" s="134"/>
      <c r="E24" s="52"/>
      <c r="F24" s="52"/>
      <c r="G24" s="80"/>
      <c r="H24" s="80"/>
      <c r="I24" s="80"/>
      <c r="J24" s="91"/>
      <c r="K24" s="91"/>
      <c r="L24" s="94"/>
    </row>
    <row r="25" spans="1:12" ht="30" customHeight="1">
      <c r="A25" s="230"/>
      <c r="B25" s="92"/>
      <c r="C25" s="93"/>
      <c r="D25" s="134"/>
      <c r="E25" s="52"/>
      <c r="F25" s="52"/>
      <c r="G25" s="80"/>
      <c r="H25" s="80"/>
      <c r="I25" s="80"/>
      <c r="J25" s="91"/>
      <c r="K25" s="91"/>
      <c r="L25" s="94"/>
    </row>
    <row r="26" spans="1:12" ht="30" customHeight="1">
      <c r="A26" s="230"/>
      <c r="B26" s="92"/>
      <c r="C26" s="93"/>
      <c r="D26" s="134"/>
      <c r="E26" s="52"/>
      <c r="F26" s="52"/>
      <c r="G26" s="80"/>
      <c r="H26" s="80"/>
      <c r="I26" s="80"/>
      <c r="J26" s="91"/>
      <c r="K26" s="91"/>
      <c r="L26" s="94"/>
    </row>
    <row r="27" spans="1:12" ht="30" customHeight="1">
      <c r="A27" s="230"/>
      <c r="B27" s="92"/>
      <c r="C27" s="93"/>
      <c r="D27" s="134"/>
      <c r="E27" s="52"/>
      <c r="F27" s="52"/>
      <c r="G27" s="80"/>
      <c r="H27" s="80"/>
      <c r="I27" s="80"/>
      <c r="J27" s="91"/>
      <c r="K27" s="91"/>
      <c r="L27" s="94"/>
    </row>
    <row r="28" spans="1:12" ht="30" customHeight="1">
      <c r="A28" s="230"/>
      <c r="B28" s="92"/>
      <c r="C28" s="93"/>
      <c r="D28" s="134"/>
      <c r="E28" s="52"/>
      <c r="F28" s="52"/>
      <c r="G28" s="80"/>
      <c r="H28" s="80"/>
      <c r="I28" s="80"/>
      <c r="J28" s="91"/>
      <c r="K28" s="91"/>
      <c r="L28" s="94"/>
    </row>
    <row r="29" spans="1:12" ht="30" customHeight="1">
      <c r="A29" s="230"/>
      <c r="B29" s="92"/>
      <c r="C29" s="93"/>
      <c r="D29" s="134"/>
      <c r="E29" s="52"/>
      <c r="F29" s="52"/>
      <c r="G29" s="80"/>
      <c r="H29" s="80"/>
      <c r="I29" s="80"/>
      <c r="J29" s="91"/>
      <c r="K29" s="91"/>
      <c r="L29" s="94"/>
    </row>
    <row r="30" spans="1:12" ht="30" customHeight="1">
      <c r="A30" s="230"/>
      <c r="B30" s="92"/>
      <c r="C30" s="93"/>
      <c r="D30" s="134"/>
      <c r="E30" s="52"/>
      <c r="F30" s="52"/>
      <c r="G30" s="80"/>
      <c r="H30" s="80"/>
      <c r="I30" s="80"/>
      <c r="J30" s="91"/>
      <c r="K30" s="91"/>
      <c r="L30" s="94"/>
    </row>
    <row r="31" spans="1:12" ht="30" customHeight="1">
      <c r="A31" s="230"/>
      <c r="B31" s="92"/>
      <c r="C31" s="93"/>
      <c r="D31" s="134"/>
      <c r="E31" s="52"/>
      <c r="F31" s="52"/>
      <c r="G31" s="80"/>
      <c r="H31" s="80"/>
      <c r="I31" s="80"/>
      <c r="J31" s="91"/>
      <c r="K31" s="91"/>
      <c r="L31" s="94"/>
    </row>
    <row r="32" spans="1:12" ht="30" customHeight="1">
      <c r="A32" s="230"/>
      <c r="B32" s="92"/>
      <c r="C32" s="93"/>
      <c r="D32" s="134"/>
      <c r="E32" s="52"/>
      <c r="F32" s="52"/>
      <c r="G32" s="80"/>
      <c r="H32" s="80"/>
      <c r="I32" s="80"/>
      <c r="J32" s="91"/>
      <c r="K32" s="91"/>
      <c r="L32" s="94"/>
    </row>
    <row r="33" spans="1:12" ht="30" customHeight="1">
      <c r="A33" s="230"/>
      <c r="B33" s="92"/>
      <c r="C33" s="93"/>
      <c r="D33" s="134"/>
      <c r="E33" s="52"/>
      <c r="F33" s="52"/>
      <c r="G33" s="80"/>
      <c r="H33" s="80"/>
      <c r="I33" s="80"/>
      <c r="J33" s="91"/>
      <c r="K33" s="91"/>
      <c r="L33" s="94"/>
    </row>
    <row r="34" spans="1:12" ht="30" customHeight="1">
      <c r="A34" s="230"/>
      <c r="B34" s="92"/>
      <c r="C34" s="93"/>
      <c r="D34" s="134"/>
      <c r="E34" s="52"/>
      <c r="F34" s="52"/>
      <c r="G34" s="80"/>
      <c r="H34" s="80"/>
      <c r="I34" s="80"/>
      <c r="J34" s="91"/>
      <c r="K34" s="91"/>
      <c r="L34" s="94"/>
    </row>
    <row r="35" spans="1:12" ht="30" customHeight="1">
      <c r="A35" s="230"/>
      <c r="B35" s="92"/>
      <c r="C35" s="93"/>
      <c r="D35" s="52"/>
      <c r="E35" s="52"/>
      <c r="F35" s="52"/>
      <c r="G35" s="80"/>
      <c r="H35" s="80"/>
      <c r="I35" s="80"/>
      <c r="J35" s="91"/>
      <c r="K35" s="91"/>
      <c r="L35" s="94"/>
    </row>
    <row r="36" spans="1:12" ht="30" customHeight="1">
      <c r="A36" s="230"/>
      <c r="B36" s="92"/>
      <c r="C36" s="93"/>
      <c r="D36" s="134"/>
      <c r="E36" s="52"/>
      <c r="F36" s="52"/>
      <c r="G36" s="80"/>
      <c r="H36" s="80"/>
      <c r="I36" s="80"/>
      <c r="J36" s="91"/>
      <c r="K36" s="91"/>
      <c r="L36" s="94"/>
    </row>
    <row r="37" spans="1:12" ht="30" customHeight="1">
      <c r="A37" s="230"/>
      <c r="B37" s="92"/>
      <c r="C37" s="93"/>
      <c r="D37" s="134"/>
      <c r="E37" s="137"/>
      <c r="F37" s="137"/>
      <c r="G37" s="80"/>
      <c r="H37" s="80"/>
      <c r="I37" s="80"/>
      <c r="J37" s="91"/>
      <c r="K37" s="91"/>
      <c r="L37" s="94"/>
    </row>
    <row r="38" spans="1:12" ht="30" customHeight="1" thickBot="1">
      <c r="A38" s="231"/>
      <c r="B38" s="138"/>
      <c r="C38" s="139"/>
      <c r="D38" s="141"/>
      <c r="E38" s="142"/>
      <c r="F38" s="142"/>
      <c r="G38" s="132"/>
      <c r="H38" s="132"/>
      <c r="I38" s="132"/>
      <c r="J38" s="133"/>
      <c r="K38" s="133"/>
      <c r="L38" s="140"/>
    </row>
  </sheetData>
  <mergeCells count="1">
    <mergeCell ref="A3:A38"/>
  </mergeCells>
  <phoneticPr fontId="3" type="noConversion"/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8"/>
  <sheetViews>
    <sheetView workbookViewId="0">
      <selection activeCell="F3" sqref="F3:K12"/>
    </sheetView>
  </sheetViews>
  <sheetFormatPr defaultRowHeight="13.5"/>
  <cols>
    <col min="1" max="1" width="11.625" style="26" bestFit="1" customWidth="1"/>
    <col min="2" max="2" width="21.125" style="26" bestFit="1" customWidth="1"/>
    <col min="3" max="3" width="18.625" style="26" bestFit="1" customWidth="1"/>
    <col min="4" max="4" width="41.625" style="26" customWidth="1"/>
    <col min="5" max="5" width="45.625" style="26" bestFit="1" customWidth="1"/>
    <col min="6" max="6" width="6.375" style="26" bestFit="1" customWidth="1"/>
    <col min="7" max="7" width="9.25" style="26" bestFit="1" customWidth="1"/>
    <col min="8" max="8" width="9.25" style="35" bestFit="1" customWidth="1"/>
    <col min="9" max="9" width="14.25" style="35" bestFit="1" customWidth="1"/>
    <col min="10" max="11" width="14.375" style="35" bestFit="1" customWidth="1"/>
    <col min="12" max="12" width="54.375" style="26" bestFit="1" customWidth="1"/>
    <col min="13" max="16384" width="9" style="26"/>
  </cols>
  <sheetData>
    <row r="1" spans="1:12" ht="14.25" thickBot="1">
      <c r="H1" s="40"/>
      <c r="I1" s="40"/>
      <c r="J1" s="40"/>
      <c r="K1" s="40"/>
    </row>
    <row r="2" spans="1:12" s="2" customFormat="1" ht="30" customHeight="1">
      <c r="A2" s="131" t="s">
        <v>0</v>
      </c>
      <c r="B2" s="87" t="s">
        <v>1</v>
      </c>
      <c r="C2" s="88" t="s">
        <v>15</v>
      </c>
      <c r="D2" s="89" t="s">
        <v>61</v>
      </c>
      <c r="E2" s="88" t="s">
        <v>9</v>
      </c>
      <c r="F2" s="153" t="s">
        <v>310</v>
      </c>
      <c r="G2" s="154" t="s">
        <v>311</v>
      </c>
      <c r="H2" s="154" t="s">
        <v>312</v>
      </c>
      <c r="I2" s="174" t="s">
        <v>50</v>
      </c>
      <c r="J2" s="175" t="s">
        <v>169</v>
      </c>
      <c r="K2" s="175" t="s">
        <v>170</v>
      </c>
      <c r="L2" s="90" t="s">
        <v>79</v>
      </c>
    </row>
    <row r="3" spans="1:12" s="2" customFormat="1" ht="30" customHeight="1">
      <c r="A3" s="228" t="s">
        <v>253</v>
      </c>
      <c r="B3" s="143" t="s">
        <v>122</v>
      </c>
      <c r="C3" s="93" t="s">
        <v>123</v>
      </c>
      <c r="D3" s="134" t="s">
        <v>124</v>
      </c>
      <c r="E3" s="52" t="s">
        <v>126</v>
      </c>
      <c r="F3" s="173" t="s">
        <v>330</v>
      </c>
      <c r="G3" s="173" t="s">
        <v>341</v>
      </c>
      <c r="H3" s="173" t="s">
        <v>341</v>
      </c>
      <c r="I3" s="80" t="s">
        <v>390</v>
      </c>
      <c r="J3" s="91" t="s">
        <v>48</v>
      </c>
      <c r="K3" s="91"/>
      <c r="L3" s="94"/>
    </row>
    <row r="4" spans="1:12" s="2" customFormat="1" ht="30" customHeight="1">
      <c r="A4" s="228"/>
      <c r="B4" s="143" t="s">
        <v>122</v>
      </c>
      <c r="C4" s="93" t="s">
        <v>123</v>
      </c>
      <c r="D4" s="134" t="s">
        <v>125</v>
      </c>
      <c r="E4" s="52" t="s">
        <v>126</v>
      </c>
      <c r="F4" s="173" t="s">
        <v>330</v>
      </c>
      <c r="G4" s="173" t="s">
        <v>341</v>
      </c>
      <c r="H4" s="173" t="s">
        <v>341</v>
      </c>
      <c r="I4" s="80" t="s">
        <v>390</v>
      </c>
      <c r="J4" s="91" t="s">
        <v>391</v>
      </c>
      <c r="K4" s="91"/>
      <c r="L4" s="94"/>
    </row>
    <row r="5" spans="1:12" s="2" customFormat="1" ht="30" customHeight="1">
      <c r="A5" s="228"/>
      <c r="B5" s="92" t="s">
        <v>254</v>
      </c>
      <c r="C5" s="93" t="s">
        <v>275</v>
      </c>
      <c r="D5" s="134" t="s">
        <v>255</v>
      </c>
      <c r="E5" s="52" t="s">
        <v>296</v>
      </c>
      <c r="F5" s="173" t="s">
        <v>330</v>
      </c>
      <c r="G5" s="80" t="s">
        <v>415</v>
      </c>
      <c r="H5" s="80" t="s">
        <v>416</v>
      </c>
      <c r="I5" s="80"/>
      <c r="J5" s="91"/>
      <c r="K5" s="91"/>
      <c r="L5" s="94"/>
    </row>
    <row r="6" spans="1:12" s="2" customFormat="1" ht="30" customHeight="1">
      <c r="A6" s="228"/>
      <c r="B6" s="92" t="s">
        <v>254</v>
      </c>
      <c r="C6" s="93" t="s">
        <v>275</v>
      </c>
      <c r="D6" s="134" t="s">
        <v>255</v>
      </c>
      <c r="E6" s="52" t="s">
        <v>297</v>
      </c>
      <c r="F6" s="173" t="s">
        <v>330</v>
      </c>
      <c r="G6" s="80" t="s">
        <v>415</v>
      </c>
      <c r="H6" s="80" t="s">
        <v>416</v>
      </c>
      <c r="I6" s="80"/>
      <c r="J6" s="91"/>
      <c r="K6" s="91"/>
      <c r="L6" s="94"/>
    </row>
    <row r="7" spans="1:12" s="2" customFormat="1" ht="30" customHeight="1">
      <c r="A7" s="228"/>
      <c r="B7" s="92" t="s">
        <v>254</v>
      </c>
      <c r="C7" s="93" t="s">
        <v>275</v>
      </c>
      <c r="D7" s="134"/>
      <c r="E7" s="52" t="s">
        <v>298</v>
      </c>
      <c r="F7" s="173" t="s">
        <v>330</v>
      </c>
      <c r="G7" s="80" t="s">
        <v>417</v>
      </c>
      <c r="H7" s="80" t="s">
        <v>418</v>
      </c>
      <c r="I7" s="80"/>
      <c r="J7" s="91"/>
      <c r="K7" s="91"/>
      <c r="L7" s="94"/>
    </row>
    <row r="8" spans="1:12" s="2" customFormat="1" ht="30" customHeight="1">
      <c r="A8" s="228"/>
      <c r="B8" s="92" t="s">
        <v>254</v>
      </c>
      <c r="C8" s="93" t="s">
        <v>275</v>
      </c>
      <c r="D8" s="134"/>
      <c r="E8" s="52" t="s">
        <v>299</v>
      </c>
      <c r="F8" s="173" t="s">
        <v>330</v>
      </c>
      <c r="G8" s="80" t="s">
        <v>417</v>
      </c>
      <c r="H8" s="80" t="s">
        <v>418</v>
      </c>
      <c r="I8" s="80"/>
      <c r="J8" s="91"/>
      <c r="K8" s="91"/>
      <c r="L8" s="94"/>
    </row>
    <row r="9" spans="1:12" s="2" customFormat="1" ht="30" customHeight="1">
      <c r="A9" s="228"/>
      <c r="B9" s="92" t="s">
        <v>254</v>
      </c>
      <c r="C9" s="93" t="s">
        <v>275</v>
      </c>
      <c r="D9" s="134"/>
      <c r="E9" s="52" t="s">
        <v>300</v>
      </c>
      <c r="F9" s="173" t="s">
        <v>330</v>
      </c>
      <c r="G9" s="80" t="s">
        <v>417</v>
      </c>
      <c r="H9" s="80" t="s">
        <v>418</v>
      </c>
      <c r="I9" s="80"/>
      <c r="J9" s="91"/>
      <c r="K9" s="91"/>
      <c r="L9" s="94"/>
    </row>
    <row r="10" spans="1:12" s="2" customFormat="1" ht="30" customHeight="1">
      <c r="A10" s="228"/>
      <c r="B10" s="92" t="s">
        <v>254</v>
      </c>
      <c r="C10" s="93" t="s">
        <v>275</v>
      </c>
      <c r="D10" s="134"/>
      <c r="E10" s="52" t="s">
        <v>301</v>
      </c>
      <c r="F10" s="173" t="s">
        <v>330</v>
      </c>
      <c r="G10" s="80" t="s">
        <v>419</v>
      </c>
      <c r="H10" s="80" t="s">
        <v>420</v>
      </c>
      <c r="I10" s="80"/>
      <c r="J10" s="91"/>
      <c r="K10" s="91"/>
      <c r="L10" s="94"/>
    </row>
    <row r="11" spans="1:12" s="2" customFormat="1" ht="30" customHeight="1">
      <c r="A11" s="228"/>
      <c r="B11" s="92" t="s">
        <v>254</v>
      </c>
      <c r="C11" s="93" t="s">
        <v>275</v>
      </c>
      <c r="D11" s="134"/>
      <c r="E11" s="52" t="s">
        <v>302</v>
      </c>
      <c r="F11" s="173" t="s">
        <v>330</v>
      </c>
      <c r="G11" s="80" t="s">
        <v>419</v>
      </c>
      <c r="H11" s="80" t="s">
        <v>420</v>
      </c>
      <c r="I11" s="80"/>
      <c r="J11" s="91"/>
      <c r="K11" s="91"/>
      <c r="L11" s="94"/>
    </row>
    <row r="12" spans="1:12" s="2" customFormat="1" ht="30" customHeight="1">
      <c r="A12" s="228"/>
      <c r="B12" s="92" t="s">
        <v>254</v>
      </c>
      <c r="C12" s="93" t="s">
        <v>275</v>
      </c>
      <c r="D12" s="134"/>
      <c r="E12" s="52" t="s">
        <v>303</v>
      </c>
      <c r="F12" s="173" t="s">
        <v>330</v>
      </c>
      <c r="G12" s="80" t="s">
        <v>421</v>
      </c>
      <c r="H12" s="80" t="s">
        <v>422</v>
      </c>
      <c r="I12" s="80"/>
      <c r="J12" s="91"/>
      <c r="K12" s="91"/>
      <c r="L12" s="94"/>
    </row>
    <row r="13" spans="1:12" s="2" customFormat="1" ht="30" customHeight="1">
      <c r="A13" s="228"/>
      <c r="B13" s="92"/>
      <c r="C13" s="93"/>
      <c r="D13" s="134"/>
      <c r="E13" s="52"/>
      <c r="F13" s="52"/>
      <c r="G13" s="52"/>
      <c r="H13" s="80"/>
      <c r="I13" s="80"/>
      <c r="J13" s="91"/>
      <c r="K13" s="91"/>
      <c r="L13" s="94"/>
    </row>
    <row r="14" spans="1:12" s="2" customFormat="1" ht="30" customHeight="1">
      <c r="A14" s="228"/>
      <c r="B14" s="92"/>
      <c r="C14" s="93"/>
      <c r="D14" s="134"/>
      <c r="E14" s="52"/>
      <c r="F14" s="52"/>
      <c r="G14" s="52"/>
      <c r="H14" s="80"/>
      <c r="I14" s="80"/>
      <c r="J14" s="91"/>
      <c r="K14" s="91"/>
      <c r="L14" s="94"/>
    </row>
    <row r="15" spans="1:12" s="2" customFormat="1" ht="30" customHeight="1">
      <c r="A15" s="228"/>
      <c r="B15" s="92"/>
      <c r="C15" s="93"/>
      <c r="D15" s="52"/>
      <c r="E15" s="52"/>
      <c r="F15" s="52"/>
      <c r="G15" s="52"/>
      <c r="H15" s="79"/>
      <c r="I15" s="80"/>
      <c r="J15" s="91"/>
      <c r="K15" s="91"/>
      <c r="L15" s="135"/>
    </row>
    <row r="16" spans="1:12" ht="30" customHeight="1">
      <c r="A16" s="228"/>
      <c r="B16" s="92"/>
      <c r="C16" s="93"/>
      <c r="D16" s="134"/>
      <c r="E16" s="52"/>
      <c r="F16" s="52"/>
      <c r="G16" s="52"/>
      <c r="H16" s="80"/>
      <c r="I16" s="80"/>
      <c r="J16" s="91"/>
      <c r="K16" s="91"/>
      <c r="L16" s="94"/>
    </row>
    <row r="17" spans="1:12" ht="30" customHeight="1">
      <c r="A17" s="228"/>
      <c r="B17" s="92"/>
      <c r="C17" s="93"/>
      <c r="D17" s="134"/>
      <c r="E17" s="52"/>
      <c r="F17" s="52"/>
      <c r="G17" s="52"/>
      <c r="H17" s="80"/>
      <c r="I17" s="80"/>
      <c r="J17" s="91"/>
      <c r="K17" s="91"/>
      <c r="L17" s="94"/>
    </row>
    <row r="18" spans="1:12" ht="30" customHeight="1">
      <c r="A18" s="228"/>
      <c r="B18" s="92"/>
      <c r="C18" s="93"/>
      <c r="D18" s="134"/>
      <c r="E18" s="52"/>
      <c r="F18" s="52"/>
      <c r="G18" s="52"/>
      <c r="H18" s="80"/>
      <c r="I18" s="80"/>
      <c r="J18" s="91"/>
      <c r="K18" s="91"/>
      <c r="L18" s="94"/>
    </row>
    <row r="19" spans="1:12" ht="30" customHeight="1">
      <c r="A19" s="228"/>
      <c r="B19" s="92"/>
      <c r="C19" s="93"/>
      <c r="D19" s="52"/>
      <c r="E19" s="52"/>
      <c r="F19" s="52"/>
      <c r="G19" s="52"/>
      <c r="H19" s="80"/>
      <c r="I19" s="80"/>
      <c r="J19" s="91"/>
      <c r="K19" s="91"/>
      <c r="L19" s="94"/>
    </row>
    <row r="20" spans="1:12" ht="30" customHeight="1">
      <c r="A20" s="228"/>
      <c r="B20" s="92"/>
      <c r="C20" s="93"/>
      <c r="D20" s="134"/>
      <c r="E20" s="52"/>
      <c r="F20" s="52"/>
      <c r="G20" s="52"/>
      <c r="H20" s="80"/>
      <c r="I20" s="80"/>
      <c r="J20" s="91"/>
      <c r="K20" s="91"/>
      <c r="L20" s="94"/>
    </row>
    <row r="21" spans="1:12" ht="30" customHeight="1">
      <c r="A21" s="228"/>
      <c r="B21" s="92"/>
      <c r="C21" s="93"/>
      <c r="D21" s="134"/>
      <c r="E21" s="52"/>
      <c r="F21" s="52"/>
      <c r="G21" s="52"/>
      <c r="H21" s="80"/>
      <c r="I21" s="80"/>
      <c r="J21" s="91"/>
      <c r="K21" s="91"/>
      <c r="L21" s="136"/>
    </row>
    <row r="22" spans="1:12" ht="30" customHeight="1">
      <c r="A22" s="228"/>
      <c r="B22" s="92"/>
      <c r="C22" s="93"/>
      <c r="D22" s="134"/>
      <c r="E22" s="52"/>
      <c r="F22" s="52"/>
      <c r="G22" s="52"/>
      <c r="H22" s="80"/>
      <c r="I22" s="80"/>
      <c r="J22" s="91"/>
      <c r="K22" s="91"/>
      <c r="L22" s="94"/>
    </row>
    <row r="23" spans="1:12" ht="30" customHeight="1">
      <c r="A23" s="228"/>
      <c r="B23" s="92"/>
      <c r="C23" s="93"/>
      <c r="D23" s="134"/>
      <c r="E23" s="52"/>
      <c r="F23" s="52"/>
      <c r="G23" s="52"/>
      <c r="H23" s="80"/>
      <c r="I23" s="80"/>
      <c r="J23" s="91"/>
      <c r="K23" s="91"/>
      <c r="L23" s="94"/>
    </row>
    <row r="24" spans="1:12" ht="30" customHeight="1">
      <c r="A24" s="228"/>
      <c r="B24" s="92"/>
      <c r="C24" s="93"/>
      <c r="D24" s="134"/>
      <c r="E24" s="52"/>
      <c r="F24" s="52"/>
      <c r="G24" s="52"/>
      <c r="H24" s="80"/>
      <c r="I24" s="80"/>
      <c r="J24" s="91"/>
      <c r="K24" s="91"/>
      <c r="L24" s="94"/>
    </row>
    <row r="25" spans="1:12" ht="30" customHeight="1">
      <c r="A25" s="228"/>
      <c r="B25" s="92"/>
      <c r="C25" s="93"/>
      <c r="D25" s="134"/>
      <c r="E25" s="52"/>
      <c r="F25" s="52"/>
      <c r="G25" s="52"/>
      <c r="H25" s="80"/>
      <c r="I25" s="80"/>
      <c r="J25" s="91"/>
      <c r="K25" s="91"/>
      <c r="L25" s="94"/>
    </row>
    <row r="26" spans="1:12" ht="30" customHeight="1">
      <c r="A26" s="228"/>
      <c r="B26" s="92"/>
      <c r="C26" s="93"/>
      <c r="D26" s="134"/>
      <c r="E26" s="52"/>
      <c r="F26" s="52"/>
      <c r="G26" s="52"/>
      <c r="H26" s="80"/>
      <c r="I26" s="80"/>
      <c r="J26" s="91"/>
      <c r="K26" s="91"/>
      <c r="L26" s="94"/>
    </row>
    <row r="27" spans="1:12" ht="30" customHeight="1">
      <c r="A27" s="228"/>
      <c r="B27" s="92"/>
      <c r="C27" s="93"/>
      <c r="D27" s="134"/>
      <c r="E27" s="52"/>
      <c r="F27" s="52"/>
      <c r="G27" s="52"/>
      <c r="H27" s="80"/>
      <c r="I27" s="80"/>
      <c r="J27" s="91"/>
      <c r="K27" s="91"/>
      <c r="L27" s="94"/>
    </row>
    <row r="28" spans="1:12" ht="30" customHeight="1">
      <c r="A28" s="228"/>
      <c r="B28" s="92"/>
      <c r="C28" s="93"/>
      <c r="D28" s="134"/>
      <c r="E28" s="52"/>
      <c r="F28" s="52"/>
      <c r="G28" s="52"/>
      <c r="H28" s="80"/>
      <c r="I28" s="80"/>
      <c r="J28" s="91"/>
      <c r="K28" s="91"/>
      <c r="L28" s="94"/>
    </row>
    <row r="29" spans="1:12" ht="30" customHeight="1">
      <c r="A29" s="228"/>
      <c r="B29" s="92"/>
      <c r="C29" s="93"/>
      <c r="D29" s="134"/>
      <c r="E29" s="52"/>
      <c r="F29" s="52"/>
      <c r="G29" s="52"/>
      <c r="H29" s="80"/>
      <c r="I29" s="80"/>
      <c r="J29" s="91"/>
      <c r="K29" s="91"/>
      <c r="L29" s="94"/>
    </row>
    <row r="30" spans="1:12" ht="30" customHeight="1">
      <c r="A30" s="228"/>
      <c r="B30" s="92"/>
      <c r="C30" s="93"/>
      <c r="D30" s="134"/>
      <c r="E30" s="52"/>
      <c r="F30" s="52"/>
      <c r="G30" s="52"/>
      <c r="H30" s="80"/>
      <c r="I30" s="80"/>
      <c r="J30" s="91"/>
      <c r="K30" s="91"/>
      <c r="L30" s="94"/>
    </row>
    <row r="31" spans="1:12" ht="30" customHeight="1">
      <c r="A31" s="228"/>
      <c r="B31" s="92"/>
      <c r="C31" s="93"/>
      <c r="D31" s="134"/>
      <c r="E31" s="52"/>
      <c r="F31" s="52"/>
      <c r="G31" s="52"/>
      <c r="H31" s="80"/>
      <c r="I31" s="80"/>
      <c r="J31" s="91"/>
      <c r="K31" s="91"/>
      <c r="L31" s="94"/>
    </row>
    <row r="32" spans="1:12" ht="30" customHeight="1">
      <c r="A32" s="228"/>
      <c r="B32" s="92"/>
      <c r="C32" s="93"/>
      <c r="D32" s="134"/>
      <c r="E32" s="52"/>
      <c r="F32" s="52"/>
      <c r="G32" s="52"/>
      <c r="H32" s="80"/>
      <c r="I32" s="80"/>
      <c r="J32" s="91"/>
      <c r="K32" s="91"/>
      <c r="L32" s="94"/>
    </row>
    <row r="33" spans="1:12" ht="30" customHeight="1">
      <c r="A33" s="228"/>
      <c r="B33" s="92"/>
      <c r="C33" s="93"/>
      <c r="D33" s="134"/>
      <c r="E33" s="52"/>
      <c r="F33" s="52"/>
      <c r="G33" s="52"/>
      <c r="H33" s="80"/>
      <c r="I33" s="80"/>
      <c r="J33" s="91"/>
      <c r="K33" s="91"/>
      <c r="L33" s="94"/>
    </row>
    <row r="34" spans="1:12" ht="30" customHeight="1">
      <c r="A34" s="228"/>
      <c r="B34" s="92"/>
      <c r="C34" s="93"/>
      <c r="D34" s="134"/>
      <c r="E34" s="52"/>
      <c r="F34" s="52"/>
      <c r="G34" s="52"/>
      <c r="H34" s="80"/>
      <c r="I34" s="80"/>
      <c r="J34" s="91"/>
      <c r="K34" s="91"/>
      <c r="L34" s="94"/>
    </row>
    <row r="35" spans="1:12" ht="30" customHeight="1">
      <c r="A35" s="228"/>
      <c r="B35" s="92"/>
      <c r="C35" s="93"/>
      <c r="D35" s="52"/>
      <c r="E35" s="52"/>
      <c r="F35" s="52"/>
      <c r="G35" s="52"/>
      <c r="H35" s="80"/>
      <c r="I35" s="80"/>
      <c r="J35" s="91"/>
      <c r="K35" s="91"/>
      <c r="L35" s="94"/>
    </row>
    <row r="36" spans="1:12" ht="30" customHeight="1">
      <c r="A36" s="228"/>
      <c r="B36" s="92"/>
      <c r="C36" s="93"/>
      <c r="D36" s="134"/>
      <c r="E36" s="52"/>
      <c r="F36" s="52"/>
      <c r="G36" s="52"/>
      <c r="H36" s="80"/>
      <c r="I36" s="80"/>
      <c r="J36" s="91"/>
      <c r="K36" s="91"/>
      <c r="L36" s="94"/>
    </row>
    <row r="37" spans="1:12" ht="30" customHeight="1">
      <c r="A37" s="228"/>
      <c r="B37" s="92"/>
      <c r="C37" s="93"/>
      <c r="D37" s="134"/>
      <c r="E37" s="137"/>
      <c r="F37" s="137"/>
      <c r="G37" s="137"/>
      <c r="H37" s="80"/>
      <c r="I37" s="80"/>
      <c r="J37" s="91"/>
      <c r="K37" s="91"/>
      <c r="L37" s="94"/>
    </row>
    <row r="38" spans="1:12" ht="30" customHeight="1" thickBot="1">
      <c r="A38" s="229"/>
      <c r="B38" s="138"/>
      <c r="C38" s="139"/>
      <c r="D38" s="141"/>
      <c r="E38" s="142"/>
      <c r="F38" s="142"/>
      <c r="G38" s="142"/>
      <c r="H38" s="132"/>
      <c r="I38" s="132"/>
      <c r="J38" s="133"/>
      <c r="K38" s="133"/>
      <c r="L38" s="140"/>
    </row>
  </sheetData>
  <mergeCells count="1">
    <mergeCell ref="A3:A38"/>
  </mergeCells>
  <phoneticPr fontId="3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11</vt:i4>
      </vt:variant>
      <vt:variant>
        <vt:lpstr>이름이 지정된 범위</vt:lpstr>
      </vt:variant>
      <vt:variant>
        <vt:i4>1</vt:i4>
      </vt:variant>
    </vt:vector>
  </HeadingPairs>
  <TitlesOfParts>
    <vt:vector size="12" baseType="lpstr">
      <vt:lpstr>0. 표지</vt:lpstr>
      <vt:lpstr>00. 주간업무보고(02월 16일)</vt:lpstr>
      <vt:lpstr>1. 수행관리</vt:lpstr>
      <vt:lpstr>개발자별진행현황</vt:lpstr>
      <vt:lpstr>1-1 전체</vt:lpstr>
      <vt:lpstr>2. 수행세부내역(진천)</vt:lpstr>
      <vt:lpstr>3. 수행세부내역(곡성)</vt:lpstr>
      <vt:lpstr>4. 수행세부내역(양천구)</vt:lpstr>
      <vt:lpstr>5. 수행세부내역(완주)</vt:lpstr>
      <vt:lpstr>6. 수행세부내역(기장)</vt:lpstr>
      <vt:lpstr>7. 수행세부내역(남해)</vt:lpstr>
      <vt:lpstr>'1. 수행관리'!Print_Area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DTS_ND_003</dc:creator>
  <cp:lastModifiedBy>onpoom-DTS-017</cp:lastModifiedBy>
  <cp:lastPrinted>2024-01-29T01:05:28Z</cp:lastPrinted>
  <dcterms:created xsi:type="dcterms:W3CDTF">2023-07-13T07:35:06Z</dcterms:created>
  <dcterms:modified xsi:type="dcterms:W3CDTF">2024-02-15T04:41:42Z</dcterms:modified>
</cp:coreProperties>
</file>