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균형발전프로젝트\20231023_윤상근부장(인수인계)\"/>
    </mc:Choice>
  </mc:AlternateContent>
  <bookViews>
    <workbookView xWindow="0" yWindow="0" windowWidth="28800" windowHeight="12255" tabRatio="787" activeTab="6"/>
  </bookViews>
  <sheets>
    <sheet name="0. 표지" sheetId="4" r:id="rId1"/>
    <sheet name="1. 수행관리" sheetId="10" r:id="rId2"/>
    <sheet name="2. 수행세부내역(진천)" sheetId="5" r:id="rId3"/>
    <sheet name="3. 수행세부내역(곡성)" sheetId="1" r:id="rId4"/>
    <sheet name="4. 수행세부내역(양천구)" sheetId="6" r:id="rId5"/>
    <sheet name="5. 수행세부내역(완주)" sheetId="7" r:id="rId6"/>
    <sheet name="6. 수행세부내역(기장,남해)" sheetId="9" r:id="rId7"/>
  </sheets>
  <definedNames>
    <definedName name="_xlnm._FilterDatabase" localSheetId="2" hidden="1">'2. 수행세부내역(진천)'!$A$6:$Q$100</definedName>
    <definedName name="_xlnm._FilterDatabase" localSheetId="3" hidden="1">'3. 수행세부내역(곡성)'!$A$6:$K$34</definedName>
    <definedName name="_xlnm._FilterDatabase" localSheetId="4" hidden="1">'4. 수행세부내역(양천구)'!$A$6:$Q$19</definedName>
    <definedName name="_xlnm._FilterDatabase" localSheetId="5" hidden="1">'5. 수행세부내역(완주)'!$A$6:$Q$43</definedName>
    <definedName name="_xlnm._FilterDatabase" localSheetId="6" hidden="1">'6. 수행세부내역(기장,남해)'!$A$6:$Q$6</definedName>
    <definedName name="_xlnm.Print_Area" localSheetId="1">'1. 수행관리'!$A$1:$J$36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9" l="1"/>
  <c r="K35" i="10" s="1"/>
  <c r="N1" i="7"/>
  <c r="K29" i="10" s="1"/>
  <c r="N20" i="6"/>
  <c r="N1" i="6" s="1"/>
  <c r="K22" i="10" s="1"/>
  <c r="N34" i="1"/>
  <c r="N1" i="1" s="1"/>
  <c r="K17" i="10" s="1"/>
  <c r="N101" i="5"/>
  <c r="N1" i="5" s="1"/>
  <c r="K11" i="10" s="1"/>
  <c r="K36" i="10" l="1"/>
  <c r="L36" i="10" s="1"/>
  <c r="G33" i="10"/>
  <c r="F33" i="10"/>
  <c r="G32" i="10"/>
  <c r="F32" i="10"/>
  <c r="G30" i="10"/>
  <c r="F30" i="10"/>
  <c r="E30" i="10"/>
  <c r="D30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1" i="10"/>
  <c r="F21" i="10"/>
  <c r="G20" i="10"/>
  <c r="F20" i="10"/>
  <c r="E20" i="10"/>
  <c r="D20" i="10"/>
  <c r="G19" i="10"/>
  <c r="F19" i="10"/>
  <c r="E19" i="10"/>
  <c r="D19" i="10"/>
  <c r="G18" i="10"/>
  <c r="F18" i="10"/>
  <c r="G15" i="10"/>
  <c r="G14" i="10"/>
  <c r="D14" i="10"/>
  <c r="G16" i="10"/>
  <c r="F16" i="10"/>
  <c r="F15" i="10"/>
  <c r="E15" i="10"/>
  <c r="D15" i="10"/>
  <c r="F14" i="10"/>
  <c r="E14" i="10"/>
  <c r="G13" i="10"/>
  <c r="F13" i="10"/>
  <c r="G12" i="10"/>
  <c r="F12" i="10"/>
  <c r="G10" i="10"/>
  <c r="F10" i="10"/>
  <c r="G9" i="10"/>
  <c r="F9" i="10"/>
  <c r="E9" i="10"/>
  <c r="D9" i="10"/>
  <c r="G8" i="10"/>
  <c r="F8" i="10"/>
  <c r="E8" i="10"/>
  <c r="D8" i="10"/>
  <c r="G7" i="10"/>
  <c r="F7" i="10"/>
  <c r="G6" i="10"/>
  <c r="F6" i="10"/>
  <c r="I3" i="9"/>
  <c r="I2" i="9"/>
  <c r="I3" i="7"/>
  <c r="I2" i="7"/>
  <c r="I3" i="6"/>
  <c r="I2" i="6"/>
  <c r="I3" i="1"/>
  <c r="I2" i="1"/>
  <c r="I3" i="5"/>
  <c r="I2" i="5"/>
  <c r="H20" i="10" l="1"/>
  <c r="I20" i="10"/>
  <c r="H19" i="10"/>
  <c r="I19" i="10"/>
  <c r="G34" i="10" l="1"/>
  <c r="F34" i="10"/>
  <c r="E34" i="10"/>
  <c r="D34" i="10"/>
  <c r="E33" i="10"/>
  <c r="D33" i="10"/>
  <c r="E32" i="10"/>
  <c r="D32" i="10"/>
  <c r="G31" i="10"/>
  <c r="F31" i="10"/>
  <c r="E31" i="10"/>
  <c r="D31" i="10"/>
  <c r="E28" i="10"/>
  <c r="D28" i="10"/>
  <c r="E27" i="10"/>
  <c r="D27" i="10"/>
  <c r="E26" i="10"/>
  <c r="D26" i="10"/>
  <c r="E25" i="10"/>
  <c r="E24" i="10"/>
  <c r="E23" i="10"/>
  <c r="D25" i="10"/>
  <c r="D24" i="10"/>
  <c r="D23" i="10"/>
  <c r="G22" i="10"/>
  <c r="E21" i="10"/>
  <c r="D21" i="10"/>
  <c r="E18" i="10"/>
  <c r="D18" i="10"/>
  <c r="F17" i="10"/>
  <c r="E16" i="10"/>
  <c r="D16" i="10"/>
  <c r="E13" i="10"/>
  <c r="D13" i="10"/>
  <c r="E12" i="10"/>
  <c r="D12" i="10"/>
  <c r="E10" i="10"/>
  <c r="D10" i="10"/>
  <c r="E7" i="10"/>
  <c r="D7" i="10"/>
  <c r="E6" i="10"/>
  <c r="D6" i="10"/>
  <c r="H3" i="5"/>
  <c r="H2" i="5"/>
  <c r="J3" i="10"/>
  <c r="E35" i="10" l="1"/>
  <c r="D35" i="10"/>
  <c r="E17" i="10"/>
  <c r="D17" i="10"/>
  <c r="I21" i="10"/>
  <c r="E22" i="10"/>
  <c r="G35" i="10"/>
  <c r="F35" i="10"/>
  <c r="E29" i="10"/>
  <c r="D29" i="10"/>
  <c r="D22" i="10"/>
  <c r="F22" i="10"/>
  <c r="E11" i="10"/>
  <c r="I8" i="10"/>
  <c r="D11" i="10"/>
  <c r="I10" i="10"/>
  <c r="I9" i="10"/>
  <c r="I7" i="10"/>
  <c r="G29" i="10"/>
  <c r="F29" i="10"/>
  <c r="G11" i="10"/>
  <c r="F11" i="10"/>
  <c r="I34" i="10"/>
  <c r="H33" i="10"/>
  <c r="H34" i="10"/>
  <c r="I33" i="10"/>
  <c r="I32" i="10"/>
  <c r="H32" i="10"/>
  <c r="H31" i="10"/>
  <c r="I31" i="10"/>
  <c r="H30" i="10"/>
  <c r="I30" i="10"/>
  <c r="H27" i="10"/>
  <c r="I27" i="10"/>
  <c r="H28" i="10"/>
  <c r="H26" i="10"/>
  <c r="I28" i="10"/>
  <c r="I26" i="10"/>
  <c r="I25" i="10"/>
  <c r="H25" i="10"/>
  <c r="H24" i="10"/>
  <c r="I24" i="10"/>
  <c r="H23" i="10"/>
  <c r="I23" i="10"/>
  <c r="H21" i="10"/>
  <c r="G17" i="10"/>
  <c r="I17" i="10" s="1"/>
  <c r="H18" i="10"/>
  <c r="I18" i="10"/>
  <c r="H16" i="10"/>
  <c r="I16" i="10"/>
  <c r="H15" i="10"/>
  <c r="I15" i="10"/>
  <c r="H14" i="10"/>
  <c r="I14" i="10"/>
  <c r="H13" i="10"/>
  <c r="I13" i="10"/>
  <c r="H12" i="10"/>
  <c r="I12" i="10"/>
  <c r="H10" i="10"/>
  <c r="H9" i="10"/>
  <c r="H8" i="10"/>
  <c r="H7" i="10"/>
  <c r="I6" i="10"/>
  <c r="H6" i="10"/>
  <c r="J3" i="5"/>
  <c r="J2" i="5"/>
  <c r="I4" i="5"/>
  <c r="H3" i="9"/>
  <c r="H2" i="9"/>
  <c r="H3" i="7"/>
  <c r="H2" i="7"/>
  <c r="H3" i="6"/>
  <c r="H2" i="6"/>
  <c r="I4" i="1"/>
  <c r="H3" i="1"/>
  <c r="H2" i="1"/>
  <c r="H4" i="5"/>
  <c r="I35" i="10" l="1"/>
  <c r="D36" i="10"/>
  <c r="E36" i="10"/>
  <c r="F36" i="10"/>
  <c r="I29" i="10"/>
  <c r="J2" i="1"/>
  <c r="I11" i="10"/>
  <c r="H35" i="10"/>
  <c r="G36" i="10"/>
  <c r="H11" i="10"/>
  <c r="H29" i="10"/>
  <c r="H22" i="10"/>
  <c r="H17" i="10"/>
  <c r="I22" i="10"/>
  <c r="J4" i="5"/>
  <c r="J3" i="9"/>
  <c r="I4" i="9"/>
  <c r="H4" i="9"/>
  <c r="J2" i="9"/>
  <c r="J3" i="7"/>
  <c r="I4" i="7"/>
  <c r="H4" i="7"/>
  <c r="J2" i="7"/>
  <c r="I4" i="6"/>
  <c r="J3" i="6"/>
  <c r="H4" i="6"/>
  <c r="J2" i="6"/>
  <c r="J3" i="1"/>
  <c r="H4" i="1"/>
  <c r="I36" i="10" l="1"/>
  <c r="J4" i="7"/>
  <c r="J4" i="1"/>
  <c r="H36" i="10"/>
  <c r="J4" i="9"/>
  <c r="J4" i="6"/>
</calcChain>
</file>

<file path=xl/sharedStrings.xml><?xml version="1.0" encoding="utf-8"?>
<sst xmlns="http://schemas.openxmlformats.org/spreadsheetml/2006/main" count="1360" uniqueCount="617">
  <si>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</si>
  <si>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</si>
  <si>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</si>
  <si>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</si>
  <si>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</si>
  <si>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개선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</si>
  <si>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</si>
  <si>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</si>
  <si>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</si>
  <si>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</si>
  <si>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</si>
  <si>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</si>
  <si>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</si>
  <si>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9" type="noConversion"/>
  </si>
  <si>
    <t>[접수번호 검색] 탭 이동시에 필지 적용 내역 유지</t>
    <phoneticPr fontId="3" type="noConversion"/>
  </si>
  <si>
    <t>- 농지전용/산지적용 데이터 연계 대상 및 여부 확인 요청; 파인
- 산지적용 선택시 농지 전용 데이터 지속표출됨.
- 건축물대장 선택시 산지적용 테이블 표출 (즉, 건축물대장 테이블이 없음)</t>
    <phoneticPr fontId="3" type="noConversion"/>
  </si>
  <si>
    <t>테이블 전체 점검 필요</t>
    <phoneticPr fontId="3" type="noConversion"/>
  </si>
  <si>
    <t>분할필지 소수점 표시 재점검</t>
    <phoneticPr fontId="3" type="noConversion"/>
  </si>
  <si>
    <t>전남 곡성군</t>
    <phoneticPr fontId="3" type="noConversion"/>
  </si>
  <si>
    <t>공유재산 관리</t>
    <phoneticPr fontId="3" type="noConversion"/>
  </si>
  <si>
    <t>공유재산 조회</t>
    <phoneticPr fontId="3" type="noConversion"/>
  </si>
  <si>
    <t>공유재산 상세정보 중 취득일 표시 오류</t>
    <phoneticPr fontId="3" type="noConversion"/>
  </si>
  <si>
    <t>공쥬재산 상세정보 중 아래 내용에 해당하는 코드는 코드에 따른 내용으로 표시되야 함
- 재산용도: 1 → 행정재산, 2 →일반재산
- 행정재산: 1 → 공용재산, 2→ 공공용재산
- 일반/산: 1 → 일반, 2 → 산
- 회계구분: 100 → 일반회계, 210 → 상수도 특별회계, 230 → 기차마을사업특별회계, 250→ 장기 미잡행시설 특별회계
- 지목(공부): 지목 코드에 따른 지목명(ex. 코드 10 → 학교용지) 
- 지목(현황): 실제 사용현황에 대한 조사 내용임. 데이터 그대로 표시
- 재산관리관: 붙임 엑셀자료(재산관리관 코드명) 참고</t>
    <phoneticPr fontId="3" type="noConversion"/>
  </si>
  <si>
    <t>시설 관리 대장</t>
  </si>
  <si>
    <t>APP</t>
    <phoneticPr fontId="3" type="noConversion"/>
  </si>
  <si>
    <t>운영관리 이관 및 APP 스토어 등록 일정 확인</t>
    <phoneticPr fontId="3" type="noConversion"/>
  </si>
  <si>
    <t>스케치업 
파일 업로드</t>
    <phoneticPr fontId="3" type="noConversion"/>
  </si>
  <si>
    <t>지적도 보기 -&gt; 연속지적도 보기  버튼명 변경</t>
    <phoneticPr fontId="3" type="noConversion"/>
  </si>
  <si>
    <t>전남 곡성군 (균형발전)</t>
    <phoneticPr fontId="3" type="noConversion"/>
  </si>
  <si>
    <t>버튼명 변경 요청</t>
    <phoneticPr fontId="3" type="noConversion"/>
  </si>
  <si>
    <t>소유자 구분 내용 오류</t>
    <phoneticPr fontId="3" type="noConversion"/>
  </si>
  <si>
    <t>소유구분에 '개인'만 표출됨
API 점검 및 연계 정보 확인 요청; 파인</t>
    <phoneticPr fontId="3" type="noConversion"/>
  </si>
  <si>
    <t>공유재산 상세정보 중 내용 삭제
1. 소유구분, 2. 번지, 3. 호, 4. 동, 5. 반
※ 위 소유자 구분 내용 오류와 연관되는 것으로 내용 표시하지 않는 것으로 결정함</t>
    <phoneticPr fontId="3" type="noConversion"/>
  </si>
  <si>
    <t>취득일 표출 VARCHAR Value 점검</t>
    <phoneticPr fontId="3" type="noConversion"/>
  </si>
  <si>
    <t>코드에 따른 항목명 점검</t>
    <phoneticPr fontId="3" type="noConversion"/>
  </si>
  <si>
    <t>지하시설물 시각화 안됨</t>
    <phoneticPr fontId="3" type="noConversion"/>
  </si>
  <si>
    <t>지하시설물 속성조회 없음</t>
    <phoneticPr fontId="3" type="noConversion"/>
  </si>
  <si>
    <t>시설별 지정시 엉뚱한 위치로 이동
시설별 관리대장 표출이 안됨!(모두 식생관련 정보만 나오고 있음)
* 전체적으로 기능 작동이 원할하지 않음</t>
    <phoneticPr fontId="3" type="noConversion"/>
  </si>
  <si>
    <t>기능 안 됨(기능 테스트 필요)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</si>
  <si>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</si>
  <si>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</si>
  <si>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</si>
  <si>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</si>
  <si>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</si>
  <si>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</si>
  <si>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</si>
  <si>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</si>
  <si>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</si>
  <si>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</si>
  <si>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</si>
  <si>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</si>
  <si>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</si>
  <si>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토지정보 조회 시 공유지연명부, 대지권등록부(전유부), 건물통합정보, 개별주택공시가격, 조회 안 됨
 * 토지이용계획확인서, 건물통합도면 은 이미지로서 화면에 나타나지 않음</t>
    <phoneticPr fontId="3" type="noConversion"/>
  </si>
  <si>
    <t>부동산종합정보 연계 승인 확인 완료 ; 파인</t>
    <phoneticPr fontId="3" type="noConversion"/>
  </si>
  <si>
    <t>접수번호 검색으로 이동 시 기존 필지 적용 내역 초기화됨</t>
    <phoneticPr fontId="3" type="noConversion"/>
  </si>
  <si>
    <t>청구서 목록 조회- 시작일 종료일 설정 시 날짜 기능 오류</t>
    <phoneticPr fontId="3" type="noConversion"/>
  </si>
  <si>
    <t>달력 아이콘 선택시 Invalid 값 표출</t>
    <phoneticPr fontId="3" type="noConversion"/>
  </si>
  <si>
    <t>접수번호검색- 인허가지번- 전체보기 선택 시 접수번호 입력 안 됨</t>
    <phoneticPr fontId="3" type="noConversion"/>
  </si>
  <si>
    <t>- '전체보기' 선택 시 입력필드 제한 해제 요청
- '전체보기' 옵션이 상단/하단 2군데 표출 중 → 하나만 표출하는 것으로 수정 검토</t>
    <phoneticPr fontId="3" type="noConversion"/>
  </si>
  <si>
    <t>사전심사청구서-신규생성-도면저작 불러오기 기능 오류</t>
    <phoneticPr fontId="3" type="noConversion"/>
  </si>
  <si>
    <t>신규 생성 &gt; 저장 버튼 &gt; 유효성 검사(필수입력항목) 및 안내 팝업 추가 요청</t>
    <phoneticPr fontId="3" type="noConversion"/>
  </si>
  <si>
    <t>사전심사청구서- 지번검색- 지번검색을 통한 청구서 목록 조회 안 됨</t>
    <phoneticPr fontId="3" type="noConversion"/>
  </si>
  <si>
    <t>지번검색 시 청구 목록 표시 (화면설계서 기반)</t>
    <phoneticPr fontId="3" type="noConversion"/>
  </si>
  <si>
    <t>사전심사청구서- 청구서 목록 상하 구분선 필요</t>
    <phoneticPr fontId="3" type="noConversion"/>
  </si>
  <si>
    <t>구분선 추가</t>
    <phoneticPr fontId="3" type="noConversion"/>
  </si>
  <si>
    <t xml:space="preserve">사전심사청구서-지번검색- 지번입력 후 검색 기능 없음 </t>
    <phoneticPr fontId="3" type="noConversion"/>
  </si>
  <si>
    <t>입력 필드완성 후 엔터 또는 검색 버튼 눌러 검색 개시</t>
    <phoneticPr fontId="3" type="noConversion"/>
  </si>
  <si>
    <t>사전심사청구서- 청구서 목록- 시작일, 종료일 달력 아이콘 선택 시 오류 발생</t>
    <phoneticPr fontId="3" type="noConversion"/>
  </si>
  <si>
    <t xml:space="preserve">사전심사청구서- 신규생성-도면중첩- 준공조서 전체 삭제 </t>
    <phoneticPr fontId="3" type="noConversion"/>
  </si>
  <si>
    <t>준공조서 관련 삭제 (타기능 영향 검토)</t>
    <phoneticPr fontId="3" type="noConversion"/>
  </si>
  <si>
    <t>산지전용, 건축물대장 오류</t>
    <phoneticPr fontId="3" type="noConversion"/>
  </si>
  <si>
    <t>인허가 통합 지원</t>
    <phoneticPr fontId="3" type="noConversion"/>
  </si>
  <si>
    <t>도면저작</t>
    <phoneticPr fontId="3" type="noConversion"/>
  </si>
  <si>
    <t>1필지 분할 시 1제곱 면적 오류 있음(0.5 이상 또는 미만시 반올림 또는 내림)
- 면적 자릿수 오류
  * 가분할 면적의 자릿수는 대장면적이 정수면 정수, 소수면 대장면적의 소수점 단위에 맞춰서 표시 필요</t>
    <phoneticPr fontId="3" type="noConversion"/>
  </si>
  <si>
    <t>- 분할필지의 각 면적의 합계 = 대장필지 
- 대장면적이 ⓛ정수(소수점 자리없음)일 경우, ②소수점 자리 표시일 경우&gt;&gt;
①분할필지 중 큰 면적의 소수점 첫자리 올림 처리, 작은 면적의 소수점 이하 버림
②소수점 자리 표시는 대장면적의 소수점 자리수와 동일하게 표시</t>
    <phoneticPr fontId="3" type="noConversion"/>
  </si>
  <si>
    <t>2필지 이상 가분할 시 면적 오류</t>
    <phoneticPr fontId="3" type="noConversion"/>
  </si>
  <si>
    <t>분할 면적 소수점 표시 단위 오류</t>
    <phoneticPr fontId="3" type="noConversion"/>
  </si>
  <si>
    <t>필지 적용 시 화면 상 지번, 지목 표출 오류
  * 현재는 필지 적용 시 지번, 지목 표출 제외시킴</t>
    <phoneticPr fontId="3" type="noConversion"/>
  </si>
  <si>
    <t>- 지번, 지목 표출 상이 &gt; 산21-1번지 = 21-1임 으로 표출
- 지번, 지목 관련 표 전달 예정 (LX)
- DB테이블 더블 체크 요망; 파인</t>
    <phoneticPr fontId="3" type="noConversion"/>
  </si>
  <si>
    <t>분할 시 '항목 추가'가 아닌 '가분할'로 명칭 변경 필요(기존에 요청했음)  ---&gt; 필지 분할로 명칭 변경</t>
    <phoneticPr fontId="3" type="noConversion"/>
  </si>
  <si>
    <t>분할 선색상변경 기능 안 됨  --&gt; 오류 ... 분할면 색상 변경 암됨</t>
    <phoneticPr fontId="3" type="noConversion"/>
  </si>
  <si>
    <t>분할선 초기화 오류</t>
    <phoneticPr fontId="3" type="noConversion"/>
  </si>
  <si>
    <t>- 분할선 초기화 루틴 점검</t>
    <phoneticPr fontId="3" type="noConversion"/>
  </si>
  <si>
    <t>가분할 결과를 초기화 시켜도 내역이 초기화 안 됨 ---- &gt; 필지정보입력 란에 리스트 안없어짐</t>
    <phoneticPr fontId="3" type="noConversion"/>
  </si>
  <si>
    <t>필지 가분할 결과는 지번순서대로 표기되어야 함
- 알파벳 순서로 정렬되면 그림 상 C의 경우 지번이 824인지 616인지 알 수 없음</t>
    <phoneticPr fontId="3" type="noConversion"/>
  </si>
  <si>
    <t>지자체명</t>
    <phoneticPr fontId="3" type="noConversion"/>
  </si>
  <si>
    <t>기존 화면설계 변경 사항 확인 필요
==&gt; 지하매설물 선택시 표출되는 팝업상에 주요 기능 포함할 것 
&gt;&gt; 현재 우측 [레이어] 메뉴에 별도로 구현됨
==&gt; 시설물(관로) 선택 시 속성정보 표시 ; 3사 공동으로 확인 필요함</t>
    <phoneticPr fontId="3" type="noConversion"/>
  </si>
  <si>
    <t>기존 팝업을 접수 / 목록검색 2개 탭으로 변경</t>
    <phoneticPr fontId="3" type="noConversion"/>
  </si>
  <si>
    <t>필지 가분할 결과 용도지역/용도지구 데이터 표출</t>
    <phoneticPr fontId="3" type="noConversion"/>
  </si>
  <si>
    <t>- 용도지역/용도지구 데이터 확인 및 표출</t>
    <phoneticPr fontId="3" type="noConversion"/>
  </si>
  <si>
    <t>소음 모니터링</t>
  </si>
  <si>
    <t>서울 양천구</t>
    <phoneticPr fontId="3" type="noConversion"/>
  </si>
  <si>
    <t>환경정보 모니터링</t>
    <phoneticPr fontId="3" type="noConversion"/>
  </si>
  <si>
    <t>개선</t>
    <phoneticPr fontId="3" type="noConversion"/>
  </si>
  <si>
    <t>서울 양천구 (균형발전)</t>
    <phoneticPr fontId="3" type="noConversion"/>
  </si>
  <si>
    <t>전북 완주군</t>
    <phoneticPr fontId="3" type="noConversion"/>
  </si>
  <si>
    <t>개선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</si>
  <si>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</si>
  <si>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</si>
  <si>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</si>
  <si>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주차건축물 - 대지면적 입력 창 추가 및 분석결과에 대지면적 입력 값 반영</t>
    <phoneticPr fontId="3" type="noConversion"/>
  </si>
  <si>
    <t>주차건축물 영역지정 방향 오류</t>
    <phoneticPr fontId="3" type="noConversion"/>
  </si>
  <si>
    <t>공통</t>
    <phoneticPr fontId="3" type="noConversion"/>
  </si>
  <si>
    <t>설정값 초기화(새로고침) 하는 버튼 및 기능 구성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</si>
  <si>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</si>
  <si>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</si>
  <si>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</si>
  <si>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가시권분석
(CCTV중심)</t>
    <phoneticPr fontId="3" type="noConversion"/>
  </si>
  <si>
    <t>버튼 명칭 변경</t>
    <phoneticPr fontId="3" type="noConversion"/>
  </si>
  <si>
    <t>초기값 점검</t>
    <phoneticPr fontId="3" type="noConversion"/>
  </si>
  <si>
    <t>개선 내용 구체화 및 화면변경</t>
    <phoneticPr fontId="3" type="noConversion"/>
  </si>
  <si>
    <t>설정 값 유지 및 CCTV 설치 후 오류 점검</t>
    <phoneticPr fontId="3" type="noConversion"/>
  </si>
  <si>
    <t>적용 완료</t>
    <phoneticPr fontId="3" type="noConversion"/>
  </si>
  <si>
    <t>기존 분석 결과 초기화 점검</t>
    <phoneticPr fontId="3" type="noConversion"/>
  </si>
  <si>
    <t>금지구간 표시가 off 시에 off가 되지 않음</t>
    <phoneticPr fontId="3" type="noConversion"/>
  </si>
  <si>
    <t>테스트 서버 재현중</t>
    <phoneticPr fontId="3" type="noConversion"/>
  </si>
  <si>
    <t>소음 측정소 주소검색 안됨 - &gt; 측정소 주소가 목록을 보여줘야 함</t>
    <phoneticPr fontId="3" type="noConversion"/>
  </si>
  <si>
    <t>측정소 상세정보 창을 닫음 -&gt; 측정소 POI 선택 -&gt; 측정소 상세정보 팝업 안나옴</t>
    <phoneticPr fontId="3" type="noConversion"/>
  </si>
  <si>
    <t>버튼명 수정 -&gt; 영역지정 -&gt; 위치지정</t>
    <phoneticPr fontId="3" type="noConversion"/>
  </si>
  <si>
    <t>N 방향을 초기값으로 변경(현재 S방향으로 설정된것 같음)</t>
    <phoneticPr fontId="3" type="noConversion"/>
  </si>
  <si>
    <t>CCTV 분석결과를 저장 관리 할 수 있도록 개선</t>
    <phoneticPr fontId="3" type="noConversion"/>
  </si>
  <si>
    <t>노상주차장에 영역지정 삭제</t>
    <phoneticPr fontId="3" type="noConversion"/>
  </si>
  <si>
    <t>노상주차장 - 구간지정 취소 후 다시 설치구간 지정 시 시설물이 계속 찍힘</t>
    <phoneticPr fontId="3" type="noConversion"/>
  </si>
  <si>
    <t>도로교통시설물 지정을 통해 금지구간을 설정하고 구간지정을 취소하면 도로교통시설물 지정 해제가 되어야 하나 계속 활성화 상태임(ex, 소화전 무한 생성) 창을 닫아도 계속 생성됨</t>
    <phoneticPr fontId="3" type="noConversion"/>
  </si>
  <si>
    <t>노상주차장 - 분석결과 주차면의 끊겨서 표출되는 문제</t>
    <phoneticPr fontId="3" type="noConversion"/>
  </si>
  <si>
    <t>영역지정 중 지적지정 작동 안 됨</t>
    <phoneticPr fontId="3" type="noConversion"/>
  </si>
  <si>
    <t>출입구 지정 체크박스는 1개씩만 선택되도록 수정, 여러 개 선택된 상태에서 출입구 지정시 계속 1번 출입구가 생성됨</t>
    <phoneticPr fontId="3" type="noConversion"/>
  </si>
  <si>
    <t>구간지정 취소 -&gt; 출입구 지정 취소</t>
    <phoneticPr fontId="3" type="noConversion"/>
  </si>
  <si>
    <t>출입구 삭제해도 지도상 심볼 그대로 존재</t>
    <phoneticPr fontId="3" type="noConversion"/>
  </si>
  <si>
    <t>출입구 지정 시 목록에서 출입구 유형을 변경해도 화면상에서 변경 안 됨</t>
    <phoneticPr fontId="3" type="noConversion"/>
  </si>
  <si>
    <t>지적도 보기 -&gt; 연속지적도 보기로 변경</t>
    <phoneticPr fontId="3" type="noConversion"/>
  </si>
  <si>
    <t>영역 지정 시 면적이 실시간으로 보이도록 보완 및 면적 라벨 시안성 개선</t>
    <phoneticPr fontId="3" type="noConversion"/>
  </si>
  <si>
    <t>영역지정한 것에 대해 조정(크기, 회전)할 수 있도록 보완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</si>
  <si>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</si>
  <si>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화면설계서 참고, 대지면적 입력 창 및 
대지면적 표출</t>
    <phoneticPr fontId="3" type="noConversion"/>
  </si>
  <si>
    <t>지적지정 현재 버튼 삭제되어 반영됨</t>
    <phoneticPr fontId="3" type="noConversion"/>
  </si>
  <si>
    <t>버튼명 변경</t>
    <phoneticPr fontId="3" type="noConversion"/>
  </si>
  <si>
    <t>리스트에서는 삭제되나 지도상 표기 남아있음</t>
    <phoneticPr fontId="3" type="noConversion"/>
  </si>
  <si>
    <t>출입구 유형 변경 시 반영안됨</t>
    <phoneticPr fontId="3" type="noConversion"/>
  </si>
  <si>
    <t>우상단 지적도보기 버튼명 변경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</si>
  <si>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</si>
  <si>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</si>
  <si>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</si>
  <si>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</si>
  <si>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</si>
  <si>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</si>
  <si>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</si>
  <si>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전북 완주군 (균형발전)</t>
    <phoneticPr fontId="3" type="noConversion"/>
  </si>
  <si>
    <t>부산 기장군</t>
    <phoneticPr fontId="3" type="noConversion"/>
  </si>
  <si>
    <t>교통 시뮬레이션</t>
    <phoneticPr fontId="3" type="noConversion"/>
  </si>
  <si>
    <t>개선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</si>
  <si>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</si>
  <si>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대피시설 안내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</si>
  <si>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</si>
  <si>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</si>
  <si>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</si>
  <si>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</si>
  <si>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</si>
  <si>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</si>
  <si>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</si>
  <si>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</si>
  <si>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</si>
  <si>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08월 31일</t>
    <phoneticPr fontId="3" type="noConversion"/>
  </si>
  <si>
    <t>[시설물 관리]로 기능 재구현</t>
    <phoneticPr fontId="3" type="noConversion"/>
  </si>
  <si>
    <t xml:space="preserve">테이블명 변경: ①재산가격 → 재산가격(원), ② 회계기준가액 → 회계기준가액(원) 
재산가격, 회계기준가액 단위 구분 기호 입력: ①1247360395 → 1,247,360,395, ②2023220821 → 2,023,220,821 </t>
  </si>
  <si>
    <t>테이블 표기 방법 개선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</si>
  <si>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</si>
  <si>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</si>
  <si>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</si>
  <si>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</si>
  <si>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</si>
  <si>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</si>
  <si>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</si>
  <si>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</si>
  <si>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균형발전사업 오류 개선 작업 현황표</t>
    <phoneticPr fontId="9" type="noConversion"/>
  </si>
  <si>
    <t>토지정보(필지 적용 후 필지 더블클릭) 토지(임야)대장 재선택 시 기존 테이블 나옴</t>
    <phoneticPr fontId="3" type="noConversion"/>
  </si>
  <si>
    <t>기존 테이블 표출 안되게 점검</t>
    <phoneticPr fontId="3" type="noConversion"/>
  </si>
  <si>
    <t>O</t>
    <phoneticPr fontId="3" type="noConversion"/>
  </si>
  <si>
    <t>O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</si>
  <si>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</si>
  <si>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면적 레이어 반영</t>
    <phoneticPr fontId="3" type="noConversion"/>
  </si>
  <si>
    <t>사전심사청구서_도면저작 내 첨부파일 삭제가 안되는 현상 (도면내용)</t>
    <phoneticPr fontId="3" type="noConversion"/>
  </si>
  <si>
    <t>사전심사청구서_신규건축물생성 선택 → 구적도 선택 시, 건축면적 / 연면적 / 면적합계 항목 결과 소수점 2자리 까지 표출 요청</t>
    <phoneticPr fontId="3" type="noConversion"/>
  </si>
  <si>
    <t>소수점 2자리</t>
    <phoneticPr fontId="3" type="noConversion"/>
  </si>
  <si>
    <t>사전심사청구서_3D 라이브러리 팝업 소거 시, 도면 저작 팝업도 같이 소거되는 현상</t>
    <phoneticPr fontId="3" type="noConversion"/>
  </si>
  <si>
    <t>3D 라이브러리 팝업만 소거</t>
    <phoneticPr fontId="3" type="noConversion"/>
  </si>
  <si>
    <t>사전심사청구서&gt;접수&gt;지번 검색 시 화면 이동이 느림(운영서버 기준)</t>
    <phoneticPr fontId="3" type="noConversion"/>
  </si>
  <si>
    <t>사전심사청구서 내 참조서류만 유효성검사 요청 (참조서류만 필수값 설정)</t>
    <phoneticPr fontId="3" type="noConversion"/>
  </si>
  <si>
    <t>필수값 재확인 - 유효성 검사 및 안내팝업 점검</t>
    <phoneticPr fontId="3" type="noConversion"/>
  </si>
  <si>
    <t>목록 상 지번과 조회 내용 지번이 상이</t>
    <phoneticPr fontId="3" type="noConversion"/>
  </si>
  <si>
    <t>목록 검색 결과 창 하단 스크롤 불가</t>
    <phoneticPr fontId="3" type="noConversion"/>
  </si>
  <si>
    <t>목록 표출 개수 재점검 (통상 10개까지)</t>
    <phoneticPr fontId="3" type="noConversion"/>
  </si>
  <si>
    <t>O</t>
    <phoneticPr fontId="3" type="noConversion"/>
  </si>
  <si>
    <t>청구서 조회/수정 팝업 하단 스크롤 불가</t>
    <phoneticPr fontId="3" type="noConversion"/>
  </si>
  <si>
    <t>하단 표출</t>
    <phoneticPr fontId="3" type="noConversion"/>
  </si>
  <si>
    <t>사전심사청구서&gt;필지가분할 시 지번 누락</t>
    <phoneticPr fontId="3" type="noConversion"/>
  </si>
  <si>
    <t>지번 누락 방지</t>
    <phoneticPr fontId="3" type="noConversion"/>
  </si>
  <si>
    <t>가분할결과 팝업에서 분할 필지 선택 후, 결과 창 닫으면 최종 선택한 분할 필지 하이라이팅(라인)이 남음</t>
    <phoneticPr fontId="3" type="noConversion"/>
  </si>
  <si>
    <t>결과 팝업 창 닫을 시에 하이라이팅 초기화</t>
    <phoneticPr fontId="3" type="noConversion"/>
  </si>
  <si>
    <t>필지 적용&gt;필지분할&gt;추가 필지 적용 시 필지 적용이 화면에 표출 안됨
=&gt; 분할 시에는 추가 필지가 인식되어 분할됨</t>
    <phoneticPr fontId="3" type="noConversion"/>
  </si>
  <si>
    <t>추가 필지 화면 표출 점검</t>
    <phoneticPr fontId="3" type="noConversion"/>
  </si>
  <si>
    <t>1필지 적용&gt;분할&gt;초기화(좌측 팝업)&gt;다른 필지 선택&gt;필지가분할에 주소가 이전 필지 주소로 나타남&gt;분할 시 이전 필지에 분할 결과 적용됨</t>
    <phoneticPr fontId="3" type="noConversion"/>
  </si>
  <si>
    <t>초기화 재점검</t>
    <phoneticPr fontId="3" type="noConversion"/>
  </si>
  <si>
    <t>참조서류 미리보기 선택 시, 미리보기 팝업 내 이미지 깨져서 표출되는 현상</t>
    <phoneticPr fontId="3" type="noConversion"/>
  </si>
  <si>
    <t>참조서류 저장명칭 변경</t>
    <phoneticPr fontId="3" type="noConversion"/>
  </si>
  <si>
    <t>공사명-구적도.docx</t>
    <phoneticPr fontId="3" type="noConversion"/>
  </si>
  <si>
    <t>O</t>
    <phoneticPr fontId="3" type="noConversion"/>
  </si>
  <si>
    <t>사전심사청구서 내 구적도 다운로드 후 파일 확인 시, 이미지 미표출 및 오류 팝업 무한 표출</t>
    <phoneticPr fontId="3" type="noConversion"/>
  </si>
  <si>
    <t>운영서버 재확인
&gt; 테스트 PC 확인 및 점검 필요</t>
    <phoneticPr fontId="3" type="noConversion"/>
  </si>
  <si>
    <t>사전심사청구서 팝업 내 임시번호 항목 제거 확인 필요(사용자가 접수번호 기재)</t>
    <phoneticPr fontId="3" type="noConversion"/>
  </si>
  <si>
    <t>제거</t>
    <phoneticPr fontId="3" type="noConversion"/>
  </si>
  <si>
    <t>도면저작 &gt; 도면내용 날짜 선택에 캘린더 추가</t>
    <phoneticPr fontId="3" type="noConversion"/>
  </si>
  <si>
    <t>캘린더 추가</t>
    <phoneticPr fontId="3" type="noConversion"/>
  </si>
  <si>
    <t>도면저작 팝업 내 구적도 / 평면도 / 배치도 항목 저장 또는 수정 또는 삭제 결과 미반영</t>
    <phoneticPr fontId="3" type="noConversion"/>
  </si>
  <si>
    <t>도면저작 팝업 내 구적도 / 평면도 / 배치도 항목 선택 후 목록 조회 시, 목록 순번 표출 오류</t>
    <phoneticPr fontId="3" type="noConversion"/>
  </si>
  <si>
    <t>도면저작 불러오기 리스트 전체보기로 되돌아가는 기능 미구현</t>
    <phoneticPr fontId="3" type="noConversion"/>
  </si>
  <si>
    <t>전체보기 X, 기본 값은 구적도 목록</t>
    <phoneticPr fontId="3" type="noConversion"/>
  </si>
  <si>
    <t>사전심사청구서 팝업 내 용도지구 / 용도지역 항목 미표출 현상</t>
    <phoneticPr fontId="3" type="noConversion"/>
  </si>
  <si>
    <t>데이터 분리 작업에 소요 시간 필요</t>
    <phoneticPr fontId="3" type="noConversion"/>
  </si>
  <si>
    <t>사전심사청구서&gt;인허가 이력검토 팝업 조절 이상
&gt;&gt; 우측 조절 바로 좌측이 조절되고, 하단 조절시 금지마크 나오면서 창만 커짐</t>
    <phoneticPr fontId="3" type="noConversion"/>
  </si>
  <si>
    <t>팝업 조절 변경
&gt; 현 구조상 개선 시간 소요 예상</t>
    <phoneticPr fontId="3" type="noConversion"/>
  </si>
  <si>
    <t>10월중</t>
    <phoneticPr fontId="3" type="noConversion"/>
  </si>
  <si>
    <t>사전심사청구서 / 도면 다중 중첩 / 도면 첨부파일 업로드 후, 파일 적용 선택 시, 첨부파일 이미지가 일부분만 표출되는 오류 현상 (도면저작 기능에서는 정상 작동)</t>
    <phoneticPr fontId="3" type="noConversion"/>
  </si>
  <si>
    <t>운영서버 재검토 (개발서버 정상 작동)</t>
    <phoneticPr fontId="3" type="noConversion"/>
  </si>
  <si>
    <t>사전심사청구서 / 목록 내 항목 선택 후 수정 / 신청서류, 검토서류, 참조서류 업로드 방식 재검토 필요 (업로드, 수정 뿐 아니라 삭제 후 재업로드 기능 프로세스 필요)</t>
    <phoneticPr fontId="3" type="noConversion"/>
  </si>
  <si>
    <t>O</t>
    <phoneticPr fontId="3" type="noConversion"/>
  </si>
  <si>
    <t>사전심사청구서 / 필지가분할 / 가분할된 면적 텍스트 위치 조정 (가분할된 필지 중앙으로 텍스트 표출)</t>
    <phoneticPr fontId="3" type="noConversion"/>
  </si>
  <si>
    <t>개선</t>
    <phoneticPr fontId="3" type="noConversion"/>
  </si>
  <si>
    <t>사전심사청구서 / 필지가분할 팝업 불투명처리 요청</t>
    <phoneticPr fontId="3" type="noConversion"/>
  </si>
  <si>
    <t>투명도 탁하게</t>
    <phoneticPr fontId="3" type="noConversion"/>
  </si>
  <si>
    <t>10월중</t>
    <phoneticPr fontId="3" type="noConversion"/>
  </si>
  <si>
    <t>개선</t>
    <phoneticPr fontId="3" type="noConversion"/>
  </si>
  <si>
    <t>필지가분할 결과 팝업 하단 영역 조절</t>
    <phoneticPr fontId="3" type="noConversion"/>
  </si>
  <si>
    <t>팝업 조절</t>
    <phoneticPr fontId="3" type="noConversion"/>
  </si>
  <si>
    <t>필지선택 → 필지적용 후 클릭하여 필지정보 팝업 표출 시, 팝업 레이어 2개가 중첩되어 표출되는 현상</t>
    <phoneticPr fontId="3" type="noConversion"/>
  </si>
  <si>
    <t>팝업 하단 조절</t>
    <phoneticPr fontId="3" type="noConversion"/>
  </si>
  <si>
    <t>사전심사청구서 / 신규생성 / 항목(필지가분할 등) 선택하여 팝업 생성 후, 항목 팝업 소거 시, 사전심사청구서 팝업 자동 오픈(동그라미 마크 사라지고 팝업 열림)</t>
    <phoneticPr fontId="3" type="noConversion"/>
  </si>
  <si>
    <t>조치완료일</t>
    <phoneticPr fontId="3" type="noConversion"/>
  </si>
  <si>
    <t>개발테스트</t>
    <phoneticPr fontId="3" type="noConversion"/>
  </si>
  <si>
    <t>도면저작 필지적용, 파일 중첩 등 이후 팝업 닫을 때 초기화 안됨</t>
    <phoneticPr fontId="3" type="noConversion"/>
  </si>
  <si>
    <t>초기화 적용</t>
    <phoneticPr fontId="3" type="noConversion"/>
  </si>
  <si>
    <t>O</t>
    <phoneticPr fontId="3" type="noConversion"/>
  </si>
  <si>
    <t>O</t>
    <phoneticPr fontId="3" type="noConversion"/>
  </si>
  <si>
    <t>사전심사청구서_도면저작_면적그리기 항목 선택 → 면적 생성 → 공사계획평면도 확인 시, 면적 정보(면적 레이어) 미표출</t>
    <phoneticPr fontId="3" type="noConversion"/>
  </si>
  <si>
    <t>분할선 초기화 오류</t>
    <phoneticPr fontId="3" type="noConversion"/>
  </si>
  <si>
    <t>분할선 초기화 기능 재점검 요망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</si>
  <si>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</si>
  <si>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</si>
  <si>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</si>
  <si>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신청서류 , 검토서류, 참조서류 업로드 박스 안에 텍스트 삭제 및 "+이미지"로 추가</t>
    <phoneticPr fontId="3" type="noConversion"/>
  </si>
  <si>
    <t>텍스트 제거 및 이미지 추가
&gt; 청구서 수정 내 이미지 추가 부분</t>
    <phoneticPr fontId="3" type="noConversion"/>
  </si>
  <si>
    <t>목록검색 -&gt; 충청북도 진천으로 박스 고정시키기</t>
    <phoneticPr fontId="3" type="noConversion"/>
  </si>
  <si>
    <t>Default 설정 추가</t>
    <phoneticPr fontId="3" type="noConversion"/>
  </si>
  <si>
    <t>목록검색 내 달력 이미지 선택 시 오류 발생</t>
    <phoneticPr fontId="3" type="noConversion"/>
  </si>
  <si>
    <t>달력 이미지 선택 차단</t>
    <phoneticPr fontId="3" type="noConversion"/>
  </si>
  <si>
    <t>도면저작 &gt; 구적도에 허가면적 숫자 많으면 값이 안들어가짐</t>
    <phoneticPr fontId="3" type="noConversion"/>
  </si>
  <si>
    <t>정수 5자리로 제한 필요</t>
    <phoneticPr fontId="3" type="noConversion"/>
  </si>
  <si>
    <t>도면저작 &gt; 사전심사청구서 화면 돌아갈 때 선택 필지 사라짐</t>
    <phoneticPr fontId="3" type="noConversion"/>
  </si>
  <si>
    <t>필지 고정</t>
    <phoneticPr fontId="3" type="noConversion"/>
  </si>
  <si>
    <t>필지 선택 &gt; 필지 더블 클릭 토지정보 조회 시 색상 변경 팔렛트가 같이 뜸</t>
    <phoneticPr fontId="3" type="noConversion"/>
  </si>
  <si>
    <t>수정</t>
    <phoneticPr fontId="3" type="noConversion"/>
  </si>
  <si>
    <t>필지가분할 시 간헐적으로 분할필지 정보 누락 현상</t>
    <phoneticPr fontId="3" type="noConversion"/>
  </si>
  <si>
    <t>재현 및 디버깅</t>
    <phoneticPr fontId="3" type="noConversion"/>
  </si>
  <si>
    <t>필지가분할 시 간헐적으로 분할필지 색상 누락 현상</t>
    <phoneticPr fontId="3" type="noConversion"/>
  </si>
  <si>
    <t>재현 및 디버깅</t>
    <phoneticPr fontId="3" type="noConversion"/>
  </si>
  <si>
    <t>메인 팝업 전남 곡성으로 고정되어 있음</t>
    <phoneticPr fontId="3" type="noConversion"/>
  </si>
  <si>
    <t>충북 진천으로 변경</t>
    <phoneticPr fontId="3" type="noConversion"/>
  </si>
  <si>
    <t>개발서버 백엔드 반영 완료(파인, 9/24)</t>
    <phoneticPr fontId="3" type="noConversion"/>
  </si>
  <si>
    <t>전체 기능 점검 및 디버깅 실시</t>
  </si>
  <si>
    <t>도면 이미지 업로드 선택사항으로(현재 필수사항인데 옵션값으로 설정 변경)</t>
    <phoneticPr fontId="3" type="noConversion"/>
  </si>
  <si>
    <t>L2 도면저작에서 필지 선택 &gt; 사전심사청구 필지 선택 후 적용하면 일반이 아닌 '1'이 뜸.</t>
    <phoneticPr fontId="3" type="noConversion"/>
  </si>
  <si>
    <t>원인 확인 및 디버깅</t>
    <phoneticPr fontId="3" type="noConversion"/>
  </si>
  <si>
    <t>3D 라이브러리에서 객체 추가 후 반영 시 모델이 너무 크게 나옴</t>
    <phoneticPr fontId="3" type="noConversion"/>
  </si>
  <si>
    <r>
      <t xml:space="preserve">*사전심사청구서 </t>
    </r>
    <r>
      <rPr>
        <b/>
        <sz val="10"/>
        <color theme="1"/>
        <rFont val="맑은 고딕"/>
        <family val="3"/>
        <charset val="129"/>
        <scheme val="minor"/>
      </rPr>
      <t>메인팝업 전면수정</t>
    </r>
    <r>
      <rPr>
        <sz val="10"/>
        <color theme="1"/>
        <rFont val="맑은 고딕"/>
        <family val="3"/>
        <charset val="129"/>
        <scheme val="minor"/>
      </rPr>
      <t xml:space="preserve">
전체 변경 (화면설계서 참조)</t>
    </r>
    <phoneticPr fontId="3" type="noConversion"/>
  </si>
  <si>
    <r>
      <t xml:space="preserve">텍스트 위치 조정 가능 여부 분석 중 
</t>
    </r>
    <r>
      <rPr>
        <sz val="10"/>
        <color rgb="FFFF0000"/>
        <rFont val="맑은 고딕"/>
        <family val="3"/>
        <charset val="129"/>
        <scheme val="minor"/>
      </rPr>
      <t>&gt; 구현에 공수 소요가 많이 필요</t>
    </r>
    <phoneticPr fontId="3" type="noConversion"/>
  </si>
  <si>
    <r>
      <rPr>
        <strike/>
        <sz val="10"/>
        <color theme="1"/>
        <rFont val="맑은 고딕"/>
        <family val="3"/>
        <charset val="129"/>
        <scheme val="minor"/>
      </rPr>
      <t>도면저작 불러오기 개발 진행 중으로 답변 받음</t>
    </r>
    <r>
      <rPr>
        <sz val="10"/>
        <color theme="1"/>
        <rFont val="맑은 고딕"/>
        <family val="3"/>
        <charset val="129"/>
        <scheme val="minor"/>
      </rPr>
      <t xml:space="preserve">
도면저작 불러오기 기능 오류</t>
    </r>
    <phoneticPr fontId="3" type="noConversion"/>
  </si>
  <si>
    <t>인허가대장
(개발행위)</t>
    <phoneticPr fontId="3" type="noConversion"/>
  </si>
  <si>
    <t>인허가대장
(도로점용)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</si>
  <si>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</si>
  <si>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</si>
  <si>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</si>
  <si>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</si>
  <si>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</si>
  <si>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</si>
  <si>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</si>
  <si>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</si>
  <si>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</si>
  <si>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</si>
  <si>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</si>
  <si>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</si>
  <si>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</si>
  <si>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</si>
  <si>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</si>
  <si>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</si>
  <si>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10월중</t>
    <phoneticPr fontId="3" type="noConversion"/>
  </si>
  <si>
    <t>데이터 있는 필지 확인 및 선택</t>
    <phoneticPr fontId="3" type="noConversion"/>
  </si>
  <si>
    <t>개선</t>
    <phoneticPr fontId="3" type="noConversion"/>
  </si>
  <si>
    <t>부담금 산정 전면 개선</t>
    <phoneticPr fontId="3" type="noConversion"/>
  </si>
  <si>
    <t>Area 1 표출</t>
    <phoneticPr fontId="3" type="noConversion"/>
  </si>
  <si>
    <t>오류 내용</t>
  </si>
  <si>
    <t>공유재산 조회 기능 초기 진입 시, [시도 / 시군구] 항목 → [전남 / 곡성군] 디폴트 고정</t>
    <phoneticPr fontId="3" type="noConversion"/>
  </si>
  <si>
    <t>O</t>
    <phoneticPr fontId="3" type="noConversion"/>
  </si>
  <si>
    <t>공유재산기능 → 필지 선택 → 필지 적용 → 조회 버튼 선택 시, 해당 위치로 지도 이동 + 화면 하단 해당 필지의 공유재산 상세정보 팝업 표출 프로세스 변경 요청</t>
    <phoneticPr fontId="3" type="noConversion"/>
  </si>
  <si>
    <t>지번 선택시: 이동 및 상세정보 표출
필지선택/적용 후 조회 버튼은 필요</t>
    <phoneticPr fontId="3" type="noConversion"/>
  </si>
  <si>
    <t>디폴트 설정</t>
    <phoneticPr fontId="3" type="noConversion"/>
  </si>
  <si>
    <t>상세조회 등록 항목 복수일 경우, 공유재산 상세정보를 열람 가능하게 수정
현재는 최상단 1개 항목만 조회 가능</t>
    <phoneticPr fontId="3" type="noConversion"/>
  </si>
  <si>
    <t>동/면/리 별 조회 가능하게 변경</t>
    <phoneticPr fontId="3" type="noConversion"/>
  </si>
  <si>
    <t>지하매설물 -&gt; 지하시설물 변경</t>
    <phoneticPr fontId="3" type="noConversion"/>
  </si>
  <si>
    <t>메뉴명 / 팝업명 수정</t>
    <phoneticPr fontId="3" type="noConversion"/>
  </si>
  <si>
    <t>O</t>
    <phoneticPr fontId="3" type="noConversion"/>
  </si>
  <si>
    <t>속성정보 데이터 치환하여 표출</t>
    <phoneticPr fontId="3" type="noConversion"/>
  </si>
  <si>
    <t>속성정보 데이터 테이블 참고</t>
    <phoneticPr fontId="3" type="noConversion"/>
  </si>
  <si>
    <t>팝업 수정 &gt; 체크 박스 다중 선택 가능하게 수정</t>
    <phoneticPr fontId="3" type="noConversion"/>
  </si>
  <si>
    <t>WMS 상에서 구간 선택 시 구간 하이라이팅 추가</t>
    <phoneticPr fontId="3" type="noConversion"/>
  </si>
  <si>
    <t>메인 팝업 닫을 때 관로 이미지 초기화 안됨</t>
    <phoneticPr fontId="3" type="noConversion"/>
  </si>
  <si>
    <t>초기화 적용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</si>
  <si>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</si>
  <si>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</si>
  <si>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</si>
  <si>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</si>
  <si>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구간 하이라이팅 방안 검토
&gt; 소요 공수 필요</t>
    <phoneticPr fontId="3" type="noConversion"/>
  </si>
  <si>
    <t>10월중</t>
    <phoneticPr fontId="3" type="noConversion"/>
  </si>
  <si>
    <t>소음 지도 구성(소음별 색상 표출 및 범례)
&gt; 최종 데이터 기준 색상 정보 표출(포인터 또는 범위 표출 영역에 색상 추가)</t>
    <phoneticPr fontId="3" type="noConversion"/>
  </si>
  <si>
    <t>국가소음정보시스템 참고
https://www.noiseinfo.or.kr/index.jsp</t>
    <phoneticPr fontId="3" type="noConversion"/>
  </si>
  <si>
    <t>소음지도 평행 이동 (확대 시에도 적용 필요)</t>
    <phoneticPr fontId="3" type="noConversion"/>
  </si>
  <si>
    <t>최초 진입 후 화면포커스 이동은 (X,Y)만 적용</t>
    <phoneticPr fontId="3" type="noConversion"/>
  </si>
  <si>
    <t>메인 팝업 닫을 때 서브팝업 초기화 안됨</t>
    <phoneticPr fontId="3" type="noConversion"/>
  </si>
  <si>
    <t>메인 팝업 닫을 때 전체 종료</t>
    <phoneticPr fontId="3" type="noConversion"/>
  </si>
  <si>
    <t>메뉴 활성화 시 전체적으로 시스템 느려짐</t>
    <phoneticPr fontId="3" type="noConversion"/>
  </si>
  <si>
    <t>개선 방안 검토 및 조치 요청</t>
    <phoneticPr fontId="3" type="noConversion"/>
  </si>
  <si>
    <t>소음 스팟별 소음 그래프 Y축 값 가독성 높게 변경</t>
    <phoneticPr fontId="3" type="noConversion"/>
  </si>
  <si>
    <t>라이브러리 재점검</t>
    <phoneticPr fontId="3" type="noConversion"/>
  </si>
  <si>
    <t>좌측 메인 팝업 닫을 때 우측 팝업 안닫힘</t>
    <phoneticPr fontId="3" type="noConversion"/>
  </si>
  <si>
    <t>메인 팝업 닫을 때 전체 종료</t>
    <phoneticPr fontId="3" type="noConversion"/>
  </si>
  <si>
    <t>O</t>
    <phoneticPr fontId="3" type="noConversion"/>
  </si>
  <si>
    <t>API 연동 (쉬모스랩에 API 개선 요청중)
&gt;&gt;IOT 데이터 확인(시모스랩에서 LX운영환경에 IoT 데이터 적재 구성 했는지 확인)
DB커넥할지, API 서비스 구성할지 협의 필요 -&gt; 개발 담당 어디서 할지 확정</t>
    <phoneticPr fontId="3" type="noConversion"/>
  </si>
  <si>
    <t>초기화 버튼 추가</t>
    <phoneticPr fontId="3" type="noConversion"/>
  </si>
  <si>
    <t>* 노드네트워크 구조로 변경 작업 중</t>
    <phoneticPr fontId="3" type="noConversion"/>
  </si>
  <si>
    <t>가시영역(녹색) 입체적으로 전체 색상 표출 가능 여부 검토</t>
    <phoneticPr fontId="3" type="noConversion"/>
  </si>
  <si>
    <t>CCTV 다중 설치 후 순번 상 가운데 CCTV 삭제 &gt; CCTV 재설치 안됨(1,2,3 중 2번 삭제)</t>
    <phoneticPr fontId="3" type="noConversion"/>
  </si>
  <si>
    <t>설치 로직 재검토</t>
    <phoneticPr fontId="3" type="noConversion"/>
  </si>
  <si>
    <t>1인칭 시점 분석 시 가시영역(녹색) 사라지게 검토</t>
    <phoneticPr fontId="3" type="noConversion"/>
  </si>
  <si>
    <t>분석 후 재표출</t>
    <phoneticPr fontId="3" type="noConversion"/>
  </si>
  <si>
    <t>금지구간 포함된 분석 이후, 이전 금지구간을 관통하는 새로운 구간 분석 시
기존 금지구간 영역만큼 주차장 표출이 끊어짐</t>
    <phoneticPr fontId="3" type="noConversion"/>
  </si>
  <si>
    <t>금지구간 초기화</t>
    <phoneticPr fontId="3" type="noConversion"/>
  </si>
  <si>
    <t>출입구 지정 취소 시 면적 이미지 같이 사라짐</t>
    <phoneticPr fontId="3" type="noConversion"/>
  </si>
  <si>
    <t>이미지 유지 필요</t>
    <phoneticPr fontId="3" type="noConversion"/>
  </si>
  <si>
    <t>개선</t>
    <phoneticPr fontId="3" type="noConversion"/>
  </si>
  <si>
    <t>면적 그릴 때 영역 생성 불가능 범위 별도 표출</t>
    <phoneticPr fontId="3" type="noConversion"/>
  </si>
  <si>
    <t>불가능 범위일 경우 텍스트 색상 변화</t>
    <phoneticPr fontId="3" type="noConversion"/>
  </si>
  <si>
    <t>CCTV 2대 설치 후 옵션(각도 등) 조절 후 지정 취소&gt;CCTV 재설치 후 옵션 작동 안됨</t>
    <phoneticPr fontId="3" type="noConversion"/>
  </si>
  <si>
    <t>옵션 초기화 문제 검토</t>
    <phoneticPr fontId="3" type="noConversion"/>
  </si>
  <si>
    <t>노상주차장 - 설치구간 삭제 후 새로운 설치구간 지정을 통한 결과 분석 시 전에 생성한 설치구간 및 주차라인 같이 나타남. 초기화 안되는 문제</t>
    <phoneticPr fontId="3" type="noConversion"/>
  </si>
  <si>
    <t>신규 구간지정 지정시 기존 구간지정 초기화 적용</t>
    <phoneticPr fontId="3" type="noConversion"/>
  </si>
  <si>
    <t>O</t>
    <phoneticPr fontId="3" type="noConversion"/>
  </si>
  <si>
    <t>노상주차장 설치구간 버튼 위치 조절</t>
    <phoneticPr fontId="3" type="noConversion"/>
  </si>
  <si>
    <t>버튼 위치 재정렬</t>
    <phoneticPr fontId="3" type="noConversion"/>
  </si>
  <si>
    <t>분석 후 영역지정(네모 면적) 안사라짐</t>
    <phoneticPr fontId="3" type="noConversion"/>
  </si>
  <si>
    <t>영역지정 면적 제거</t>
    <phoneticPr fontId="3" type="noConversion"/>
  </si>
  <si>
    <t>결과보고서 내 대장면적 소수점 처리</t>
    <phoneticPr fontId="3" type="noConversion"/>
  </si>
  <si>
    <t>소수점 2자리까지 표출 + 단위(㎡) 추가</t>
    <phoneticPr fontId="3" type="noConversion"/>
  </si>
  <si>
    <t>O</t>
    <phoneticPr fontId="3" type="noConversion"/>
  </si>
  <si>
    <r>
      <t>CCTV 위치 조정할 수 있도록 개선(</t>
    </r>
    <r>
      <rPr>
        <strike/>
        <sz val="10"/>
        <color theme="1"/>
        <rFont val="맑은 고딕"/>
        <family val="3"/>
        <charset val="129"/>
        <scheme val="minor"/>
      </rPr>
      <t>위치 조정시</t>
    </r>
    <r>
      <rPr>
        <sz val="10"/>
        <color theme="1"/>
        <rFont val="맑은 고딕"/>
        <family val="3"/>
        <charset val="129"/>
        <scheme val="minor"/>
      </rPr>
      <t xml:space="preserve"> 기존에 설정한 값(가시거리, 시각, 방향각 등)은 그대로 유지되도록 보완</t>
    </r>
    <phoneticPr fontId="3" type="noConversion"/>
  </si>
  <si>
    <t>설정 오류</t>
    <phoneticPr fontId="3" type="noConversion"/>
  </si>
  <si>
    <t>9999 기능이 전체 기능과 동일 표기 오류 점검
&gt;&gt;화면 상 표출 수정 예정</t>
    <phoneticPr fontId="3" type="noConversion"/>
  </si>
  <si>
    <t>10월중</t>
    <phoneticPr fontId="3" type="noConversion"/>
  </si>
  <si>
    <t>서버 이관 작업 예정(10/5)</t>
    <phoneticPr fontId="3" type="noConversion"/>
  </si>
  <si>
    <t>종료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</si>
  <si>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</si>
  <si>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</si>
  <si>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쉬모스랩 IoT 센서 관련 점검 (R8)
&gt;&gt; 종료 (LX 결정 사항)</t>
    <phoneticPr fontId="3" type="noConversion"/>
  </si>
  <si>
    <t>O</t>
    <phoneticPr fontId="3" type="noConversion"/>
  </si>
  <si>
    <t>개선</t>
    <phoneticPr fontId="3" type="noConversion"/>
  </si>
  <si>
    <t>개선</t>
    <phoneticPr fontId="3" type="noConversion"/>
  </si>
  <si>
    <t>사전심사청구서</t>
    <phoneticPr fontId="3" type="noConversion"/>
  </si>
  <si>
    <t>인허가대장</t>
    <phoneticPr fontId="3" type="noConversion"/>
  </si>
  <si>
    <t>인허가 이력검토</t>
    <phoneticPr fontId="3" type="noConversion"/>
  </si>
  <si>
    <t>도면저작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</si>
  <si>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</si>
  <si>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</si>
  <si>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</si>
  <si>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지하시설물</t>
    <phoneticPr fontId="3" type="noConversion"/>
  </si>
  <si>
    <t>시설물 관리</t>
    <phoneticPr fontId="3" type="noConversion"/>
  </si>
  <si>
    <t>스케치업
파일 업로드</t>
    <phoneticPr fontId="3" type="noConversion"/>
  </si>
  <si>
    <t>APP</t>
    <phoneticPr fontId="3" type="noConversion"/>
  </si>
  <si>
    <t>유동인구 분석</t>
    <phoneticPr fontId="3" type="noConversion"/>
  </si>
  <si>
    <t>유동인구</t>
    <phoneticPr fontId="3" type="noConversion"/>
  </si>
  <si>
    <t>소음모니터링</t>
    <phoneticPr fontId="3" type="noConversion"/>
  </si>
  <si>
    <t>유동인구 분석</t>
    <phoneticPr fontId="3" type="noConversion"/>
  </si>
  <si>
    <t>가시권 분석
(CCTV)</t>
    <phoneticPr fontId="3" type="noConversion"/>
  </si>
  <si>
    <t>노상주차장</t>
    <phoneticPr fontId="3" type="noConversion"/>
  </si>
  <si>
    <t>노외주차장</t>
    <phoneticPr fontId="3" type="noConversion"/>
  </si>
  <si>
    <t>주차건축물</t>
    <phoneticPr fontId="3" type="noConversion"/>
  </si>
  <si>
    <t>공통</t>
    <phoneticPr fontId="3" type="noConversion"/>
  </si>
  <si>
    <t>대피시설 안내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</si>
  <si>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</si>
  <si>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</si>
  <si>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</si>
  <si>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</si>
  <si>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APP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</si>
  <si>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</si>
  <si>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</si>
  <si>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</si>
  <si>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</si>
  <si>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</si>
  <si>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</si>
  <si>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</si>
  <si>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</si>
  <si>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주차공간분석 서비스</t>
    <phoneticPr fontId="3" type="noConversion"/>
  </si>
  <si>
    <t>공공시설 스마트 
관리 서비스</t>
    <phoneticPr fontId="3" type="noConversion"/>
  </si>
  <si>
    <t>공공시설 스마트 
관리 서비스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</si>
  <si>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</si>
  <si>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</si>
  <si>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기타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</si>
  <si>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</si>
  <si>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</si>
  <si>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</si>
  <si>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</si>
  <si>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</si>
  <si>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</si>
  <si>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</si>
  <si>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신규 기능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</si>
  <si>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</si>
  <si>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</si>
  <si>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</si>
  <si>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</si>
  <si>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</si>
  <si>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</si>
  <si>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</si>
  <si>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</si>
  <si>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O</t>
    <phoneticPr fontId="3" type="noConversion"/>
  </si>
  <si>
    <t>사이즈 조절 필요 / 모델 기본값 적용</t>
    <phoneticPr fontId="3" type="noConversion"/>
  </si>
  <si>
    <t>O</t>
    <phoneticPr fontId="3" type="noConversion"/>
  </si>
  <si>
    <t>O</t>
    <phoneticPr fontId="3" type="noConversion"/>
  </si>
  <si>
    <t>-</t>
    <phoneticPr fontId="3" type="noConversion"/>
  </si>
  <si>
    <t>10월중</t>
    <phoneticPr fontId="3" type="noConversion"/>
  </si>
  <si>
    <t>O</t>
    <phoneticPr fontId="3" type="noConversion"/>
  </si>
  <si>
    <t>O</t>
    <phoneticPr fontId="3" type="noConversion"/>
  </si>
  <si>
    <t>* 운영테스트(2차)는 10월 20일 최종 업데이트 검수 기준</t>
    <phoneticPr fontId="3" type="noConversion"/>
  </si>
  <si>
    <t>사전심사청구서 → 인허가 이력 검토
- 건축물대장 상 대지면적을 허가면적으로 변경 요청한 적은 없음( 오류내용을 수행사에서 잘못 이해)</t>
    <phoneticPr fontId="3" type="noConversion"/>
  </si>
  <si>
    <t>- 테이블 명칭 점검
- 세움터 연계 작업 이후 데이터 표출 확인</t>
    <phoneticPr fontId="3" type="noConversion"/>
  </si>
  <si>
    <t>첨부파일 삭제
&gt; API 검토 중</t>
    <phoneticPr fontId="3" type="noConversion"/>
  </si>
  <si>
    <r>
      <t xml:space="preserve">검색 시 바로 이동하게 개선
</t>
    </r>
    <r>
      <rPr>
        <sz val="10"/>
        <color rgb="FFFF0000"/>
        <rFont val="맑은 고딕"/>
        <family val="3"/>
        <charset val="129"/>
        <scheme val="minor"/>
      </rPr>
      <t>&gt;&gt; 운영서버 재점검 (네트워크 호출 관련)
&gt;&gt; 타 프로세스 미종료로 인한 필지선택 시 지연</t>
    </r>
    <phoneticPr fontId="3" type="noConversion"/>
  </si>
  <si>
    <t>API 확인
&gt;&gt; 호출-응답 값 문제 확인 중</t>
    <phoneticPr fontId="3" type="noConversion"/>
  </si>
  <si>
    <t>목록 테이블에서 삭제 되게 수정
&gt;&gt; 저장/등록/삭제 API 확인 중</t>
    <phoneticPr fontId="3" type="noConversion"/>
  </si>
  <si>
    <r>
      <t xml:space="preserve">pagination / 날짜순 / 5개 / 공사명.png
</t>
    </r>
    <r>
      <rPr>
        <sz val="10"/>
        <color rgb="FFFF0000"/>
        <rFont val="맑은 고딕"/>
        <family val="3"/>
        <charset val="129"/>
        <scheme val="minor"/>
      </rPr>
      <t>&gt;&gt; 1,2,3,4,5 반복 표출됨</t>
    </r>
    <phoneticPr fontId="3" type="noConversion"/>
  </si>
  <si>
    <t>참조서류 업로드 영역 추가</t>
    <phoneticPr fontId="3" type="noConversion"/>
  </si>
  <si>
    <t>자동 팝업 오픈되도록 수정
&gt;&gt; 구현 방향 검토하여 일정 수립 필요</t>
    <phoneticPr fontId="3" type="noConversion"/>
  </si>
  <si>
    <r>
      <t xml:space="preserve">저장 프로세스 확인
</t>
    </r>
    <r>
      <rPr>
        <sz val="10"/>
        <color rgb="FFFF0000"/>
        <rFont val="맑은 고딕"/>
        <family val="3"/>
        <charset val="129"/>
        <scheme val="minor"/>
      </rPr>
      <t>&gt;&gt; 상태 변경 시 참조서류는 필수값
&gt;&gt; 수정 시 API 동작 점검 필요(삭제 처리 안됨)</t>
    </r>
    <phoneticPr fontId="3" type="noConversion"/>
  </si>
  <si>
    <t>접수 -&gt; 지번검색 -&gt; 충청북도 진천으로 박스 고정시키기</t>
    <phoneticPr fontId="3" type="noConversion"/>
  </si>
  <si>
    <t xml:space="preserve">사전심사청구서 → 필지선택 → 필지 적용 → 지번 원클릭 → 지번 초기화(0000) 오류 </t>
    <phoneticPr fontId="3" type="noConversion"/>
  </si>
  <si>
    <t>사전심사청구서 → 도면저작 → 도면그리기 → 면, 라인 등 3개 이상 그리기 → 중간 번호 레이어 삭제 → 추가 레이어 그리기 → 화면 다운(BLACK)</t>
    <phoneticPr fontId="3" type="noConversion"/>
  </si>
  <si>
    <t>사전심사청구 → 도면저작 → 건축배치도 → 저장 → 첨부서류에 저장된 건축배치도 확인 → 내용 중 면적 표시 오류(허가면적이 아닌 대지면적이 나타나 있음, 작업내용과 저장내용이 다름)</t>
    <phoneticPr fontId="3" type="noConversion"/>
  </si>
  <si>
    <t>사전심사청구서 → 도면저작 → 도면그리기(면, 선) → 평면도 → 도면 레이어(면, 선)에 대한 수치(면적, 길이)가 나타나지 않음 
인허가 통합지원 → 도면저작 → 도면그리기(면, 선) → 평면도 → 도면 레이어(면, 선)에 대한 수치(면적, 길이)가 나타남 동일하게 나타나야 함</t>
    <phoneticPr fontId="3" type="noConversion"/>
  </si>
  <si>
    <t>사전심사청구서 → 도면중첩 → 파일업로드 → 도면 목록 추가 → 도면적용 → 도면레이어 선택삭제 → 삭제 안 됨</t>
    <phoneticPr fontId="3" type="noConversion"/>
  </si>
  <si>
    <t>사전심사청구서 → 도면중첩 → 파일업로드 → 도면 목록 추가 → 도면적용 → 사전심사청구서 저장 → 화면제어(이동) 안 됨</t>
    <phoneticPr fontId="3" type="noConversion"/>
  </si>
  <si>
    <t>사전심사청구서 → 도면저작 → 신규건축물 생성 → 구적도 허가면적 입력 → 저장 → 건물배치도 → 허가면적에 따른 건폐율, 용적률 산정 오류 
구적도 → 저장 → 건축배치도 → 조회 → 오류 없음
구적도 → 저장 → 평면도 → 저장 → 건축배치도 → 조회 → 오류 발생</t>
    <phoneticPr fontId="3" type="noConversion"/>
  </si>
  <si>
    <t>사전심사청구서 → 도면저작 → 신규건축물 생성 → 신규건축물 바닥면적과 면적측정 기능을 통한 면적이 다름 
신규건축물 바닥면적이 잘못계산 되는 것으로 보임</t>
    <phoneticPr fontId="3" type="noConversion"/>
  </si>
  <si>
    <t>화면설계 및 인터페이스 구현 중</t>
    <phoneticPr fontId="3" type="noConversion"/>
  </si>
  <si>
    <t>필지선택 → 필지적용 → 창 닫기 → 초기화 오류</t>
    <phoneticPr fontId="3" type="noConversion"/>
  </si>
  <si>
    <r>
      <t xml:space="preserve">구적도/평면도/건축배치도 개별 저장 기능 검토
</t>
    </r>
    <r>
      <rPr>
        <sz val="10"/>
        <color rgb="FFFF0000"/>
        <rFont val="맑은 고딕"/>
        <family val="3"/>
        <charset val="129"/>
        <scheme val="minor"/>
      </rPr>
      <t>&gt;&gt; 저장 시 5초 간 파일 로딩 대기시간 적용
&gt;&gt; 저장 시 버튼 동작 디버깅 필요</t>
    </r>
    <phoneticPr fontId="3" type="noConversion"/>
  </si>
  <si>
    <r>
      <t xml:space="preserve">사전심사청구서 항목 수정 (접수중, 접수완료 처리) 완료 시, 목록에 미반영 → 저장 X
</t>
    </r>
    <r>
      <rPr>
        <sz val="10"/>
        <color rgb="FFFF0000"/>
        <rFont val="맑은 고딕"/>
        <family val="3"/>
        <charset val="129"/>
        <scheme val="minor"/>
      </rPr>
      <t>&gt;&gt; 파일 삭제 후 삭제 처리 안되고 저장 안됨</t>
    </r>
    <phoneticPr fontId="3" type="noConversion"/>
  </si>
  <si>
    <t>메인 팝업 선택 시 초기화 적용</t>
    <phoneticPr fontId="3" type="noConversion"/>
  </si>
  <si>
    <t>도면내용만 입력 후 도면 신규 생성 선택 시 저장되었습니다 팝업 표출되나 저장 안됨</t>
    <phoneticPr fontId="3" type="noConversion"/>
  </si>
  <si>
    <t>프로세스 개선</t>
    <phoneticPr fontId="3" type="noConversion"/>
  </si>
  <si>
    <t>사점심사청구서 기능 → 필지 선택 → 필지적용 → 인허가 통합지원→ 도면저작 → 자동으로 도면편집 팝업 창 생성됨</t>
    <phoneticPr fontId="3" type="noConversion"/>
  </si>
  <si>
    <t>인허가 통합 지원 → 도면저작 → 필지선택 → 필지적용 → 도면내용 작성 → 도면 신규 생성(작업저장) → 신규건축물 생성→ 건축배치도 → 건축배치도 내용 중 면적 표시 오류(대지면적이 아닌 허가면적이 들어가야 함)</t>
    <phoneticPr fontId="3" type="noConversion"/>
  </si>
  <si>
    <t>색상 정보 팔레트 팝업 소거</t>
    <phoneticPr fontId="3" type="noConversion"/>
  </si>
  <si>
    <t>명칭 변경 및 입력 정보 동기화</t>
    <phoneticPr fontId="3" type="noConversion"/>
  </si>
  <si>
    <t>필지 가분할 수수료 입력 → 필지 가분할 결과 조회 → 화면 다운(Black) 오류</t>
    <phoneticPr fontId="3" type="noConversion"/>
  </si>
  <si>
    <t>PNU 표시 오류
- 다른 기능에서 조회한 내용(PNU)이 자동으로 반영됨</t>
    <phoneticPr fontId="3" type="noConversion"/>
  </si>
  <si>
    <t>양천구 소음측정소 &gt; 진천군 필지선택 팝업 시 재현</t>
    <phoneticPr fontId="3" type="noConversion"/>
  </si>
  <si>
    <t>화면 다운 현상 디버깅</t>
    <phoneticPr fontId="3" type="noConversion"/>
  </si>
  <si>
    <t>- 필지 각각 분할 연산 
- 분할시 각 기본 필지별로 그룹핑 표시 요청
- 연속된 2필지(A,B)를 각 분할할 경우 A, B 독립적인 연산 필요, 숫자 표출은 12행 참조</t>
    <phoneticPr fontId="3" type="noConversion"/>
  </si>
  <si>
    <t>- 버튼명 변경</t>
    <phoneticPr fontId="3" type="noConversion"/>
  </si>
  <si>
    <t>- 색상변경 안됨</t>
    <phoneticPr fontId="3" type="noConversion"/>
  </si>
  <si>
    <t>- 리프레시 버튼(우상단) 동작 안됨</t>
    <phoneticPr fontId="3" type="noConversion"/>
  </si>
  <si>
    <t>- 분할영역에 대한 필지 정보 누락
- 필지 기준 분할영역 그룹핑 요청</t>
    <phoneticPr fontId="3" type="noConversion"/>
  </si>
  <si>
    <t>필지별 건축면적 연면적은 공란 또는 0으로 변경
- 사용자가 직접 입력해야함
분할결과 (용도지역, 용도지구 오류)
&gt; 분할결과 정보 데이터 가공 작업 진행중</t>
    <phoneticPr fontId="3" type="noConversion"/>
  </si>
  <si>
    <t>개별 리스트 선택 시 상세조회 팝업 열리게
수정 (읍내리 208번지 참고)</t>
    <phoneticPr fontId="3" type="noConversion"/>
  </si>
  <si>
    <t>동/면/리 별로 리스트 표출
&gt; 읍,면 / 리 기준 검색 필터 적용</t>
    <phoneticPr fontId="3" type="noConversion"/>
  </si>
  <si>
    <t>1. 지하매설물 네모 박스 삭제
2. 상수/하수 구분 표기하고 관로/맨홀 체크박스
3. 체크박스 다중 선택 가능하게 수정</t>
    <phoneticPr fontId="3" type="noConversion"/>
  </si>
  <si>
    <t>시설물 등록 시 좌표 정보가 아닌 지번 정보로 등록</t>
    <phoneticPr fontId="3" type="noConversion"/>
  </si>
  <si>
    <t>DT 지번 검색 기능 적용</t>
    <phoneticPr fontId="3" type="noConversion"/>
  </si>
  <si>
    <t>`</t>
    <phoneticPr fontId="3" type="noConversion"/>
  </si>
  <si>
    <t>FME 서버 구동 점검 중
&gt;&gt; .skp 미지원(FME on Linux)
&gt;&gt; 향후 개선 방향 논의 필요</t>
    <phoneticPr fontId="3" type="noConversion"/>
  </si>
  <si>
    <t>팝업 재표출 수정
&gt;&gt; 상세 팝업 소거 후 아이콘 재 클릭 시 표출</t>
    <phoneticPr fontId="3" type="noConversion"/>
  </si>
  <si>
    <r>
      <t xml:space="preserve">측정소 '동' 입력 후 검색 가능
선택시 해당 측정소로 이동 구현
* SDOT 데이터 연계하여 서울시 전체로 표시
* 최초 진입시 검색창(왼쪽)만 표출 / 우측 상세정보창 X
* 카메라 최초 위치는 서울시 양천구 상공으로 고정
* 구/동 단위 선택 시 소음스팟 표출
* 소음스팟 선택 시 해당 스팟으로 카메라 이동(줌인)
</t>
    </r>
    <r>
      <rPr>
        <sz val="10"/>
        <color rgb="FFFF0000"/>
        <rFont val="맑은 고딕"/>
        <family val="3"/>
        <charset val="129"/>
        <scheme val="minor"/>
      </rPr>
      <t>&gt;&gt; 미입력 검색 시 정보 표출 오류(이동형 센서)
&gt;&gt; 진입 시 주소 입력 창 초기화 오류</t>
    </r>
    <phoneticPr fontId="3" type="noConversion"/>
  </si>
  <si>
    <t>소음 측정소 목록에서 조회 후 지도에 나타나는 측정소 아이콘을 보면 확대 축소 시 아이콘이 지면에 가려서 일부 나타나지 않음</t>
    <phoneticPr fontId="3" type="noConversion"/>
  </si>
  <si>
    <t>DEM 정보에 따른 아이콘 이미지 짤림 현상
&gt;&gt; DEM에 따라 아이콘 표출하거나, 기본 고도값 적용</t>
    <phoneticPr fontId="3" type="noConversion"/>
  </si>
  <si>
    <t>대기질 모니터링</t>
    <phoneticPr fontId="3" type="noConversion"/>
  </si>
  <si>
    <t xml:space="preserve"> 대기질모니터링 → 특정 관측소 선택 및 조회 → 팝업창 표시오류</t>
    <phoneticPr fontId="3" type="noConversion"/>
  </si>
  <si>
    <t>하천 모니터링</t>
    <phoneticPr fontId="3" type="noConversion"/>
  </si>
  <si>
    <t>하천 모니터링 → 조회 → 전체 창 닫기 → 하천 레이어 초기화 오류</t>
    <phoneticPr fontId="3" type="noConversion"/>
  </si>
  <si>
    <t>팝업 창 레이어 수정</t>
    <phoneticPr fontId="3" type="noConversion"/>
  </si>
  <si>
    <t>초기화 적용</t>
    <phoneticPr fontId="3" type="noConversion"/>
  </si>
  <si>
    <t>1안) 쉬모스랩 지원을 통한 연동
2안) 온품에서 기존 API 수정 및 추가
3안) 온품에서 신규 API 설계 및 개발</t>
    <phoneticPr fontId="3" type="noConversion"/>
  </si>
  <si>
    <t>색상 추가 여부 점검</t>
    <phoneticPr fontId="3" type="noConversion"/>
  </si>
  <si>
    <t xml:space="preserve">1인칭 시점 분석 후 가시권 영역이 남쪽을 바라보고 있음 </t>
    <phoneticPr fontId="3" type="noConversion"/>
  </si>
  <si>
    <t>1인칭 분석 시 S로 시작하여 S로 끝남
&gt;&gt; 시작점 기준 +90도로 4방향 후 최초 위치로 복귀</t>
    <phoneticPr fontId="3" type="noConversion"/>
  </si>
  <si>
    <t>면적 생성 시 실범위 표시
&gt;&gt; 면적 제한 여부 재논의 필요</t>
    <phoneticPr fontId="3" type="noConversion"/>
  </si>
  <si>
    <t>주자 시뮬레이션 출입구 지정 버튼 초기화 오류
- 출입구 지정을 누르고 체크박스 선택(좌클릭) 후 우클릭을 하면 출입구 지정 버튼이 선택된 상태로 저장</t>
    <phoneticPr fontId="3" type="noConversion"/>
  </si>
  <si>
    <t>복수 생성시 넘버링 오류 
&gt;&gt; 1,2,3 생성 후 2번 삭제 → 1번 유형변경 시 2번 위치로 1번 이미지가 이동됨</t>
    <phoneticPr fontId="3" type="noConversion"/>
  </si>
  <si>
    <t>X</t>
    <phoneticPr fontId="3" type="noConversion"/>
  </si>
  <si>
    <t>출입구 지정 버튼 초기화 재점검 필요</t>
    <phoneticPr fontId="3" type="noConversion"/>
  </si>
  <si>
    <r>
      <t xml:space="preserve">* 섬진강 기차마을&gt;조경식재 시뮬레이션 기능 참고 반영
</t>
    </r>
    <r>
      <rPr>
        <sz val="10"/>
        <color rgb="FFFF0000"/>
        <rFont val="맑은 고딕"/>
        <family val="3"/>
        <charset val="129"/>
        <scheme val="minor"/>
      </rPr>
      <t>&gt;&gt; 개선방안 검토 중
&gt;&gt; 3D 모델 사이즈에 따라 공사비 등 변경이 연동되어야 함 (기능 적용에 대해 재논의 필요)</t>
    </r>
    <phoneticPr fontId="3" type="noConversion"/>
  </si>
  <si>
    <t>개선</t>
    <phoneticPr fontId="3" type="noConversion"/>
  </si>
  <si>
    <t>개선</t>
    <phoneticPr fontId="3" type="noConversion"/>
  </si>
  <si>
    <t>* 노드네트워크 구조로 변경 작업 중
&gt;&gt; 3D 모델 입수 후 작업 예정 (LX 입수 요청중)</t>
    <phoneticPr fontId="3" type="noConversion"/>
  </si>
  <si>
    <t>개선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</si>
  <si>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</si>
  <si>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</si>
  <si>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</si>
  <si>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</si>
  <si>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</si>
  <si>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개선</t>
    <phoneticPr fontId="3" type="noConversion"/>
  </si>
  <si>
    <t>필지 선택 시에 지번 유지</t>
    <phoneticPr fontId="3" type="noConversion"/>
  </si>
  <si>
    <t>명칭 변경 및 입력 정보 동기화</t>
    <phoneticPr fontId="3" type="noConversion"/>
  </si>
  <si>
    <t>평면도 내 규격(수치 적용), 단위별로 데이터 표출 점검</t>
    <phoneticPr fontId="3" type="noConversion"/>
  </si>
  <si>
    <t>신규건축물 생성 면적 연산 점검</t>
    <phoneticPr fontId="3" type="noConversion"/>
  </si>
  <si>
    <t>파일 경로 확인
&gt;&gt; 최종 표출 확인(10/20)</t>
    <phoneticPr fontId="3" type="noConversion"/>
  </si>
  <si>
    <t>업로드 도면 삭제 적용</t>
    <phoneticPr fontId="3" type="noConversion"/>
  </si>
  <si>
    <t>회전 기능 초기화</t>
    <phoneticPr fontId="3" type="noConversion"/>
  </si>
  <si>
    <t>조건별 오류 확인 중</t>
    <phoneticPr fontId="3" type="noConversion"/>
  </si>
  <si>
    <t>지역 설정 후 결과창 표시 정보/위치/범례 불일치</t>
    <phoneticPr fontId="3" type="noConversion"/>
  </si>
  <si>
    <t>데이터 연동 / 표출 좌표, 값 등 재점검 필요</t>
    <phoneticPr fontId="3" type="noConversion"/>
  </si>
  <si>
    <t>첨부 파일 1개만 등록됨</t>
    <phoneticPr fontId="3" type="noConversion"/>
  </si>
  <si>
    <t>5개까지 등록되도록 변경</t>
    <phoneticPr fontId="3" type="noConversion"/>
  </si>
  <si>
    <t>결과창에서 '사전심사청구서 저장'으로 나옴</t>
    <phoneticPr fontId="3" type="noConversion"/>
  </si>
  <si>
    <t>확인' 버튼으로 변경</t>
    <phoneticPr fontId="3" type="noConversion"/>
  </si>
  <si>
    <t>속성팝업 이동불가</t>
    <phoneticPr fontId="3" type="noConversion"/>
  </si>
  <si>
    <t>속성팝업 이동되게 수정</t>
    <phoneticPr fontId="3" type="noConversion"/>
  </si>
  <si>
    <t>신규등록 및 수정 팝업 창 오류</t>
    <phoneticPr fontId="3" type="noConversion"/>
  </si>
  <si>
    <t>팝업 창 수정</t>
    <phoneticPr fontId="3" type="noConversion"/>
  </si>
  <si>
    <t>오류</t>
    <phoneticPr fontId="3" type="noConversion"/>
  </si>
  <si>
    <t>신규등록 시 핀 위치 팝업 우측에 지정 불가</t>
    <phoneticPr fontId="3" type="noConversion"/>
  </si>
  <si>
    <t>팝업 창 재점검 필요</t>
    <phoneticPr fontId="3" type="noConversion"/>
  </si>
  <si>
    <t>상세정보 팝업 높이가 과도하게 높음</t>
    <phoneticPr fontId="3" type="noConversion"/>
  </si>
  <si>
    <t>적절한 높이로 조절</t>
    <phoneticPr fontId="3" type="noConversion"/>
  </si>
  <si>
    <t>오류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</si>
  <si>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</si>
  <si>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</si>
  <si>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오류</t>
    <phoneticPr fontId="3" type="noConversion"/>
  </si>
  <si>
    <t>신규등록 시 핀 위치 초기화 안됨</t>
    <phoneticPr fontId="3" type="noConversion"/>
  </si>
  <si>
    <t>핀 등록 중 메인팝업 닫는 경우
핀 선택 후 우클릭을 먼저하는 경우</t>
    <phoneticPr fontId="3" type="noConversion"/>
  </si>
  <si>
    <t>면적 그리기 후 초기화 &gt; 면적 그리기 안됨</t>
    <phoneticPr fontId="3" type="noConversion"/>
  </si>
  <si>
    <t>초기화 재점검</t>
    <phoneticPr fontId="3" type="noConversion"/>
  </si>
  <si>
    <t>툴팁 및 안내문구 위치 이동</t>
    <phoneticPr fontId="3" type="noConversion"/>
  </si>
  <si>
    <t>위치 이동 및 문구 수정</t>
    <phoneticPr fontId="3" type="noConversion"/>
  </si>
  <si>
    <t>사전심사청구서 &gt; 도면저작 &gt; 초기화 &gt; 필지 선택 안 됨</t>
    <phoneticPr fontId="3" type="noConversion"/>
  </si>
  <si>
    <t>초기화 재</t>
    <phoneticPr fontId="3" type="noConversion"/>
  </si>
  <si>
    <t>대기질 모니터링</t>
    <phoneticPr fontId="3" type="noConversion"/>
  </si>
  <si>
    <t>하천 모니터링</t>
    <phoneticPr fontId="3" type="noConversion"/>
  </si>
  <si>
    <t>V1.1</t>
    <phoneticPr fontId="3" type="noConversion"/>
  </si>
  <si>
    <t>2023. 10. 23</t>
    <phoneticPr fontId="3" type="noConversion"/>
  </si>
  <si>
    <t>인허가 이력검토</t>
    <phoneticPr fontId="3" type="noConversion"/>
  </si>
  <si>
    <t>필지가분할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</si>
  <si>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</si>
  <si>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</si>
  <si>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</si>
  <si>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</si>
  <si>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</si>
  <si>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</si>
  <si>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- 파인 업무 분장(api 연계 업무 확인)
- API 연계 목록 정리 필요(스웨그 API관리 프로그램)</t>
    <phoneticPr fontId="3" type="noConversion"/>
  </si>
  <si>
    <t>중</t>
    <phoneticPr fontId="3" type="noConversion"/>
  </si>
  <si>
    <t>- 파일 삭제 후 저장 버턴 클릭시 반응이 없음</t>
    <phoneticPr fontId="3" type="noConversion"/>
  </si>
  <si>
    <t>- 그리드 조회 후 페이지 이동시 순번이 앞전과 동일하게 표현도힘</t>
    <phoneticPr fontId="3" type="noConversion"/>
  </si>
  <si>
    <t>하</t>
    <phoneticPr fontId="3" type="noConversion"/>
  </si>
  <si>
    <t>- 필지분할 값은 나오고 있는데. 가운데 표현은 현실적으로 불가능</t>
    <phoneticPr fontId="3" type="noConversion"/>
  </si>
  <si>
    <t>- 팝업 창여러개 열린경우 예) 이전 기능</t>
    <phoneticPr fontId="3" type="noConversion"/>
  </si>
  <si>
    <t>- 규격에 데이터 수치 데이터 겹쳐 있어보인다</t>
    <phoneticPr fontId="3" type="noConversion"/>
  </si>
  <si>
    <t>- 회전 기능을 선택하면 바탕화면 이동안됨. 배경화면이 이동이 되어야 하나?
고객과 협의 필요함</t>
    <phoneticPr fontId="3" type="noConversion"/>
  </si>
  <si>
    <t>초기화 기능</t>
    <phoneticPr fontId="3" type="noConversion"/>
  </si>
  <si>
    <t>- 조건 따라 가 보면 오류발생함</t>
    <phoneticPr fontId="3" type="noConversion"/>
  </si>
  <si>
    <t>- 화면설계서 참조하여 재개발필요함(화면설계서 참조)
- 사전심사청구서 저장시 저장 인터페이스 확인 필요</t>
    <phoneticPr fontId="3" type="noConversion"/>
  </si>
  <si>
    <t>- 운영 기본기능 구현, 수정 필요</t>
    <phoneticPr fontId="3" type="noConversion"/>
  </si>
  <si>
    <t>기존 인허가대장은 사용하지 않음, 이화면으로 대처</t>
    <phoneticPr fontId="3" type="noConversion"/>
  </si>
  <si>
    <t>- 메뉴에 있는 도면 저작과 레벨 3에 있는거랑은 다르다
- 이미지 캡처가 전부 올라와서 저장이 되어야 한다. 현재는 
시간으로 조정하고 있다</t>
    <phoneticPr fontId="3" type="noConversion"/>
  </si>
  <si>
    <t>- 초기화 버턴 클릭시 그리기 안됨, 초기화 작업 필요하다고 봄</t>
    <phoneticPr fontId="3" type="noConversion"/>
  </si>
  <si>
    <t>- 지원이 안된다.</t>
    <phoneticPr fontId="3" type="noConversion"/>
  </si>
  <si>
    <t>lx, 곡성 협의 후 결정 필요</t>
    <phoneticPr fontId="3" type="noConversion"/>
  </si>
  <si>
    <t>- 클릭시 구간정보를 표현해달라</t>
    <phoneticPr fontId="3" type="noConversion"/>
  </si>
  <si>
    <t>- 경도 정보가 아닌 지번주소를 넣어달라</t>
    <phoneticPr fontId="3" type="noConversion"/>
  </si>
  <si>
    <t>- lx계속 논의 필요함</t>
    <phoneticPr fontId="3" type="noConversion"/>
  </si>
  <si>
    <t>- 화면설계 전면 수정 필요함</t>
    <phoneticPr fontId="3" type="noConversion"/>
  </si>
  <si>
    <t>- 값과 색상이 매칭이 안됨. 좌표, 위치 등
- 색상이 동일한데 값은 다름</t>
    <phoneticPr fontId="3" type="noConversion"/>
  </si>
  <si>
    <t>- 줌인하지 한도록 한다, x,y만 이동가능하게 한다</t>
    <phoneticPr fontId="3" type="noConversion"/>
  </si>
  <si>
    <t>- 팝업 닫을 경우 팝업은 팝업은 닫히고 화면에 아이콘선텍시 팝업나와야 한다</t>
    <phoneticPr fontId="3" type="noConversion"/>
  </si>
  <si>
    <t>- 진입시 주소 입력창 초기화 되어야 한다
- 주소 미입력 후 검색하면 이상한 값이 나온다</t>
    <phoneticPr fontId="3" type="noConversion"/>
  </si>
  <si>
    <t>- 아이콘 이미지가 건물 높이에 중첩되고 있다</t>
    <phoneticPr fontId="3" type="noConversion"/>
  </si>
  <si>
    <t>- 이미지 로딩 완료여부 체크 필요</t>
    <phoneticPr fontId="3" type="noConversion"/>
  </si>
  <si>
    <t>- 메뉴에 사전 심사청구서에서 팝업의 화면이랑 동일하게 작동이 되는것 같다. 
저장버턴이 다르게 표현이 되어야 한다., 아마 화면이 동일하기에 같게 만들어 놓은거 같다</t>
    <phoneticPr fontId="3" type="noConversion"/>
  </si>
  <si>
    <t xml:space="preserve">- ast에서 지원하는 부분이라 </t>
    <phoneticPr fontId="3" type="noConversion"/>
  </si>
  <si>
    <t>첨부 파일 등록화면 수정필요
하나로 밀어부치던지.</t>
    <phoneticPr fontId="3" type="noConversion"/>
  </si>
  <si>
    <t>클릭한 정보가 어디서 어디까지 공사한 구간인지 표시해달라</t>
    <phoneticPr fontId="3" type="noConversion"/>
  </si>
  <si>
    <t>-. 파인에서 연계작업 후 구현해야 한다(현재 하고 있단다)
-. 인터페이스 개발이 완료되어야 한다
-. 파인에서 연계 대상 업무 파악, 진행상황 파악 필요
화면은 만들어져 있다</t>
    <phoneticPr fontId="3" type="noConversion"/>
  </si>
  <si>
    <t>개발공수
(D)</t>
    <phoneticPr fontId="3" type="noConversion"/>
  </si>
  <si>
    <t>- 지번 검색 콤퍼런트 속도가 느리다(화면 전체 동일한 현상)</t>
    <phoneticPr fontId="3" type="noConversion"/>
  </si>
  <si>
    <t>- 지번 검색 콘퍼런트 확인 필요함</t>
    <phoneticPr fontId="3" type="noConversion"/>
  </si>
  <si>
    <t>- 고객 협의 후 처리하지 않는 방향으로 협의가 필요함.
- 현재 텍스트 값은 표시가 되고 있기는 하지만 위치가 가운데 위치하지 않음</t>
    <phoneticPr fontId="3" type="noConversion"/>
  </si>
  <si>
    <t xml:space="preserve">
- </t>
    <phoneticPr fontId="3" type="noConversion"/>
  </si>
  <si>
    <t>- 팝업화면에서 핀을 선택 후 이동시 화면에 겹쳐 보이지 않음</t>
    <phoneticPr fontId="3" type="noConversion"/>
  </si>
  <si>
    <t>- 첨부화일 화면 변경 필요(화면설계 변경 필요)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</si>
  <si>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</si>
  <si>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</si>
  <si>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</si>
  <si>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</si>
  <si>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</si>
  <si>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</si>
  <si>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- 전반적인 테스트 후 수정 필요.방향, 방행설정값 등</t>
    <phoneticPr fontId="3" type="noConversion"/>
  </si>
  <si>
    <t>- 고객과 논의 필요</t>
    <phoneticPr fontId="3" type="noConversion"/>
  </si>
  <si>
    <t>- 결과 값에 대한 레포트랑 연동이 되어야 하는데 현실적으로 불가능</t>
    <phoneticPr fontId="3" type="noConversion"/>
  </si>
  <si>
    <t>밀집도분석</t>
    <phoneticPr fontId="3" type="noConversion"/>
  </si>
  <si>
    <t>- 장비교체 후에 데이터 수집결과를 보면서 확인이 되어야 한다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</si>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</sst>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41C4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9" fontId="1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1" fillId="8" borderId="0" xfId="2" applyFont="1" applyFill="1" applyAlignment="1">
      <alignment horizontal="right"/>
    </xf>
    <xf numFmtId="0" fontId="10" fillId="0" borderId="0" xfId="2"/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15" fillId="8" borderId="0" xfId="2" applyFont="1" applyFill="1" applyAlignment="1">
      <alignment horizontal="right"/>
    </xf>
    <xf numFmtId="0" fontId="9" fillId="0" borderId="0" xfId="2" applyFont="1"/>
    <xf numFmtId="0" fontId="16" fillId="8" borderId="0" xfId="2" applyFont="1" applyFill="1" applyAlignment="1">
      <alignment horizontal="right"/>
    </xf>
    <xf numFmtId="0" fontId="11" fillId="8" borderId="3" xfId="2" applyFont="1" applyFill="1" applyBorder="1" applyAlignment="1">
      <alignment horizontal="right"/>
    </xf>
    <xf numFmtId="0" fontId="16" fillId="8" borderId="3" xfId="2" applyFont="1" applyFill="1" applyBorder="1" applyAlignment="1">
      <alignment horizontal="right"/>
    </xf>
    <xf numFmtId="0" fontId="17" fillId="0" borderId="0" xfId="2" applyFont="1" applyAlignment="1">
      <alignment horizontal="right"/>
    </xf>
    <xf numFmtId="0" fontId="18" fillId="8" borderId="0" xfId="2" applyFont="1" applyFill="1" applyAlignment="1">
      <alignment horizontal="right"/>
    </xf>
    <xf numFmtId="0" fontId="18" fillId="5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20" fillId="8" borderId="0" xfId="2" applyFont="1" applyFill="1" applyAlignment="1">
      <alignment horizontal="right"/>
    </xf>
    <xf numFmtId="0" fontId="20" fillId="8" borderId="0" xfId="2" quotePrefix="1" applyFont="1" applyFill="1" applyAlignment="1">
      <alignment horizontal="right"/>
    </xf>
    <xf numFmtId="0" fontId="17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1" fillId="8" borderId="0" xfId="2" applyFont="1" applyFill="1" applyAlignment="1">
      <alignment horizontal="right"/>
    </xf>
    <xf numFmtId="176" fontId="6" fillId="4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6" fillId="5" borderId="2" xfId="0" quotePrefix="1" applyFont="1" applyFill="1" applyBorder="1" applyAlignment="1">
      <alignment vertical="center" wrapText="1"/>
    </xf>
    <xf numFmtId="0" fontId="7" fillId="5" borderId="2" xfId="0" quotePrefix="1" applyFont="1" applyFill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2" xfId="0" quotePrefix="1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quotePrefix="1" applyFont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76" fontId="22" fillId="4" borderId="2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vertical="center" wrapText="1"/>
    </xf>
    <xf numFmtId="0" fontId="6" fillId="0" borderId="6" xfId="0" quotePrefix="1" applyFont="1" applyFill="1" applyBorder="1" applyAlignment="1">
      <alignment vertical="center" wrapText="1"/>
    </xf>
    <xf numFmtId="0" fontId="22" fillId="0" borderId="6" xfId="0" quotePrefix="1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0" fontId="4" fillId="0" borderId="2" xfId="4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9" borderId="2" xfId="0" applyFont="1" applyFill="1" applyBorder="1">
      <alignment vertical="center"/>
    </xf>
    <xf numFmtId="0" fontId="22" fillId="0" borderId="2" xfId="0" quotePrefix="1" applyFont="1" applyBorder="1" applyAlignment="1">
      <alignment vertical="center" wrapText="1"/>
    </xf>
    <xf numFmtId="0" fontId="22" fillId="0" borderId="2" xfId="0" quotePrefix="1" applyFont="1" applyFill="1" applyBorder="1" applyAlignment="1">
      <alignment vertical="center" wrapText="1"/>
    </xf>
    <xf numFmtId="0" fontId="26" fillId="0" borderId="0" xfId="0" applyFont="1" applyAlignment="1">
      <alignment horizontal="right" vertical="center"/>
    </xf>
    <xf numFmtId="0" fontId="7" fillId="0" borderId="6" xfId="0" quotePrefix="1" applyFont="1" applyBorder="1" applyAlignment="1">
      <alignment vertical="center" wrapText="1"/>
    </xf>
    <xf numFmtId="0" fontId="6" fillId="5" borderId="6" xfId="0" quotePrefix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22" fillId="0" borderId="2" xfId="0" applyFont="1" applyFill="1" applyBorder="1">
      <alignment vertical="center"/>
    </xf>
    <xf numFmtId="0" fontId="22" fillId="0" borderId="2" xfId="0" applyFont="1" applyFill="1" applyBorder="1" applyAlignment="1">
      <alignment vertical="center" wrapText="1"/>
    </xf>
    <xf numFmtId="176" fontId="7" fillId="9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176" fontId="22" fillId="9" borderId="2" xfId="0" applyNumberFormat="1" applyFont="1" applyFill="1" applyBorder="1" applyAlignment="1">
      <alignment horizontal="center" vertical="center"/>
    </xf>
    <xf numFmtId="0" fontId="22" fillId="5" borderId="2" xfId="0" quotePrefix="1" applyFont="1" applyFill="1" applyBorder="1" applyAlignment="1">
      <alignment vertical="center" wrapText="1"/>
    </xf>
    <xf numFmtId="0" fontId="22" fillId="0" borderId="2" xfId="0" quotePrefix="1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7" fillId="0" borderId="6" xfId="0" applyFont="1" applyBorder="1">
      <alignment vertical="center"/>
    </xf>
    <xf numFmtId="0" fontId="5" fillId="12" borderId="17" xfId="0" applyFont="1" applyFill="1" applyBorder="1" applyAlignment="1">
      <alignment horizontal="center" vertical="center" wrapText="1"/>
    </xf>
    <xf numFmtId="0" fontId="6" fillId="0" borderId="18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quotePrefix="1" applyFont="1" applyBorder="1">
      <alignment vertical="center"/>
    </xf>
    <xf numFmtId="0" fontId="6" fillId="0" borderId="13" xfId="0" quotePrefix="1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6" fillId="0" borderId="6" xfId="0" quotePrefix="1" applyFont="1" applyBorder="1">
      <alignment vertical="center"/>
    </xf>
    <xf numFmtId="0" fontId="6" fillId="0" borderId="16" xfId="0" quotePrefix="1" applyFont="1" applyBorder="1">
      <alignment vertical="center"/>
    </xf>
    <xf numFmtId="0" fontId="6" fillId="0" borderId="13" xfId="0" quotePrefix="1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5" xfId="0" quotePrefix="1" applyFont="1" applyBorder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0" xfId="3"/>
    <xf numFmtId="0" fontId="12" fillId="8" borderId="0" xfId="2" applyFont="1" applyFill="1" applyAlignment="1">
      <alignment horizontal="right" vertical="center"/>
    </xf>
    <xf numFmtId="0" fontId="10" fillId="5" borderId="0" xfId="3" applyFill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2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0" fontId="6" fillId="0" borderId="0" xfId="0" quotePrefix="1" applyFont="1">
      <alignment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19" sqref="S19:W19"/>
    </sheetView>
  </sheetViews>
  <sheetFormatPr defaultColWidth="10" defaultRowHeight="16.5"/>
  <cols>
    <col min="1" max="18" width="3.125" style="24" customWidth="1"/>
    <col min="19" max="19" width="46.5" style="24" customWidth="1"/>
    <col min="20" max="37" width="3.125" style="24" customWidth="1"/>
    <col min="38" max="16384" width="10" style="10"/>
  </cols>
  <sheetData>
    <row r="1" spans="1:37" ht="13.5" customHeight="1">
      <c r="A1" s="9"/>
      <c r="B1" s="9"/>
      <c r="C1" s="9"/>
      <c r="D1" s="9"/>
      <c r="E1" s="125"/>
      <c r="F1" s="125"/>
      <c r="G1" s="125"/>
      <c r="H1" s="125"/>
      <c r="I1" s="125"/>
      <c r="J1" s="125"/>
      <c r="K1" s="125"/>
      <c r="L1" s="125"/>
      <c r="M1" s="12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13.5" customHeight="1">
      <c r="A2" s="9"/>
      <c r="B2" s="9"/>
      <c r="C2" s="9"/>
      <c r="D2" s="9"/>
      <c r="E2" s="125"/>
      <c r="F2" s="125"/>
      <c r="G2" s="125"/>
      <c r="H2" s="125"/>
      <c r="I2" s="125"/>
      <c r="J2" s="125"/>
      <c r="K2" s="125"/>
      <c r="L2" s="125"/>
      <c r="M2" s="12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13.5" customHeight="1">
      <c r="A3" s="9"/>
      <c r="B3" s="9"/>
      <c r="C3" s="9"/>
      <c r="D3" s="9"/>
      <c r="E3" s="125"/>
      <c r="F3" s="125"/>
      <c r="G3" s="125"/>
      <c r="H3" s="125"/>
      <c r="I3" s="125"/>
      <c r="J3" s="125"/>
      <c r="K3" s="125"/>
      <c r="L3" s="125"/>
      <c r="M3" s="12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5">
      <c r="A4" s="9"/>
      <c r="B4" s="9"/>
      <c r="C4" s="9"/>
      <c r="D4" s="9"/>
      <c r="E4" s="125"/>
      <c r="F4" s="125"/>
      <c r="G4" s="125"/>
      <c r="H4" s="125"/>
      <c r="I4" s="125"/>
      <c r="J4" s="125"/>
      <c r="K4" s="125"/>
      <c r="L4" s="125"/>
      <c r="M4" s="125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33.75">
      <c r="A5" s="9"/>
      <c r="B5" s="9"/>
      <c r="C5" s="9"/>
      <c r="D5" s="9"/>
      <c r="E5" s="125"/>
      <c r="F5" s="125"/>
      <c r="G5" s="125"/>
      <c r="H5" s="125"/>
      <c r="I5" s="125"/>
      <c r="J5" s="125"/>
      <c r="K5" s="125"/>
      <c r="L5" s="125"/>
      <c r="M5" s="125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9"/>
    </row>
    <row r="6" spans="1:37" ht="6.75" customHeight="1">
      <c r="A6" s="9"/>
      <c r="B6" s="9"/>
      <c r="C6" s="9"/>
      <c r="D6" s="9"/>
      <c r="E6" s="125"/>
      <c r="F6" s="125"/>
      <c r="G6" s="125"/>
      <c r="H6" s="125"/>
      <c r="I6" s="125"/>
      <c r="J6" s="125"/>
      <c r="K6" s="125"/>
      <c r="L6" s="125"/>
      <c r="M6" s="125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1"/>
      <c r="AK6" s="9"/>
    </row>
    <row r="7" spans="1:37" s="14" customFormat="1" ht="6.75" customHeight="1">
      <c r="A7" s="12"/>
      <c r="B7" s="12"/>
      <c r="C7" s="12"/>
      <c r="D7" s="12"/>
      <c r="E7" s="125"/>
      <c r="F7" s="125"/>
      <c r="G7" s="125"/>
      <c r="H7" s="125"/>
      <c r="I7" s="125"/>
      <c r="J7" s="125"/>
      <c r="K7" s="125"/>
      <c r="L7" s="125"/>
      <c r="M7" s="125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3"/>
      <c r="AK7" s="12"/>
    </row>
    <row r="8" spans="1:37" ht="33.7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5" t="s">
        <v>13</v>
      </c>
      <c r="AK8" s="9"/>
    </row>
    <row r="9" spans="1:37" ht="14.1" customHeight="1">
      <c r="A9" s="9"/>
      <c r="B9" s="9"/>
      <c r="C9" s="9"/>
      <c r="D9" s="9"/>
      <c r="E9" s="125"/>
      <c r="F9" s="125"/>
      <c r="G9" s="125"/>
      <c r="H9" s="125"/>
      <c r="I9" s="125"/>
      <c r="J9" s="125"/>
      <c r="K9" s="125"/>
      <c r="L9" s="125"/>
      <c r="M9" s="12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4.1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4.1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4.1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34.5" thickBot="1">
      <c r="A13" s="9"/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 t="s">
        <v>174</v>
      </c>
      <c r="AK13" s="18"/>
    </row>
    <row r="14" spans="1:37" ht="27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22" t="s">
        <v>553</v>
      </c>
      <c r="AK14" s="9"/>
    </row>
    <row r="15" spans="1:37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27"/>
      <c r="AK15" s="9"/>
    </row>
    <row r="16" spans="1:37" ht="14.1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4.1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9"/>
      <c r="AH17" s="9"/>
      <c r="AI17" s="9"/>
      <c r="AJ17" s="9"/>
      <c r="AK17" s="9"/>
    </row>
    <row r="18" spans="1:37" ht="14.1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9"/>
      <c r="AH18" s="9"/>
      <c r="AI18" s="9"/>
      <c r="AJ18" s="9"/>
      <c r="AK18" s="9"/>
    </row>
    <row r="19" spans="1:37" ht="14.1" customHeight="1">
      <c r="A19" s="9"/>
      <c r="B19" s="9"/>
      <c r="C19" s="9"/>
      <c r="D19" s="9"/>
      <c r="E19" s="9"/>
      <c r="F19" s="9"/>
      <c r="G19" s="9"/>
      <c r="H19" s="9"/>
      <c r="I19" s="9"/>
      <c r="J19" s="19"/>
      <c r="K19" s="19"/>
      <c r="L19" s="19"/>
      <c r="M19" s="19"/>
      <c r="N19" s="19"/>
      <c r="O19" s="20"/>
      <c r="P19" s="126"/>
      <c r="Q19" s="126"/>
      <c r="R19" s="126"/>
      <c r="S19" s="126"/>
      <c r="T19" s="126"/>
      <c r="U19" s="126"/>
      <c r="V19" s="126"/>
      <c r="W19" s="126"/>
      <c r="X19" s="20"/>
      <c r="Y19" s="20"/>
      <c r="Z19" s="20"/>
      <c r="AA19" s="20"/>
      <c r="AB19" s="19"/>
      <c r="AC19" s="19"/>
      <c r="AD19" s="19"/>
      <c r="AE19" s="19"/>
      <c r="AF19" s="19"/>
      <c r="AG19" s="19"/>
      <c r="AH19" s="19"/>
      <c r="AI19" s="19"/>
      <c r="AJ19" s="9"/>
      <c r="AK19" s="9"/>
    </row>
    <row r="20" spans="1:37" ht="14.1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4.1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4.1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4.1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4.1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4.1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4.1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2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22"/>
      <c r="AK27" s="9"/>
    </row>
    <row r="28" spans="1:37" ht="14.1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7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K29" s="9"/>
    </row>
    <row r="30" spans="1:37" ht="14.1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22"/>
      <c r="AK30" s="9"/>
    </row>
    <row r="31" spans="1:37" ht="17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22"/>
      <c r="AF31" s="22"/>
      <c r="AG31" s="22"/>
      <c r="AH31" s="22"/>
      <c r="AI31" s="22"/>
      <c r="AJ31" s="23" t="s">
        <v>554</v>
      </c>
      <c r="AK31" s="22"/>
    </row>
    <row r="32" spans="1:37" ht="17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22"/>
      <c r="AF32" s="22"/>
      <c r="AG32" s="22"/>
      <c r="AH32" s="22"/>
      <c r="AI32" s="22"/>
      <c r="AJ32" s="23"/>
      <c r="AK32" s="22"/>
    </row>
    <row r="33" spans="1:37" ht="14.1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4.1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4.1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4.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L37"/>
  <sheetViews>
    <sheetView view="pageBreakPreview" zoomScaleNormal="100" zoomScaleSheetLayoutView="10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L37" sqref="L37"/>
    </sheetView>
  </sheetViews>
  <sheetFormatPr defaultRowHeight="16.5" outlineLevelRow="1"/>
  <cols>
    <col min="1" max="1" width="13.5" customWidth="1"/>
    <col min="2" max="2" width="15" style="35" customWidth="1"/>
    <col min="3" max="3" width="16" style="35" customWidth="1"/>
    <col min="4" max="4" width="13.5" style="35" customWidth="1"/>
    <col min="5" max="5" width="10.625" customWidth="1"/>
    <col min="6" max="6" width="11.75" customWidth="1"/>
    <col min="7" max="7" width="11.5" customWidth="1"/>
    <col min="8" max="8" width="11.5" style="35" customWidth="1"/>
    <col min="9" max="9" width="10.5" customWidth="1"/>
    <col min="10" max="11" width="11.125" bestFit="1" customWidth="1"/>
  </cols>
  <sheetData>
    <row r="2" spans="1:11" ht="20.25">
      <c r="A2" s="73" t="s">
        <v>428</v>
      </c>
      <c r="B2" s="36"/>
      <c r="C2" s="36"/>
      <c r="D2" s="36"/>
    </row>
    <row r="3" spans="1:11" s="35" customFormat="1">
      <c r="J3" s="37">
        <f ca="1">TODAY()</f>
        <v>45224</v>
      </c>
      <c r="K3" s="37"/>
    </row>
    <row r="4" spans="1:11" ht="22.5" customHeight="1">
      <c r="A4" s="140" t="s">
        <v>85</v>
      </c>
      <c r="B4" s="140" t="s">
        <v>414</v>
      </c>
      <c r="C4" s="140" t="s">
        <v>415</v>
      </c>
      <c r="D4" s="141" t="s">
        <v>418</v>
      </c>
      <c r="E4" s="141"/>
      <c r="F4" s="138" t="s">
        <v>419</v>
      </c>
      <c r="G4" s="138"/>
      <c r="H4" s="139" t="s">
        <v>416</v>
      </c>
      <c r="I4" s="140" t="s">
        <v>420</v>
      </c>
      <c r="J4" s="140" t="s">
        <v>417</v>
      </c>
    </row>
    <row r="5" spans="1:11" s="35" customFormat="1" ht="22.5" customHeight="1">
      <c r="A5" s="140"/>
      <c r="B5" s="140"/>
      <c r="C5" s="140"/>
      <c r="D5" s="67" t="s">
        <v>39</v>
      </c>
      <c r="E5" s="67" t="s">
        <v>93</v>
      </c>
      <c r="F5" s="67" t="s">
        <v>167</v>
      </c>
      <c r="G5" s="67" t="s">
        <v>168</v>
      </c>
      <c r="H5" s="139"/>
      <c r="I5" s="140"/>
      <c r="J5" s="140"/>
    </row>
    <row r="6" spans="1:11" ht="27.75" customHeight="1" outlineLevel="1">
      <c r="A6" s="127" t="s">
        <v>169</v>
      </c>
      <c r="B6" s="127" t="s">
        <v>400</v>
      </c>
      <c r="C6" s="52" t="s">
        <v>374</v>
      </c>
      <c r="D6" s="64">
        <f>COUNTIF('2. 수행세부내역(진천)'!$D$7:$D$69, "오류")</f>
        <v>46</v>
      </c>
      <c r="E6" s="64">
        <f>COUNTIF('2. 수행세부내역(진천)'!$D$7:$D$69, "개선")</f>
        <v>17</v>
      </c>
      <c r="F6" s="64">
        <f>COUNTIFS('2. 수행세부내역(진천)'!$D$7:$D$69,"=오류",'2. 수행세부내역(진천)'!$K$7:$K$69,"O")</f>
        <v>41</v>
      </c>
      <c r="G6" s="64">
        <f>COUNTIFS('2. 수행세부내역(진천)'!$D$7:$D$69,"=개선",'2. 수행세부내역(진천)'!$K$7:$K$69,"O")</f>
        <v>11</v>
      </c>
      <c r="H6" s="64">
        <f>(D6+E6)-(F6+G6)</f>
        <v>11</v>
      </c>
      <c r="I6" s="68">
        <f t="shared" ref="I6:I12" si="0">(F6+G6)/(D6+E6)</f>
        <v>0.82539682539682535</v>
      </c>
      <c r="J6" s="64"/>
    </row>
    <row r="7" spans="1:11" s="35" customFormat="1" ht="27.75" customHeight="1" outlineLevel="1">
      <c r="A7" s="127"/>
      <c r="B7" s="127"/>
      <c r="C7" s="52" t="s">
        <v>375</v>
      </c>
      <c r="D7" s="64">
        <f>COUNTIF('2. 수행세부내역(진천)'!$D$70:$D$73, "오류")</f>
        <v>0</v>
      </c>
      <c r="E7" s="64">
        <f>COUNTIF('2. 수행세부내역(진천)'!$D$70:$D$73, "개선")</f>
        <v>4</v>
      </c>
      <c r="F7" s="64">
        <f>COUNTIFS('2. 수행세부내역(진천)'!$D$70:$D$73,"=오류",'2. 수행세부내역(진천)'!$K$70:$K$73,"O")</f>
        <v>0</v>
      </c>
      <c r="G7" s="64">
        <f>COUNTIFS('2. 수행세부내역(진천)'!$D$70:$D$73,"=개선",'2. 수행세부내역(진천)'!$K$70:$K$73,"O")</f>
        <v>0</v>
      </c>
      <c r="H7" s="64">
        <f t="shared" ref="H7:H10" si="1">(D7+E7)-(F7+G7)</f>
        <v>4</v>
      </c>
      <c r="I7" s="68">
        <f t="shared" si="0"/>
        <v>0</v>
      </c>
      <c r="J7" s="64" t="s">
        <v>421</v>
      </c>
    </row>
    <row r="8" spans="1:11" s="35" customFormat="1" ht="27.75" customHeight="1" outlineLevel="1">
      <c r="A8" s="127"/>
      <c r="B8" s="127"/>
      <c r="C8" s="52" t="s">
        <v>376</v>
      </c>
      <c r="D8" s="64">
        <f>COUNTIF('2. 수행세부내역(진천)'!$D$74:$D$75, "오류")</f>
        <v>1</v>
      </c>
      <c r="E8" s="64">
        <f>COUNTIF('2. 수행세부내역(진천)'!$D$74:$D$75, "개선")</f>
        <v>1</v>
      </c>
      <c r="F8" s="64">
        <f>COUNTIFS('2. 수행세부내역(진천)'!$D$74:$D$75,"=오류",'2. 수행세부내역(진천)'!$K$74:$K$75,"O")</f>
        <v>1</v>
      </c>
      <c r="G8" s="64">
        <f>COUNTIFS('2. 수행세부내역(진천)'!$D$74:$D$75,"=개선",'2. 수행세부내역(진천)'!$K$74:$K$75,"O")</f>
        <v>1</v>
      </c>
      <c r="H8" s="64">
        <f t="shared" si="1"/>
        <v>0</v>
      </c>
      <c r="I8" s="68">
        <f t="shared" si="0"/>
        <v>1</v>
      </c>
      <c r="J8" s="64"/>
    </row>
    <row r="9" spans="1:11" s="35" customFormat="1" ht="27.75" customHeight="1" outlineLevel="1">
      <c r="A9" s="127"/>
      <c r="B9" s="127" t="s">
        <v>401</v>
      </c>
      <c r="C9" s="52" t="s">
        <v>377</v>
      </c>
      <c r="D9" s="64">
        <f>COUNTIF('2. 수행세부내역(진천)'!$D$76:$D$85, "오류")</f>
        <v>6</v>
      </c>
      <c r="E9" s="64">
        <f>COUNTIF('2. 수행세부내역(진천)'!$D$76:$D$85, "개선")</f>
        <v>2</v>
      </c>
      <c r="F9" s="64">
        <f>COUNTIFS('2. 수행세부내역(진천)'!$D$76:$D$85,"=오류",'2. 수행세부내역(진천)'!$K$76:$K$85,"O")</f>
        <v>5</v>
      </c>
      <c r="G9" s="64">
        <f>COUNTIFS('2. 수행세부내역(진천)'!$D$76:$D$85,"=개선",'2. 수행세부내역(진천)'!$K$76:$K$85,"O")</f>
        <v>2</v>
      </c>
      <c r="H9" s="64">
        <f t="shared" si="1"/>
        <v>1</v>
      </c>
      <c r="I9" s="68">
        <f t="shared" si="0"/>
        <v>0.875</v>
      </c>
      <c r="J9" s="64"/>
    </row>
    <row r="10" spans="1:11" s="35" customFormat="1" ht="27.75" customHeight="1" outlineLevel="1">
      <c r="A10" s="127"/>
      <c r="B10" s="127"/>
      <c r="C10" s="52" t="s">
        <v>378</v>
      </c>
      <c r="D10" s="64">
        <f>COUNTIF('2. 수행세부내역(진천)'!$D$86:$D$100, "오류")</f>
        <v>12</v>
      </c>
      <c r="E10" s="64">
        <f>COUNTIF('2. 수행세부내역(진천)'!$D$86:$D$100, "개선")</f>
        <v>3</v>
      </c>
      <c r="F10" s="64">
        <f>COUNTIFS('2. 수행세부내역(진천)'!$D$86:$D$100,"=오류",'2. 수행세부내역(진천)'!$K$86:$K$100,"O")</f>
        <v>12</v>
      </c>
      <c r="G10" s="64">
        <f>COUNTIFS('2. 수행세부내역(진천)'!$D$86:$D$100,"=개선",'2. 수행세부내역(진천)'!$K$86:$K$100,"O")</f>
        <v>2</v>
      </c>
      <c r="H10" s="64">
        <f t="shared" si="1"/>
        <v>1</v>
      </c>
      <c r="I10" s="68">
        <f t="shared" si="0"/>
        <v>0.93333333333333335</v>
      </c>
      <c r="J10" s="64"/>
    </row>
    <row r="11" spans="1:11" s="35" customFormat="1" ht="29.25" customHeight="1">
      <c r="A11" s="132" t="s">
        <v>423</v>
      </c>
      <c r="B11" s="133"/>
      <c r="C11" s="134"/>
      <c r="D11" s="74">
        <f>SUM(D6:D10)</f>
        <v>65</v>
      </c>
      <c r="E11" s="74">
        <f t="shared" ref="E11:H11" si="2">SUM(E6:E10)</f>
        <v>27</v>
      </c>
      <c r="F11" s="74">
        <f t="shared" si="2"/>
        <v>59</v>
      </c>
      <c r="G11" s="74">
        <f t="shared" si="2"/>
        <v>16</v>
      </c>
      <c r="H11" s="74">
        <f t="shared" si="2"/>
        <v>17</v>
      </c>
      <c r="I11" s="75">
        <f t="shared" si="0"/>
        <v>0.81521739130434778</v>
      </c>
      <c r="J11" s="72"/>
      <c r="K11" s="35">
        <f>'2. 수행세부내역(진천)'!N1</f>
        <v>40</v>
      </c>
    </row>
    <row r="12" spans="1:11" ht="27.75" customHeight="1" outlineLevel="1">
      <c r="A12" s="127" t="s">
        <v>170</v>
      </c>
      <c r="B12" s="127" t="s">
        <v>402</v>
      </c>
      <c r="C12" s="52" t="s">
        <v>379</v>
      </c>
      <c r="D12" s="64">
        <f>COUNTIF('3. 수행세부내역(곡성)'!$D$7:$D$16, "오류")</f>
        <v>5</v>
      </c>
      <c r="E12" s="64">
        <f>COUNTIF('3. 수행세부내역(곡성)'!$D$7:$D$16, "개선")</f>
        <v>4</v>
      </c>
      <c r="F12" s="64">
        <f>COUNTIFS('3. 수행세부내역(곡성)'!$D$7:$D$16,"=오류",'3. 수행세부내역(곡성)'!$K$7:$K$16,"O")</f>
        <v>5</v>
      </c>
      <c r="G12" s="64">
        <f>COUNTIFS('3. 수행세부내역(곡성)'!$D$7:$D$16,"=개선",'3. 수행세부내역(곡성)'!$K$7:$K$16,"O")</f>
        <v>4</v>
      </c>
      <c r="H12" s="64">
        <f>(D12+E12)-(F12+G12)</f>
        <v>0</v>
      </c>
      <c r="I12" s="68">
        <f t="shared" si="0"/>
        <v>1</v>
      </c>
      <c r="J12" s="43"/>
    </row>
    <row r="13" spans="1:11" s="35" customFormat="1" ht="27.75" customHeight="1" outlineLevel="1">
      <c r="A13" s="127"/>
      <c r="B13" s="127"/>
      <c r="C13" s="52" t="s">
        <v>381</v>
      </c>
      <c r="D13" s="64">
        <f>COUNTIF('3. 수행세부내역(곡성)'!$D$17:$D$23, "오류")</f>
        <v>7</v>
      </c>
      <c r="E13" s="64">
        <f>COUNTIF('3. 수행세부내역(곡성)'!$D$17:$D$23, "개선")</f>
        <v>0</v>
      </c>
      <c r="F13" s="64">
        <f>COUNTIFS('3. 수행세부내역(곡성)'!$D$17:$D$23,"=오류",'3. 수행세부내역(곡성)'!$K$17:$K$23,"O")</f>
        <v>6</v>
      </c>
      <c r="G13" s="64">
        <f>COUNTIFS('3. 수행세부내역(곡성)'!$D$17:$D$23,"=개선",'3. 수행세부내역(곡성)'!$K$17:$K$23,"O")</f>
        <v>0</v>
      </c>
      <c r="H13" s="64">
        <f t="shared" ref="H13:H14" si="3">(D13+E13)-(F13+G13)</f>
        <v>1</v>
      </c>
      <c r="I13" s="68">
        <f t="shared" ref="I13:I16" si="4">(F13+G13)/(D13+E13)</f>
        <v>0.8571428571428571</v>
      </c>
      <c r="J13" s="43"/>
    </row>
    <row r="14" spans="1:11" s="35" customFormat="1" ht="27.75" customHeight="1" outlineLevel="1">
      <c r="A14" s="127"/>
      <c r="B14" s="128" t="s">
        <v>404</v>
      </c>
      <c r="C14" s="52" t="s">
        <v>382</v>
      </c>
      <c r="D14" s="64">
        <f>COUNTIF('3. 수행세부내역(곡성)'!$D$24:$D$31, "오류")</f>
        <v>5</v>
      </c>
      <c r="E14" s="64">
        <f>COUNTIF('3. 수행세부내역(곡성)'!$D$24:$D$31, "개선")</f>
        <v>3</v>
      </c>
      <c r="F14" s="64">
        <f>COUNTIFS('3. 수행세부내역(곡성)'!$D$24:$D$31,"=오류",'3. 수행세부내역(곡성)'!$K$24:$K$31,"O")</f>
        <v>3</v>
      </c>
      <c r="G14" s="64">
        <f>COUNTIFS('3. 수행세부내역(곡성)'!$D$24:$D$31,"=개선",'3. 수행세부내역(곡성)'!$K$24:$K$31,"O")</f>
        <v>1</v>
      </c>
      <c r="H14" s="64">
        <f t="shared" si="3"/>
        <v>4</v>
      </c>
      <c r="I14" s="68">
        <f t="shared" si="4"/>
        <v>0.5</v>
      </c>
      <c r="J14" s="43" t="s">
        <v>421</v>
      </c>
    </row>
    <row r="15" spans="1:11" s="35" customFormat="1" ht="27.75" customHeight="1" outlineLevel="1">
      <c r="A15" s="127"/>
      <c r="B15" s="128"/>
      <c r="C15" s="69" t="s">
        <v>383</v>
      </c>
      <c r="D15" s="64">
        <f>COUNTIF('3. 수행세부내역(곡성)'!$D$32:$D$32, "오류")</f>
        <v>1</v>
      </c>
      <c r="E15" s="64">
        <f>COUNTIF('3. 수행세부내역(곡성)'!$D$32:$D$32, "개선")</f>
        <v>0</v>
      </c>
      <c r="F15" s="64">
        <f>COUNTIFS('3. 수행세부내역(곡성)'!$D$32:$D$32,"=오류",'3. 수행세부내역(곡성)'!$K$32:$K$32,"O")</f>
        <v>0</v>
      </c>
      <c r="G15" s="64">
        <f>COUNTIFS('3. 수행세부내역(곡성)'!$D$32:$D$32,"=개선",'3. 수행세부내역(곡성)'!$K$32:$K$32,"O")</f>
        <v>0</v>
      </c>
      <c r="H15" s="64">
        <f t="shared" ref="H15:H16" si="5">(D15+E15)-(F15+G15)</f>
        <v>1</v>
      </c>
      <c r="I15" s="68">
        <f t="shared" si="4"/>
        <v>0</v>
      </c>
      <c r="J15" s="43"/>
    </row>
    <row r="16" spans="1:11" s="35" customFormat="1" ht="27.75" customHeight="1" outlineLevel="1">
      <c r="A16" s="127"/>
      <c r="B16" s="52" t="s">
        <v>405</v>
      </c>
      <c r="C16" s="52" t="s">
        <v>384</v>
      </c>
      <c r="D16" s="64">
        <f>COUNTIF('3. 수행세부내역(곡성)'!$D$33:$D$33, "오류")</f>
        <v>0</v>
      </c>
      <c r="E16" s="64">
        <f>COUNTIF('3. 수행세부내역(곡성)'!$D$33:$D$33, "개선")</f>
        <v>1</v>
      </c>
      <c r="F16" s="64">
        <f>COUNTIFS('3. 수행세부내역(곡성)'!$D$33:$D$33,"=오류",'3. 수행세부내역(곡성)'!$K$33:$K$33,"O")</f>
        <v>0</v>
      </c>
      <c r="G16" s="64">
        <f>COUNTIFS('3. 수행세부내역(곡성)'!$D$33:$D$33,"=개선",'3. 수행세부내역(곡성)'!$K$33:$K$33,"O")</f>
        <v>0</v>
      </c>
      <c r="H16" s="64">
        <f t="shared" si="5"/>
        <v>1</v>
      </c>
      <c r="I16" s="68">
        <f t="shared" si="4"/>
        <v>0</v>
      </c>
      <c r="J16" s="43"/>
    </row>
    <row r="17" spans="1:11" s="35" customFormat="1" ht="29.25" customHeight="1">
      <c r="A17" s="132" t="s">
        <v>422</v>
      </c>
      <c r="B17" s="133"/>
      <c r="C17" s="134"/>
      <c r="D17" s="74">
        <f>SUM(D12:D16)</f>
        <v>18</v>
      </c>
      <c r="E17" s="74">
        <f t="shared" ref="E17" si="6">SUM(E12:E16)</f>
        <v>8</v>
      </c>
      <c r="F17" s="74">
        <f t="shared" ref="F17" si="7">SUM(F12:F16)</f>
        <v>14</v>
      </c>
      <c r="G17" s="74">
        <f t="shared" ref="G17" si="8">SUM(G12:G16)</f>
        <v>5</v>
      </c>
      <c r="H17" s="74">
        <f t="shared" ref="H17" si="9">SUM(H12:H16)</f>
        <v>7</v>
      </c>
      <c r="I17" s="75">
        <f t="shared" ref="I17:I23" si="10">(F17+G17)/(D17+E17)</f>
        <v>0.73076923076923073</v>
      </c>
      <c r="J17" s="72"/>
      <c r="K17" s="35">
        <f>'3. 수행세부내역(곡성)'!N1</f>
        <v>14</v>
      </c>
    </row>
    <row r="18" spans="1:11" ht="27.75" customHeight="1" outlineLevel="1">
      <c r="A18" s="127" t="s">
        <v>91</v>
      </c>
      <c r="B18" s="135" t="s">
        <v>406</v>
      </c>
      <c r="C18" s="52" t="s">
        <v>387</v>
      </c>
      <c r="D18" s="64">
        <f>COUNTIF('4. 수행세부내역(양천구)'!$D$7:$D$14, "오류")</f>
        <v>4</v>
      </c>
      <c r="E18" s="64">
        <f>COUNTIF('4. 수행세부내역(양천구)'!$D$7:$D$14, "개선")</f>
        <v>4</v>
      </c>
      <c r="F18" s="64">
        <f>COUNTIFS('4. 수행세부내역(양천구)'!$D$7:$D$14,"=오류",'4. 수행세부내역(양천구)'!$K$7:$K$14,"O")</f>
        <v>2</v>
      </c>
      <c r="G18" s="64">
        <f>COUNTIFS('4. 수행세부내역(양천구)'!$D$7:$D$14,"=개선",'4. 수행세부내역(양천구)'!$K$7:$K$14,"O")</f>
        <v>2</v>
      </c>
      <c r="H18" s="64">
        <f>(D18+E18)-(F18+G18)</f>
        <v>4</v>
      </c>
      <c r="I18" s="68">
        <f t="shared" si="10"/>
        <v>0.5</v>
      </c>
      <c r="J18" s="43"/>
    </row>
    <row r="19" spans="1:11" s="35" customFormat="1" ht="27.75" customHeight="1" outlineLevel="1">
      <c r="A19" s="127"/>
      <c r="B19" s="136"/>
      <c r="C19" s="76" t="s">
        <v>551</v>
      </c>
      <c r="D19" s="80">
        <f>COUNTIF('4. 수행세부내역(양천구)'!$D$15:$D$16, "오류")</f>
        <v>0</v>
      </c>
      <c r="E19" s="80">
        <f>COUNTIF('4. 수행세부내역(양천구)'!$D$15:$D$16, "개선")</f>
        <v>2</v>
      </c>
      <c r="F19" s="80">
        <f>COUNTIFS('4. 수행세부내역(양천구)'!$D$15:$D$16,"=오류",'4. 수행세부내역(양천구)'!$K$15:$K$16,"O")</f>
        <v>0</v>
      </c>
      <c r="G19" s="80">
        <f>COUNTIFS('4. 수행세부내역(양천구)'!$D$15:$D$16,"=개선",'4. 수행세부내역(양천구)'!$K$15:$K$16,"O")</f>
        <v>1</v>
      </c>
      <c r="H19" s="80">
        <f>(D19+E19)-(F19+G19)</f>
        <v>1</v>
      </c>
      <c r="I19" s="68">
        <f t="shared" si="10"/>
        <v>0.5</v>
      </c>
      <c r="J19" s="77"/>
    </row>
    <row r="20" spans="1:11" s="35" customFormat="1" ht="27.75" customHeight="1" outlineLevel="1">
      <c r="A20" s="127"/>
      <c r="B20" s="137"/>
      <c r="C20" s="76" t="s">
        <v>552</v>
      </c>
      <c r="D20" s="80">
        <f>COUNTIF('4. 수행세부내역(양천구)'!$D$17:$D$17, "오류")</f>
        <v>0</v>
      </c>
      <c r="E20" s="80">
        <f>COUNTIF('4. 수행세부내역(양천구)'!$D$17:$D$17, "개선")</f>
        <v>1</v>
      </c>
      <c r="F20" s="80">
        <f>COUNTIFS('4. 수행세부내역(양천구)'!$D$17:$D$17,"=오류",'4. 수행세부내역(양천구)'!$K$17:$K$17,"O")</f>
        <v>0</v>
      </c>
      <c r="G20" s="80">
        <f>COUNTIFS('4. 수행세부내역(양천구)'!$D$17:$D$17,"=개선",'4. 수행세부내역(양천구)'!$K$17:$K$17,"O")</f>
        <v>1</v>
      </c>
      <c r="H20" s="80">
        <f>(D20+E20)-(F20+G20)</f>
        <v>0</v>
      </c>
      <c r="I20" s="68">
        <f t="shared" si="10"/>
        <v>1</v>
      </c>
      <c r="J20" s="77"/>
    </row>
    <row r="21" spans="1:11" s="35" customFormat="1" ht="27.75" customHeight="1" outlineLevel="1">
      <c r="A21" s="127"/>
      <c r="B21" s="52" t="s">
        <v>407</v>
      </c>
      <c r="C21" s="52" t="s">
        <v>388</v>
      </c>
      <c r="D21" s="64">
        <f>COUNTIF('4. 수행세부내역(양천구)'!$D$18:$D$19, "오류")</f>
        <v>2</v>
      </c>
      <c r="E21" s="64">
        <f>COUNTIF('4. 수행세부내역(양천구)'!$D$18:$D$19, "개선")</f>
        <v>0</v>
      </c>
      <c r="F21" s="64">
        <f>COUNTIFS('4. 수행세부내역(양천구)'!$D$18:$D$19,"=오류",'4. 수행세부내역(양천구)'!$K$18:$K$19,"O")</f>
        <v>1</v>
      </c>
      <c r="G21" s="64">
        <f>COUNTIFS('4. 수행세부내역(양천구)'!$D$18:$D$19,"=개선",'4. 수행세부내역(양천구)'!$K$18:$K$19,"O")</f>
        <v>0</v>
      </c>
      <c r="H21" s="64">
        <f>(D21+E21)-(F21+G21)</f>
        <v>1</v>
      </c>
      <c r="I21" s="68">
        <f t="shared" si="10"/>
        <v>0.5</v>
      </c>
      <c r="J21" s="43"/>
    </row>
    <row r="22" spans="1:11" s="35" customFormat="1" ht="29.25" customHeight="1">
      <c r="A22" s="132" t="s">
        <v>424</v>
      </c>
      <c r="B22" s="133"/>
      <c r="C22" s="134"/>
      <c r="D22" s="74">
        <f>SUM(D18:D21)</f>
        <v>6</v>
      </c>
      <c r="E22" s="74">
        <f t="shared" ref="E22:H22" si="11">SUM(E18:E21)</f>
        <v>7</v>
      </c>
      <c r="F22" s="74">
        <f t="shared" si="11"/>
        <v>3</v>
      </c>
      <c r="G22" s="74">
        <f t="shared" si="11"/>
        <v>4</v>
      </c>
      <c r="H22" s="74">
        <f t="shared" si="11"/>
        <v>6</v>
      </c>
      <c r="I22" s="75">
        <f t="shared" si="10"/>
        <v>0.53846153846153844</v>
      </c>
      <c r="J22" s="72"/>
      <c r="K22" s="35">
        <f>'4. 수행세부내역(양천구)'!N1</f>
        <v>17</v>
      </c>
    </row>
    <row r="23" spans="1:11" ht="27.75" customHeight="1" outlineLevel="1">
      <c r="A23" s="127" t="s">
        <v>171</v>
      </c>
      <c r="B23" s="128" t="s">
        <v>411</v>
      </c>
      <c r="C23" s="69" t="s">
        <v>389</v>
      </c>
      <c r="D23" s="64">
        <f>COUNTIF('5. 수행세부내역(완주)'!$D$7:$D$15, "오류")</f>
        <v>4</v>
      </c>
      <c r="E23" s="64">
        <f>COUNTIF('5. 수행세부내역(완주)'!$D$7:$D$15, "개선")</f>
        <v>5</v>
      </c>
      <c r="F23" s="64">
        <f>COUNTIFS('5. 수행세부내역(완주)'!$D$7:$D$15,"=오류",'5. 수행세부내역(완주)'!$K$7:$K$15,"O")</f>
        <v>4</v>
      </c>
      <c r="G23" s="64">
        <f>COUNTIFS('5. 수행세부내역(완주)'!$D$7:$D$15,"=개선",'5. 수행세부내역(완주)'!$K$7:$K$15,"O")</f>
        <v>4</v>
      </c>
      <c r="H23" s="64">
        <f>(D23+E23)-(F23+G23)</f>
        <v>1</v>
      </c>
      <c r="I23" s="68">
        <f t="shared" si="10"/>
        <v>0.88888888888888884</v>
      </c>
      <c r="J23" s="43"/>
    </row>
    <row r="24" spans="1:11" s="35" customFormat="1" ht="27.75" customHeight="1" outlineLevel="1">
      <c r="A24" s="127"/>
      <c r="B24" s="128"/>
      <c r="C24" s="52" t="s">
        <v>390</v>
      </c>
      <c r="D24" s="64">
        <f>COUNTIF('5. 수행세부내역(완주)'!$D$16:$D$23, "오류")</f>
        <v>8</v>
      </c>
      <c r="E24" s="64">
        <f>COUNTIF('5. 수행세부내역(완주)'!$D$16:$D$23, "개선")</f>
        <v>0</v>
      </c>
      <c r="F24" s="64">
        <f>COUNTIFS('5. 수행세부내역(완주)'!$D$16:$D$23,"=오류",'5. 수행세부내역(완주)'!$K$16:$K$23,"O")</f>
        <v>8</v>
      </c>
      <c r="G24" s="64">
        <f>COUNTIFS('5. 수행세부내역(완주)'!$D$16:$D$23,"=개선",'5. 수행세부내역(완주)'!$K$16:$K$23,"O")</f>
        <v>0</v>
      </c>
      <c r="H24" s="64">
        <f t="shared" ref="H24:H28" si="12">(D24+E24)-(F24+G24)</f>
        <v>0</v>
      </c>
      <c r="I24" s="68">
        <f t="shared" ref="I24:I28" si="13">(F24+G24)/(D24+E24)</f>
        <v>1</v>
      </c>
      <c r="J24" s="43"/>
    </row>
    <row r="25" spans="1:11" s="35" customFormat="1" ht="27.75" customHeight="1" outlineLevel="1">
      <c r="A25" s="127"/>
      <c r="B25" s="128"/>
      <c r="C25" s="52" t="s">
        <v>391</v>
      </c>
      <c r="D25" s="64">
        <f>COUNTIF('5. 수행세부내역(완주)'!$D$24:$D$34, "오류")</f>
        <v>7</v>
      </c>
      <c r="E25" s="64">
        <f>COUNTIF('5. 수행세부내역(완주)'!$D$24:$D$34, "개선")</f>
        <v>4</v>
      </c>
      <c r="F25" s="64">
        <f>COUNTIFS('5. 수행세부내역(완주)'!$D$24:$D$34,"=오류",'5. 수행세부내역(완주)'!$K$24:$K$34,"O")</f>
        <v>6</v>
      </c>
      <c r="G25" s="64">
        <f>COUNTIFS('5. 수행세부내역(완주)'!$D$24:$D$34,"=개선",'5. 수행세부내역(완주)'!$K$24:$K$34,"O")</f>
        <v>3</v>
      </c>
      <c r="H25" s="64">
        <f t="shared" si="12"/>
        <v>2</v>
      </c>
      <c r="I25" s="68">
        <f t="shared" si="13"/>
        <v>0.81818181818181823</v>
      </c>
      <c r="J25" s="43"/>
    </row>
    <row r="26" spans="1:11" s="35" customFormat="1" ht="27.75" customHeight="1" outlineLevel="1">
      <c r="A26" s="127"/>
      <c r="B26" s="128"/>
      <c r="C26" s="52" t="s">
        <v>392</v>
      </c>
      <c r="D26" s="64">
        <f>COUNTIF('5. 수행세부내역(완주)'!$D$35:$D$37, "오류")</f>
        <v>2</v>
      </c>
      <c r="E26" s="64">
        <f>COUNTIF('5. 수행세부내역(완주)'!$D$35:$D$37, "개선")</f>
        <v>1</v>
      </c>
      <c r="F26" s="64">
        <f>COUNTIFS('5. 수행세부내역(완주)'!$D$35:$D$37,"=오류",'5. 수행세부내역(완주)'!$K$35:$K$37,"O")</f>
        <v>2</v>
      </c>
      <c r="G26" s="64">
        <f>COUNTIFS('5. 수행세부내역(완주)'!$D$35:$D$37,"=개선",'5. 수행세부내역(완주)'!$K$35:$K$37,"O")</f>
        <v>1</v>
      </c>
      <c r="H26" s="64">
        <f t="shared" si="12"/>
        <v>0</v>
      </c>
      <c r="I26" s="68">
        <f t="shared" si="13"/>
        <v>1</v>
      </c>
      <c r="J26" s="43"/>
    </row>
    <row r="27" spans="1:11" s="35" customFormat="1" ht="27.75" customHeight="1" outlineLevel="1">
      <c r="A27" s="127"/>
      <c r="B27" s="128"/>
      <c r="C27" s="52" t="s">
        <v>393</v>
      </c>
      <c r="D27" s="64">
        <f>COUNTIF('5. 수행세부내역(완주)'!$D$38:$D$40, "오류")</f>
        <v>0</v>
      </c>
      <c r="E27" s="64">
        <f>COUNTIF('5. 수행세부내역(완주)'!$D$38:$D$40, "개선")</f>
        <v>3</v>
      </c>
      <c r="F27" s="64">
        <f>COUNTIFS('5. 수행세부내역(완주)'!$D$38:$D$40,"=오류",'5. 수행세부내역(완주)'!$K$38:$K$40,"O")</f>
        <v>0</v>
      </c>
      <c r="G27" s="64">
        <f>COUNTIFS('5. 수행세부내역(완주)'!$D$38:$D$40,"=개선",'5. 수행세부내역(완주)'!$K$38:$K$40,"O")</f>
        <v>2</v>
      </c>
      <c r="H27" s="64">
        <f t="shared" ref="H27" si="14">(D27+E27)-(F27+G27)</f>
        <v>1</v>
      </c>
      <c r="I27" s="68">
        <f t="shared" ref="I27" si="15">(F27+G27)/(D27+E27)</f>
        <v>0.66666666666666663</v>
      </c>
      <c r="J27" s="43"/>
    </row>
    <row r="28" spans="1:11" s="35" customFormat="1" ht="27.75" customHeight="1" outlineLevel="1">
      <c r="A28" s="127"/>
      <c r="B28" s="69" t="s">
        <v>410</v>
      </c>
      <c r="C28" s="52" t="s">
        <v>394</v>
      </c>
      <c r="D28" s="64">
        <f>COUNTIF('5. 수행세부내역(완주)'!$D$41:$D$43, "오류")</f>
        <v>3</v>
      </c>
      <c r="E28" s="64">
        <f>COUNTIF('5. 수행세부내역(완주)'!$D$41:$D$43, "개선")</f>
        <v>0</v>
      </c>
      <c r="F28" s="64">
        <f>COUNTIFS('5. 수행세부내역(완주)'!$D$41:$D$43,"=오류",'5. 수행세부내역(완주)'!$K$41:$K$43,"O")</f>
        <v>3</v>
      </c>
      <c r="G28" s="64">
        <f>COUNTIFS('5. 수행세부내역(완주)'!$D$41:$D$43,"=개선",'5. 수행세부내역(완주)'!$K$41:$K$43,"O")</f>
        <v>0</v>
      </c>
      <c r="H28" s="64">
        <f t="shared" si="12"/>
        <v>0</v>
      </c>
      <c r="I28" s="68">
        <f t="shared" si="13"/>
        <v>1</v>
      </c>
      <c r="J28" s="43"/>
    </row>
    <row r="29" spans="1:11" s="35" customFormat="1" ht="29.25" customHeight="1">
      <c r="A29" s="132" t="s">
        <v>425</v>
      </c>
      <c r="B29" s="133"/>
      <c r="C29" s="134"/>
      <c r="D29" s="74">
        <f>SUM(D23:D28)</f>
        <v>24</v>
      </c>
      <c r="E29" s="74">
        <f t="shared" ref="E29:H29" si="16">SUM(E23:E28)</f>
        <v>13</v>
      </c>
      <c r="F29" s="74">
        <f t="shared" si="16"/>
        <v>23</v>
      </c>
      <c r="G29" s="74">
        <f t="shared" si="16"/>
        <v>10</v>
      </c>
      <c r="H29" s="74">
        <f t="shared" si="16"/>
        <v>4</v>
      </c>
      <c r="I29" s="75">
        <f>(F29+G29)/(D29+E29)</f>
        <v>0.89189189189189189</v>
      </c>
      <c r="J29" s="72"/>
      <c r="K29" s="35">
        <f>'5. 수행세부내역(완주)'!N1</f>
        <v>4</v>
      </c>
    </row>
    <row r="30" spans="1:11" ht="27.75" customHeight="1" outlineLevel="1">
      <c r="A30" s="127" t="s">
        <v>172</v>
      </c>
      <c r="B30" s="52" t="s">
        <v>395</v>
      </c>
      <c r="C30" s="52" t="s">
        <v>395</v>
      </c>
      <c r="D30" s="64">
        <f>COUNTIF('6. 수행세부내역(기장,남해)'!$D$7:$D$9, "오류")</f>
        <v>1</v>
      </c>
      <c r="E30" s="64">
        <f>COUNTIF('6. 수행세부내역(기장,남해)'!$D$7:$D$9, "개선")</f>
        <v>2</v>
      </c>
      <c r="F30" s="64">
        <f>COUNTIFS('6. 수행세부내역(기장,남해)'!$D$7:$D$9,"=오류",'6. 수행세부내역(기장,남해)'!$K$7:$K$9,"O")</f>
        <v>1</v>
      </c>
      <c r="G30" s="64">
        <f>COUNTIFS('6. 수행세부내역(기장,남해)'!$D$7:$D$9,"=개선",'6. 수행세부내역(기장,남해)'!$K$7:$K$9,"O")</f>
        <v>0</v>
      </c>
      <c r="H30" s="64">
        <f>(D30+E30)-(F30+G30)</f>
        <v>2</v>
      </c>
      <c r="I30" s="68">
        <f>(F30+G30)/(D30+E30)</f>
        <v>0.33333333333333331</v>
      </c>
      <c r="J30" s="43"/>
    </row>
    <row r="31" spans="1:11" s="35" customFormat="1" ht="27.75" customHeight="1" outlineLevel="1">
      <c r="A31" s="127"/>
      <c r="B31" s="52" t="s">
        <v>396</v>
      </c>
      <c r="C31" s="52" t="s">
        <v>396</v>
      </c>
      <c r="D31" s="64">
        <f>COUNTIF('6. 수행세부내역(기장,남해)'!$D$10:$D$12, "오류")</f>
        <v>3</v>
      </c>
      <c r="E31" s="64">
        <f>COUNTIF('6. 수행세부내역(기장,남해)'!$D$10:$D$12, "개선")</f>
        <v>0</v>
      </c>
      <c r="F31" s="64">
        <f>COUNTIFS('6. 수행세부내역(기장,남해)'!$D$10:$D$12,"=오류",'6. 수행세부내역(기장,남해)'!$I$10:$I$12,"O")</f>
        <v>0</v>
      </c>
      <c r="G31" s="64">
        <f>COUNTIFS('6. 수행세부내역(기장,남해)'!$D$10:$D$12,"=개선",'6. 수행세부내역(기장,남해)'!$I$10:$I$12,"O")</f>
        <v>0</v>
      </c>
      <c r="H31" s="64">
        <f t="shared" ref="H31:H34" si="17">(D31+E31)-(F31+G31)</f>
        <v>3</v>
      </c>
      <c r="I31" s="68">
        <f t="shared" ref="I31:I34" si="18">(F31+G31)/(D31+E31)</f>
        <v>0</v>
      </c>
      <c r="J31" s="43"/>
    </row>
    <row r="32" spans="1:11" s="35" customFormat="1" ht="27.75" customHeight="1" outlineLevel="1">
      <c r="A32" s="127"/>
      <c r="B32" s="128" t="s">
        <v>412</v>
      </c>
      <c r="C32" s="52" t="s">
        <v>397</v>
      </c>
      <c r="D32" s="64">
        <f>COUNTIF('6. 수행세부내역(기장,남해)'!$D$13:$D$14, "오류")</f>
        <v>2</v>
      </c>
      <c r="E32" s="64">
        <f>COUNTIF('6. 수행세부내역(기장,남해)'!$D$13:$D$14, "개선")</f>
        <v>0</v>
      </c>
      <c r="F32" s="64">
        <f>COUNTIFS('6. 수행세부내역(기장,남해)'!$D$13:$D$14,"=오류",'6. 수행세부내역(기장,남해)'!$K$13:$K$14,"O")</f>
        <v>2</v>
      </c>
      <c r="G32" s="64">
        <f>COUNTIFS('6. 수행세부내역(기장,남해)'!$D$13:$D$14,"=개선",'6. 수행세부내역(기장,남해)'!$K$13:$K$14,"O")</f>
        <v>0</v>
      </c>
      <c r="H32" s="64">
        <f t="shared" si="17"/>
        <v>0</v>
      </c>
      <c r="I32" s="68">
        <f t="shared" si="18"/>
        <v>1</v>
      </c>
      <c r="J32" s="43"/>
    </row>
    <row r="33" spans="1:12" s="35" customFormat="1" ht="27.75" customHeight="1" outlineLevel="1">
      <c r="A33" s="127"/>
      <c r="B33" s="127"/>
      <c r="C33" s="52" t="s">
        <v>398</v>
      </c>
      <c r="D33" s="64">
        <f>COUNTIF('6. 수행세부내역(기장,남해)'!$D$15:$D$16, "오류")</f>
        <v>2</v>
      </c>
      <c r="E33" s="64">
        <f>COUNTIF('6. 수행세부내역(기장,남해)'!$D$15:$D$16, "개선")</f>
        <v>0</v>
      </c>
      <c r="F33" s="64">
        <f>COUNTIFS('6. 수행세부내역(기장,남해)'!$D$15:$D$16,"=오류",'6. 수행세부내역(기장,남해)'!$K$15:$K$16,"O")</f>
        <v>2</v>
      </c>
      <c r="G33" s="64">
        <f>COUNTIFS('6. 수행세부내역(기장,남해)'!$D$15:$D$16,"=개선",'6. 수행세부내역(기장,남해)'!$K$15:$K$16,"O")</f>
        <v>0</v>
      </c>
      <c r="H33" s="64">
        <f t="shared" ref="H33" si="19">(D33+E33)-(F33+G33)</f>
        <v>0</v>
      </c>
      <c r="I33" s="68">
        <f t="shared" si="18"/>
        <v>1</v>
      </c>
      <c r="J33" s="43"/>
    </row>
    <row r="34" spans="1:12" s="35" customFormat="1" ht="27.75" customHeight="1" outlineLevel="1">
      <c r="A34" s="127"/>
      <c r="B34" s="52" t="s">
        <v>413</v>
      </c>
      <c r="C34" s="52" t="s">
        <v>399</v>
      </c>
      <c r="D34" s="64">
        <f>COUNTIF('6. 수행세부내역(기장,남해)'!$D$17:$D$17, "오류")</f>
        <v>1</v>
      </c>
      <c r="E34" s="64">
        <f>COUNTIF('6. 수행세부내역(기장,남해)'!$D$17:$D$17, "개선")</f>
        <v>0</v>
      </c>
      <c r="F34" s="64">
        <f>COUNTIFS('6. 수행세부내역(기장,남해)'!$D$17:$D$17,"=오류",'6. 수행세부내역(기장,남해)'!$I$17:$I$17,"O")</f>
        <v>0</v>
      </c>
      <c r="G34" s="64">
        <f>COUNTIFS('6. 수행세부내역(기장,남해)'!$D$17:$D$17,"=개선",'6. 수행세부내역(기장,남해)'!$I$17:$I$17,"O")</f>
        <v>0</v>
      </c>
      <c r="H34" s="64">
        <f t="shared" si="17"/>
        <v>1</v>
      </c>
      <c r="I34" s="68">
        <f t="shared" si="18"/>
        <v>0</v>
      </c>
      <c r="J34" s="43"/>
    </row>
    <row r="35" spans="1:12" s="35" customFormat="1" ht="29.25" customHeight="1">
      <c r="A35" s="132" t="s">
        <v>426</v>
      </c>
      <c r="B35" s="133"/>
      <c r="C35" s="134"/>
      <c r="D35" s="74">
        <f>SUM(D30:D34)</f>
        <v>9</v>
      </c>
      <c r="E35" s="74">
        <f t="shared" ref="E35:H35" si="20">SUM(E30:E34)</f>
        <v>2</v>
      </c>
      <c r="F35" s="74">
        <f t="shared" si="20"/>
        <v>5</v>
      </c>
      <c r="G35" s="74">
        <f t="shared" si="20"/>
        <v>0</v>
      </c>
      <c r="H35" s="74">
        <f t="shared" si="20"/>
        <v>6</v>
      </c>
      <c r="I35" s="75">
        <f>(F35+G35)/(D35+E35)</f>
        <v>0.45454545454545453</v>
      </c>
      <c r="J35" s="72"/>
      <c r="K35" s="35">
        <f>'6. 수행세부내역(기장,남해)'!N1</f>
        <v>10</v>
      </c>
    </row>
    <row r="36" spans="1:12" ht="42" customHeight="1">
      <c r="A36" s="129" t="s">
        <v>427</v>
      </c>
      <c r="B36" s="130"/>
      <c r="C36" s="131"/>
      <c r="D36" s="70">
        <f>SUM(D11+D17+D22+D29+D35)</f>
        <v>122</v>
      </c>
      <c r="E36" s="70">
        <f t="shared" ref="E36:H36" si="21">SUM(E11+E17+E22+E29+E35)</f>
        <v>57</v>
      </c>
      <c r="F36" s="70">
        <f t="shared" si="21"/>
        <v>104</v>
      </c>
      <c r="G36" s="70">
        <f t="shared" si="21"/>
        <v>35</v>
      </c>
      <c r="H36" s="70">
        <f t="shared" si="21"/>
        <v>40</v>
      </c>
      <c r="I36" s="71">
        <f>(F36+G36)/(D36+E36)</f>
        <v>0.77653631284916202</v>
      </c>
      <c r="J36" s="70"/>
      <c r="K36">
        <f>SUM(K11,K17,K22,K29,K35)</f>
        <v>85</v>
      </c>
      <c r="L36">
        <f>K36/3</f>
        <v>28.333333333333332</v>
      </c>
    </row>
    <row r="37" spans="1:12">
      <c r="L37" s="123" t="s">
        <v>603</v>
      </c>
    </row>
  </sheetData>
  <mergeCells count="26">
    <mergeCell ref="F4:G4"/>
    <mergeCell ref="H4:H5"/>
    <mergeCell ref="I4:I5"/>
    <mergeCell ref="J4:J5"/>
    <mergeCell ref="A11:C11"/>
    <mergeCell ref="A4:A5"/>
    <mergeCell ref="B4:B5"/>
    <mergeCell ref="C4:C5"/>
    <mergeCell ref="D4:E4"/>
    <mergeCell ref="A6:A10"/>
    <mergeCell ref="B6:B8"/>
    <mergeCell ref="B9:B10"/>
    <mergeCell ref="B12:B13"/>
    <mergeCell ref="B14:B15"/>
    <mergeCell ref="A36:C36"/>
    <mergeCell ref="A17:C17"/>
    <mergeCell ref="A30:A34"/>
    <mergeCell ref="B32:B33"/>
    <mergeCell ref="A22:C22"/>
    <mergeCell ref="A29:C29"/>
    <mergeCell ref="A35:C35"/>
    <mergeCell ref="A12:A16"/>
    <mergeCell ref="B23:B27"/>
    <mergeCell ref="A18:A21"/>
    <mergeCell ref="A23:A28"/>
    <mergeCell ref="B18:B20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1"/>
  <sheetViews>
    <sheetView topLeftCell="B1" zoomScale="160" zoomScaleNormal="160" workbookViewId="0">
      <pane xSplit="2" ySplit="6" topLeftCell="D58" activePane="bottomRight" state="frozen"/>
      <selection activeCell="B1" sqref="B1"/>
      <selection pane="topRight" activeCell="D1" sqref="D1"/>
      <selection pane="bottomLeft" activeCell="B7" sqref="B7"/>
      <selection pane="bottomRight" activeCell="C7" sqref="C7:C69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1.625" style="30" customWidth="1"/>
    <col min="6" max="6" width="41.75" style="30" customWidth="1"/>
    <col min="7" max="10" width="13.625" style="45" hidden="1" customWidth="1"/>
    <col min="11" max="11" width="43.25" style="45" hidden="1" customWidth="1"/>
    <col min="12" max="12" width="26.75" style="30" bestFit="1" customWidth="1"/>
    <col min="13" max="14" width="9" style="30"/>
    <col min="15" max="15" width="48.625" style="30" customWidth="1"/>
    <col min="16" max="16" width="9" style="30"/>
    <col min="17" max="17" width="30.625" style="30" bestFit="1" customWidth="1"/>
    <col min="18" max="16384" width="9" style="30"/>
  </cols>
  <sheetData>
    <row r="1" spans="1:17">
      <c r="A1" s="8" t="s">
        <v>40</v>
      </c>
      <c r="B1" s="145" t="s">
        <v>166</v>
      </c>
      <c r="C1" s="145"/>
      <c r="D1" s="145"/>
      <c r="E1" s="44"/>
      <c r="F1" s="44"/>
      <c r="G1" s="52" t="s">
        <v>280</v>
      </c>
      <c r="H1" s="52" t="s">
        <v>281</v>
      </c>
      <c r="I1" s="52" t="s">
        <v>282</v>
      </c>
      <c r="J1" s="52" t="s">
        <v>283</v>
      </c>
      <c r="N1" s="30">
        <f>N101</f>
        <v>40</v>
      </c>
    </row>
    <row r="2" spans="1:17">
      <c r="A2" s="8" t="s">
        <v>41</v>
      </c>
      <c r="B2" s="145" t="s">
        <v>42</v>
      </c>
      <c r="C2" s="145"/>
      <c r="D2" s="145"/>
      <c r="E2" s="44"/>
      <c r="F2" s="44"/>
      <c r="G2" s="51" t="s">
        <v>278</v>
      </c>
      <c r="H2" s="51">
        <f>COUNTIF($D$7:$D$100, "오류")</f>
        <v>65</v>
      </c>
      <c r="I2" s="51">
        <f>COUNTIFS($D$7:$D$100, "=오류", $K$7:$K$100, "O")</f>
        <v>59</v>
      </c>
      <c r="J2" s="51">
        <f>H2-I2</f>
        <v>6</v>
      </c>
    </row>
    <row r="3" spans="1:17">
      <c r="A3" s="8" t="s">
        <v>9</v>
      </c>
      <c r="B3" s="145" t="s">
        <v>43</v>
      </c>
      <c r="C3" s="145"/>
      <c r="D3" s="145"/>
      <c r="E3" s="44"/>
      <c r="F3" s="44"/>
      <c r="G3" s="51" t="s">
        <v>279</v>
      </c>
      <c r="H3" s="51">
        <f>COUNTIF($D$7:$D$100, "개선")</f>
        <v>27</v>
      </c>
      <c r="I3" s="51">
        <f>COUNTIFS($D$7:$D$100, "=개선", $K$7:$K$100, "O")</f>
        <v>16</v>
      </c>
      <c r="J3" s="51">
        <f>H3-I3</f>
        <v>11</v>
      </c>
    </row>
    <row r="4" spans="1:17">
      <c r="G4" s="51" t="s">
        <v>290</v>
      </c>
      <c r="H4" s="51">
        <f>SUM(H2:H3)</f>
        <v>92</v>
      </c>
      <c r="I4" s="51">
        <f>SUM(I2:I3)</f>
        <v>75</v>
      </c>
      <c r="J4" s="51">
        <f>SUM(J2:J3)</f>
        <v>17</v>
      </c>
    </row>
    <row r="5" spans="1:17" ht="14.25" thickBot="1">
      <c r="G5" s="55"/>
      <c r="H5" s="55"/>
      <c r="I5" s="55"/>
      <c r="J5" s="55"/>
      <c r="K5" s="84" t="s">
        <v>438</v>
      </c>
    </row>
    <row r="6" spans="1:17" s="2" customFormat="1" ht="27">
      <c r="A6" s="53" t="s">
        <v>44</v>
      </c>
      <c r="B6" s="53" t="s">
        <v>45</v>
      </c>
      <c r="C6" s="53" t="s">
        <v>46</v>
      </c>
      <c r="D6" s="54" t="s">
        <v>47</v>
      </c>
      <c r="E6" s="63" t="s">
        <v>299</v>
      </c>
      <c r="F6" s="53" t="s">
        <v>48</v>
      </c>
      <c r="G6" s="53" t="s">
        <v>2</v>
      </c>
      <c r="H6" s="53" t="s">
        <v>237</v>
      </c>
      <c r="I6" s="53" t="s">
        <v>238</v>
      </c>
      <c r="J6" s="54" t="s">
        <v>288</v>
      </c>
      <c r="K6" s="54" t="s">
        <v>289</v>
      </c>
      <c r="L6" s="98" t="s">
        <v>405</v>
      </c>
      <c r="M6" s="100" t="s">
        <v>557</v>
      </c>
      <c r="N6" s="101" t="s">
        <v>596</v>
      </c>
      <c r="O6" s="101" t="s">
        <v>558</v>
      </c>
      <c r="P6" s="109" t="s">
        <v>561</v>
      </c>
      <c r="Q6" s="102" t="s">
        <v>559</v>
      </c>
    </row>
    <row r="7" spans="1:17" s="2" customFormat="1" ht="54" hidden="1" customHeight="1">
      <c r="A7" s="146" t="s">
        <v>49</v>
      </c>
      <c r="B7" s="142" t="s">
        <v>50</v>
      </c>
      <c r="C7" s="146" t="s">
        <v>3</v>
      </c>
      <c r="D7" s="3" t="s">
        <v>51</v>
      </c>
      <c r="E7" s="58" t="s">
        <v>52</v>
      </c>
      <c r="F7" s="82" t="s">
        <v>53</v>
      </c>
      <c r="G7" s="28">
        <v>45145</v>
      </c>
      <c r="H7" s="28">
        <v>45145</v>
      </c>
      <c r="I7" s="39" t="s">
        <v>284</v>
      </c>
      <c r="J7" s="39" t="s">
        <v>284</v>
      </c>
      <c r="K7" s="39" t="s">
        <v>177</v>
      </c>
      <c r="L7" s="99"/>
      <c r="M7" s="103"/>
      <c r="N7" s="25"/>
      <c r="O7" s="25"/>
      <c r="P7" s="99"/>
      <c r="Q7" s="104"/>
    </row>
    <row r="8" spans="1:17" s="2" customFormat="1" ht="27" hidden="1">
      <c r="A8" s="146"/>
      <c r="B8" s="143"/>
      <c r="C8" s="146"/>
      <c r="D8" s="3" t="s">
        <v>51</v>
      </c>
      <c r="E8" s="59" t="s">
        <v>54</v>
      </c>
      <c r="F8" s="83" t="s">
        <v>14</v>
      </c>
      <c r="G8" s="28">
        <v>45145</v>
      </c>
      <c r="H8" s="28">
        <v>45145</v>
      </c>
      <c r="I8" s="39" t="s">
        <v>285</v>
      </c>
      <c r="J8" s="39" t="s">
        <v>286</v>
      </c>
      <c r="K8" s="39" t="s">
        <v>177</v>
      </c>
      <c r="L8" s="99"/>
      <c r="M8" s="103"/>
      <c r="N8" s="25"/>
      <c r="O8" s="25"/>
      <c r="P8" s="99"/>
      <c r="Q8" s="104"/>
    </row>
    <row r="9" spans="1:17" s="2" customFormat="1" ht="27" hidden="1">
      <c r="A9" s="146"/>
      <c r="B9" s="143"/>
      <c r="C9" s="146"/>
      <c r="D9" s="3" t="s">
        <v>4</v>
      </c>
      <c r="E9" s="58" t="s">
        <v>55</v>
      </c>
      <c r="F9" s="82" t="s">
        <v>56</v>
      </c>
      <c r="G9" s="28">
        <v>45145</v>
      </c>
      <c r="H9" s="28">
        <v>45145</v>
      </c>
      <c r="I9" s="39" t="s">
        <v>284</v>
      </c>
      <c r="J9" s="39" t="s">
        <v>287</v>
      </c>
      <c r="K9" s="39" t="s">
        <v>177</v>
      </c>
      <c r="L9" s="99"/>
      <c r="M9" s="103"/>
      <c r="N9" s="25"/>
      <c r="O9" s="25"/>
      <c r="P9" s="99"/>
      <c r="Q9" s="104"/>
    </row>
    <row r="10" spans="1:17" s="2" customFormat="1" ht="40.5" hidden="1" customHeight="1">
      <c r="A10" s="146"/>
      <c r="B10" s="143"/>
      <c r="C10" s="146"/>
      <c r="D10" s="3" t="s">
        <v>4</v>
      </c>
      <c r="E10" s="59" t="s">
        <v>57</v>
      </c>
      <c r="F10" s="83" t="s">
        <v>58</v>
      </c>
      <c r="G10" s="28">
        <v>45145</v>
      </c>
      <c r="H10" s="28">
        <v>45145</v>
      </c>
      <c r="I10" s="39" t="s">
        <v>284</v>
      </c>
      <c r="J10" s="39" t="s">
        <v>287</v>
      </c>
      <c r="K10" s="39" t="s">
        <v>177</v>
      </c>
      <c r="L10" s="99"/>
      <c r="M10" s="103"/>
      <c r="N10" s="25"/>
      <c r="O10" s="25"/>
      <c r="P10" s="99"/>
      <c r="Q10" s="104"/>
    </row>
    <row r="11" spans="1:17" s="2" customFormat="1" ht="27" hidden="1" customHeight="1">
      <c r="A11" s="146"/>
      <c r="B11" s="143"/>
      <c r="C11" s="146"/>
      <c r="D11" s="3" t="s">
        <v>4</v>
      </c>
      <c r="E11" s="58" t="s">
        <v>59</v>
      </c>
      <c r="F11" s="82" t="s">
        <v>60</v>
      </c>
      <c r="G11" s="28">
        <v>45169</v>
      </c>
      <c r="H11" s="28">
        <v>45169</v>
      </c>
      <c r="I11" s="39" t="s">
        <v>284</v>
      </c>
      <c r="J11" s="39" t="s">
        <v>287</v>
      </c>
      <c r="K11" s="39" t="s">
        <v>177</v>
      </c>
      <c r="L11" s="99"/>
      <c r="M11" s="103"/>
      <c r="N11" s="25"/>
      <c r="O11" s="25"/>
      <c r="P11" s="99"/>
      <c r="Q11" s="104"/>
    </row>
    <row r="12" spans="1:17" s="2" customFormat="1" ht="27" hidden="1" customHeight="1">
      <c r="A12" s="146"/>
      <c r="B12" s="143"/>
      <c r="C12" s="146"/>
      <c r="D12" s="3" t="s">
        <v>4</v>
      </c>
      <c r="E12" s="59" t="s">
        <v>61</v>
      </c>
      <c r="F12" s="83" t="s">
        <v>62</v>
      </c>
      <c r="G12" s="28">
        <v>45145</v>
      </c>
      <c r="H12" s="28">
        <v>45145</v>
      </c>
      <c r="I12" s="39" t="s">
        <v>284</v>
      </c>
      <c r="J12" s="39" t="s">
        <v>287</v>
      </c>
      <c r="K12" s="39" t="s">
        <v>177</v>
      </c>
      <c r="L12" s="99"/>
      <c r="M12" s="103"/>
      <c r="N12" s="25"/>
      <c r="O12" s="25"/>
      <c r="P12" s="99"/>
      <c r="Q12" s="104"/>
    </row>
    <row r="13" spans="1:17" s="2" customFormat="1" ht="23.25" hidden="1" customHeight="1">
      <c r="A13" s="146"/>
      <c r="B13" s="143"/>
      <c r="C13" s="146"/>
      <c r="D13" s="3" t="s">
        <v>5</v>
      </c>
      <c r="E13" s="59" t="s">
        <v>63</v>
      </c>
      <c r="F13" s="83" t="s">
        <v>64</v>
      </c>
      <c r="G13" s="28">
        <v>45145</v>
      </c>
      <c r="H13" s="28">
        <v>45145</v>
      </c>
      <c r="I13" s="39" t="s">
        <v>284</v>
      </c>
      <c r="J13" s="39" t="s">
        <v>287</v>
      </c>
      <c r="K13" s="39" t="s">
        <v>177</v>
      </c>
      <c r="L13" s="99"/>
      <c r="M13" s="103"/>
      <c r="N13" s="25"/>
      <c r="O13" s="25"/>
      <c r="P13" s="99"/>
      <c r="Q13" s="104"/>
    </row>
    <row r="14" spans="1:17" s="2" customFormat="1" ht="23.25" hidden="1" customHeight="1">
      <c r="A14" s="146"/>
      <c r="B14" s="143"/>
      <c r="C14" s="146"/>
      <c r="D14" s="3" t="s">
        <v>4</v>
      </c>
      <c r="E14" s="59" t="s">
        <v>65</v>
      </c>
      <c r="F14" s="83" t="s">
        <v>66</v>
      </c>
      <c r="G14" s="28">
        <v>45170</v>
      </c>
      <c r="H14" s="28">
        <v>45170</v>
      </c>
      <c r="I14" s="39" t="s">
        <v>284</v>
      </c>
      <c r="J14" s="39" t="s">
        <v>287</v>
      </c>
      <c r="K14" s="39" t="s">
        <v>177</v>
      </c>
      <c r="L14" s="99"/>
      <c r="M14" s="103"/>
      <c r="N14" s="25"/>
      <c r="O14" s="25"/>
      <c r="P14" s="99"/>
      <c r="Q14" s="104"/>
    </row>
    <row r="15" spans="1:17" s="2" customFormat="1" ht="27" hidden="1" customHeight="1">
      <c r="A15" s="146"/>
      <c r="B15" s="143"/>
      <c r="C15" s="146"/>
      <c r="D15" s="3" t="s">
        <v>4</v>
      </c>
      <c r="E15" s="58" t="s">
        <v>67</v>
      </c>
      <c r="F15" s="82" t="s">
        <v>56</v>
      </c>
      <c r="G15" s="28">
        <v>45145</v>
      </c>
      <c r="H15" s="28">
        <v>45145</v>
      </c>
      <c r="I15" s="39" t="s">
        <v>284</v>
      </c>
      <c r="J15" s="39" t="s">
        <v>287</v>
      </c>
      <c r="K15" s="39" t="s">
        <v>177</v>
      </c>
      <c r="L15" s="99"/>
      <c r="M15" s="103"/>
      <c r="N15" s="25"/>
      <c r="O15" s="25"/>
      <c r="P15" s="99"/>
      <c r="Q15" s="104"/>
    </row>
    <row r="16" spans="1:17" s="2" customFormat="1" ht="27" hidden="1">
      <c r="A16" s="146"/>
      <c r="B16" s="143"/>
      <c r="C16" s="146"/>
      <c r="D16" s="3" t="s">
        <v>4</v>
      </c>
      <c r="E16" s="58" t="s">
        <v>68</v>
      </c>
      <c r="F16" s="82" t="s">
        <v>69</v>
      </c>
      <c r="G16" s="28">
        <v>45145</v>
      </c>
      <c r="H16" s="28">
        <v>45145</v>
      </c>
      <c r="I16" s="39" t="s">
        <v>284</v>
      </c>
      <c r="J16" s="39" t="s">
        <v>287</v>
      </c>
      <c r="K16" s="39" t="s">
        <v>177</v>
      </c>
      <c r="L16" s="99"/>
      <c r="M16" s="103"/>
      <c r="N16" s="25"/>
      <c r="O16" s="25"/>
      <c r="P16" s="99"/>
      <c r="Q16" s="104"/>
    </row>
    <row r="17" spans="1:17" s="2" customFormat="1" ht="27" hidden="1" customHeight="1">
      <c r="A17" s="146"/>
      <c r="B17" s="143"/>
      <c r="C17" s="146"/>
      <c r="D17" s="3" t="s">
        <v>5</v>
      </c>
      <c r="E17" s="58" t="s">
        <v>273</v>
      </c>
      <c r="F17" s="82" t="s">
        <v>87</v>
      </c>
      <c r="G17" s="28">
        <v>45145</v>
      </c>
      <c r="H17" s="28">
        <v>45145</v>
      </c>
      <c r="I17" s="39" t="s">
        <v>284</v>
      </c>
      <c r="J17" s="39" t="s">
        <v>287</v>
      </c>
      <c r="K17" s="39" t="s">
        <v>177</v>
      </c>
      <c r="L17" s="99"/>
      <c r="M17" s="103"/>
      <c r="N17" s="25"/>
      <c r="O17" s="25"/>
      <c r="P17" s="99"/>
      <c r="Q17" s="104"/>
    </row>
    <row r="18" spans="1:17" s="2" customFormat="1" ht="114.75" customHeight="1">
      <c r="A18" s="146"/>
      <c r="B18" s="143"/>
      <c r="C18" s="146"/>
      <c r="D18" s="3" t="s">
        <v>5</v>
      </c>
      <c r="E18" s="85" t="s">
        <v>439</v>
      </c>
      <c r="F18" s="6" t="s">
        <v>440</v>
      </c>
      <c r="G18" s="90"/>
      <c r="H18" s="57"/>
      <c r="I18" s="39"/>
      <c r="J18" s="39"/>
      <c r="K18" s="39"/>
      <c r="L18" s="108" t="s">
        <v>429</v>
      </c>
      <c r="M18" s="111" t="s">
        <v>562</v>
      </c>
      <c r="N18" s="96">
        <v>30</v>
      </c>
      <c r="O18" s="5" t="s">
        <v>595</v>
      </c>
      <c r="P18" s="112">
        <v>0</v>
      </c>
      <c r="Q18" s="114" t="s">
        <v>563</v>
      </c>
    </row>
    <row r="19" spans="1:17" ht="27" hidden="1" customHeight="1">
      <c r="A19" s="146"/>
      <c r="B19" s="143"/>
      <c r="C19" s="146"/>
      <c r="D19" s="3" t="s">
        <v>4</v>
      </c>
      <c r="E19" s="58" t="s">
        <v>175</v>
      </c>
      <c r="F19" s="82" t="s">
        <v>176</v>
      </c>
      <c r="G19" s="28">
        <v>45191</v>
      </c>
      <c r="H19" s="28">
        <v>45191</v>
      </c>
      <c r="I19" s="39" t="s">
        <v>177</v>
      </c>
      <c r="J19" s="39" t="s">
        <v>178</v>
      </c>
      <c r="K19" s="39" t="s">
        <v>177</v>
      </c>
      <c r="L19" s="99"/>
      <c r="M19" s="103"/>
      <c r="N19" s="25"/>
      <c r="O19" s="25"/>
      <c r="P19" s="99"/>
      <c r="Q19" s="104"/>
    </row>
    <row r="20" spans="1:17" ht="40.5" hidden="1" customHeight="1">
      <c r="A20" s="146"/>
      <c r="B20" s="143"/>
      <c r="C20" s="146"/>
      <c r="D20" s="3" t="s">
        <v>4</v>
      </c>
      <c r="E20" s="58" t="s">
        <v>179</v>
      </c>
      <c r="F20" s="82" t="s">
        <v>180</v>
      </c>
      <c r="G20" s="28">
        <v>45191</v>
      </c>
      <c r="H20" s="28">
        <v>45191</v>
      </c>
      <c r="I20" s="39" t="s">
        <v>177</v>
      </c>
      <c r="J20" s="39" t="s">
        <v>177</v>
      </c>
      <c r="K20" s="39" t="s">
        <v>177</v>
      </c>
      <c r="L20" s="99"/>
      <c r="M20" s="103"/>
      <c r="N20" s="25"/>
      <c r="O20" s="25"/>
      <c r="P20" s="99"/>
      <c r="Q20" s="104"/>
    </row>
    <row r="21" spans="1:17" ht="27" hidden="1" customHeight="1">
      <c r="A21" s="146"/>
      <c r="B21" s="143"/>
      <c r="C21" s="146"/>
      <c r="D21" s="3" t="s">
        <v>4</v>
      </c>
      <c r="E21" s="58" t="s">
        <v>181</v>
      </c>
      <c r="F21" s="82" t="s">
        <v>441</v>
      </c>
      <c r="G21" s="28">
        <v>45191</v>
      </c>
      <c r="H21" s="28">
        <v>45191</v>
      </c>
      <c r="I21" s="39" t="s">
        <v>177</v>
      </c>
      <c r="J21" s="39" t="s">
        <v>177</v>
      </c>
      <c r="K21" s="39" t="s">
        <v>177</v>
      </c>
      <c r="L21" s="99"/>
      <c r="M21" s="103"/>
      <c r="N21" s="25"/>
      <c r="O21" s="25"/>
      <c r="P21" s="99"/>
      <c r="Q21" s="104"/>
    </row>
    <row r="22" spans="1:17" ht="40.5" hidden="1" customHeight="1">
      <c r="A22" s="146"/>
      <c r="B22" s="143"/>
      <c r="C22" s="146"/>
      <c r="D22" s="3" t="s">
        <v>4</v>
      </c>
      <c r="E22" s="60" t="s">
        <v>182</v>
      </c>
      <c r="F22" s="82" t="s">
        <v>183</v>
      </c>
      <c r="G22" s="28">
        <v>45191</v>
      </c>
      <c r="H22" s="28">
        <v>45191</v>
      </c>
      <c r="I22" s="39" t="s">
        <v>177</v>
      </c>
      <c r="J22" s="39" t="s">
        <v>177</v>
      </c>
      <c r="K22" s="39" t="s">
        <v>177</v>
      </c>
      <c r="L22" s="99"/>
      <c r="M22" s="103"/>
      <c r="N22" s="25"/>
      <c r="O22" s="25"/>
      <c r="P22" s="99"/>
      <c r="Q22" s="104"/>
    </row>
    <row r="23" spans="1:17" ht="27" hidden="1" customHeight="1">
      <c r="A23" s="146"/>
      <c r="B23" s="143"/>
      <c r="C23" s="146"/>
      <c r="D23" s="3" t="s">
        <v>4</v>
      </c>
      <c r="E23" s="58" t="s">
        <v>184</v>
      </c>
      <c r="F23" s="82" t="s">
        <v>185</v>
      </c>
      <c r="G23" s="28">
        <v>45191</v>
      </c>
      <c r="H23" s="28">
        <v>45191</v>
      </c>
      <c r="I23" s="39" t="s">
        <v>178</v>
      </c>
      <c r="J23" s="39" t="s">
        <v>178</v>
      </c>
      <c r="K23" s="39" t="s">
        <v>177</v>
      </c>
      <c r="L23" s="99"/>
      <c r="M23" s="103"/>
      <c r="N23" s="25"/>
      <c r="O23" s="25"/>
      <c r="P23" s="99"/>
      <c r="Q23" s="104"/>
    </row>
    <row r="24" spans="1:17" ht="40.5" hidden="1">
      <c r="A24" s="146"/>
      <c r="B24" s="143"/>
      <c r="C24" s="146"/>
      <c r="D24" s="3" t="s">
        <v>4</v>
      </c>
      <c r="E24" s="58" t="s">
        <v>186</v>
      </c>
      <c r="F24" s="49" t="s">
        <v>442</v>
      </c>
      <c r="G24" s="28">
        <v>45191</v>
      </c>
      <c r="H24" s="57"/>
      <c r="I24" s="39" t="s">
        <v>177</v>
      </c>
      <c r="J24" s="39"/>
      <c r="K24" s="39"/>
      <c r="L24" s="61" t="s">
        <v>560</v>
      </c>
      <c r="M24" s="111" t="s">
        <v>564</v>
      </c>
      <c r="N24" s="96"/>
      <c r="O24" s="113" t="s">
        <v>597</v>
      </c>
      <c r="P24" s="112"/>
      <c r="Q24" s="118" t="s">
        <v>598</v>
      </c>
    </row>
    <row r="25" spans="1:17" ht="27" hidden="1" customHeight="1">
      <c r="A25" s="146"/>
      <c r="B25" s="143"/>
      <c r="C25" s="146"/>
      <c r="D25" s="3" t="s">
        <v>4</v>
      </c>
      <c r="E25" s="58" t="s">
        <v>187</v>
      </c>
      <c r="F25" s="82" t="s">
        <v>188</v>
      </c>
      <c r="G25" s="28">
        <v>45191</v>
      </c>
      <c r="H25" s="28">
        <v>45191</v>
      </c>
      <c r="I25" s="39" t="s">
        <v>178</v>
      </c>
      <c r="J25" s="39" t="s">
        <v>177</v>
      </c>
      <c r="K25" s="39" t="s">
        <v>177</v>
      </c>
      <c r="L25" s="99"/>
      <c r="M25" s="103"/>
      <c r="N25" s="25"/>
      <c r="O25" s="25"/>
      <c r="P25" s="99"/>
      <c r="Q25" s="104"/>
    </row>
    <row r="26" spans="1:17" ht="27" hidden="1" customHeight="1">
      <c r="A26" s="146"/>
      <c r="B26" s="143"/>
      <c r="C26" s="146"/>
      <c r="D26" s="3" t="s">
        <v>4</v>
      </c>
      <c r="E26" s="58" t="s">
        <v>189</v>
      </c>
      <c r="F26" s="82" t="s">
        <v>443</v>
      </c>
      <c r="G26" s="28">
        <v>45191</v>
      </c>
      <c r="H26" s="28">
        <v>45191</v>
      </c>
      <c r="I26" s="39" t="s">
        <v>177</v>
      </c>
      <c r="J26" s="39" t="s">
        <v>178</v>
      </c>
      <c r="K26" s="39" t="s">
        <v>177</v>
      </c>
      <c r="L26" s="99"/>
      <c r="M26" s="103"/>
      <c r="N26" s="25"/>
      <c r="O26" s="25"/>
      <c r="P26" s="99"/>
      <c r="Q26" s="104"/>
    </row>
    <row r="27" spans="1:17" ht="24" hidden="1" customHeight="1">
      <c r="A27" s="146"/>
      <c r="B27" s="143"/>
      <c r="C27" s="146"/>
      <c r="D27" s="3" t="s">
        <v>4</v>
      </c>
      <c r="E27" s="58" t="s">
        <v>190</v>
      </c>
      <c r="F27" s="82" t="s">
        <v>191</v>
      </c>
      <c r="G27" s="28">
        <v>45191</v>
      </c>
      <c r="H27" s="28">
        <v>45191</v>
      </c>
      <c r="I27" s="39" t="s">
        <v>177</v>
      </c>
      <c r="J27" s="39" t="s">
        <v>192</v>
      </c>
      <c r="K27" s="39" t="s">
        <v>177</v>
      </c>
      <c r="L27" s="99"/>
      <c r="M27" s="103"/>
      <c r="N27" s="25"/>
      <c r="O27" s="25"/>
      <c r="P27" s="99"/>
      <c r="Q27" s="104"/>
    </row>
    <row r="28" spans="1:17" ht="24" hidden="1" customHeight="1">
      <c r="A28" s="146"/>
      <c r="B28" s="143"/>
      <c r="C28" s="146"/>
      <c r="D28" s="3" t="s">
        <v>4</v>
      </c>
      <c r="E28" s="58" t="s">
        <v>193</v>
      </c>
      <c r="F28" s="82" t="s">
        <v>194</v>
      </c>
      <c r="G28" s="28">
        <v>45191</v>
      </c>
      <c r="H28" s="28">
        <v>45191</v>
      </c>
      <c r="I28" s="39" t="s">
        <v>177</v>
      </c>
      <c r="J28" s="39" t="s">
        <v>178</v>
      </c>
      <c r="K28" s="39" t="s">
        <v>177</v>
      </c>
      <c r="L28" s="99"/>
      <c r="M28" s="103"/>
      <c r="N28" s="25"/>
      <c r="O28" s="25"/>
      <c r="P28" s="99"/>
      <c r="Q28" s="104"/>
    </row>
    <row r="29" spans="1:17" ht="40.5" hidden="1">
      <c r="A29" s="146"/>
      <c r="B29" s="143"/>
      <c r="C29" s="146"/>
      <c r="D29" s="3" t="s">
        <v>4</v>
      </c>
      <c r="E29" s="58" t="s">
        <v>461</v>
      </c>
      <c r="F29" s="49" t="s">
        <v>448</v>
      </c>
      <c r="G29" s="28">
        <v>45191</v>
      </c>
      <c r="H29" s="57"/>
      <c r="I29" s="39"/>
      <c r="J29" s="39"/>
      <c r="K29" s="39"/>
      <c r="L29" s="99"/>
      <c r="M29" s="111" t="s">
        <v>567</v>
      </c>
      <c r="N29" s="96">
        <v>0.5</v>
      </c>
      <c r="O29" s="113" t="s">
        <v>565</v>
      </c>
      <c r="P29" s="112"/>
      <c r="Q29" s="115"/>
    </row>
    <row r="30" spans="1:17" ht="23.25" hidden="1" customHeight="1">
      <c r="A30" s="146"/>
      <c r="B30" s="143"/>
      <c r="C30" s="146"/>
      <c r="D30" s="3" t="s">
        <v>4</v>
      </c>
      <c r="E30" s="58" t="s">
        <v>195</v>
      </c>
      <c r="F30" s="82" t="s">
        <v>196</v>
      </c>
      <c r="G30" s="28">
        <v>45191</v>
      </c>
      <c r="H30" s="28">
        <v>45191</v>
      </c>
      <c r="I30" s="39" t="s">
        <v>177</v>
      </c>
      <c r="J30" s="39" t="s">
        <v>192</v>
      </c>
      <c r="K30" s="39" t="s">
        <v>177</v>
      </c>
      <c r="L30" s="99"/>
      <c r="M30" s="103"/>
      <c r="N30" s="25"/>
      <c r="O30" s="25"/>
      <c r="P30" s="99"/>
      <c r="Q30" s="104"/>
    </row>
    <row r="31" spans="1:17" ht="27" hidden="1" customHeight="1">
      <c r="A31" s="146"/>
      <c r="B31" s="143"/>
      <c r="C31" s="146"/>
      <c r="D31" s="3" t="s">
        <v>4</v>
      </c>
      <c r="E31" s="58" t="s">
        <v>197</v>
      </c>
      <c r="F31" s="82" t="s">
        <v>198</v>
      </c>
      <c r="G31" s="28">
        <v>45191</v>
      </c>
      <c r="H31" s="28">
        <v>45191</v>
      </c>
      <c r="I31" s="39" t="s">
        <v>177</v>
      </c>
      <c r="J31" s="39" t="s">
        <v>177</v>
      </c>
      <c r="K31" s="39" t="s">
        <v>177</v>
      </c>
      <c r="L31" s="99"/>
      <c r="M31" s="103"/>
      <c r="N31" s="25"/>
      <c r="O31" s="25"/>
      <c r="P31" s="99"/>
      <c r="Q31" s="104"/>
    </row>
    <row r="32" spans="1:17" ht="40.5" hidden="1" customHeight="1">
      <c r="A32" s="146"/>
      <c r="B32" s="143"/>
      <c r="C32" s="146"/>
      <c r="D32" s="3" t="s">
        <v>4</v>
      </c>
      <c r="E32" s="58" t="s">
        <v>199</v>
      </c>
      <c r="F32" s="82" t="s">
        <v>200</v>
      </c>
      <c r="G32" s="28">
        <v>45191</v>
      </c>
      <c r="H32" s="28">
        <v>45191</v>
      </c>
      <c r="I32" s="39" t="s">
        <v>178</v>
      </c>
      <c r="J32" s="39" t="s">
        <v>177</v>
      </c>
      <c r="K32" s="39" t="s">
        <v>177</v>
      </c>
      <c r="L32" s="99"/>
      <c r="M32" s="103"/>
      <c r="N32" s="25"/>
      <c r="O32" s="25"/>
      <c r="P32" s="99"/>
      <c r="Q32" s="104"/>
    </row>
    <row r="33" spans="1:17" ht="40.5" hidden="1" customHeight="1">
      <c r="A33" s="146"/>
      <c r="B33" s="143"/>
      <c r="C33" s="146"/>
      <c r="D33" s="3" t="s">
        <v>4</v>
      </c>
      <c r="E33" s="58" t="s">
        <v>201</v>
      </c>
      <c r="F33" s="82" t="s">
        <v>202</v>
      </c>
      <c r="G33" s="28">
        <v>45191</v>
      </c>
      <c r="H33" s="28">
        <v>45191</v>
      </c>
      <c r="I33" s="39" t="s">
        <v>177</v>
      </c>
      <c r="J33" s="39" t="s">
        <v>177</v>
      </c>
      <c r="K33" s="39" t="s">
        <v>177</v>
      </c>
      <c r="L33" s="99"/>
      <c r="M33" s="103"/>
      <c r="N33" s="25"/>
      <c r="O33" s="25"/>
      <c r="P33" s="99"/>
      <c r="Q33" s="104"/>
    </row>
    <row r="34" spans="1:17" ht="27" hidden="1" customHeight="1">
      <c r="A34" s="146"/>
      <c r="B34" s="143"/>
      <c r="C34" s="146"/>
      <c r="D34" s="3" t="s">
        <v>4</v>
      </c>
      <c r="E34" s="58" t="s">
        <v>203</v>
      </c>
      <c r="F34" s="82" t="s">
        <v>520</v>
      </c>
      <c r="G34" s="28">
        <v>45191</v>
      </c>
      <c r="H34" s="28">
        <v>45219</v>
      </c>
      <c r="I34" s="39" t="s">
        <v>192</v>
      </c>
      <c r="J34" s="39" t="s">
        <v>177</v>
      </c>
      <c r="K34" s="39" t="s">
        <v>177</v>
      </c>
      <c r="L34" s="99"/>
      <c r="M34" s="103"/>
      <c r="N34" s="25"/>
      <c r="O34" s="25"/>
      <c r="P34" s="99"/>
      <c r="Q34" s="104"/>
    </row>
    <row r="35" spans="1:17" ht="23.25" hidden="1" customHeight="1">
      <c r="A35" s="146"/>
      <c r="B35" s="143"/>
      <c r="C35" s="146"/>
      <c r="D35" s="3" t="s">
        <v>4</v>
      </c>
      <c r="E35" s="58" t="s">
        <v>204</v>
      </c>
      <c r="F35" s="82" t="s">
        <v>205</v>
      </c>
      <c r="G35" s="28">
        <v>45191</v>
      </c>
      <c r="H35" s="28">
        <v>45191</v>
      </c>
      <c r="I35" s="39" t="s">
        <v>206</v>
      </c>
      <c r="J35" s="39" t="s">
        <v>178</v>
      </c>
      <c r="K35" s="39" t="s">
        <v>177</v>
      </c>
      <c r="L35" s="99"/>
      <c r="M35" s="103"/>
      <c r="N35" s="25"/>
      <c r="O35" s="25"/>
      <c r="P35" s="99"/>
      <c r="Q35" s="104"/>
    </row>
    <row r="36" spans="1:17" ht="27" hidden="1" customHeight="1">
      <c r="A36" s="146"/>
      <c r="B36" s="143"/>
      <c r="C36" s="146"/>
      <c r="D36" s="3" t="s">
        <v>4</v>
      </c>
      <c r="E36" s="58" t="s">
        <v>207</v>
      </c>
      <c r="F36" s="82" t="s">
        <v>208</v>
      </c>
      <c r="G36" s="28">
        <v>45191</v>
      </c>
      <c r="H36" s="28">
        <v>45191</v>
      </c>
      <c r="I36" s="39" t="s">
        <v>177</v>
      </c>
      <c r="J36" s="39" t="s">
        <v>206</v>
      </c>
      <c r="K36" s="39" t="s">
        <v>177</v>
      </c>
      <c r="L36" s="99"/>
      <c r="M36" s="103"/>
      <c r="N36" s="25"/>
      <c r="O36" s="25"/>
      <c r="P36" s="99"/>
      <c r="Q36" s="104"/>
    </row>
    <row r="37" spans="1:17" ht="27" hidden="1" customHeight="1">
      <c r="A37" s="146"/>
      <c r="B37" s="143"/>
      <c r="C37" s="146"/>
      <c r="D37" s="3" t="s">
        <v>4</v>
      </c>
      <c r="E37" s="58" t="s">
        <v>209</v>
      </c>
      <c r="F37" s="82" t="s">
        <v>210</v>
      </c>
      <c r="G37" s="28">
        <v>45191</v>
      </c>
      <c r="H37" s="28">
        <v>45191</v>
      </c>
      <c r="I37" s="39" t="s">
        <v>177</v>
      </c>
      <c r="J37" s="39" t="s">
        <v>206</v>
      </c>
      <c r="K37" s="39" t="s">
        <v>177</v>
      </c>
      <c r="L37" s="99"/>
      <c r="M37" s="103"/>
      <c r="N37" s="25"/>
      <c r="O37" s="25"/>
      <c r="P37" s="99"/>
      <c r="Q37" s="104"/>
    </row>
    <row r="38" spans="1:17" ht="24" hidden="1" customHeight="1">
      <c r="A38" s="146"/>
      <c r="B38" s="143"/>
      <c r="C38" s="146"/>
      <c r="D38" s="3" t="s">
        <v>4</v>
      </c>
      <c r="E38" s="60" t="s">
        <v>211</v>
      </c>
      <c r="F38" s="82" t="s">
        <v>212</v>
      </c>
      <c r="G38" s="28">
        <v>45191</v>
      </c>
      <c r="H38" s="28">
        <v>45191</v>
      </c>
      <c r="I38" s="39" t="s">
        <v>177</v>
      </c>
      <c r="J38" s="39" t="s">
        <v>177</v>
      </c>
      <c r="K38" s="39" t="s">
        <v>177</v>
      </c>
      <c r="L38" s="99"/>
      <c r="M38" s="103"/>
      <c r="N38" s="25"/>
      <c r="O38" s="25"/>
      <c r="P38" s="99"/>
      <c r="Q38" s="104"/>
    </row>
    <row r="39" spans="1:17" ht="27" hidden="1" customHeight="1">
      <c r="A39" s="146"/>
      <c r="B39" s="143"/>
      <c r="C39" s="146"/>
      <c r="D39" s="3" t="s">
        <v>4</v>
      </c>
      <c r="E39" s="60" t="s">
        <v>213</v>
      </c>
      <c r="F39" s="82" t="s">
        <v>444</v>
      </c>
      <c r="G39" s="28">
        <v>45191</v>
      </c>
      <c r="H39" s="28">
        <v>45191</v>
      </c>
      <c r="I39" s="39" t="s">
        <v>178</v>
      </c>
      <c r="J39" s="39" t="s">
        <v>178</v>
      </c>
      <c r="K39" s="39" t="s">
        <v>177</v>
      </c>
      <c r="L39" s="99"/>
      <c r="M39" s="103"/>
      <c r="N39" s="25"/>
      <c r="O39" s="25"/>
      <c r="P39" s="99"/>
      <c r="Q39" s="104"/>
    </row>
    <row r="40" spans="1:17" ht="27" hidden="1" customHeight="1">
      <c r="A40" s="146"/>
      <c r="B40" s="143"/>
      <c r="C40" s="146"/>
      <c r="D40" s="3" t="s">
        <v>4</v>
      </c>
      <c r="E40" s="58" t="s">
        <v>214</v>
      </c>
      <c r="F40" s="49" t="s">
        <v>445</v>
      </c>
      <c r="G40" s="28">
        <v>45191</v>
      </c>
      <c r="H40" s="57"/>
      <c r="I40" s="39"/>
      <c r="J40" s="39"/>
      <c r="K40" s="39"/>
      <c r="L40" s="99"/>
      <c r="M40" s="111" t="s">
        <v>567</v>
      </c>
      <c r="N40" s="96">
        <v>0.5</v>
      </c>
      <c r="O40" s="113" t="s">
        <v>566</v>
      </c>
      <c r="P40" s="112"/>
      <c r="Q40" s="115"/>
    </row>
    <row r="41" spans="1:17" ht="27" hidden="1" customHeight="1">
      <c r="A41" s="146"/>
      <c r="B41" s="143"/>
      <c r="C41" s="146"/>
      <c r="D41" s="3" t="s">
        <v>4</v>
      </c>
      <c r="E41" s="58" t="s">
        <v>215</v>
      </c>
      <c r="F41" s="82" t="s">
        <v>216</v>
      </c>
      <c r="G41" s="28">
        <v>45191</v>
      </c>
      <c r="H41" s="28">
        <v>45191</v>
      </c>
      <c r="I41" s="39" t="s">
        <v>178</v>
      </c>
      <c r="J41" s="39" t="s">
        <v>178</v>
      </c>
      <c r="K41" s="39" t="s">
        <v>177</v>
      </c>
      <c r="L41" s="99"/>
      <c r="M41" s="103"/>
      <c r="N41" s="25"/>
      <c r="O41" s="25"/>
      <c r="P41" s="99"/>
      <c r="Q41" s="104"/>
    </row>
    <row r="42" spans="1:17" ht="27" hidden="1" customHeight="1">
      <c r="A42" s="146"/>
      <c r="B42" s="143"/>
      <c r="C42" s="146"/>
      <c r="D42" s="78" t="s">
        <v>4</v>
      </c>
      <c r="E42" s="58" t="s">
        <v>549</v>
      </c>
      <c r="F42" s="82" t="s">
        <v>550</v>
      </c>
      <c r="G42" s="57"/>
      <c r="H42" s="57"/>
      <c r="I42" s="39"/>
      <c r="J42" s="39"/>
      <c r="K42" s="39"/>
      <c r="L42" s="99"/>
      <c r="M42" s="111" t="s">
        <v>567</v>
      </c>
      <c r="N42" s="96">
        <v>0.5</v>
      </c>
    </row>
    <row r="43" spans="1:17" ht="27" hidden="1" customHeight="1">
      <c r="A43" s="146"/>
      <c r="B43" s="143"/>
      <c r="C43" s="146"/>
      <c r="D43" s="3" t="s">
        <v>4</v>
      </c>
      <c r="E43" s="58" t="s">
        <v>217</v>
      </c>
      <c r="F43" s="82" t="s">
        <v>218</v>
      </c>
      <c r="G43" s="28">
        <v>45191</v>
      </c>
      <c r="H43" s="28">
        <v>45191</v>
      </c>
      <c r="I43" s="39" t="s">
        <v>177</v>
      </c>
      <c r="J43" s="39" t="s">
        <v>206</v>
      </c>
      <c r="K43" s="39" t="s">
        <v>177</v>
      </c>
      <c r="L43" s="99"/>
      <c r="M43" s="103"/>
      <c r="N43" s="25"/>
      <c r="O43" s="25"/>
      <c r="P43" s="99"/>
      <c r="Q43" s="104"/>
    </row>
    <row r="44" spans="1:17" ht="40.5" hidden="1" customHeight="1">
      <c r="A44" s="146"/>
      <c r="B44" s="143"/>
      <c r="C44" s="146"/>
      <c r="D44" s="3" t="s">
        <v>4</v>
      </c>
      <c r="E44" s="58" t="s">
        <v>219</v>
      </c>
      <c r="F44" s="82" t="s">
        <v>220</v>
      </c>
      <c r="G44" s="28">
        <v>45191</v>
      </c>
      <c r="H44" s="56">
        <v>45196</v>
      </c>
      <c r="I44" s="39" t="s">
        <v>177</v>
      </c>
      <c r="J44" s="39" t="s">
        <v>206</v>
      </c>
      <c r="K44" s="39" t="s">
        <v>177</v>
      </c>
      <c r="L44" s="99"/>
      <c r="M44" s="103"/>
      <c r="N44" s="25"/>
      <c r="O44" s="25"/>
      <c r="P44" s="99"/>
      <c r="Q44" s="104"/>
    </row>
    <row r="45" spans="1:17" ht="40.5" hidden="1" customHeight="1">
      <c r="A45" s="146"/>
      <c r="B45" s="143"/>
      <c r="C45" s="146"/>
      <c r="D45" s="3" t="s">
        <v>4</v>
      </c>
      <c r="E45" s="58" t="s">
        <v>222</v>
      </c>
      <c r="F45" s="82" t="s">
        <v>223</v>
      </c>
      <c r="G45" s="28">
        <v>45191</v>
      </c>
      <c r="H45" s="56">
        <v>45219</v>
      </c>
      <c r="I45" s="39" t="s">
        <v>285</v>
      </c>
      <c r="J45" s="39" t="s">
        <v>177</v>
      </c>
      <c r="K45" s="39" t="s">
        <v>177</v>
      </c>
      <c r="L45" s="99"/>
      <c r="M45" s="103"/>
      <c r="N45" s="25"/>
      <c r="O45" s="25"/>
      <c r="P45" s="99"/>
      <c r="Q45" s="104"/>
    </row>
    <row r="46" spans="1:17" ht="40.5" hidden="1" customHeight="1">
      <c r="A46" s="146"/>
      <c r="B46" s="143"/>
      <c r="C46" s="146"/>
      <c r="D46" s="3" t="s">
        <v>4</v>
      </c>
      <c r="E46" s="58" t="s">
        <v>224</v>
      </c>
      <c r="F46" s="82" t="s">
        <v>446</v>
      </c>
      <c r="G46" s="28">
        <v>45191</v>
      </c>
      <c r="H46" s="28">
        <v>45191</v>
      </c>
      <c r="I46" s="39" t="s">
        <v>177</v>
      </c>
      <c r="J46" s="39" t="s">
        <v>225</v>
      </c>
      <c r="K46" s="39" t="s">
        <v>177</v>
      </c>
      <c r="L46" s="99"/>
      <c r="M46" s="103"/>
      <c r="N46" s="25"/>
      <c r="O46" s="25"/>
      <c r="P46" s="99"/>
      <c r="Q46" s="104"/>
    </row>
    <row r="47" spans="1:17" ht="81.75" hidden="1" customHeight="1">
      <c r="A47" s="146"/>
      <c r="B47" s="143"/>
      <c r="C47" s="146"/>
      <c r="D47" s="3" t="s">
        <v>4</v>
      </c>
      <c r="E47" s="58" t="s">
        <v>226</v>
      </c>
      <c r="F47" s="49" t="s">
        <v>274</v>
      </c>
      <c r="G47" s="50"/>
      <c r="H47" s="50"/>
      <c r="I47" s="39"/>
      <c r="J47" s="39"/>
      <c r="K47" s="39"/>
      <c r="L47" s="99"/>
      <c r="M47" s="111" t="s">
        <v>564</v>
      </c>
      <c r="N47" s="96"/>
      <c r="O47" s="113" t="s">
        <v>568</v>
      </c>
      <c r="P47" s="112"/>
      <c r="Q47" s="114" t="s">
        <v>599</v>
      </c>
    </row>
    <row r="48" spans="1:17" ht="24" hidden="1" customHeight="1">
      <c r="A48" s="146"/>
      <c r="B48" s="143"/>
      <c r="C48" s="146"/>
      <c r="D48" s="3" t="s">
        <v>227</v>
      </c>
      <c r="E48" s="58" t="s">
        <v>228</v>
      </c>
      <c r="F48" s="82" t="s">
        <v>229</v>
      </c>
      <c r="G48" s="28">
        <v>45219</v>
      </c>
      <c r="H48" s="28">
        <v>45219</v>
      </c>
      <c r="I48" s="39" t="s">
        <v>437</v>
      </c>
      <c r="J48" s="39" t="s">
        <v>177</v>
      </c>
      <c r="K48" s="39" t="s">
        <v>177</v>
      </c>
      <c r="L48" s="99"/>
      <c r="M48" s="103"/>
      <c r="N48" s="25"/>
      <c r="O48" s="25"/>
      <c r="P48" s="99"/>
      <c r="Q48" s="104"/>
    </row>
    <row r="49" spans="1:17" ht="24" hidden="1" customHeight="1">
      <c r="A49" s="146"/>
      <c r="B49" s="143"/>
      <c r="C49" s="146"/>
      <c r="D49" s="3" t="s">
        <v>231</v>
      </c>
      <c r="E49" s="58" t="s">
        <v>232</v>
      </c>
      <c r="F49" s="82" t="s">
        <v>233</v>
      </c>
      <c r="G49" s="28">
        <v>45219</v>
      </c>
      <c r="H49" s="28">
        <v>45219</v>
      </c>
      <c r="I49" s="39" t="s">
        <v>433</v>
      </c>
      <c r="J49" s="39" t="s">
        <v>177</v>
      </c>
      <c r="K49" s="39" t="s">
        <v>177</v>
      </c>
      <c r="L49" s="99"/>
      <c r="M49" s="103"/>
      <c r="N49" s="25"/>
      <c r="O49" s="25"/>
      <c r="P49" s="99"/>
      <c r="Q49" s="104"/>
    </row>
    <row r="50" spans="1:17" ht="27" hidden="1" customHeight="1">
      <c r="A50" s="146"/>
      <c r="B50" s="143"/>
      <c r="C50" s="146"/>
      <c r="D50" s="3" t="s">
        <v>227</v>
      </c>
      <c r="E50" s="58" t="s">
        <v>234</v>
      </c>
      <c r="F50" s="82" t="s">
        <v>235</v>
      </c>
      <c r="G50" s="28">
        <v>45219</v>
      </c>
      <c r="H50" s="28">
        <v>45219</v>
      </c>
      <c r="I50" s="39" t="s">
        <v>432</v>
      </c>
      <c r="J50" s="39" t="s">
        <v>177</v>
      </c>
      <c r="K50" s="39" t="s">
        <v>177</v>
      </c>
      <c r="L50" s="99"/>
      <c r="M50" s="103"/>
      <c r="N50" s="25"/>
      <c r="O50" s="25"/>
      <c r="P50" s="99"/>
      <c r="Q50" s="104"/>
    </row>
    <row r="51" spans="1:17" ht="40.5" customHeight="1">
      <c r="A51" s="146"/>
      <c r="B51" s="143"/>
      <c r="C51" s="146"/>
      <c r="D51" s="3" t="s">
        <v>231</v>
      </c>
      <c r="E51" s="58" t="s">
        <v>236</v>
      </c>
      <c r="F51" s="6" t="s">
        <v>447</v>
      </c>
      <c r="G51" s="50"/>
      <c r="H51" s="50"/>
      <c r="I51" s="39"/>
      <c r="J51" s="39"/>
      <c r="K51" s="39"/>
      <c r="L51" s="99"/>
      <c r="M51" s="111" t="s">
        <v>564</v>
      </c>
      <c r="N51" s="96">
        <v>1</v>
      </c>
      <c r="O51" s="113" t="s">
        <v>569</v>
      </c>
      <c r="P51" s="112"/>
      <c r="Q51" s="115"/>
    </row>
    <row r="52" spans="1:17" ht="27" hidden="1" customHeight="1">
      <c r="A52" s="146"/>
      <c r="B52" s="143"/>
      <c r="C52" s="146"/>
      <c r="D52" s="3" t="s">
        <v>4</v>
      </c>
      <c r="E52" s="58" t="s">
        <v>249</v>
      </c>
      <c r="F52" s="82" t="s">
        <v>250</v>
      </c>
      <c r="G52" s="28">
        <v>45196</v>
      </c>
      <c r="H52" s="28">
        <v>45196</v>
      </c>
      <c r="I52" s="39" t="s">
        <v>284</v>
      </c>
      <c r="J52" s="39" t="s">
        <v>177</v>
      </c>
      <c r="K52" s="39" t="s">
        <v>177</v>
      </c>
      <c r="L52" s="99"/>
      <c r="M52" s="103"/>
      <c r="N52" s="25"/>
      <c r="O52" s="25"/>
      <c r="P52" s="99"/>
      <c r="Q52" s="104"/>
    </row>
    <row r="53" spans="1:17" ht="32.25" hidden="1" customHeight="1">
      <c r="A53" s="146"/>
      <c r="B53" s="143"/>
      <c r="C53" s="146"/>
      <c r="D53" s="3" t="s">
        <v>4</v>
      </c>
      <c r="E53" s="58" t="s">
        <v>251</v>
      </c>
      <c r="F53" s="82" t="s">
        <v>252</v>
      </c>
      <c r="G53" s="28">
        <v>45196</v>
      </c>
      <c r="H53" s="28">
        <v>45196</v>
      </c>
      <c r="I53" s="39" t="s">
        <v>284</v>
      </c>
      <c r="J53" s="39" t="s">
        <v>177</v>
      </c>
      <c r="K53" s="39" t="s">
        <v>177</v>
      </c>
      <c r="L53" s="99"/>
      <c r="M53" s="103"/>
      <c r="N53" s="25"/>
      <c r="O53" s="25"/>
      <c r="P53" s="99"/>
      <c r="Q53" s="104"/>
    </row>
    <row r="54" spans="1:17" ht="33" hidden="1" customHeight="1">
      <c r="A54" s="146"/>
      <c r="B54" s="143"/>
      <c r="C54" s="146"/>
      <c r="D54" s="95" t="s">
        <v>512</v>
      </c>
      <c r="E54" s="86" t="s">
        <v>449</v>
      </c>
      <c r="F54" s="82" t="s">
        <v>252</v>
      </c>
      <c r="G54" s="28">
        <v>45219</v>
      </c>
      <c r="H54" s="28">
        <v>45219</v>
      </c>
      <c r="I54" s="39" t="s">
        <v>177</v>
      </c>
      <c r="J54" s="39" t="s">
        <v>177</v>
      </c>
      <c r="K54" s="39" t="s">
        <v>177</v>
      </c>
      <c r="L54" s="99"/>
      <c r="M54" s="103"/>
      <c r="N54" s="25"/>
      <c r="O54" s="25"/>
      <c r="P54" s="99"/>
      <c r="Q54" s="104"/>
    </row>
    <row r="55" spans="1:17" ht="45" hidden="1" customHeight="1">
      <c r="A55" s="146"/>
      <c r="B55" s="143"/>
      <c r="C55" s="146"/>
      <c r="D55" s="95" t="s">
        <v>512</v>
      </c>
      <c r="E55" s="86" t="s">
        <v>450</v>
      </c>
      <c r="F55" s="60" t="s">
        <v>516</v>
      </c>
      <c r="G55" s="28">
        <v>45219</v>
      </c>
      <c r="H55" s="28">
        <v>45219</v>
      </c>
      <c r="I55" s="39" t="s">
        <v>177</v>
      </c>
      <c r="J55" s="39" t="s">
        <v>177</v>
      </c>
      <c r="K55" s="39" t="s">
        <v>177</v>
      </c>
      <c r="L55" s="99"/>
      <c r="M55" s="103"/>
      <c r="N55" s="25"/>
      <c r="O55" s="25"/>
      <c r="P55" s="99"/>
      <c r="Q55" s="104"/>
    </row>
    <row r="56" spans="1:17" ht="48.75" hidden="1" customHeight="1">
      <c r="A56" s="146"/>
      <c r="B56" s="143"/>
      <c r="C56" s="146"/>
      <c r="D56" s="95" t="s">
        <v>512</v>
      </c>
      <c r="E56" s="86" t="s">
        <v>451</v>
      </c>
      <c r="F56" s="60" t="s">
        <v>472</v>
      </c>
      <c r="G56" s="28">
        <v>45219</v>
      </c>
      <c r="H56" s="28">
        <v>45219</v>
      </c>
      <c r="I56" s="39" t="s">
        <v>177</v>
      </c>
      <c r="J56" s="39" t="s">
        <v>177</v>
      </c>
      <c r="K56" s="39" t="s">
        <v>177</v>
      </c>
      <c r="L56" s="99"/>
      <c r="M56" s="103"/>
      <c r="N56" s="25"/>
      <c r="O56" s="25"/>
      <c r="P56" s="99"/>
      <c r="Q56" s="104"/>
    </row>
    <row r="57" spans="1:17" ht="51.75" hidden="1" customHeight="1">
      <c r="A57" s="146"/>
      <c r="B57" s="143"/>
      <c r="C57" s="146"/>
      <c r="D57" s="95" t="s">
        <v>512</v>
      </c>
      <c r="E57" s="86" t="s">
        <v>452</v>
      </c>
      <c r="F57" s="60" t="s">
        <v>517</v>
      </c>
      <c r="G57" s="28">
        <v>45219</v>
      </c>
      <c r="H57" s="28">
        <v>45219</v>
      </c>
      <c r="I57" s="39" t="s">
        <v>177</v>
      </c>
      <c r="J57" s="39" t="s">
        <v>177</v>
      </c>
      <c r="K57" s="39" t="s">
        <v>177</v>
      </c>
      <c r="L57" s="99"/>
      <c r="M57" s="103"/>
      <c r="N57" s="25"/>
      <c r="O57" s="25"/>
      <c r="P57" s="99"/>
      <c r="Q57" s="104"/>
    </row>
    <row r="58" spans="1:17" ht="81">
      <c r="A58" s="146"/>
      <c r="B58" s="143"/>
      <c r="C58" s="146"/>
      <c r="D58" s="95" t="s">
        <v>512</v>
      </c>
      <c r="E58" s="86" t="s">
        <v>453</v>
      </c>
      <c r="F58" s="85" t="s">
        <v>518</v>
      </c>
      <c r="G58" s="57"/>
      <c r="H58" s="57"/>
      <c r="I58" s="39"/>
      <c r="J58" s="39"/>
      <c r="K58" s="39"/>
      <c r="L58" s="99"/>
      <c r="M58" s="111" t="s">
        <v>567</v>
      </c>
      <c r="N58" s="96">
        <v>0.5</v>
      </c>
      <c r="O58" s="113" t="s">
        <v>570</v>
      </c>
      <c r="P58" s="112"/>
      <c r="Q58" s="115"/>
    </row>
    <row r="59" spans="1:17" ht="47.25" hidden="1" customHeight="1">
      <c r="A59" s="146"/>
      <c r="B59" s="143"/>
      <c r="C59" s="146"/>
      <c r="D59" s="95" t="s">
        <v>512</v>
      </c>
      <c r="E59" s="86" t="s">
        <v>454</v>
      </c>
      <c r="F59" s="85" t="s">
        <v>521</v>
      </c>
      <c r="G59" s="28">
        <v>45219</v>
      </c>
      <c r="H59" s="28">
        <v>45219</v>
      </c>
      <c r="I59" s="39" t="s">
        <v>177</v>
      </c>
      <c r="J59" s="39" t="s">
        <v>177</v>
      </c>
      <c r="K59" s="39" t="s">
        <v>177</v>
      </c>
      <c r="L59" s="99"/>
      <c r="M59" s="103"/>
      <c r="N59" s="25"/>
      <c r="O59" s="25"/>
      <c r="P59" s="99"/>
      <c r="Q59" s="104"/>
    </row>
    <row r="60" spans="1:17" ht="44.25" customHeight="1">
      <c r="A60" s="146"/>
      <c r="B60" s="143"/>
      <c r="C60" s="146"/>
      <c r="D60" s="95" t="s">
        <v>512</v>
      </c>
      <c r="E60" s="86" t="s">
        <v>455</v>
      </c>
      <c r="F60" s="85" t="s">
        <v>522</v>
      </c>
      <c r="G60" s="57"/>
      <c r="H60" s="57"/>
      <c r="I60" s="39"/>
      <c r="J60" s="39"/>
      <c r="K60" s="39"/>
      <c r="L60" s="99"/>
      <c r="M60" s="111" t="s">
        <v>564</v>
      </c>
      <c r="N60" s="96">
        <v>0.5</v>
      </c>
      <c r="O60" s="5" t="s">
        <v>571</v>
      </c>
      <c r="P60" s="112"/>
      <c r="Q60" s="115" t="s">
        <v>572</v>
      </c>
    </row>
    <row r="61" spans="1:17" ht="102" customHeight="1">
      <c r="A61" s="146"/>
      <c r="B61" s="143"/>
      <c r="C61" s="146"/>
      <c r="D61" s="95" t="s">
        <v>512</v>
      </c>
      <c r="E61" s="86" t="s">
        <v>456</v>
      </c>
      <c r="F61" s="85" t="s">
        <v>523</v>
      </c>
      <c r="G61" s="57"/>
      <c r="H61" s="57"/>
      <c r="I61" s="39"/>
      <c r="J61" s="39"/>
      <c r="K61" s="39"/>
      <c r="L61" s="99"/>
      <c r="M61" s="111" t="s">
        <v>564</v>
      </c>
      <c r="N61" s="96">
        <v>0.5</v>
      </c>
      <c r="O61" s="113" t="s">
        <v>573</v>
      </c>
      <c r="P61" s="112"/>
      <c r="Q61" s="115"/>
    </row>
    <row r="62" spans="1:17" ht="78" hidden="1" customHeight="1">
      <c r="A62" s="146"/>
      <c r="B62" s="143"/>
      <c r="C62" s="146"/>
      <c r="D62" s="95" t="s">
        <v>512</v>
      </c>
      <c r="E62" s="86" t="s">
        <v>457</v>
      </c>
      <c r="F62" s="60" t="s">
        <v>519</v>
      </c>
      <c r="G62" s="28">
        <v>45219</v>
      </c>
      <c r="H62" s="28">
        <v>45219</v>
      </c>
      <c r="I62" s="39" t="s">
        <v>177</v>
      </c>
      <c r="J62" s="39" t="s">
        <v>177</v>
      </c>
      <c r="K62" s="39" t="s">
        <v>177</v>
      </c>
      <c r="L62" s="99"/>
      <c r="M62" s="103"/>
      <c r="N62" s="25"/>
      <c r="O62" s="25"/>
      <c r="P62" s="99"/>
      <c r="Q62" s="104"/>
    </row>
    <row r="63" spans="1:17" ht="24" hidden="1" customHeight="1">
      <c r="A63" s="146"/>
      <c r="B63" s="143"/>
      <c r="C63" s="146"/>
      <c r="D63" s="3" t="s">
        <v>4</v>
      </c>
      <c r="E63" s="58" t="s">
        <v>253</v>
      </c>
      <c r="F63" s="82" t="s">
        <v>254</v>
      </c>
      <c r="G63" s="28">
        <v>45196</v>
      </c>
      <c r="H63" s="28">
        <v>45196</v>
      </c>
      <c r="I63" s="39" t="s">
        <v>284</v>
      </c>
      <c r="J63" s="39" t="s">
        <v>177</v>
      </c>
      <c r="K63" s="39" t="s">
        <v>177</v>
      </c>
      <c r="L63" s="99"/>
      <c r="M63" s="103"/>
      <c r="N63" s="25"/>
      <c r="O63" s="25"/>
      <c r="P63" s="99"/>
      <c r="Q63" s="104"/>
    </row>
    <row r="64" spans="1:17" ht="27" hidden="1" customHeight="1">
      <c r="A64" s="146"/>
      <c r="B64" s="143"/>
      <c r="C64" s="146"/>
      <c r="D64" s="3" t="s">
        <v>4</v>
      </c>
      <c r="E64" s="60" t="s">
        <v>255</v>
      </c>
      <c r="F64" s="82" t="s">
        <v>256</v>
      </c>
      <c r="G64" s="28">
        <v>45196</v>
      </c>
      <c r="H64" s="28">
        <v>45196</v>
      </c>
      <c r="I64" s="39" t="s">
        <v>284</v>
      </c>
      <c r="J64" s="39" t="s">
        <v>177</v>
      </c>
      <c r="K64" s="39" t="s">
        <v>177</v>
      </c>
      <c r="L64" s="99"/>
      <c r="M64" s="103"/>
      <c r="N64" s="25"/>
      <c r="O64" s="25"/>
      <c r="P64" s="99"/>
      <c r="Q64" s="104"/>
    </row>
    <row r="65" spans="1:17" ht="27" hidden="1" customHeight="1">
      <c r="A65" s="146"/>
      <c r="B65" s="143"/>
      <c r="C65" s="146"/>
      <c r="D65" s="3" t="s">
        <v>4</v>
      </c>
      <c r="E65" s="60" t="s">
        <v>257</v>
      </c>
      <c r="F65" s="82" t="s">
        <v>258</v>
      </c>
      <c r="G65" s="28">
        <v>45196</v>
      </c>
      <c r="H65" s="28">
        <v>45196</v>
      </c>
      <c r="I65" s="39" t="s">
        <v>284</v>
      </c>
      <c r="J65" s="39" t="s">
        <v>177</v>
      </c>
      <c r="K65" s="39" t="s">
        <v>177</v>
      </c>
      <c r="L65" s="99"/>
      <c r="M65" s="103"/>
      <c r="N65" s="25"/>
      <c r="O65" s="25"/>
      <c r="P65" s="99"/>
      <c r="Q65" s="104"/>
    </row>
    <row r="66" spans="1:17" ht="27" hidden="1" customHeight="1">
      <c r="A66" s="146"/>
      <c r="B66" s="143"/>
      <c r="C66" s="146"/>
      <c r="D66" s="3" t="s">
        <v>4</v>
      </c>
      <c r="E66" s="60" t="s">
        <v>259</v>
      </c>
      <c r="F66" s="82" t="s">
        <v>260</v>
      </c>
      <c r="G66" s="28">
        <v>45196</v>
      </c>
      <c r="H66" s="28">
        <v>45196</v>
      </c>
      <c r="I66" s="39" t="s">
        <v>284</v>
      </c>
      <c r="J66" s="39" t="s">
        <v>177</v>
      </c>
      <c r="K66" s="39" t="s">
        <v>177</v>
      </c>
      <c r="L66" s="99"/>
      <c r="M66" s="103"/>
      <c r="N66" s="25"/>
      <c r="O66" s="25"/>
      <c r="P66" s="99"/>
      <c r="Q66" s="104"/>
    </row>
    <row r="67" spans="1:17" ht="28.5" hidden="1" customHeight="1">
      <c r="A67" s="146"/>
      <c r="B67" s="143"/>
      <c r="C67" s="146"/>
      <c r="D67" s="3" t="s">
        <v>4</v>
      </c>
      <c r="E67" s="60" t="s">
        <v>261</v>
      </c>
      <c r="F67" s="82" t="s">
        <v>262</v>
      </c>
      <c r="G67" s="28">
        <v>45196</v>
      </c>
      <c r="H67" s="28">
        <v>45219</v>
      </c>
      <c r="I67" s="39" t="s">
        <v>284</v>
      </c>
      <c r="J67" s="39" t="s">
        <v>177</v>
      </c>
      <c r="K67" s="39" t="s">
        <v>177</v>
      </c>
      <c r="L67" s="99"/>
      <c r="M67" s="103"/>
      <c r="N67" s="25"/>
      <c r="O67" s="25"/>
      <c r="P67" s="99"/>
      <c r="Q67" s="104"/>
    </row>
    <row r="68" spans="1:17" ht="28.5" hidden="1" customHeight="1">
      <c r="A68" s="146"/>
      <c r="B68" s="143"/>
      <c r="C68" s="146"/>
      <c r="D68" s="3" t="s">
        <v>4</v>
      </c>
      <c r="E68" s="60" t="s">
        <v>263</v>
      </c>
      <c r="F68" s="82" t="s">
        <v>264</v>
      </c>
      <c r="G68" s="28">
        <v>45196</v>
      </c>
      <c r="H68" s="28">
        <v>45196</v>
      </c>
      <c r="I68" s="39" t="s">
        <v>284</v>
      </c>
      <c r="J68" s="39" t="s">
        <v>177</v>
      </c>
      <c r="K68" s="39" t="s">
        <v>177</v>
      </c>
      <c r="L68" s="99"/>
      <c r="M68" s="103"/>
      <c r="N68" s="25"/>
      <c r="O68" s="25"/>
      <c r="P68" s="99"/>
      <c r="Q68" s="104"/>
    </row>
    <row r="69" spans="1:17" ht="28.5" customHeight="1">
      <c r="A69" s="146"/>
      <c r="B69" s="143"/>
      <c r="C69" s="146"/>
      <c r="D69" s="3" t="s">
        <v>296</v>
      </c>
      <c r="E69" s="60" t="s">
        <v>297</v>
      </c>
      <c r="F69" s="49" t="s">
        <v>458</v>
      </c>
      <c r="G69" s="38" t="s">
        <v>294</v>
      </c>
      <c r="H69" s="50"/>
      <c r="I69" s="39"/>
      <c r="J69" s="39"/>
      <c r="K69" s="39"/>
      <c r="L69" s="99"/>
      <c r="M69" s="111" t="s">
        <v>562</v>
      </c>
      <c r="N69" s="96">
        <v>4</v>
      </c>
      <c r="O69" s="5" t="s">
        <v>574</v>
      </c>
      <c r="P69" s="112"/>
      <c r="Q69" s="115"/>
    </row>
    <row r="70" spans="1:17" ht="28.5" customHeight="1">
      <c r="A70" s="146"/>
      <c r="B70" s="143"/>
      <c r="C70" s="148" t="s">
        <v>276</v>
      </c>
      <c r="D70" s="3" t="s">
        <v>291</v>
      </c>
      <c r="E70" s="60" t="s">
        <v>265</v>
      </c>
      <c r="F70" s="49" t="s">
        <v>266</v>
      </c>
      <c r="G70" s="38" t="s">
        <v>294</v>
      </c>
      <c r="H70" s="38" t="s">
        <v>294</v>
      </c>
      <c r="I70" s="39"/>
      <c r="J70" s="39"/>
      <c r="K70" s="39"/>
      <c r="L70" s="99"/>
      <c r="M70" s="111" t="s">
        <v>567</v>
      </c>
      <c r="N70" s="96">
        <v>0.5</v>
      </c>
      <c r="O70" s="113" t="s">
        <v>575</v>
      </c>
      <c r="P70" s="112"/>
      <c r="Q70" s="115" t="s">
        <v>576</v>
      </c>
    </row>
    <row r="71" spans="1:17" ht="28.5" customHeight="1">
      <c r="A71" s="146"/>
      <c r="B71" s="143"/>
      <c r="C71" s="147"/>
      <c r="D71" s="3" t="s">
        <v>291</v>
      </c>
      <c r="E71" s="59" t="s">
        <v>267</v>
      </c>
      <c r="F71" s="47" t="s">
        <v>268</v>
      </c>
      <c r="G71" s="38" t="s">
        <v>294</v>
      </c>
      <c r="H71" s="38" t="s">
        <v>294</v>
      </c>
      <c r="I71" s="39"/>
      <c r="J71" s="39"/>
      <c r="K71" s="39"/>
      <c r="L71" s="99"/>
      <c r="M71" s="111" t="s">
        <v>564</v>
      </c>
      <c r="N71" s="96">
        <v>1</v>
      </c>
      <c r="O71" s="113" t="s">
        <v>575</v>
      </c>
      <c r="P71" s="112"/>
      <c r="Q71" s="115" t="s">
        <v>576</v>
      </c>
    </row>
    <row r="72" spans="1:17" ht="28.5" customHeight="1">
      <c r="A72" s="146"/>
      <c r="B72" s="143"/>
      <c r="C72" s="148" t="s">
        <v>277</v>
      </c>
      <c r="D72" s="3" t="s">
        <v>292</v>
      </c>
      <c r="E72" s="60" t="s">
        <v>265</v>
      </c>
      <c r="F72" s="49" t="s">
        <v>266</v>
      </c>
      <c r="G72" s="38" t="s">
        <v>294</v>
      </c>
      <c r="H72" s="38" t="s">
        <v>294</v>
      </c>
      <c r="I72" s="39"/>
      <c r="J72" s="39"/>
      <c r="K72" s="39"/>
      <c r="L72" s="99"/>
      <c r="M72" s="111" t="s">
        <v>567</v>
      </c>
      <c r="N72" s="96">
        <v>0.5</v>
      </c>
      <c r="O72" s="113" t="s">
        <v>575</v>
      </c>
      <c r="P72" s="112"/>
      <c r="Q72" s="115" t="s">
        <v>576</v>
      </c>
    </row>
    <row r="73" spans="1:17" ht="28.5" customHeight="1">
      <c r="A73" s="146"/>
      <c r="B73" s="143"/>
      <c r="C73" s="147"/>
      <c r="D73" s="3" t="s">
        <v>293</v>
      </c>
      <c r="E73" s="59" t="s">
        <v>267</v>
      </c>
      <c r="F73" s="47" t="s">
        <v>268</v>
      </c>
      <c r="G73" s="38" t="s">
        <v>294</v>
      </c>
      <c r="H73" s="38" t="s">
        <v>294</v>
      </c>
      <c r="I73" s="39"/>
      <c r="J73" s="39"/>
      <c r="K73" s="39"/>
      <c r="L73" s="99"/>
      <c r="M73" s="111" t="s">
        <v>564</v>
      </c>
      <c r="N73" s="96">
        <v>1</v>
      </c>
      <c r="O73" s="113" t="s">
        <v>575</v>
      </c>
      <c r="P73" s="112"/>
      <c r="Q73" s="115" t="s">
        <v>576</v>
      </c>
    </row>
    <row r="74" spans="1:17" s="2" customFormat="1" ht="67.5" hidden="1">
      <c r="A74" s="146"/>
      <c r="B74" s="143"/>
      <c r="C74" s="142" t="s">
        <v>555</v>
      </c>
      <c r="D74" s="78" t="s">
        <v>4</v>
      </c>
      <c r="E74" s="61" t="s">
        <v>70</v>
      </c>
      <c r="F74" s="82" t="s">
        <v>15</v>
      </c>
      <c r="G74" s="28">
        <v>45169</v>
      </c>
      <c r="H74" s="28">
        <v>45169</v>
      </c>
      <c r="I74" s="39" t="s">
        <v>284</v>
      </c>
      <c r="J74" s="39" t="s">
        <v>284</v>
      </c>
      <c r="K74" s="39" t="s">
        <v>177</v>
      </c>
      <c r="L74" s="99" t="s">
        <v>295</v>
      </c>
      <c r="M74" s="103"/>
      <c r="N74" s="25"/>
      <c r="O74" s="25"/>
      <c r="P74" s="99"/>
      <c r="Q74" s="104"/>
    </row>
    <row r="75" spans="1:17" s="2" customFormat="1" ht="31.5" hidden="1" customHeight="1">
      <c r="A75" s="146"/>
      <c r="B75" s="144"/>
      <c r="C75" s="144"/>
      <c r="D75" s="95" t="s">
        <v>96</v>
      </c>
      <c r="E75" s="87" t="s">
        <v>459</v>
      </c>
      <c r="F75" s="82" t="s">
        <v>462</v>
      </c>
      <c r="G75" s="28">
        <v>45219</v>
      </c>
      <c r="H75" s="28">
        <v>45219</v>
      </c>
      <c r="I75" s="39" t="s">
        <v>177</v>
      </c>
      <c r="J75" s="39" t="s">
        <v>177</v>
      </c>
      <c r="K75" s="39" t="s">
        <v>177</v>
      </c>
      <c r="L75" s="99"/>
      <c r="M75" s="103"/>
      <c r="N75" s="25"/>
      <c r="O75" s="25"/>
      <c r="P75" s="99"/>
      <c r="Q75" s="104"/>
    </row>
    <row r="76" spans="1:17" s="2" customFormat="1" ht="27" hidden="1" customHeight="1">
      <c r="A76" s="146"/>
      <c r="B76" s="146" t="s">
        <v>71</v>
      </c>
      <c r="C76" s="142" t="s">
        <v>72</v>
      </c>
      <c r="D76" s="3" t="s">
        <v>4</v>
      </c>
      <c r="E76" s="58" t="s">
        <v>275</v>
      </c>
      <c r="F76" s="82" t="s">
        <v>16</v>
      </c>
      <c r="G76" s="28">
        <v>45145</v>
      </c>
      <c r="H76" s="28">
        <v>45145</v>
      </c>
      <c r="I76" s="39" t="s">
        <v>284</v>
      </c>
      <c r="J76" s="39" t="s">
        <v>284</v>
      </c>
      <c r="K76" s="39" t="s">
        <v>177</v>
      </c>
      <c r="L76" s="99"/>
      <c r="M76" s="103"/>
      <c r="N76" s="25"/>
      <c r="O76" s="25"/>
      <c r="P76" s="99"/>
      <c r="Q76" s="104"/>
    </row>
    <row r="77" spans="1:17" ht="27" hidden="1" customHeight="1">
      <c r="A77" s="146"/>
      <c r="B77" s="146"/>
      <c r="C77" s="143"/>
      <c r="D77" s="147" t="s">
        <v>4</v>
      </c>
      <c r="E77" s="58" t="s">
        <v>239</v>
      </c>
      <c r="F77" s="34" t="s">
        <v>240</v>
      </c>
      <c r="G77" s="28">
        <v>45191</v>
      </c>
      <c r="H77" s="28">
        <v>45191</v>
      </c>
      <c r="I77" s="39" t="s">
        <v>241</v>
      </c>
      <c r="J77" s="39" t="s">
        <v>242</v>
      </c>
      <c r="K77" s="39" t="s">
        <v>177</v>
      </c>
      <c r="L77" s="61"/>
      <c r="M77" s="103"/>
      <c r="N77" s="25"/>
      <c r="O77" s="25"/>
      <c r="P77" s="99"/>
      <c r="Q77" s="104"/>
    </row>
    <row r="78" spans="1:17" ht="44.25" hidden="1" customHeight="1">
      <c r="A78" s="146"/>
      <c r="B78" s="146"/>
      <c r="C78" s="143"/>
      <c r="D78" s="147"/>
      <c r="E78" s="58" t="s">
        <v>463</v>
      </c>
      <c r="F78" s="48" t="s">
        <v>460</v>
      </c>
      <c r="G78" s="28">
        <v>45191</v>
      </c>
      <c r="H78" s="57"/>
      <c r="I78" s="39"/>
      <c r="J78" s="39"/>
      <c r="K78" s="39"/>
      <c r="L78" s="61"/>
      <c r="M78" s="111" t="s">
        <v>564</v>
      </c>
      <c r="N78" s="96">
        <v>1</v>
      </c>
      <c r="O78" s="5" t="s">
        <v>577</v>
      </c>
      <c r="P78" s="112"/>
      <c r="Q78" s="118" t="s">
        <v>590</v>
      </c>
    </row>
    <row r="79" spans="1:17" ht="40.5" hidden="1" customHeight="1">
      <c r="A79" s="146"/>
      <c r="B79" s="146"/>
      <c r="C79" s="143"/>
      <c r="D79" s="147"/>
      <c r="E79" s="58" t="s">
        <v>243</v>
      </c>
      <c r="F79" s="34" t="s">
        <v>298</v>
      </c>
      <c r="G79" s="28">
        <v>45191</v>
      </c>
      <c r="H79" s="28">
        <v>45191</v>
      </c>
      <c r="I79" s="39" t="s">
        <v>242</v>
      </c>
      <c r="J79" s="39" t="s">
        <v>178</v>
      </c>
      <c r="K79" s="39" t="s">
        <v>177</v>
      </c>
      <c r="L79" s="61"/>
      <c r="M79" s="103"/>
      <c r="N79" s="25"/>
      <c r="O79" s="25"/>
      <c r="P79" s="99"/>
      <c r="Q79" s="104"/>
    </row>
    <row r="80" spans="1:17" ht="30" hidden="1" customHeight="1">
      <c r="A80" s="146"/>
      <c r="B80" s="146"/>
      <c r="C80" s="143"/>
      <c r="D80" s="3" t="s">
        <v>4</v>
      </c>
      <c r="E80" s="58" t="s">
        <v>269</v>
      </c>
      <c r="F80" s="34" t="s">
        <v>464</v>
      </c>
      <c r="G80" s="28">
        <v>45196</v>
      </c>
      <c r="H80" s="28">
        <v>45196</v>
      </c>
      <c r="I80" s="39" t="s">
        <v>178</v>
      </c>
      <c r="J80" s="39" t="s">
        <v>177</v>
      </c>
      <c r="K80" s="39" t="s">
        <v>177</v>
      </c>
      <c r="L80" s="61"/>
      <c r="M80" s="103"/>
      <c r="N80" s="25"/>
      <c r="O80" s="25"/>
      <c r="P80" s="99"/>
      <c r="Q80" s="104"/>
    </row>
    <row r="81" spans="1:17" ht="30" hidden="1" customHeight="1">
      <c r="A81" s="146"/>
      <c r="B81" s="146"/>
      <c r="C81" s="143"/>
      <c r="D81" s="3" t="s">
        <v>4</v>
      </c>
      <c r="E81" s="58" t="s">
        <v>270</v>
      </c>
      <c r="F81" s="34" t="s">
        <v>271</v>
      </c>
      <c r="G81" s="28">
        <v>45196</v>
      </c>
      <c r="H81" s="28">
        <v>45219</v>
      </c>
      <c r="I81" s="39" t="s">
        <v>178</v>
      </c>
      <c r="J81" s="39" t="s">
        <v>177</v>
      </c>
      <c r="K81" s="39" t="s">
        <v>177</v>
      </c>
      <c r="L81" s="61"/>
      <c r="M81" s="103"/>
      <c r="N81" s="25"/>
      <c r="O81" s="25"/>
      <c r="P81" s="99"/>
      <c r="Q81" s="104"/>
    </row>
    <row r="82" spans="1:17" ht="30" hidden="1" customHeight="1">
      <c r="A82" s="146"/>
      <c r="B82" s="146"/>
      <c r="C82" s="143"/>
      <c r="D82" s="3" t="s">
        <v>4</v>
      </c>
      <c r="E82" s="58" t="s">
        <v>272</v>
      </c>
      <c r="F82" s="34" t="s">
        <v>431</v>
      </c>
      <c r="G82" s="28">
        <v>45219</v>
      </c>
      <c r="H82" s="28">
        <v>45219</v>
      </c>
      <c r="I82" s="39" t="s">
        <v>430</v>
      </c>
      <c r="J82" s="39" t="s">
        <v>177</v>
      </c>
      <c r="K82" s="39" t="s">
        <v>177</v>
      </c>
      <c r="L82" s="61"/>
      <c r="M82" s="103"/>
      <c r="N82" s="25"/>
      <c r="O82" s="25"/>
      <c r="P82" s="99"/>
      <c r="Q82" s="104"/>
    </row>
    <row r="83" spans="1:17" ht="30" hidden="1" customHeight="1">
      <c r="A83" s="146"/>
      <c r="B83" s="146"/>
      <c r="C83" s="143"/>
      <c r="D83" s="78" t="s">
        <v>4</v>
      </c>
      <c r="E83" s="58" t="s">
        <v>545</v>
      </c>
      <c r="F83" s="34" t="s">
        <v>546</v>
      </c>
      <c r="G83" s="57"/>
      <c r="H83" s="57"/>
      <c r="I83" s="39"/>
      <c r="J83" s="39"/>
      <c r="K83" s="39"/>
      <c r="L83" s="61"/>
      <c r="M83" s="111" t="s">
        <v>564</v>
      </c>
      <c r="N83" s="96">
        <v>1</v>
      </c>
      <c r="O83" s="113" t="s">
        <v>578</v>
      </c>
      <c r="P83" s="112"/>
      <c r="Q83" s="115"/>
    </row>
    <row r="84" spans="1:17" ht="40.5" hidden="1">
      <c r="A84" s="146"/>
      <c r="B84" s="146"/>
      <c r="C84" s="143"/>
      <c r="D84" s="95" t="s">
        <v>513</v>
      </c>
      <c r="E84" s="86" t="s">
        <v>465</v>
      </c>
      <c r="F84" s="34" t="s">
        <v>467</v>
      </c>
      <c r="G84" s="28">
        <v>45219</v>
      </c>
      <c r="H84" s="28">
        <v>45219</v>
      </c>
      <c r="I84" s="39" t="s">
        <v>177</v>
      </c>
      <c r="J84" s="39" t="s">
        <v>177</v>
      </c>
      <c r="K84" s="39" t="s">
        <v>177</v>
      </c>
      <c r="L84" s="61"/>
      <c r="M84" s="103"/>
      <c r="N84" s="25"/>
      <c r="O84" s="25"/>
      <c r="P84" s="99"/>
      <c r="Q84" s="104"/>
    </row>
    <row r="85" spans="1:17" ht="54" hidden="1">
      <c r="A85" s="146"/>
      <c r="B85" s="146"/>
      <c r="C85" s="144"/>
      <c r="D85" s="95" t="s">
        <v>513</v>
      </c>
      <c r="E85" s="86" t="s">
        <v>466</v>
      </c>
      <c r="F85" s="34" t="s">
        <v>468</v>
      </c>
      <c r="G85" s="28">
        <v>45219</v>
      </c>
      <c r="H85" s="28">
        <v>45219</v>
      </c>
      <c r="I85" s="39" t="s">
        <v>177</v>
      </c>
      <c r="J85" s="39" t="s">
        <v>177</v>
      </c>
      <c r="K85" s="39" t="s">
        <v>177</v>
      </c>
      <c r="L85" s="61"/>
      <c r="M85" s="103"/>
      <c r="N85" s="25"/>
      <c r="O85" s="25"/>
      <c r="P85" s="99"/>
      <c r="Q85" s="104"/>
    </row>
    <row r="86" spans="1:17" s="2" customFormat="1" ht="94.5" hidden="1" customHeight="1">
      <c r="A86" s="146"/>
      <c r="B86" s="146"/>
      <c r="C86" s="146" t="s">
        <v>556</v>
      </c>
      <c r="D86" s="3" t="s">
        <v>4</v>
      </c>
      <c r="E86" s="61" t="s">
        <v>73</v>
      </c>
      <c r="F86" s="82" t="s">
        <v>74</v>
      </c>
      <c r="G86" s="28">
        <v>45169</v>
      </c>
      <c r="H86" s="28">
        <v>45169</v>
      </c>
      <c r="I86" s="39" t="s">
        <v>178</v>
      </c>
      <c r="J86" s="39" t="s">
        <v>242</v>
      </c>
      <c r="K86" s="39" t="s">
        <v>177</v>
      </c>
      <c r="L86" s="99"/>
      <c r="M86" s="103"/>
      <c r="N86" s="25"/>
      <c r="O86" s="25"/>
      <c r="P86" s="99"/>
      <c r="Q86" s="104"/>
    </row>
    <row r="87" spans="1:17" s="2" customFormat="1" ht="54" hidden="1">
      <c r="A87" s="146"/>
      <c r="B87" s="146"/>
      <c r="C87" s="146"/>
      <c r="D87" s="3" t="s">
        <v>4</v>
      </c>
      <c r="E87" s="61" t="s">
        <v>75</v>
      </c>
      <c r="F87" s="82" t="s">
        <v>473</v>
      </c>
      <c r="G87" s="28">
        <v>45169</v>
      </c>
      <c r="H87" s="28">
        <v>45169</v>
      </c>
      <c r="I87" s="39" t="s">
        <v>178</v>
      </c>
      <c r="J87" s="39" t="s">
        <v>242</v>
      </c>
      <c r="K87" s="39" t="s">
        <v>177</v>
      </c>
      <c r="L87" s="99"/>
      <c r="M87" s="103"/>
      <c r="N87" s="25"/>
      <c r="O87" s="25"/>
      <c r="P87" s="99"/>
      <c r="Q87" s="104"/>
    </row>
    <row r="88" spans="1:17" s="2" customFormat="1" ht="21.75" hidden="1" customHeight="1">
      <c r="A88" s="146"/>
      <c r="B88" s="146"/>
      <c r="C88" s="146"/>
      <c r="D88" s="3" t="s">
        <v>4</v>
      </c>
      <c r="E88" s="61" t="s">
        <v>76</v>
      </c>
      <c r="F88" s="82" t="s">
        <v>17</v>
      </c>
      <c r="G88" s="28">
        <v>45169</v>
      </c>
      <c r="H88" s="28">
        <v>45169</v>
      </c>
      <c r="I88" s="39" t="s">
        <v>178</v>
      </c>
      <c r="J88" s="39" t="s">
        <v>242</v>
      </c>
      <c r="K88" s="39" t="s">
        <v>177</v>
      </c>
      <c r="L88" s="99"/>
      <c r="M88" s="103"/>
      <c r="N88" s="25"/>
      <c r="O88" s="25"/>
      <c r="P88" s="99"/>
      <c r="Q88" s="104"/>
    </row>
    <row r="89" spans="1:17" s="2" customFormat="1" ht="54" hidden="1" customHeight="1">
      <c r="A89" s="146"/>
      <c r="B89" s="146"/>
      <c r="C89" s="146"/>
      <c r="D89" s="3" t="s">
        <v>4</v>
      </c>
      <c r="E89" s="61" t="s">
        <v>77</v>
      </c>
      <c r="F89" s="82" t="s">
        <v>78</v>
      </c>
      <c r="G89" s="28">
        <v>45169</v>
      </c>
      <c r="H89" s="28">
        <v>45169</v>
      </c>
      <c r="I89" s="39" t="s">
        <v>178</v>
      </c>
      <c r="J89" s="39" t="s">
        <v>242</v>
      </c>
      <c r="K89" s="39" t="s">
        <v>177</v>
      </c>
      <c r="L89" s="99"/>
      <c r="M89" s="103"/>
      <c r="N89" s="25"/>
      <c r="O89" s="25"/>
      <c r="P89" s="99"/>
      <c r="Q89" s="104"/>
    </row>
    <row r="90" spans="1:17" s="2" customFormat="1" ht="27" hidden="1" customHeight="1">
      <c r="A90" s="146"/>
      <c r="B90" s="146"/>
      <c r="C90" s="146"/>
      <c r="D90" s="3" t="s">
        <v>4</v>
      </c>
      <c r="E90" s="61" t="s">
        <v>79</v>
      </c>
      <c r="F90" s="82" t="s">
        <v>474</v>
      </c>
      <c r="G90" s="28">
        <v>45145</v>
      </c>
      <c r="H90" s="28">
        <v>45145</v>
      </c>
      <c r="I90" s="39" t="s">
        <v>178</v>
      </c>
      <c r="J90" s="39" t="s">
        <v>242</v>
      </c>
      <c r="K90" s="39" t="s">
        <v>177</v>
      </c>
      <c r="L90" s="99"/>
      <c r="M90" s="103"/>
      <c r="N90" s="25"/>
      <c r="O90" s="25"/>
      <c r="P90" s="99"/>
      <c r="Q90" s="104"/>
    </row>
    <row r="91" spans="1:17" s="2" customFormat="1" ht="27" hidden="1" customHeight="1">
      <c r="A91" s="146"/>
      <c r="B91" s="146"/>
      <c r="C91" s="146"/>
      <c r="D91" s="3" t="s">
        <v>4</v>
      </c>
      <c r="E91" s="61" t="s">
        <v>80</v>
      </c>
      <c r="F91" s="82" t="s">
        <v>475</v>
      </c>
      <c r="G91" s="28">
        <v>45145</v>
      </c>
      <c r="H91" s="28">
        <v>45145</v>
      </c>
      <c r="I91" s="39" t="s">
        <v>178</v>
      </c>
      <c r="J91" s="39" t="s">
        <v>242</v>
      </c>
      <c r="K91" s="39" t="s">
        <v>177</v>
      </c>
      <c r="L91" s="99"/>
      <c r="M91" s="103"/>
      <c r="N91" s="25"/>
      <c r="O91" s="25"/>
      <c r="P91" s="99"/>
      <c r="Q91" s="104"/>
    </row>
    <row r="92" spans="1:17" s="2" customFormat="1" ht="21" hidden="1" customHeight="1">
      <c r="A92" s="146"/>
      <c r="B92" s="146"/>
      <c r="C92" s="146"/>
      <c r="D92" s="3" t="s">
        <v>4</v>
      </c>
      <c r="E92" s="61" t="s">
        <v>81</v>
      </c>
      <c r="F92" s="82" t="s">
        <v>82</v>
      </c>
      <c r="G92" s="28">
        <v>45169</v>
      </c>
      <c r="H92" s="28">
        <v>45169</v>
      </c>
      <c r="I92" s="39" t="s">
        <v>178</v>
      </c>
      <c r="J92" s="39" t="s">
        <v>242</v>
      </c>
      <c r="K92" s="39" t="s">
        <v>177</v>
      </c>
      <c r="L92" s="99"/>
      <c r="M92" s="103"/>
      <c r="N92" s="25"/>
      <c r="O92" s="25"/>
      <c r="P92" s="99"/>
      <c r="Q92" s="104"/>
    </row>
    <row r="93" spans="1:17" s="2" customFormat="1" ht="27" hidden="1" customHeight="1">
      <c r="A93" s="146"/>
      <c r="B93" s="146"/>
      <c r="C93" s="146"/>
      <c r="D93" s="3" t="s">
        <v>4</v>
      </c>
      <c r="E93" s="61" t="s">
        <v>83</v>
      </c>
      <c r="F93" s="82" t="s">
        <v>476</v>
      </c>
      <c r="G93" s="28">
        <v>45145</v>
      </c>
      <c r="H93" s="28">
        <v>45145</v>
      </c>
      <c r="I93" s="39" t="s">
        <v>178</v>
      </c>
      <c r="J93" s="39" t="s">
        <v>242</v>
      </c>
      <c r="K93" s="39" t="s">
        <v>177</v>
      </c>
      <c r="L93" s="99"/>
      <c r="M93" s="103"/>
      <c r="N93" s="25"/>
      <c r="O93" s="25"/>
      <c r="P93" s="99"/>
      <c r="Q93" s="104"/>
    </row>
    <row r="94" spans="1:17" s="2" customFormat="1" ht="40.5" hidden="1" customHeight="1">
      <c r="A94" s="146"/>
      <c r="B94" s="146"/>
      <c r="C94" s="146"/>
      <c r="D94" s="3" t="s">
        <v>4</v>
      </c>
      <c r="E94" s="61" t="s">
        <v>84</v>
      </c>
      <c r="F94" s="82" t="s">
        <v>477</v>
      </c>
      <c r="G94" s="28">
        <v>45169</v>
      </c>
      <c r="H94" s="28">
        <v>45169</v>
      </c>
      <c r="I94" s="39" t="s">
        <v>178</v>
      </c>
      <c r="J94" s="39" t="s">
        <v>242</v>
      </c>
      <c r="K94" s="39" t="s">
        <v>177</v>
      </c>
      <c r="L94" s="99"/>
      <c r="M94" s="103"/>
      <c r="N94" s="25"/>
      <c r="O94" s="25"/>
      <c r="P94" s="99"/>
      <c r="Q94" s="104"/>
    </row>
    <row r="95" spans="1:17" ht="24" hidden="1" customHeight="1">
      <c r="A95" s="146"/>
      <c r="B95" s="146"/>
      <c r="C95" s="146"/>
      <c r="D95" s="3" t="s">
        <v>4</v>
      </c>
      <c r="E95" s="62" t="s">
        <v>244</v>
      </c>
      <c r="F95" s="88" t="s">
        <v>245</v>
      </c>
      <c r="G95" s="28">
        <v>45191</v>
      </c>
      <c r="H95" s="28">
        <v>45191</v>
      </c>
      <c r="I95" s="39" t="s">
        <v>246</v>
      </c>
      <c r="J95" s="39" t="s">
        <v>192</v>
      </c>
      <c r="K95" s="39" t="s">
        <v>177</v>
      </c>
      <c r="L95" s="99"/>
      <c r="M95" s="103"/>
      <c r="N95" s="25"/>
      <c r="O95" s="25"/>
      <c r="P95" s="99"/>
      <c r="Q95" s="104"/>
    </row>
    <row r="96" spans="1:17" ht="67.5" hidden="1" customHeight="1">
      <c r="A96" s="146"/>
      <c r="B96" s="146"/>
      <c r="C96" s="146"/>
      <c r="D96" s="3" t="s">
        <v>4</v>
      </c>
      <c r="E96" s="62" t="s">
        <v>84</v>
      </c>
      <c r="F96" s="34" t="s">
        <v>478</v>
      </c>
      <c r="G96" s="28">
        <v>45191</v>
      </c>
      <c r="H96" s="28">
        <v>45191</v>
      </c>
      <c r="I96" s="39" t="s">
        <v>247</v>
      </c>
      <c r="J96" s="39" t="s">
        <v>248</v>
      </c>
      <c r="K96" s="39" t="s">
        <v>177</v>
      </c>
      <c r="L96" s="99"/>
      <c r="M96" s="103"/>
      <c r="N96" s="25"/>
      <c r="O96" s="25"/>
      <c r="P96" s="99"/>
      <c r="Q96" s="104"/>
    </row>
    <row r="97" spans="1:17" ht="49.5" hidden="1" customHeight="1">
      <c r="A97" s="146"/>
      <c r="B97" s="146"/>
      <c r="C97" s="146"/>
      <c r="D97" s="95" t="s">
        <v>96</v>
      </c>
      <c r="E97" s="87" t="s">
        <v>469</v>
      </c>
      <c r="F97" s="34" t="s">
        <v>472</v>
      </c>
      <c r="G97" s="28">
        <v>45219</v>
      </c>
      <c r="H97" s="28">
        <v>45219</v>
      </c>
      <c r="I97" s="39" t="s">
        <v>177</v>
      </c>
      <c r="J97" s="39" t="s">
        <v>177</v>
      </c>
      <c r="K97" s="39" t="s">
        <v>177</v>
      </c>
      <c r="L97" s="99"/>
      <c r="M97" s="103"/>
      <c r="N97" s="25"/>
      <c r="O97" s="25"/>
      <c r="P97" s="99"/>
      <c r="Q97" s="104"/>
    </row>
    <row r="98" spans="1:17" ht="47.25" hidden="1" customHeight="1">
      <c r="A98" s="146"/>
      <c r="B98" s="146"/>
      <c r="C98" s="146"/>
      <c r="D98" s="95" t="s">
        <v>96</v>
      </c>
      <c r="E98" s="87" t="s">
        <v>470</v>
      </c>
      <c r="F98" s="34" t="s">
        <v>471</v>
      </c>
      <c r="G98" s="28">
        <v>45219</v>
      </c>
      <c r="H98" s="28">
        <v>45219</v>
      </c>
      <c r="I98" s="39" t="s">
        <v>177</v>
      </c>
      <c r="J98" s="39" t="s">
        <v>177</v>
      </c>
      <c r="K98" s="39" t="s">
        <v>177</v>
      </c>
      <c r="L98" s="99"/>
      <c r="M98" s="103"/>
      <c r="N98" s="25"/>
      <c r="O98" s="25"/>
      <c r="P98" s="99"/>
      <c r="Q98" s="104"/>
    </row>
    <row r="99" spans="1:17" ht="65.25" customHeight="1">
      <c r="A99" s="146"/>
      <c r="B99" s="146"/>
      <c r="C99" s="146"/>
      <c r="D99" s="95" t="s">
        <v>96</v>
      </c>
      <c r="E99" s="87" t="s">
        <v>528</v>
      </c>
      <c r="F99" s="82" t="s">
        <v>529</v>
      </c>
      <c r="G99" s="57"/>
      <c r="H99" s="57"/>
      <c r="I99" s="39"/>
      <c r="J99" s="39"/>
      <c r="K99" s="39"/>
      <c r="L99" s="99"/>
      <c r="M99" s="111" t="s">
        <v>567</v>
      </c>
      <c r="N99" s="96">
        <v>0.5</v>
      </c>
      <c r="O99" s="5" t="s">
        <v>591</v>
      </c>
      <c r="P99" s="112"/>
      <c r="Q99" s="115"/>
    </row>
    <row r="100" spans="1:17" s="2" customFormat="1" ht="23.25" hidden="1" customHeight="1" thickBot="1">
      <c r="A100" s="146"/>
      <c r="B100" s="146"/>
      <c r="C100" s="146"/>
      <c r="D100" s="3" t="s">
        <v>4</v>
      </c>
      <c r="E100" s="61" t="s">
        <v>88</v>
      </c>
      <c r="F100" s="82" t="s">
        <v>89</v>
      </c>
      <c r="G100" s="28">
        <v>45145</v>
      </c>
      <c r="H100" s="28">
        <v>45145</v>
      </c>
      <c r="I100" s="39" t="s">
        <v>247</v>
      </c>
      <c r="J100" s="39" t="s">
        <v>248</v>
      </c>
      <c r="K100" s="39" t="s">
        <v>177</v>
      </c>
      <c r="L100" s="99"/>
      <c r="M100" s="105"/>
      <c r="N100" s="106"/>
      <c r="O100" s="106"/>
      <c r="P100" s="110"/>
      <c r="Q100" s="107"/>
    </row>
    <row r="101" spans="1:17">
      <c r="N101" s="30">
        <f>SUBTOTAL(9,N18:N99)</f>
        <v>40</v>
      </c>
    </row>
  </sheetData>
  <autoFilter ref="A6:Q100">
    <filterColumn colId="3">
      <filters>
        <filter val="개선"/>
      </filters>
    </filterColumn>
    <filterColumn colId="10">
      <filters blank="1"/>
    </filterColumn>
  </autoFilter>
  <mergeCells count="13">
    <mergeCell ref="C76:C85"/>
    <mergeCell ref="B1:D1"/>
    <mergeCell ref="B2:D2"/>
    <mergeCell ref="B3:D3"/>
    <mergeCell ref="A7:A100"/>
    <mergeCell ref="B76:B100"/>
    <mergeCell ref="C86:C100"/>
    <mergeCell ref="D77:D79"/>
    <mergeCell ref="C7:C69"/>
    <mergeCell ref="C70:C71"/>
    <mergeCell ref="C72:C73"/>
    <mergeCell ref="B7:B75"/>
    <mergeCell ref="C74:C75"/>
  </mergeCells>
  <phoneticPr fontId="3" type="noConversion"/>
  <dataValidations disablePrompts="1" count="1">
    <dataValidation type="list" allowBlank="1" showInputMessage="1" showErrorMessage="1" sqref="M62:M68 M19:M23 M25:M28 M30:M39 M41 M43:M46 M48:M50 M52:M57 M59 M77 M79:M82 M84:M85">
      <formula1>#REF!</formula1>
    </dataValidation>
  </dataValidations>
  <pageMargins left="0.7" right="0.7" top="0.75" bottom="0.75" header="0.3" footer="0.3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4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31" sqref="F31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4" style="30" customWidth="1"/>
    <col min="6" max="6" width="41.75" style="30" customWidth="1"/>
    <col min="7" max="8" width="9.625" style="45" bestFit="1" customWidth="1"/>
    <col min="9" max="11" width="9" style="45"/>
    <col min="12" max="12" width="33.625" style="30" bestFit="1" customWidth="1"/>
    <col min="13" max="14" width="9" style="30"/>
    <col min="15" max="15" width="50.75" style="30" bestFit="1" customWidth="1"/>
    <col min="16" max="16" width="9" style="30"/>
    <col min="17" max="17" width="49.75" style="30" bestFit="1" customWidth="1"/>
    <col min="18" max="16384" width="9" style="30"/>
  </cols>
  <sheetData>
    <row r="1" spans="1:17" ht="16.5" customHeight="1">
      <c r="A1" s="8" t="s">
        <v>7</v>
      </c>
      <c r="B1" s="145" t="s">
        <v>10</v>
      </c>
      <c r="C1" s="145"/>
      <c r="D1" s="145"/>
      <c r="E1" s="44"/>
      <c r="F1" s="44"/>
      <c r="G1" s="52" t="s">
        <v>280</v>
      </c>
      <c r="H1" s="52" t="s">
        <v>281</v>
      </c>
      <c r="I1" s="52" t="s">
        <v>282</v>
      </c>
      <c r="J1" s="52" t="s">
        <v>283</v>
      </c>
      <c r="N1" s="30">
        <f>N34</f>
        <v>14</v>
      </c>
    </row>
    <row r="2" spans="1:17" ht="16.5" customHeight="1">
      <c r="A2" s="8" t="s">
        <v>8</v>
      </c>
      <c r="B2" s="145" t="s">
        <v>28</v>
      </c>
      <c r="C2" s="145"/>
      <c r="D2" s="145"/>
      <c r="E2" s="44"/>
      <c r="F2" s="44"/>
      <c r="G2" s="51" t="s">
        <v>278</v>
      </c>
      <c r="H2" s="51">
        <f>COUNTIF($D$7:$D$33, "오류")</f>
        <v>18</v>
      </c>
      <c r="I2" s="51">
        <f>COUNTIFS($D$7:$D$33, "=오류", $K$7:$K$33, "O")</f>
        <v>14</v>
      </c>
      <c r="J2" s="51">
        <f>H2-I2</f>
        <v>4</v>
      </c>
    </row>
    <row r="3" spans="1:17" ht="16.5" customHeight="1">
      <c r="A3" s="8" t="s">
        <v>9</v>
      </c>
      <c r="B3" s="145" t="s">
        <v>12</v>
      </c>
      <c r="C3" s="145"/>
      <c r="D3" s="145"/>
      <c r="E3" s="44"/>
      <c r="F3" s="44"/>
      <c r="G3" s="51" t="s">
        <v>279</v>
      </c>
      <c r="H3" s="51">
        <f>COUNTIF($D$7:$D$33, "개선")</f>
        <v>8</v>
      </c>
      <c r="I3" s="51">
        <f>COUNTIFS($D$7:$D$33, "=개선", $K$7:$K$33, "O")</f>
        <v>5</v>
      </c>
      <c r="J3" s="51">
        <f>H3-I3</f>
        <v>3</v>
      </c>
    </row>
    <row r="4" spans="1:17" ht="17.25" customHeight="1">
      <c r="G4" s="51" t="s">
        <v>290</v>
      </c>
      <c r="H4" s="51">
        <f>SUM(H2:H3)</f>
        <v>26</v>
      </c>
      <c r="I4" s="51">
        <f>SUM(I2:I3)</f>
        <v>19</v>
      </c>
      <c r="J4" s="51">
        <f>SUM(J2:J3)</f>
        <v>7</v>
      </c>
    </row>
    <row r="5" spans="1:17" ht="17.25" customHeight="1" thickBot="1">
      <c r="K5" s="84" t="s">
        <v>438</v>
      </c>
    </row>
    <row r="6" spans="1:17" s="2" customFormat="1" ht="27">
      <c r="A6" s="53" t="s">
        <v>0</v>
      </c>
      <c r="B6" s="53" t="s">
        <v>1</v>
      </c>
      <c r="C6" s="53" t="s">
        <v>46</v>
      </c>
      <c r="D6" s="54" t="s">
        <v>6</v>
      </c>
      <c r="E6" s="53" t="s">
        <v>299</v>
      </c>
      <c r="F6" s="53" t="s">
        <v>11</v>
      </c>
      <c r="G6" s="53" t="s">
        <v>2</v>
      </c>
      <c r="H6" s="53" t="s">
        <v>237</v>
      </c>
      <c r="I6" s="53" t="s">
        <v>238</v>
      </c>
      <c r="J6" s="54" t="s">
        <v>288</v>
      </c>
      <c r="K6" s="54" t="s">
        <v>289</v>
      </c>
      <c r="L6" s="98" t="s">
        <v>405</v>
      </c>
      <c r="M6" s="100" t="s">
        <v>557</v>
      </c>
      <c r="N6" s="101" t="s">
        <v>596</v>
      </c>
      <c r="O6" s="101" t="s">
        <v>558</v>
      </c>
      <c r="P6" s="101" t="s">
        <v>561</v>
      </c>
      <c r="Q6" s="102" t="s">
        <v>559</v>
      </c>
    </row>
    <row r="7" spans="1:17" ht="35.25" hidden="1" customHeight="1">
      <c r="A7" s="146" t="s">
        <v>18</v>
      </c>
      <c r="B7" s="146" t="s">
        <v>19</v>
      </c>
      <c r="C7" s="146" t="s">
        <v>20</v>
      </c>
      <c r="D7" s="3" t="s">
        <v>5</v>
      </c>
      <c r="E7" s="4" t="s">
        <v>27</v>
      </c>
      <c r="F7" s="34" t="s">
        <v>29</v>
      </c>
      <c r="G7" s="28">
        <v>45145</v>
      </c>
      <c r="H7" s="28">
        <v>45145</v>
      </c>
      <c r="I7" s="39" t="s">
        <v>316</v>
      </c>
      <c r="J7" s="39" t="s">
        <v>317</v>
      </c>
      <c r="K7" s="39" t="s">
        <v>177</v>
      </c>
      <c r="L7" s="99"/>
      <c r="M7" s="103"/>
      <c r="N7" s="25"/>
      <c r="O7" s="25"/>
      <c r="P7" s="25"/>
      <c r="Q7" s="104"/>
    </row>
    <row r="8" spans="1:17" ht="40.5" hidden="1" customHeight="1">
      <c r="A8" s="146"/>
      <c r="B8" s="146"/>
      <c r="C8" s="146"/>
      <c r="D8" s="3" t="s">
        <v>4</v>
      </c>
      <c r="E8" s="4" t="s">
        <v>30</v>
      </c>
      <c r="F8" s="150" t="s">
        <v>31</v>
      </c>
      <c r="G8" s="28">
        <v>45145</v>
      </c>
      <c r="H8" s="28">
        <v>45145</v>
      </c>
      <c r="I8" s="39" t="s">
        <v>316</v>
      </c>
      <c r="J8" s="39" t="s">
        <v>317</v>
      </c>
      <c r="K8" s="39" t="s">
        <v>177</v>
      </c>
      <c r="L8" s="99"/>
      <c r="M8" s="103"/>
      <c r="N8" s="25"/>
      <c r="O8" s="25"/>
      <c r="P8" s="25"/>
      <c r="Q8" s="104"/>
    </row>
    <row r="9" spans="1:17" ht="68.25" hidden="1" customHeight="1">
      <c r="A9" s="146"/>
      <c r="B9" s="146"/>
      <c r="C9" s="146"/>
      <c r="D9" s="41" t="s">
        <v>5</v>
      </c>
      <c r="E9" s="4" t="s">
        <v>32</v>
      </c>
      <c r="F9" s="150"/>
      <c r="G9" s="28">
        <v>45145</v>
      </c>
      <c r="H9" s="28">
        <v>45145</v>
      </c>
      <c r="I9" s="39" t="s">
        <v>316</v>
      </c>
      <c r="J9" s="39" t="s">
        <v>317</v>
      </c>
      <c r="K9" s="39" t="s">
        <v>177</v>
      </c>
      <c r="L9" s="99"/>
      <c r="M9" s="103"/>
      <c r="N9" s="25"/>
      <c r="O9" s="25"/>
      <c r="P9" s="25"/>
      <c r="Q9" s="104"/>
    </row>
    <row r="10" spans="1:17" ht="41.25" hidden="1" customHeight="1">
      <c r="A10" s="146"/>
      <c r="B10" s="146"/>
      <c r="C10" s="146"/>
      <c r="D10" s="41" t="s">
        <v>4</v>
      </c>
      <c r="E10" s="4" t="s">
        <v>21</v>
      </c>
      <c r="F10" s="34" t="s">
        <v>33</v>
      </c>
      <c r="G10" s="28">
        <v>45145</v>
      </c>
      <c r="H10" s="28">
        <v>45145</v>
      </c>
      <c r="I10" s="39" t="s">
        <v>316</v>
      </c>
      <c r="J10" s="39" t="s">
        <v>317</v>
      </c>
      <c r="K10" s="39" t="s">
        <v>177</v>
      </c>
      <c r="L10" s="99"/>
      <c r="M10" s="103"/>
      <c r="N10" s="25"/>
      <c r="O10" s="25"/>
      <c r="P10" s="25"/>
      <c r="Q10" s="104"/>
    </row>
    <row r="11" spans="1:17" ht="169.5" hidden="1" customHeight="1">
      <c r="A11" s="146"/>
      <c r="B11" s="146"/>
      <c r="C11" s="146"/>
      <c r="D11" s="41" t="s">
        <v>4</v>
      </c>
      <c r="E11" s="4" t="s">
        <v>22</v>
      </c>
      <c r="F11" s="34" t="s">
        <v>34</v>
      </c>
      <c r="G11" s="28">
        <v>45145</v>
      </c>
      <c r="H11" s="28">
        <v>45145</v>
      </c>
      <c r="I11" s="39" t="s">
        <v>316</v>
      </c>
      <c r="J11" s="39" t="s">
        <v>317</v>
      </c>
      <c r="K11" s="39" t="s">
        <v>177</v>
      </c>
      <c r="L11" s="99"/>
      <c r="M11" s="103"/>
      <c r="N11" s="25"/>
      <c r="O11" s="25"/>
      <c r="P11" s="25"/>
      <c r="Q11" s="104"/>
    </row>
    <row r="12" spans="1:17" ht="109.5" hidden="1" customHeight="1">
      <c r="A12" s="146"/>
      <c r="B12" s="146"/>
      <c r="C12" s="146"/>
      <c r="D12" s="41" t="s">
        <v>5</v>
      </c>
      <c r="E12" s="4" t="s">
        <v>164</v>
      </c>
      <c r="F12" s="34" t="s">
        <v>165</v>
      </c>
      <c r="G12" s="28">
        <v>45145</v>
      </c>
      <c r="H12" s="28">
        <v>45145</v>
      </c>
      <c r="I12" s="39" t="s">
        <v>316</v>
      </c>
      <c r="J12" s="39" t="s">
        <v>317</v>
      </c>
      <c r="K12" s="39" t="s">
        <v>177</v>
      </c>
      <c r="L12" s="99"/>
      <c r="M12" s="103"/>
      <c r="N12" s="25"/>
      <c r="O12" s="25"/>
      <c r="P12" s="25"/>
      <c r="Q12" s="104"/>
    </row>
    <row r="13" spans="1:17" ht="49.5" hidden="1" customHeight="1">
      <c r="A13" s="146"/>
      <c r="B13" s="146"/>
      <c r="C13" s="146"/>
      <c r="D13" s="147" t="s">
        <v>4</v>
      </c>
      <c r="E13" s="46" t="s">
        <v>300</v>
      </c>
      <c r="F13" s="89" t="s">
        <v>304</v>
      </c>
      <c r="G13" s="28">
        <v>45191</v>
      </c>
      <c r="H13" s="28">
        <v>45191</v>
      </c>
      <c r="I13" s="39" t="s">
        <v>301</v>
      </c>
      <c r="J13" s="39" t="s">
        <v>192</v>
      </c>
      <c r="K13" s="39" t="s">
        <v>177</v>
      </c>
      <c r="L13" s="99"/>
      <c r="M13" s="103"/>
      <c r="N13" s="25"/>
      <c r="O13" s="25"/>
      <c r="P13" s="25"/>
      <c r="Q13" s="104"/>
    </row>
    <row r="14" spans="1:17" ht="57.75" hidden="1" customHeight="1">
      <c r="A14" s="146"/>
      <c r="B14" s="146"/>
      <c r="C14" s="146"/>
      <c r="D14" s="147"/>
      <c r="E14" s="46" t="s">
        <v>302</v>
      </c>
      <c r="F14" s="89" t="s">
        <v>303</v>
      </c>
      <c r="G14" s="28">
        <v>45191</v>
      </c>
      <c r="H14" s="28">
        <v>45191</v>
      </c>
      <c r="I14" s="39" t="s">
        <v>192</v>
      </c>
      <c r="J14" s="39" t="s">
        <v>192</v>
      </c>
      <c r="K14" s="39" t="s">
        <v>177</v>
      </c>
      <c r="L14" s="99"/>
      <c r="M14" s="103"/>
      <c r="N14" s="25"/>
      <c r="O14" s="25"/>
      <c r="P14" s="25"/>
      <c r="Q14" s="104"/>
    </row>
    <row r="15" spans="1:17" ht="49.5" hidden="1" customHeight="1">
      <c r="A15" s="146"/>
      <c r="B15" s="146"/>
      <c r="C15" s="146"/>
      <c r="D15" s="3" t="s">
        <v>4</v>
      </c>
      <c r="E15" s="46" t="s">
        <v>305</v>
      </c>
      <c r="F15" s="89" t="s">
        <v>479</v>
      </c>
      <c r="G15" s="28">
        <v>45196</v>
      </c>
      <c r="H15" s="28">
        <v>45204</v>
      </c>
      <c r="I15" s="39" t="s">
        <v>318</v>
      </c>
      <c r="J15" s="39" t="s">
        <v>177</v>
      </c>
      <c r="K15" s="39" t="s">
        <v>177</v>
      </c>
      <c r="L15" s="99"/>
      <c r="M15" s="103"/>
      <c r="N15" s="25"/>
      <c r="O15" s="25"/>
      <c r="P15" s="25"/>
      <c r="Q15" s="104"/>
    </row>
    <row r="16" spans="1:17" ht="49.5" hidden="1" customHeight="1">
      <c r="A16" s="146"/>
      <c r="B16" s="146"/>
      <c r="C16" s="146"/>
      <c r="D16" s="3" t="s">
        <v>93</v>
      </c>
      <c r="E16" s="46" t="s">
        <v>306</v>
      </c>
      <c r="F16" s="89" t="s">
        <v>480</v>
      </c>
      <c r="G16" s="28">
        <v>45196</v>
      </c>
      <c r="H16" s="28">
        <v>45204</v>
      </c>
      <c r="I16" s="39" t="s">
        <v>318</v>
      </c>
      <c r="J16" s="39" t="s">
        <v>177</v>
      </c>
      <c r="K16" s="39" t="s">
        <v>177</v>
      </c>
      <c r="L16" s="99"/>
      <c r="M16" s="103"/>
      <c r="N16" s="25"/>
      <c r="O16" s="25"/>
      <c r="P16" s="25"/>
      <c r="Q16" s="104"/>
    </row>
    <row r="17" spans="1:17" ht="44.25" hidden="1" customHeight="1">
      <c r="A17" s="146"/>
      <c r="B17" s="146"/>
      <c r="C17" s="146" t="s">
        <v>380</v>
      </c>
      <c r="D17" s="3" t="s">
        <v>4</v>
      </c>
      <c r="E17" s="4" t="s">
        <v>35</v>
      </c>
      <c r="F17" s="150" t="s">
        <v>86</v>
      </c>
      <c r="G17" s="28">
        <v>45191</v>
      </c>
      <c r="H17" s="28">
        <v>45191</v>
      </c>
      <c r="I17" s="39" t="s">
        <v>318</v>
      </c>
      <c r="J17" s="39" t="s">
        <v>318</v>
      </c>
      <c r="K17" s="39" t="s">
        <v>177</v>
      </c>
      <c r="L17" s="99"/>
      <c r="M17" s="103"/>
      <c r="N17" s="25"/>
      <c r="O17" s="25"/>
      <c r="P17" s="25"/>
      <c r="Q17" s="104"/>
    </row>
    <row r="18" spans="1:17" ht="39" hidden="1" customHeight="1">
      <c r="A18" s="146"/>
      <c r="B18" s="146"/>
      <c r="C18" s="146"/>
      <c r="D18" s="3" t="s">
        <v>4</v>
      </c>
      <c r="E18" s="4" t="s">
        <v>36</v>
      </c>
      <c r="F18" s="150"/>
      <c r="G18" s="28">
        <v>45191</v>
      </c>
      <c r="H18" s="28">
        <v>45191</v>
      </c>
      <c r="I18" s="39" t="s">
        <v>318</v>
      </c>
      <c r="J18" s="39" t="s">
        <v>318</v>
      </c>
      <c r="K18" s="39" t="s">
        <v>177</v>
      </c>
      <c r="L18" s="99"/>
      <c r="M18" s="103"/>
      <c r="N18" s="25"/>
      <c r="O18" s="25"/>
      <c r="P18" s="25"/>
      <c r="Q18" s="104"/>
    </row>
    <row r="19" spans="1:17" ht="37.5" hidden="1" customHeight="1">
      <c r="A19" s="146"/>
      <c r="B19" s="146"/>
      <c r="C19" s="146"/>
      <c r="D19" s="3" t="s">
        <v>4</v>
      </c>
      <c r="E19" s="46" t="s">
        <v>307</v>
      </c>
      <c r="F19" s="89" t="s">
        <v>308</v>
      </c>
      <c r="G19" s="28">
        <v>45191</v>
      </c>
      <c r="H19" s="28">
        <v>45191</v>
      </c>
      <c r="I19" s="39" t="s">
        <v>309</v>
      </c>
      <c r="J19" s="39" t="s">
        <v>309</v>
      </c>
      <c r="K19" s="39" t="s">
        <v>177</v>
      </c>
      <c r="L19" s="99"/>
      <c r="M19" s="103"/>
      <c r="N19" s="25"/>
      <c r="O19" s="25"/>
      <c r="P19" s="25"/>
      <c r="Q19" s="104"/>
    </row>
    <row r="20" spans="1:17" ht="42" hidden="1" customHeight="1">
      <c r="A20" s="146"/>
      <c r="B20" s="146"/>
      <c r="C20" s="146"/>
      <c r="D20" s="3" t="s">
        <v>4</v>
      </c>
      <c r="E20" s="46" t="s">
        <v>310</v>
      </c>
      <c r="F20" s="89" t="s">
        <v>311</v>
      </c>
      <c r="G20" s="28">
        <v>45196</v>
      </c>
      <c r="H20" s="28" t="s">
        <v>435</v>
      </c>
      <c r="I20" s="39" t="s">
        <v>436</v>
      </c>
      <c r="J20" s="39" t="s">
        <v>177</v>
      </c>
      <c r="K20" s="39" t="s">
        <v>177</v>
      </c>
      <c r="L20" s="99"/>
      <c r="M20" s="103"/>
      <c r="N20" s="25"/>
      <c r="O20" s="25"/>
      <c r="P20" s="25"/>
      <c r="Q20" s="104"/>
    </row>
    <row r="21" spans="1:17" ht="40.5" hidden="1">
      <c r="A21" s="146"/>
      <c r="B21" s="146"/>
      <c r="C21" s="146"/>
      <c r="D21" s="3" t="s">
        <v>4</v>
      </c>
      <c r="E21" s="46" t="s">
        <v>312</v>
      </c>
      <c r="F21" s="89" t="s">
        <v>481</v>
      </c>
      <c r="G21" s="28">
        <v>45196</v>
      </c>
      <c r="H21" s="28">
        <v>45204</v>
      </c>
      <c r="I21" s="39" t="s">
        <v>319</v>
      </c>
      <c r="J21" s="39" t="s">
        <v>177</v>
      </c>
      <c r="K21" s="39" t="s">
        <v>177</v>
      </c>
      <c r="L21" s="99"/>
      <c r="M21" s="103"/>
      <c r="N21" s="25"/>
      <c r="O21" s="25"/>
      <c r="P21" s="25"/>
      <c r="Q21" s="104"/>
    </row>
    <row r="22" spans="1:17" ht="42" customHeight="1">
      <c r="A22" s="146"/>
      <c r="B22" s="146"/>
      <c r="C22" s="146"/>
      <c r="D22" s="3" t="s">
        <v>4</v>
      </c>
      <c r="E22" s="46" t="s">
        <v>313</v>
      </c>
      <c r="F22" s="47" t="s">
        <v>320</v>
      </c>
      <c r="G22" s="90"/>
      <c r="H22" s="57"/>
      <c r="I22" s="39"/>
      <c r="J22" s="39"/>
      <c r="K22" s="39"/>
      <c r="L22" s="116"/>
      <c r="M22" s="111" t="s">
        <v>562</v>
      </c>
      <c r="N22" s="96">
        <v>4</v>
      </c>
      <c r="O22" s="113" t="s">
        <v>581</v>
      </c>
      <c r="P22" s="25"/>
      <c r="Q22" s="104" t="s">
        <v>594</v>
      </c>
    </row>
    <row r="23" spans="1:17" ht="42" hidden="1" customHeight="1">
      <c r="A23" s="146"/>
      <c r="B23" s="146"/>
      <c r="C23" s="146"/>
      <c r="D23" s="78" t="s">
        <v>4</v>
      </c>
      <c r="E23" s="46" t="s">
        <v>314</v>
      </c>
      <c r="F23" s="89" t="s">
        <v>315</v>
      </c>
      <c r="G23" s="28">
        <v>45196</v>
      </c>
      <c r="H23" s="28">
        <v>45204</v>
      </c>
      <c r="I23" s="39" t="s">
        <v>177</v>
      </c>
      <c r="J23" s="39" t="s">
        <v>177</v>
      </c>
      <c r="K23" s="39" t="s">
        <v>177</v>
      </c>
      <c r="L23" s="99"/>
      <c r="M23" s="103"/>
      <c r="N23" s="25"/>
      <c r="O23" s="25"/>
      <c r="P23" s="25"/>
      <c r="Q23" s="104"/>
    </row>
    <row r="24" spans="1:17" ht="54" hidden="1">
      <c r="A24" s="146"/>
      <c r="B24" s="149" t="s">
        <v>403</v>
      </c>
      <c r="C24" s="142" t="s">
        <v>23</v>
      </c>
      <c r="D24" s="3" t="s">
        <v>372</v>
      </c>
      <c r="E24" s="5" t="s">
        <v>37</v>
      </c>
      <c r="F24" s="6" t="s">
        <v>163</v>
      </c>
      <c r="G24" s="56">
        <v>45219</v>
      </c>
      <c r="H24" s="56">
        <v>45219</v>
      </c>
      <c r="I24" s="39" t="s">
        <v>433</v>
      </c>
      <c r="J24" s="39" t="s">
        <v>177</v>
      </c>
      <c r="K24" s="39" t="s">
        <v>177</v>
      </c>
      <c r="L24" s="99"/>
      <c r="M24" s="103"/>
      <c r="N24" s="25"/>
      <c r="O24" s="25"/>
      <c r="P24" s="25"/>
      <c r="Q24" s="104"/>
    </row>
    <row r="25" spans="1:17" ht="32.25" hidden="1" customHeight="1">
      <c r="A25" s="146"/>
      <c r="B25" s="149"/>
      <c r="C25" s="143"/>
      <c r="D25" s="78" t="s">
        <v>4</v>
      </c>
      <c r="E25" s="46" t="s">
        <v>532</v>
      </c>
      <c r="F25" s="89" t="s">
        <v>533</v>
      </c>
      <c r="G25" s="28">
        <v>45219</v>
      </c>
      <c r="H25" s="28">
        <v>45219</v>
      </c>
      <c r="I25" s="39" t="s">
        <v>177</v>
      </c>
      <c r="J25" s="39" t="s">
        <v>177</v>
      </c>
      <c r="K25" s="39" t="s">
        <v>177</v>
      </c>
      <c r="L25" s="99"/>
      <c r="M25" s="103"/>
      <c r="N25" s="25"/>
      <c r="O25" s="25"/>
      <c r="P25" s="25"/>
      <c r="Q25" s="104"/>
    </row>
    <row r="26" spans="1:17" ht="30" hidden="1" customHeight="1">
      <c r="A26" s="146"/>
      <c r="B26" s="149"/>
      <c r="C26" s="143"/>
      <c r="D26" s="78" t="s">
        <v>4</v>
      </c>
      <c r="E26" s="46" t="s">
        <v>530</v>
      </c>
      <c r="F26" s="89" t="s">
        <v>531</v>
      </c>
      <c r="G26" s="28">
        <v>45219</v>
      </c>
      <c r="H26" s="28">
        <v>45219</v>
      </c>
      <c r="I26" s="39" t="s">
        <v>177</v>
      </c>
      <c r="J26" s="39" t="s">
        <v>177</v>
      </c>
      <c r="K26" s="39" t="s">
        <v>177</v>
      </c>
      <c r="L26" s="99"/>
      <c r="M26" s="103"/>
      <c r="N26" s="25"/>
      <c r="O26" s="25"/>
      <c r="P26" s="25"/>
      <c r="Q26" s="104"/>
    </row>
    <row r="27" spans="1:17" ht="30" customHeight="1">
      <c r="A27" s="146"/>
      <c r="B27" s="149"/>
      <c r="C27" s="143"/>
      <c r="D27" s="78" t="s">
        <v>534</v>
      </c>
      <c r="E27" s="46" t="s">
        <v>535</v>
      </c>
      <c r="F27" s="89" t="s">
        <v>536</v>
      </c>
      <c r="G27" s="57"/>
      <c r="H27" s="57"/>
      <c r="I27" s="39"/>
      <c r="J27" s="39"/>
      <c r="K27" s="39"/>
      <c r="L27" s="99"/>
      <c r="M27" s="111" t="s">
        <v>564</v>
      </c>
      <c r="N27" s="96">
        <v>1</v>
      </c>
      <c r="O27" s="25"/>
      <c r="P27" s="25"/>
      <c r="Q27" s="104"/>
    </row>
    <row r="28" spans="1:17" ht="30" hidden="1" customHeight="1">
      <c r="A28" s="146"/>
      <c r="B28" s="149"/>
      <c r="C28" s="143"/>
      <c r="D28" s="78" t="s">
        <v>534</v>
      </c>
      <c r="E28" s="46" t="s">
        <v>537</v>
      </c>
      <c r="F28" s="89" t="s">
        <v>538</v>
      </c>
      <c r="G28" s="28">
        <v>45219</v>
      </c>
      <c r="H28" s="28">
        <v>45219</v>
      </c>
      <c r="I28" s="39" t="s">
        <v>177</v>
      </c>
      <c r="J28" s="39" t="s">
        <v>177</v>
      </c>
      <c r="K28" s="39" t="s">
        <v>177</v>
      </c>
      <c r="L28" s="99"/>
      <c r="M28" s="103"/>
      <c r="N28" s="25"/>
      <c r="O28" s="25"/>
      <c r="P28" s="25"/>
      <c r="Q28" s="104"/>
    </row>
    <row r="29" spans="1:17" ht="63.75" customHeight="1">
      <c r="A29" s="146"/>
      <c r="B29" s="149"/>
      <c r="C29" s="143"/>
      <c r="D29" s="78" t="s">
        <v>542</v>
      </c>
      <c r="E29" s="46" t="s">
        <v>543</v>
      </c>
      <c r="F29" s="89" t="s">
        <v>544</v>
      </c>
      <c r="G29" s="57"/>
      <c r="H29" s="57"/>
      <c r="I29" s="39"/>
      <c r="J29" s="39"/>
      <c r="K29" s="39"/>
      <c r="L29" s="58" t="s">
        <v>600</v>
      </c>
      <c r="M29" s="111" t="s">
        <v>564</v>
      </c>
      <c r="N29" s="96">
        <v>3</v>
      </c>
      <c r="O29" s="113" t="s">
        <v>601</v>
      </c>
      <c r="P29" s="25"/>
      <c r="Q29" s="104"/>
    </row>
    <row r="30" spans="1:17" ht="27.75" customHeight="1">
      <c r="A30" s="146"/>
      <c r="B30" s="149"/>
      <c r="C30" s="143"/>
      <c r="D30" s="95" t="s">
        <v>514</v>
      </c>
      <c r="E30" s="5" t="s">
        <v>526</v>
      </c>
      <c r="F30" s="6" t="s">
        <v>527</v>
      </c>
      <c r="G30" s="90" t="s">
        <v>484</v>
      </c>
      <c r="H30" s="57"/>
      <c r="I30" s="39"/>
      <c r="J30" s="39"/>
      <c r="K30" s="39"/>
      <c r="L30" s="116"/>
      <c r="M30" s="111" t="s">
        <v>562</v>
      </c>
      <c r="N30" s="96">
        <v>5</v>
      </c>
      <c r="O30" s="113" t="s">
        <v>602</v>
      </c>
      <c r="P30" s="25"/>
      <c r="Q30" s="119" t="s">
        <v>593</v>
      </c>
    </row>
    <row r="31" spans="1:17" ht="27.75" customHeight="1">
      <c r="A31" s="146"/>
      <c r="B31" s="149"/>
      <c r="C31" s="144"/>
      <c r="D31" s="95" t="s">
        <v>514</v>
      </c>
      <c r="E31" s="5" t="s">
        <v>482</v>
      </c>
      <c r="F31" s="6" t="s">
        <v>483</v>
      </c>
      <c r="G31" s="90" t="s">
        <v>484</v>
      </c>
      <c r="H31" s="57"/>
      <c r="I31" s="39"/>
      <c r="J31" s="39"/>
      <c r="K31" s="39"/>
      <c r="L31" s="116"/>
      <c r="M31" s="111" t="s">
        <v>564</v>
      </c>
      <c r="N31" s="96">
        <v>1</v>
      </c>
      <c r="O31" s="113" t="s">
        <v>582</v>
      </c>
      <c r="P31" s="25"/>
      <c r="Q31" s="104"/>
    </row>
    <row r="32" spans="1:17" ht="40.5">
      <c r="A32" s="146"/>
      <c r="B32" s="146"/>
      <c r="C32" s="42" t="s">
        <v>26</v>
      </c>
      <c r="D32" s="3" t="s">
        <v>4</v>
      </c>
      <c r="E32" s="4" t="s">
        <v>38</v>
      </c>
      <c r="F32" s="26" t="s">
        <v>485</v>
      </c>
      <c r="G32" s="90" t="s">
        <v>484</v>
      </c>
      <c r="H32" s="57"/>
      <c r="I32" s="39"/>
      <c r="J32" s="39"/>
      <c r="K32" s="39"/>
      <c r="L32" s="116"/>
      <c r="M32" s="111" t="s">
        <v>562</v>
      </c>
      <c r="N32" s="96"/>
      <c r="O32" s="113" t="s">
        <v>579</v>
      </c>
      <c r="P32" s="25"/>
      <c r="Q32" s="104" t="s">
        <v>580</v>
      </c>
    </row>
    <row r="33" spans="1:17" ht="35.25" customHeight="1" thickBot="1">
      <c r="A33" s="146"/>
      <c r="B33" s="41" t="s">
        <v>24</v>
      </c>
      <c r="C33" s="41"/>
      <c r="D33" s="3" t="s">
        <v>373</v>
      </c>
      <c r="E33" s="4" t="s">
        <v>25</v>
      </c>
      <c r="F33" s="25" t="s">
        <v>366</v>
      </c>
      <c r="G33" s="29" t="s">
        <v>321</v>
      </c>
      <c r="H33" s="28" t="s">
        <v>434</v>
      </c>
      <c r="I33" s="39"/>
      <c r="J33" s="39"/>
      <c r="K33" s="39"/>
      <c r="L33" s="116"/>
      <c r="M33" s="121"/>
      <c r="N33" s="122"/>
      <c r="O33" s="120" t="s">
        <v>592</v>
      </c>
      <c r="P33" s="106"/>
      <c r="Q33" s="107"/>
    </row>
    <row r="34" spans="1:17">
      <c r="N34" s="30">
        <f>SUBTOTAL(9,N22:N33)</f>
        <v>14</v>
      </c>
    </row>
  </sheetData>
  <autoFilter ref="A6:K34">
    <filterColumn colId="10">
      <filters blank="1"/>
    </filterColumn>
  </autoFilter>
  <mergeCells count="12">
    <mergeCell ref="B1:D1"/>
    <mergeCell ref="B2:D2"/>
    <mergeCell ref="B3:D3"/>
    <mergeCell ref="F8:F9"/>
    <mergeCell ref="F17:F18"/>
    <mergeCell ref="A7:A33"/>
    <mergeCell ref="B24:B32"/>
    <mergeCell ref="D13:D14"/>
    <mergeCell ref="C7:C16"/>
    <mergeCell ref="B7:B23"/>
    <mergeCell ref="C17:C23"/>
    <mergeCell ref="C24:C3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7" sqref="F7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bestFit="1" customWidth="1"/>
    <col min="5" max="5" width="44" style="30" customWidth="1"/>
    <col min="6" max="6" width="41.75" style="30" customWidth="1"/>
    <col min="7" max="7" width="9.75" style="30" customWidth="1"/>
    <col min="8" max="8" width="9.625" style="30" bestFit="1" customWidth="1"/>
    <col min="9" max="9" width="9.875" style="45" bestFit="1" customWidth="1"/>
    <col min="10" max="10" width="9.625" style="45" bestFit="1" customWidth="1"/>
    <col min="11" max="11" width="9" style="45"/>
    <col min="12" max="12" width="8.75" style="30" bestFit="1" customWidth="1"/>
    <col min="13" max="13" width="9.625" style="30" bestFit="1" customWidth="1"/>
    <col min="14" max="14" width="8" style="30" bestFit="1" customWidth="1"/>
    <col min="15" max="15" width="60.25" style="30" customWidth="1"/>
    <col min="16" max="16" width="9" style="30"/>
    <col min="17" max="17" width="23.875" style="30" bestFit="1" customWidth="1"/>
    <col min="18" max="16384" width="9" style="30"/>
  </cols>
  <sheetData>
    <row r="1" spans="1:17" ht="16.5" customHeight="1">
      <c r="A1" s="8" t="s">
        <v>7</v>
      </c>
      <c r="B1" s="145" t="s">
        <v>10</v>
      </c>
      <c r="C1" s="145"/>
      <c r="D1" s="145"/>
      <c r="E1" s="44"/>
      <c r="F1" s="44"/>
      <c r="G1" s="52" t="s">
        <v>280</v>
      </c>
      <c r="H1" s="52" t="s">
        <v>281</v>
      </c>
      <c r="I1" s="52" t="s">
        <v>282</v>
      </c>
      <c r="J1" s="52" t="s">
        <v>283</v>
      </c>
      <c r="N1" s="30">
        <f>N20</f>
        <v>17</v>
      </c>
    </row>
    <row r="2" spans="1:17" ht="16.5" customHeight="1">
      <c r="A2" s="8" t="s">
        <v>8</v>
      </c>
      <c r="B2" s="145" t="s">
        <v>94</v>
      </c>
      <c r="C2" s="145"/>
      <c r="D2" s="145"/>
      <c r="E2" s="44"/>
      <c r="F2" s="44"/>
      <c r="G2" s="51" t="s">
        <v>278</v>
      </c>
      <c r="H2" s="51">
        <f>COUNTIF($D$7:$D$19, "오류")</f>
        <v>6</v>
      </c>
      <c r="I2" s="51">
        <f>COUNTIFS($D$7:$D$19, "=오류", $K$7:$K$19, "O")</f>
        <v>3</v>
      </c>
      <c r="J2" s="51">
        <f>H2-I2</f>
        <v>3</v>
      </c>
    </row>
    <row r="3" spans="1:17" ht="16.5" customHeight="1">
      <c r="A3" s="8" t="s">
        <v>9</v>
      </c>
      <c r="B3" s="145" t="s">
        <v>12</v>
      </c>
      <c r="C3" s="145"/>
      <c r="D3" s="145"/>
      <c r="E3" s="44"/>
      <c r="F3" s="44"/>
      <c r="G3" s="51" t="s">
        <v>279</v>
      </c>
      <c r="H3" s="51">
        <f>COUNTIF($D$7:$D$19, "개선")</f>
        <v>7</v>
      </c>
      <c r="I3" s="51">
        <f>COUNTIFS($D$7:$D$19, "=개선", $K$7:$K$19, "O")</f>
        <v>4</v>
      </c>
      <c r="J3" s="51">
        <f>H3-I3</f>
        <v>3</v>
      </c>
    </row>
    <row r="4" spans="1:17" ht="17.25" customHeight="1">
      <c r="G4" s="51" t="s">
        <v>290</v>
      </c>
      <c r="H4" s="51">
        <f>SUM(H2:H3)</f>
        <v>13</v>
      </c>
      <c r="I4" s="51">
        <f>SUM(I2:I3)</f>
        <v>7</v>
      </c>
      <c r="J4" s="51">
        <f>SUM(J2:J3)</f>
        <v>6</v>
      </c>
    </row>
    <row r="5" spans="1:17" ht="17.25" customHeight="1" thickBot="1">
      <c r="K5" s="84" t="s">
        <v>438</v>
      </c>
    </row>
    <row r="6" spans="1:17" s="2" customFormat="1" ht="27">
      <c r="A6" s="53" t="s">
        <v>0</v>
      </c>
      <c r="B6" s="53" t="s">
        <v>1</v>
      </c>
      <c r="C6" s="53" t="s">
        <v>46</v>
      </c>
      <c r="D6" s="54" t="s">
        <v>6</v>
      </c>
      <c r="E6" s="53" t="s">
        <v>299</v>
      </c>
      <c r="F6" s="53" t="s">
        <v>11</v>
      </c>
      <c r="G6" s="53" t="s">
        <v>2</v>
      </c>
      <c r="H6" s="53" t="s">
        <v>237</v>
      </c>
      <c r="I6" s="53" t="s">
        <v>238</v>
      </c>
      <c r="J6" s="54" t="s">
        <v>288</v>
      </c>
      <c r="K6" s="54" t="s">
        <v>289</v>
      </c>
      <c r="L6" s="98" t="s">
        <v>405</v>
      </c>
      <c r="M6" s="100" t="s">
        <v>557</v>
      </c>
      <c r="N6" s="101" t="s">
        <v>596</v>
      </c>
      <c r="O6" s="101" t="s">
        <v>558</v>
      </c>
      <c r="P6" s="101" t="s">
        <v>561</v>
      </c>
      <c r="Q6" s="102" t="s">
        <v>559</v>
      </c>
    </row>
    <row r="7" spans="1:17" ht="121.5">
      <c r="A7" s="146" t="s">
        <v>91</v>
      </c>
      <c r="B7" s="142" t="s">
        <v>92</v>
      </c>
      <c r="C7" s="142" t="s">
        <v>90</v>
      </c>
      <c r="D7" s="3" t="s">
        <v>4</v>
      </c>
      <c r="E7" s="4" t="s">
        <v>116</v>
      </c>
      <c r="F7" s="34" t="s">
        <v>487</v>
      </c>
      <c r="G7" s="28" t="s">
        <v>162</v>
      </c>
      <c r="H7" s="57"/>
      <c r="I7" s="39"/>
      <c r="J7" s="39"/>
      <c r="K7" s="39"/>
      <c r="L7" s="58"/>
      <c r="M7" s="111" t="s">
        <v>564</v>
      </c>
      <c r="N7" s="96">
        <v>5</v>
      </c>
      <c r="O7" s="5" t="s">
        <v>588</v>
      </c>
      <c r="P7" s="25"/>
      <c r="Q7" s="104"/>
    </row>
    <row r="8" spans="1:17" ht="63" customHeight="1">
      <c r="A8" s="146"/>
      <c r="B8" s="143"/>
      <c r="C8" s="143"/>
      <c r="D8" s="3" t="s">
        <v>4</v>
      </c>
      <c r="E8" s="4" t="s">
        <v>117</v>
      </c>
      <c r="F8" s="26" t="s">
        <v>486</v>
      </c>
      <c r="G8" s="28">
        <v>45145</v>
      </c>
      <c r="H8" s="57"/>
      <c r="I8" s="39"/>
      <c r="J8" s="39"/>
      <c r="K8" s="39"/>
      <c r="L8" s="116"/>
      <c r="M8" s="111" t="s">
        <v>564</v>
      </c>
      <c r="N8" s="96">
        <v>3</v>
      </c>
      <c r="O8" s="113" t="s">
        <v>587</v>
      </c>
      <c r="P8" s="25"/>
      <c r="Q8" s="104"/>
    </row>
    <row r="9" spans="1:17" ht="42" hidden="1" customHeight="1">
      <c r="A9" s="146"/>
      <c r="B9" s="143"/>
      <c r="C9" s="143"/>
      <c r="D9" s="41" t="s">
        <v>5</v>
      </c>
      <c r="E9" s="4" t="s">
        <v>322</v>
      </c>
      <c r="F9" s="89" t="s">
        <v>323</v>
      </c>
      <c r="G9" s="28">
        <v>45196</v>
      </c>
      <c r="H9" s="28">
        <v>45196</v>
      </c>
      <c r="I9" s="39" t="s">
        <v>319</v>
      </c>
      <c r="J9" s="39" t="s">
        <v>334</v>
      </c>
      <c r="K9" s="39" t="s">
        <v>177</v>
      </c>
      <c r="L9" s="99"/>
      <c r="M9" s="103"/>
      <c r="N9" s="25"/>
      <c r="O9" s="25"/>
      <c r="P9" s="25"/>
      <c r="Q9" s="104"/>
    </row>
    <row r="10" spans="1:17" ht="42" customHeight="1">
      <c r="A10" s="146"/>
      <c r="B10" s="143"/>
      <c r="C10" s="143"/>
      <c r="D10" s="41" t="s">
        <v>5</v>
      </c>
      <c r="E10" s="4" t="s">
        <v>324</v>
      </c>
      <c r="F10" s="47" t="s">
        <v>325</v>
      </c>
      <c r="G10" s="38" t="s">
        <v>221</v>
      </c>
      <c r="H10" s="90"/>
      <c r="I10" s="39"/>
      <c r="J10" s="39"/>
      <c r="K10" s="39"/>
      <c r="L10" s="116"/>
      <c r="M10" s="111" t="s">
        <v>564</v>
      </c>
      <c r="N10" s="96">
        <v>3</v>
      </c>
      <c r="O10" s="113" t="s">
        <v>586</v>
      </c>
      <c r="P10" s="25"/>
      <c r="Q10" s="104"/>
    </row>
    <row r="11" spans="1:17" ht="42" hidden="1" customHeight="1">
      <c r="A11" s="146"/>
      <c r="B11" s="143"/>
      <c r="C11" s="143"/>
      <c r="D11" s="3" t="s">
        <v>4</v>
      </c>
      <c r="E11" s="4" t="s">
        <v>326</v>
      </c>
      <c r="F11" s="89" t="s">
        <v>327</v>
      </c>
      <c r="G11" s="56">
        <v>45196</v>
      </c>
      <c r="H11" s="28">
        <v>45196</v>
      </c>
      <c r="I11" s="39" t="s">
        <v>319</v>
      </c>
      <c r="J11" s="39" t="s">
        <v>334</v>
      </c>
      <c r="K11" s="39" t="s">
        <v>177</v>
      </c>
      <c r="L11" s="99"/>
      <c r="M11" s="103"/>
      <c r="N11" s="25"/>
      <c r="O11" s="25"/>
      <c r="P11" s="25"/>
      <c r="Q11" s="104"/>
    </row>
    <row r="12" spans="1:17" ht="42" hidden="1" customHeight="1">
      <c r="A12" s="146"/>
      <c r="B12" s="143"/>
      <c r="C12" s="143"/>
      <c r="D12" s="41" t="s">
        <v>93</v>
      </c>
      <c r="E12" s="4" t="s">
        <v>328</v>
      </c>
      <c r="F12" s="89" t="s">
        <v>329</v>
      </c>
      <c r="G12" s="56">
        <v>45196</v>
      </c>
      <c r="H12" s="28">
        <v>45196</v>
      </c>
      <c r="I12" s="39" t="s">
        <v>319</v>
      </c>
      <c r="J12" s="39" t="s">
        <v>334</v>
      </c>
      <c r="K12" s="39" t="s">
        <v>177</v>
      </c>
      <c r="L12" s="99"/>
      <c r="M12" s="103"/>
      <c r="N12" s="25"/>
      <c r="O12" s="25"/>
      <c r="P12" s="25"/>
      <c r="Q12" s="104"/>
    </row>
    <row r="13" spans="1:17" ht="42" hidden="1" customHeight="1">
      <c r="A13" s="146"/>
      <c r="B13" s="143"/>
      <c r="C13" s="143"/>
      <c r="D13" s="77" t="s">
        <v>39</v>
      </c>
      <c r="E13" s="4" t="s">
        <v>330</v>
      </c>
      <c r="F13" s="89" t="s">
        <v>331</v>
      </c>
      <c r="G13" s="56">
        <v>45196</v>
      </c>
      <c r="H13" s="28">
        <v>45196</v>
      </c>
      <c r="I13" s="39" t="s">
        <v>177</v>
      </c>
      <c r="J13" s="39" t="s">
        <v>177</v>
      </c>
      <c r="K13" s="39" t="s">
        <v>177</v>
      </c>
      <c r="L13" s="99"/>
      <c r="M13" s="103"/>
      <c r="N13" s="25"/>
      <c r="O13" s="25"/>
      <c r="P13" s="25"/>
      <c r="Q13" s="104"/>
    </row>
    <row r="14" spans="1:17" ht="42" customHeight="1">
      <c r="A14" s="146"/>
      <c r="B14" s="143"/>
      <c r="C14" s="144"/>
      <c r="D14" s="95" t="s">
        <v>515</v>
      </c>
      <c r="E14" s="31" t="s">
        <v>488</v>
      </c>
      <c r="F14" s="91" t="s">
        <v>489</v>
      </c>
      <c r="G14" s="92"/>
      <c r="H14" s="57"/>
      <c r="I14" s="39"/>
      <c r="J14" s="39"/>
      <c r="K14" s="39"/>
      <c r="L14" s="116"/>
      <c r="M14" s="111" t="s">
        <v>564</v>
      </c>
      <c r="N14" s="96">
        <v>3</v>
      </c>
      <c r="O14" s="113" t="s">
        <v>589</v>
      </c>
      <c r="P14" s="25"/>
      <c r="Q14" s="104"/>
    </row>
    <row r="15" spans="1:17" ht="42" hidden="1" customHeight="1">
      <c r="A15" s="146"/>
      <c r="B15" s="143"/>
      <c r="C15" s="142" t="s">
        <v>490</v>
      </c>
      <c r="D15" s="95" t="s">
        <v>515</v>
      </c>
      <c r="E15" s="31" t="s">
        <v>491</v>
      </c>
      <c r="F15" s="89" t="s">
        <v>494</v>
      </c>
      <c r="G15" s="56">
        <v>45219</v>
      </c>
      <c r="H15" s="28">
        <v>45219</v>
      </c>
      <c r="I15" s="39" t="s">
        <v>177</v>
      </c>
      <c r="J15" s="39" t="s">
        <v>177</v>
      </c>
      <c r="K15" s="39" t="s">
        <v>177</v>
      </c>
      <c r="L15" s="99"/>
      <c r="M15" s="103"/>
      <c r="N15" s="25"/>
      <c r="O15" s="25"/>
      <c r="P15" s="25"/>
      <c r="Q15" s="104"/>
    </row>
    <row r="16" spans="1:17" ht="42" customHeight="1">
      <c r="A16" s="146"/>
      <c r="B16" s="143"/>
      <c r="C16" s="144"/>
      <c r="D16" s="95" t="s">
        <v>515</v>
      </c>
      <c r="E16" s="31" t="s">
        <v>524</v>
      </c>
      <c r="F16" s="91" t="s">
        <v>525</v>
      </c>
      <c r="G16" s="92"/>
      <c r="H16" s="57"/>
      <c r="I16" s="39"/>
      <c r="J16" s="39"/>
      <c r="K16" s="39"/>
      <c r="L16" s="58"/>
      <c r="M16" s="111" t="s">
        <v>564</v>
      </c>
      <c r="N16" s="96">
        <v>3</v>
      </c>
      <c r="O16" s="5" t="s">
        <v>585</v>
      </c>
      <c r="P16" s="25"/>
      <c r="Q16" s="104"/>
    </row>
    <row r="17" spans="1:17" ht="42" hidden="1" customHeight="1">
      <c r="A17" s="146"/>
      <c r="B17" s="144"/>
      <c r="C17" s="79" t="s">
        <v>492</v>
      </c>
      <c r="D17" s="95" t="s">
        <v>515</v>
      </c>
      <c r="E17" s="31" t="s">
        <v>493</v>
      </c>
      <c r="F17" s="89" t="s">
        <v>495</v>
      </c>
      <c r="G17" s="56">
        <v>45219</v>
      </c>
      <c r="H17" s="28">
        <v>45219</v>
      </c>
      <c r="I17" s="39" t="s">
        <v>177</v>
      </c>
      <c r="J17" s="39" t="s">
        <v>177</v>
      </c>
      <c r="K17" s="39" t="s">
        <v>177</v>
      </c>
      <c r="L17" s="99"/>
      <c r="M17" s="103"/>
      <c r="N17" s="25"/>
      <c r="O17" s="25"/>
      <c r="P17" s="25"/>
      <c r="Q17" s="104"/>
    </row>
    <row r="18" spans="1:17" ht="37.5" hidden="1" customHeight="1">
      <c r="A18" s="146"/>
      <c r="B18" s="146" t="s">
        <v>386</v>
      </c>
      <c r="C18" s="146" t="s">
        <v>385</v>
      </c>
      <c r="D18" s="41" t="s">
        <v>4</v>
      </c>
      <c r="E18" s="5" t="s">
        <v>332</v>
      </c>
      <c r="F18" s="82" t="s">
        <v>333</v>
      </c>
      <c r="G18" s="56">
        <v>45196</v>
      </c>
      <c r="H18" s="28">
        <v>45196</v>
      </c>
      <c r="I18" s="39" t="s">
        <v>319</v>
      </c>
      <c r="J18" s="39" t="s">
        <v>334</v>
      </c>
      <c r="K18" s="39" t="s">
        <v>177</v>
      </c>
      <c r="L18" s="99"/>
      <c r="M18" s="103"/>
      <c r="N18" s="25"/>
      <c r="O18" s="25"/>
      <c r="P18" s="25"/>
      <c r="Q18" s="104"/>
    </row>
    <row r="19" spans="1:17" ht="68.25" thickBot="1">
      <c r="A19" s="146"/>
      <c r="B19" s="146"/>
      <c r="C19" s="146"/>
      <c r="D19" s="41" t="s">
        <v>4</v>
      </c>
      <c r="E19" s="5" t="s">
        <v>335</v>
      </c>
      <c r="F19" s="49" t="s">
        <v>496</v>
      </c>
      <c r="G19" s="38" t="s">
        <v>230</v>
      </c>
      <c r="H19" s="57"/>
      <c r="I19" s="39"/>
      <c r="J19" s="39"/>
      <c r="K19" s="39"/>
      <c r="L19" s="116"/>
      <c r="M19" s="121" t="s">
        <v>562</v>
      </c>
      <c r="N19" s="122"/>
      <c r="O19" s="120" t="s">
        <v>583</v>
      </c>
      <c r="P19" s="106"/>
      <c r="Q19" s="117" t="s">
        <v>584</v>
      </c>
    </row>
    <row r="20" spans="1:17">
      <c r="N20" s="30">
        <f>SUBTOTAL(9,N7:N19)</f>
        <v>17</v>
      </c>
    </row>
  </sheetData>
  <autoFilter ref="A6:Q19">
    <filterColumn colId="10">
      <filters blank="1"/>
    </filterColumn>
  </autoFilter>
  <mergeCells count="9">
    <mergeCell ref="B1:D1"/>
    <mergeCell ref="B2:D2"/>
    <mergeCell ref="B3:D3"/>
    <mergeCell ref="A7:A19"/>
    <mergeCell ref="B18:B19"/>
    <mergeCell ref="C18:C19"/>
    <mergeCell ref="C7:C14"/>
    <mergeCell ref="B7:B17"/>
    <mergeCell ref="C15:C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4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7" sqref="C7:C15"/>
    </sheetView>
  </sheetViews>
  <sheetFormatPr defaultRowHeight="13.5"/>
  <cols>
    <col min="1" max="1" width="11.625" style="30" bestFit="1" customWidth="1"/>
    <col min="2" max="3" width="14.625" style="30" bestFit="1" customWidth="1"/>
    <col min="4" max="4" width="8" style="30" customWidth="1"/>
    <col min="5" max="5" width="41.875" style="30" customWidth="1"/>
    <col min="6" max="6" width="44" style="30" customWidth="1"/>
    <col min="7" max="8" width="9.875" style="30" bestFit="1" customWidth="1"/>
    <col min="9" max="9" width="9.625" style="45" bestFit="1" customWidth="1"/>
    <col min="10" max="11" width="9" style="45"/>
    <col min="12" max="14" width="9" style="30"/>
    <col min="15" max="15" width="56.125" style="30" bestFit="1" customWidth="1"/>
    <col min="16" max="16" width="9" style="30"/>
    <col min="17" max="17" width="19.375" style="30" customWidth="1"/>
    <col min="18" max="16384" width="9" style="30"/>
  </cols>
  <sheetData>
    <row r="1" spans="1:17" ht="16.5" customHeight="1">
      <c r="A1" s="8" t="s">
        <v>7</v>
      </c>
      <c r="B1" s="151" t="s">
        <v>10</v>
      </c>
      <c r="C1" s="152"/>
      <c r="D1" s="153"/>
      <c r="E1" s="44"/>
      <c r="F1" s="44"/>
      <c r="G1" s="52" t="s">
        <v>280</v>
      </c>
      <c r="H1" s="52" t="s">
        <v>281</v>
      </c>
      <c r="I1" s="52" t="s">
        <v>282</v>
      </c>
      <c r="J1" s="52" t="s">
        <v>283</v>
      </c>
      <c r="N1" s="30">
        <f>SUM(N7:N43)</f>
        <v>4</v>
      </c>
    </row>
    <row r="2" spans="1:17" ht="16.5" customHeight="1">
      <c r="A2" s="8" t="s">
        <v>8</v>
      </c>
      <c r="B2" s="151" t="s">
        <v>147</v>
      </c>
      <c r="C2" s="152"/>
      <c r="D2" s="153"/>
      <c r="E2" s="44"/>
      <c r="F2" s="44"/>
      <c r="G2" s="51" t="s">
        <v>278</v>
      </c>
      <c r="H2" s="51">
        <f>COUNTIF($D$7:$D$43, "오류")</f>
        <v>24</v>
      </c>
      <c r="I2" s="51">
        <f>COUNTIFS($D$7:$D$43, "=오류", $K$7:$K$43, "O")</f>
        <v>23</v>
      </c>
      <c r="J2" s="51">
        <f>H2-I2</f>
        <v>1</v>
      </c>
    </row>
    <row r="3" spans="1:17" ht="16.5" customHeight="1">
      <c r="A3" s="8" t="s">
        <v>9</v>
      </c>
      <c r="B3" s="151" t="s">
        <v>12</v>
      </c>
      <c r="C3" s="152"/>
      <c r="D3" s="153"/>
      <c r="E3" s="44"/>
      <c r="F3" s="44"/>
      <c r="G3" s="51" t="s">
        <v>279</v>
      </c>
      <c r="H3" s="51">
        <f>COUNTIF($D$7:$D$43, "개선")</f>
        <v>13</v>
      </c>
      <c r="I3" s="51">
        <f>COUNTIFS($D$7:$D$43, "=개선", $K$7:$K$43, "O")</f>
        <v>10</v>
      </c>
      <c r="J3" s="51">
        <f>H3-I3</f>
        <v>3</v>
      </c>
    </row>
    <row r="4" spans="1:17" ht="17.25" customHeight="1">
      <c r="G4" s="51" t="s">
        <v>290</v>
      </c>
      <c r="H4" s="51">
        <f>SUM(H2:H3)</f>
        <v>37</v>
      </c>
      <c r="I4" s="51">
        <f>SUM(I2:I3)</f>
        <v>33</v>
      </c>
      <c r="J4" s="51">
        <f>SUM(J2:J3)</f>
        <v>4</v>
      </c>
    </row>
    <row r="5" spans="1:17" ht="17.25" customHeight="1" thickBot="1">
      <c r="K5" s="84" t="s">
        <v>438</v>
      </c>
    </row>
    <row r="6" spans="1:17" s="2" customFormat="1" ht="27">
      <c r="A6" s="53" t="s">
        <v>0</v>
      </c>
      <c r="B6" s="53" t="s">
        <v>1</v>
      </c>
      <c r="C6" s="53" t="s">
        <v>46</v>
      </c>
      <c r="D6" s="54" t="s">
        <v>6</v>
      </c>
      <c r="E6" s="53" t="s">
        <v>299</v>
      </c>
      <c r="F6" s="53" t="s">
        <v>11</v>
      </c>
      <c r="G6" s="53" t="s">
        <v>2</v>
      </c>
      <c r="H6" s="53" t="s">
        <v>237</v>
      </c>
      <c r="I6" s="53" t="s">
        <v>238</v>
      </c>
      <c r="J6" s="54" t="s">
        <v>288</v>
      </c>
      <c r="K6" s="54" t="s">
        <v>289</v>
      </c>
      <c r="L6" s="98" t="s">
        <v>405</v>
      </c>
      <c r="M6" s="100" t="s">
        <v>557</v>
      </c>
      <c r="N6" s="101" t="s">
        <v>596</v>
      </c>
      <c r="O6" s="101" t="s">
        <v>558</v>
      </c>
      <c r="P6" s="101" t="s">
        <v>561</v>
      </c>
      <c r="Q6" s="102" t="s">
        <v>559</v>
      </c>
    </row>
    <row r="7" spans="1:17" ht="22.5" hidden="1" customHeight="1">
      <c r="A7" s="146" t="s">
        <v>95</v>
      </c>
      <c r="B7" s="146" t="s">
        <v>408</v>
      </c>
      <c r="C7" s="149" t="s">
        <v>107</v>
      </c>
      <c r="D7" s="3" t="s">
        <v>4</v>
      </c>
      <c r="E7" s="4" t="s">
        <v>118</v>
      </c>
      <c r="F7" s="34" t="s">
        <v>108</v>
      </c>
      <c r="G7" s="28">
        <v>45145</v>
      </c>
      <c r="H7" s="28">
        <v>45145</v>
      </c>
      <c r="I7" s="39" t="s">
        <v>319</v>
      </c>
      <c r="J7" s="39" t="s">
        <v>361</v>
      </c>
      <c r="K7" s="39" t="s">
        <v>177</v>
      </c>
      <c r="L7" s="99"/>
      <c r="M7" s="103"/>
      <c r="N7" s="25"/>
      <c r="O7" s="25"/>
      <c r="P7" s="25"/>
      <c r="Q7" s="104"/>
    </row>
    <row r="8" spans="1:17" ht="27" hidden="1">
      <c r="A8" s="146"/>
      <c r="B8" s="146"/>
      <c r="C8" s="149"/>
      <c r="D8" s="3" t="s">
        <v>4</v>
      </c>
      <c r="E8" s="31" t="s">
        <v>119</v>
      </c>
      <c r="F8" s="31" t="s">
        <v>109</v>
      </c>
      <c r="G8" s="28">
        <v>45145</v>
      </c>
      <c r="H8" s="28">
        <v>45145</v>
      </c>
      <c r="I8" s="39" t="s">
        <v>319</v>
      </c>
      <c r="J8" s="39" t="s">
        <v>361</v>
      </c>
      <c r="K8" s="39" t="s">
        <v>177</v>
      </c>
      <c r="L8" s="99"/>
      <c r="M8" s="103"/>
      <c r="N8" s="25"/>
      <c r="O8" s="25"/>
      <c r="P8" s="25"/>
      <c r="Q8" s="104"/>
    </row>
    <row r="9" spans="1:17" ht="29.25" hidden="1" customHeight="1">
      <c r="A9" s="146"/>
      <c r="B9" s="146"/>
      <c r="C9" s="149"/>
      <c r="D9" s="3" t="s">
        <v>5</v>
      </c>
      <c r="E9" s="4" t="s">
        <v>120</v>
      </c>
      <c r="F9" s="4" t="s">
        <v>110</v>
      </c>
      <c r="G9" s="28">
        <v>45219</v>
      </c>
      <c r="H9" s="28">
        <v>45219</v>
      </c>
      <c r="I9" s="39" t="s">
        <v>177</v>
      </c>
      <c r="J9" s="39" t="s">
        <v>177</v>
      </c>
      <c r="K9" s="39" t="s">
        <v>177</v>
      </c>
      <c r="L9" s="99"/>
      <c r="M9" s="103"/>
      <c r="N9" s="25"/>
      <c r="O9" s="25"/>
      <c r="P9" s="25"/>
      <c r="Q9" s="104"/>
    </row>
    <row r="10" spans="1:17" ht="40.5" hidden="1">
      <c r="A10" s="146"/>
      <c r="B10" s="146"/>
      <c r="C10" s="149"/>
      <c r="D10" s="41" t="s">
        <v>96</v>
      </c>
      <c r="E10" s="4" t="s">
        <v>362</v>
      </c>
      <c r="F10" s="4" t="s">
        <v>111</v>
      </c>
      <c r="G10" s="28">
        <v>45169</v>
      </c>
      <c r="H10" s="28">
        <v>45169</v>
      </c>
      <c r="I10" s="39" t="s">
        <v>319</v>
      </c>
      <c r="J10" s="39" t="s">
        <v>361</v>
      </c>
      <c r="K10" s="39" t="s">
        <v>177</v>
      </c>
      <c r="L10" s="99"/>
      <c r="M10" s="103"/>
      <c r="N10" s="25"/>
      <c r="O10" s="25"/>
      <c r="P10" s="25"/>
      <c r="Q10" s="104"/>
    </row>
    <row r="11" spans="1:17" ht="42" hidden="1" customHeight="1">
      <c r="A11" s="146"/>
      <c r="B11" s="146"/>
      <c r="C11" s="149"/>
      <c r="D11" s="41" t="s">
        <v>4</v>
      </c>
      <c r="E11" s="4" t="s">
        <v>339</v>
      </c>
      <c r="F11" s="89" t="s">
        <v>340</v>
      </c>
      <c r="G11" s="28">
        <v>45219</v>
      </c>
      <c r="H11" s="28">
        <v>45219</v>
      </c>
      <c r="I11" s="39" t="s">
        <v>177</v>
      </c>
      <c r="J11" s="39" t="s">
        <v>177</v>
      </c>
      <c r="K11" s="39" t="s">
        <v>177</v>
      </c>
      <c r="L11" s="99"/>
      <c r="M11" s="103"/>
      <c r="N11" s="25"/>
      <c r="O11" s="25"/>
      <c r="P11" s="25"/>
      <c r="Q11" s="104"/>
    </row>
    <row r="12" spans="1:17" ht="42" hidden="1" customHeight="1">
      <c r="A12" s="146"/>
      <c r="B12" s="146"/>
      <c r="C12" s="149"/>
      <c r="D12" s="41" t="s">
        <v>5</v>
      </c>
      <c r="E12" s="4" t="s">
        <v>341</v>
      </c>
      <c r="F12" s="89" t="s">
        <v>342</v>
      </c>
      <c r="G12" s="28">
        <v>45219</v>
      </c>
      <c r="H12" s="28">
        <v>45219</v>
      </c>
      <c r="I12" s="39" t="s">
        <v>177</v>
      </c>
      <c r="J12" s="39" t="s">
        <v>177</v>
      </c>
      <c r="K12" s="39" t="s">
        <v>177</v>
      </c>
      <c r="L12" s="99"/>
      <c r="M12" s="103"/>
      <c r="N12" s="25"/>
      <c r="O12" s="25"/>
      <c r="P12" s="25"/>
      <c r="Q12" s="104"/>
    </row>
    <row r="13" spans="1:17" ht="42" hidden="1" customHeight="1">
      <c r="A13" s="146"/>
      <c r="B13" s="146"/>
      <c r="C13" s="149"/>
      <c r="D13" s="41" t="s">
        <v>5</v>
      </c>
      <c r="E13" s="4" t="s">
        <v>338</v>
      </c>
      <c r="F13" s="89" t="s">
        <v>497</v>
      </c>
      <c r="G13" s="28">
        <v>45219</v>
      </c>
      <c r="H13" s="28">
        <v>45219</v>
      </c>
      <c r="I13" s="39" t="s">
        <v>177</v>
      </c>
      <c r="J13" s="39" t="s">
        <v>177</v>
      </c>
      <c r="K13" s="39" t="s">
        <v>177</v>
      </c>
      <c r="L13" s="99"/>
      <c r="M13" s="103"/>
      <c r="N13" s="25"/>
      <c r="O13" s="25"/>
      <c r="P13" s="25"/>
      <c r="Q13" s="104"/>
    </row>
    <row r="14" spans="1:17" ht="42" hidden="1" customHeight="1">
      <c r="A14" s="146"/>
      <c r="B14" s="146"/>
      <c r="C14" s="149"/>
      <c r="D14" s="77" t="s">
        <v>4</v>
      </c>
      <c r="E14" s="4" t="s">
        <v>350</v>
      </c>
      <c r="F14" s="89" t="s">
        <v>351</v>
      </c>
      <c r="G14" s="28">
        <v>45191</v>
      </c>
      <c r="H14" s="28">
        <v>45191</v>
      </c>
      <c r="I14" s="39" t="s">
        <v>177</v>
      </c>
      <c r="J14" s="39" t="s">
        <v>177</v>
      </c>
      <c r="K14" s="39" t="s">
        <v>177</v>
      </c>
      <c r="L14" s="99"/>
      <c r="M14" s="103"/>
      <c r="N14" s="25"/>
      <c r="O14" s="25"/>
      <c r="P14" s="25"/>
      <c r="Q14" s="104"/>
    </row>
    <row r="15" spans="1:17" ht="42" customHeight="1">
      <c r="A15" s="146"/>
      <c r="B15" s="146"/>
      <c r="C15" s="149"/>
      <c r="D15" s="95" t="s">
        <v>506</v>
      </c>
      <c r="E15" s="31" t="s">
        <v>498</v>
      </c>
      <c r="F15" s="91" t="s">
        <v>499</v>
      </c>
      <c r="G15" s="57"/>
      <c r="H15" s="57"/>
      <c r="I15" s="39"/>
      <c r="J15" s="39"/>
      <c r="K15" s="39"/>
      <c r="L15" s="99"/>
      <c r="M15" s="111" t="s">
        <v>614</v>
      </c>
      <c r="N15" s="97">
        <v>3</v>
      </c>
      <c r="O15" s="113" t="s">
        <v>609</v>
      </c>
      <c r="P15" s="25"/>
      <c r="Q15" s="104"/>
    </row>
    <row r="16" spans="1:17" ht="25.5" hidden="1" customHeight="1">
      <c r="A16" s="146"/>
      <c r="B16" s="146"/>
      <c r="C16" s="146" t="s">
        <v>97</v>
      </c>
      <c r="D16" s="41" t="s">
        <v>4</v>
      </c>
      <c r="E16" s="4" t="s">
        <v>121</v>
      </c>
      <c r="F16" s="4" t="s">
        <v>112</v>
      </c>
      <c r="G16" s="28">
        <v>45145</v>
      </c>
      <c r="H16" s="28">
        <v>45145</v>
      </c>
      <c r="I16" s="39" t="s">
        <v>177</v>
      </c>
      <c r="J16" s="39" t="s">
        <v>177</v>
      </c>
      <c r="K16" s="39" t="s">
        <v>177</v>
      </c>
      <c r="L16" s="99"/>
      <c r="M16" s="103"/>
      <c r="N16" s="25"/>
      <c r="O16" s="25"/>
      <c r="P16" s="25"/>
      <c r="Q16" s="104"/>
    </row>
    <row r="17" spans="1:17" ht="40.5" hidden="1">
      <c r="A17" s="146"/>
      <c r="B17" s="146"/>
      <c r="C17" s="146"/>
      <c r="D17" s="41" t="s">
        <v>4</v>
      </c>
      <c r="E17" s="5" t="s">
        <v>173</v>
      </c>
      <c r="F17" s="82" t="s">
        <v>113</v>
      </c>
      <c r="G17" s="28">
        <v>45169</v>
      </c>
      <c r="H17" s="28">
        <v>45169</v>
      </c>
      <c r="I17" s="39" t="s">
        <v>177</v>
      </c>
      <c r="J17" s="39" t="s">
        <v>177</v>
      </c>
      <c r="K17" s="39" t="s">
        <v>177</v>
      </c>
      <c r="L17" s="99"/>
      <c r="M17" s="103"/>
      <c r="N17" s="25"/>
      <c r="O17" s="25"/>
      <c r="P17" s="25"/>
      <c r="Q17" s="104"/>
    </row>
    <row r="18" spans="1:17" ht="27" hidden="1">
      <c r="A18" s="146"/>
      <c r="B18" s="146"/>
      <c r="C18" s="146"/>
      <c r="D18" s="41" t="s">
        <v>4</v>
      </c>
      <c r="E18" s="5" t="s">
        <v>122</v>
      </c>
      <c r="F18" s="82" t="s">
        <v>114</v>
      </c>
      <c r="G18" s="28">
        <v>45169</v>
      </c>
      <c r="H18" s="28">
        <v>45169</v>
      </c>
      <c r="I18" s="39" t="s">
        <v>177</v>
      </c>
      <c r="J18" s="39" t="s">
        <v>177</v>
      </c>
      <c r="K18" s="39" t="s">
        <v>177</v>
      </c>
      <c r="L18" s="99"/>
      <c r="M18" s="103"/>
      <c r="N18" s="25"/>
      <c r="O18" s="25"/>
      <c r="P18" s="25"/>
      <c r="Q18" s="104"/>
    </row>
    <row r="19" spans="1:17" ht="54" hidden="1">
      <c r="A19" s="146"/>
      <c r="B19" s="146"/>
      <c r="C19" s="146"/>
      <c r="D19" s="41" t="s">
        <v>4</v>
      </c>
      <c r="E19" s="5" t="s">
        <v>123</v>
      </c>
      <c r="F19" s="82" t="s">
        <v>114</v>
      </c>
      <c r="G19" s="28">
        <v>45169</v>
      </c>
      <c r="H19" s="28">
        <v>45169</v>
      </c>
      <c r="I19" s="39" t="s">
        <v>177</v>
      </c>
      <c r="J19" s="39" t="s">
        <v>177</v>
      </c>
      <c r="K19" s="39" t="s">
        <v>177</v>
      </c>
      <c r="L19" s="99"/>
      <c r="M19" s="103"/>
      <c r="N19" s="25"/>
      <c r="O19" s="25"/>
      <c r="P19" s="25"/>
      <c r="Q19" s="104"/>
    </row>
    <row r="20" spans="1:17" ht="24" hidden="1" customHeight="1">
      <c r="A20" s="146"/>
      <c r="B20" s="146"/>
      <c r="C20" s="146"/>
      <c r="D20" s="41" t="s">
        <v>4</v>
      </c>
      <c r="E20" s="4" t="s">
        <v>124</v>
      </c>
      <c r="F20" s="34" t="s">
        <v>115</v>
      </c>
      <c r="G20" s="28">
        <v>45184</v>
      </c>
      <c r="H20" s="28">
        <v>45184</v>
      </c>
      <c r="I20" s="39" t="s">
        <v>177</v>
      </c>
      <c r="J20" s="39" t="s">
        <v>177</v>
      </c>
      <c r="K20" s="39" t="s">
        <v>177</v>
      </c>
      <c r="L20" s="99"/>
      <c r="M20" s="103"/>
      <c r="N20" s="25"/>
      <c r="O20" s="25"/>
      <c r="P20" s="25"/>
      <c r="Q20" s="104"/>
    </row>
    <row r="21" spans="1:17" ht="40.5" hidden="1">
      <c r="A21" s="146"/>
      <c r="B21" s="146"/>
      <c r="C21" s="146"/>
      <c r="D21" s="41" t="s">
        <v>4</v>
      </c>
      <c r="E21" s="5" t="s">
        <v>343</v>
      </c>
      <c r="F21" s="82" t="s">
        <v>344</v>
      </c>
      <c r="G21" s="28">
        <v>45196</v>
      </c>
      <c r="H21" s="28">
        <v>45196</v>
      </c>
      <c r="I21" s="39" t="s">
        <v>177</v>
      </c>
      <c r="J21" s="39" t="s">
        <v>177</v>
      </c>
      <c r="K21" s="39" t="s">
        <v>177</v>
      </c>
      <c r="L21" s="99"/>
      <c r="M21" s="103"/>
      <c r="N21" s="25"/>
      <c r="O21" s="25"/>
      <c r="P21" s="25"/>
      <c r="Q21" s="104"/>
    </row>
    <row r="22" spans="1:17" ht="37.5" hidden="1" customHeight="1">
      <c r="A22" s="146"/>
      <c r="B22" s="146"/>
      <c r="C22" s="146"/>
      <c r="D22" s="41" t="s">
        <v>4</v>
      </c>
      <c r="E22" s="5" t="s">
        <v>352</v>
      </c>
      <c r="F22" s="82" t="s">
        <v>353</v>
      </c>
      <c r="G22" s="28">
        <v>45191</v>
      </c>
      <c r="H22" s="28">
        <v>45191</v>
      </c>
      <c r="I22" s="39" t="s">
        <v>309</v>
      </c>
      <c r="J22" s="39" t="s">
        <v>354</v>
      </c>
      <c r="K22" s="39" t="s">
        <v>177</v>
      </c>
      <c r="L22" s="99"/>
      <c r="M22" s="103"/>
      <c r="N22" s="25"/>
      <c r="O22" s="25"/>
      <c r="P22" s="25"/>
      <c r="Q22" s="104"/>
    </row>
    <row r="23" spans="1:17" ht="37.5" hidden="1" customHeight="1">
      <c r="A23" s="146"/>
      <c r="B23" s="146"/>
      <c r="C23" s="146"/>
      <c r="D23" s="41" t="s">
        <v>4</v>
      </c>
      <c r="E23" s="5" t="s">
        <v>355</v>
      </c>
      <c r="F23" s="82" t="s">
        <v>356</v>
      </c>
      <c r="G23" s="28">
        <v>45191</v>
      </c>
      <c r="H23" s="28">
        <v>45191</v>
      </c>
      <c r="I23" s="39" t="s">
        <v>192</v>
      </c>
      <c r="J23" s="39" t="s">
        <v>309</v>
      </c>
      <c r="K23" s="39" t="s">
        <v>177</v>
      </c>
      <c r="L23" s="99"/>
      <c r="M23" s="103"/>
      <c r="N23" s="25"/>
      <c r="O23" s="25"/>
      <c r="P23" s="25"/>
      <c r="Q23" s="104"/>
    </row>
    <row r="24" spans="1:17" ht="24.75" hidden="1" customHeight="1">
      <c r="A24" s="146"/>
      <c r="B24" s="146"/>
      <c r="C24" s="146" t="s">
        <v>98</v>
      </c>
      <c r="D24" s="41" t="s">
        <v>4</v>
      </c>
      <c r="E24" s="32" t="s">
        <v>125</v>
      </c>
      <c r="F24" s="93" t="s">
        <v>135</v>
      </c>
      <c r="G24" s="28">
        <v>45145</v>
      </c>
      <c r="H24" s="28">
        <v>45145</v>
      </c>
      <c r="I24" s="39" t="s">
        <v>192</v>
      </c>
      <c r="J24" s="39" t="s">
        <v>309</v>
      </c>
      <c r="K24" s="39" t="s">
        <v>177</v>
      </c>
      <c r="L24" s="99"/>
      <c r="M24" s="103"/>
      <c r="N24" s="25"/>
      <c r="O24" s="25"/>
      <c r="P24" s="25"/>
      <c r="Q24" s="104"/>
    </row>
    <row r="25" spans="1:17" ht="40.5">
      <c r="A25" s="146"/>
      <c r="B25" s="146"/>
      <c r="C25" s="146"/>
      <c r="D25" s="41" t="s">
        <v>4</v>
      </c>
      <c r="E25" s="32" t="s">
        <v>126</v>
      </c>
      <c r="F25" s="33" t="s">
        <v>502</v>
      </c>
      <c r="G25" s="28">
        <v>45184</v>
      </c>
      <c r="H25" s="28">
        <v>45184</v>
      </c>
      <c r="I25" s="39" t="s">
        <v>192</v>
      </c>
      <c r="J25" s="39" t="s">
        <v>309</v>
      </c>
      <c r="K25" s="39" t="s">
        <v>503</v>
      </c>
      <c r="L25" s="99"/>
      <c r="M25" s="111"/>
      <c r="N25" s="97"/>
      <c r="O25" s="25"/>
      <c r="P25" s="25"/>
      <c r="Q25" s="104"/>
    </row>
    <row r="26" spans="1:17" ht="25.5" hidden="1" customHeight="1">
      <c r="A26" s="146"/>
      <c r="B26" s="146"/>
      <c r="C26" s="146"/>
      <c r="D26" s="41" t="s">
        <v>5</v>
      </c>
      <c r="E26" s="5" t="s">
        <v>127</v>
      </c>
      <c r="F26" s="82" t="s">
        <v>136</v>
      </c>
      <c r="G26" s="28">
        <v>45145</v>
      </c>
      <c r="H26" s="28">
        <v>45145</v>
      </c>
      <c r="I26" s="39" t="s">
        <v>192</v>
      </c>
      <c r="J26" s="39" t="s">
        <v>309</v>
      </c>
      <c r="K26" s="39" t="s">
        <v>177</v>
      </c>
      <c r="L26" s="99"/>
      <c r="M26" s="103"/>
      <c r="N26" s="25"/>
      <c r="O26" s="25"/>
      <c r="P26" s="25"/>
      <c r="Q26" s="104"/>
    </row>
    <row r="27" spans="1:17" ht="25.5" hidden="1" customHeight="1">
      <c r="A27" s="146"/>
      <c r="B27" s="146"/>
      <c r="C27" s="146"/>
      <c r="D27" s="3" t="s">
        <v>4</v>
      </c>
      <c r="E27" s="46" t="s">
        <v>128</v>
      </c>
      <c r="F27" s="83" t="s">
        <v>137</v>
      </c>
      <c r="G27" s="28">
        <v>45184</v>
      </c>
      <c r="H27" s="28">
        <v>45184</v>
      </c>
      <c r="I27" s="39" t="s">
        <v>192</v>
      </c>
      <c r="J27" s="39" t="s">
        <v>309</v>
      </c>
      <c r="K27" s="39" t="s">
        <v>177</v>
      </c>
      <c r="L27" s="99"/>
      <c r="M27" s="103"/>
      <c r="N27" s="25"/>
      <c r="O27" s="25"/>
      <c r="P27" s="25"/>
      <c r="Q27" s="104"/>
    </row>
    <row r="28" spans="1:17" ht="27" hidden="1">
      <c r="A28" s="146"/>
      <c r="B28" s="146"/>
      <c r="C28" s="146"/>
      <c r="D28" s="3" t="s">
        <v>4</v>
      </c>
      <c r="E28" s="5" t="s">
        <v>129</v>
      </c>
      <c r="F28" s="82" t="s">
        <v>138</v>
      </c>
      <c r="G28" s="28">
        <v>45184</v>
      </c>
      <c r="H28" s="28">
        <v>45184</v>
      </c>
      <c r="I28" s="39" t="s">
        <v>192</v>
      </c>
      <c r="J28" s="39" t="s">
        <v>309</v>
      </c>
      <c r="K28" s="39" t="s">
        <v>177</v>
      </c>
      <c r="L28" s="99"/>
      <c r="M28" s="103"/>
      <c r="N28" s="25"/>
      <c r="O28" s="25"/>
      <c r="P28" s="25"/>
      <c r="Q28" s="104"/>
    </row>
    <row r="29" spans="1:17" ht="33.75" hidden="1" customHeight="1">
      <c r="A29" s="146"/>
      <c r="B29" s="146"/>
      <c r="C29" s="146"/>
      <c r="D29" s="41" t="s">
        <v>5</v>
      </c>
      <c r="E29" s="5" t="s">
        <v>130</v>
      </c>
      <c r="F29" s="82" t="s">
        <v>139</v>
      </c>
      <c r="G29" s="28">
        <v>45145</v>
      </c>
      <c r="H29" s="28">
        <v>45145</v>
      </c>
      <c r="I29" s="39" t="s">
        <v>192</v>
      </c>
      <c r="J29" s="39" t="s">
        <v>309</v>
      </c>
      <c r="K29" s="39" t="s">
        <v>177</v>
      </c>
      <c r="L29" s="99"/>
      <c r="M29" s="103"/>
      <c r="N29" s="25"/>
      <c r="O29" s="25"/>
      <c r="P29" s="25"/>
      <c r="Q29" s="104"/>
    </row>
    <row r="30" spans="1:17" ht="38.25" hidden="1" customHeight="1">
      <c r="A30" s="146"/>
      <c r="B30" s="146"/>
      <c r="C30" s="146"/>
      <c r="D30" s="3" t="s">
        <v>5</v>
      </c>
      <c r="E30" s="32" t="s">
        <v>131</v>
      </c>
      <c r="F30" s="33" t="s">
        <v>500</v>
      </c>
      <c r="G30" s="28">
        <v>45184</v>
      </c>
      <c r="H30" s="28">
        <v>45184</v>
      </c>
      <c r="I30" s="39" t="s">
        <v>192</v>
      </c>
      <c r="J30" s="39" t="s">
        <v>309</v>
      </c>
      <c r="K30" s="39" t="s">
        <v>177</v>
      </c>
      <c r="L30" s="99"/>
      <c r="M30" s="103"/>
      <c r="N30" s="25"/>
      <c r="O30" s="25"/>
      <c r="P30" s="25"/>
      <c r="Q30" s="104"/>
    </row>
    <row r="31" spans="1:17" ht="48" hidden="1" customHeight="1">
      <c r="A31" s="146"/>
      <c r="B31" s="146"/>
      <c r="C31" s="146"/>
      <c r="D31" s="41" t="s">
        <v>4</v>
      </c>
      <c r="E31" s="5" t="s">
        <v>345</v>
      </c>
      <c r="F31" s="82" t="s">
        <v>346</v>
      </c>
      <c r="G31" s="28">
        <v>45191</v>
      </c>
      <c r="H31" s="28">
        <v>45191</v>
      </c>
      <c r="I31" s="39" t="s">
        <v>309</v>
      </c>
      <c r="J31" s="39" t="s">
        <v>309</v>
      </c>
      <c r="K31" s="39" t="s">
        <v>177</v>
      </c>
      <c r="L31" s="99"/>
      <c r="M31" s="103"/>
      <c r="N31" s="25"/>
      <c r="O31" s="25"/>
      <c r="P31" s="25"/>
      <c r="Q31" s="104"/>
    </row>
    <row r="32" spans="1:17" ht="32.25" hidden="1" customHeight="1">
      <c r="A32" s="146"/>
      <c r="B32" s="146"/>
      <c r="C32" s="146"/>
      <c r="D32" s="41" t="s">
        <v>4</v>
      </c>
      <c r="E32" s="5" t="s">
        <v>357</v>
      </c>
      <c r="F32" s="82" t="s">
        <v>358</v>
      </c>
      <c r="G32" s="28">
        <v>45191</v>
      </c>
      <c r="H32" s="28">
        <v>45191</v>
      </c>
      <c r="I32" s="39" t="s">
        <v>192</v>
      </c>
      <c r="J32" s="39" t="s">
        <v>309</v>
      </c>
      <c r="K32" s="39" t="s">
        <v>177</v>
      </c>
      <c r="L32" s="99"/>
      <c r="M32" s="103"/>
      <c r="N32" s="25"/>
      <c r="O32" s="25"/>
      <c r="P32" s="25"/>
      <c r="Q32" s="104"/>
    </row>
    <row r="33" spans="1:17" ht="32.25" hidden="1" customHeight="1">
      <c r="A33" s="146"/>
      <c r="B33" s="146"/>
      <c r="C33" s="146"/>
      <c r="D33" s="77" t="s">
        <v>4</v>
      </c>
      <c r="E33" s="5" t="s">
        <v>359</v>
      </c>
      <c r="F33" s="82" t="s">
        <v>360</v>
      </c>
      <c r="G33" s="28">
        <v>45191</v>
      </c>
      <c r="H33" s="28">
        <v>45191</v>
      </c>
      <c r="I33" s="39" t="s">
        <v>177</v>
      </c>
      <c r="J33" s="39" t="s">
        <v>177</v>
      </c>
      <c r="K33" s="39" t="s">
        <v>177</v>
      </c>
      <c r="L33" s="99"/>
      <c r="M33" s="103"/>
      <c r="N33" s="25"/>
      <c r="O33" s="25"/>
      <c r="P33" s="25"/>
      <c r="Q33" s="104"/>
    </row>
    <row r="34" spans="1:17" ht="40.5">
      <c r="A34" s="146"/>
      <c r="B34" s="146"/>
      <c r="C34" s="146"/>
      <c r="D34" s="95" t="s">
        <v>507</v>
      </c>
      <c r="E34" s="32" t="s">
        <v>501</v>
      </c>
      <c r="F34" s="33" t="s">
        <v>504</v>
      </c>
      <c r="G34" s="57"/>
      <c r="H34" s="57"/>
      <c r="I34" s="39"/>
      <c r="J34" s="39"/>
      <c r="K34" s="39"/>
      <c r="L34" s="99"/>
      <c r="M34" s="111" t="s">
        <v>614</v>
      </c>
      <c r="N34" s="97">
        <v>1</v>
      </c>
      <c r="O34" s="25"/>
      <c r="P34" s="25"/>
      <c r="Q34" s="104"/>
    </row>
    <row r="35" spans="1:17" s="2" customFormat="1" ht="27" hidden="1">
      <c r="A35" s="146"/>
      <c r="B35" s="146"/>
      <c r="C35" s="146" t="s">
        <v>99</v>
      </c>
      <c r="D35" s="3" t="s">
        <v>4</v>
      </c>
      <c r="E35" s="32" t="s">
        <v>100</v>
      </c>
      <c r="F35" s="89" t="s">
        <v>134</v>
      </c>
      <c r="G35" s="28">
        <v>45145</v>
      </c>
      <c r="H35" s="28">
        <v>45145</v>
      </c>
      <c r="I35" s="39" t="s">
        <v>192</v>
      </c>
      <c r="J35" s="39" t="s">
        <v>309</v>
      </c>
      <c r="K35" s="39" t="s">
        <v>177</v>
      </c>
      <c r="L35" s="99"/>
      <c r="M35" s="103"/>
      <c r="N35" s="25"/>
      <c r="O35" s="25"/>
      <c r="P35" s="25"/>
      <c r="Q35" s="104"/>
    </row>
    <row r="36" spans="1:17" s="2" customFormat="1" ht="25.5" hidden="1" customHeight="1">
      <c r="A36" s="146"/>
      <c r="B36" s="146"/>
      <c r="C36" s="146"/>
      <c r="D36" s="3" t="s">
        <v>4</v>
      </c>
      <c r="E36" s="32" t="s">
        <v>101</v>
      </c>
      <c r="F36" s="94" t="s">
        <v>363</v>
      </c>
      <c r="G36" s="56">
        <v>45145</v>
      </c>
      <c r="H36" s="56">
        <v>45145</v>
      </c>
      <c r="I36" s="39" t="s">
        <v>192</v>
      </c>
      <c r="J36" s="39" t="s">
        <v>309</v>
      </c>
      <c r="K36" s="39" t="s">
        <v>177</v>
      </c>
      <c r="L36" s="99"/>
      <c r="M36" s="103"/>
      <c r="N36" s="25"/>
      <c r="O36" s="25"/>
      <c r="P36" s="25"/>
      <c r="Q36" s="104"/>
    </row>
    <row r="37" spans="1:17" ht="26.25" hidden="1" customHeight="1">
      <c r="A37" s="146"/>
      <c r="B37" s="146"/>
      <c r="C37" s="146"/>
      <c r="D37" s="41" t="s">
        <v>347</v>
      </c>
      <c r="E37" s="5" t="s">
        <v>348</v>
      </c>
      <c r="F37" s="82" t="s">
        <v>349</v>
      </c>
      <c r="G37" s="28">
        <v>45196</v>
      </c>
      <c r="H37" s="28">
        <v>45196</v>
      </c>
      <c r="I37" s="39" t="s">
        <v>192</v>
      </c>
      <c r="J37" s="39" t="s">
        <v>309</v>
      </c>
      <c r="K37" s="39" t="s">
        <v>177</v>
      </c>
      <c r="L37" s="99"/>
      <c r="M37" s="103"/>
      <c r="N37" s="25"/>
      <c r="O37" s="25"/>
      <c r="P37" s="25"/>
      <c r="Q37" s="104"/>
    </row>
    <row r="38" spans="1:17" ht="26.25" hidden="1" customHeight="1">
      <c r="A38" s="146"/>
      <c r="B38" s="146"/>
      <c r="C38" s="146" t="s">
        <v>102</v>
      </c>
      <c r="D38" s="41" t="s">
        <v>5</v>
      </c>
      <c r="E38" s="5" t="s">
        <v>103</v>
      </c>
      <c r="F38" s="25" t="s">
        <v>336</v>
      </c>
      <c r="G38" s="28">
        <v>45169</v>
      </c>
      <c r="H38" s="28">
        <v>45169</v>
      </c>
      <c r="I38" s="39" t="s">
        <v>192</v>
      </c>
      <c r="J38" s="39" t="s">
        <v>309</v>
      </c>
      <c r="K38" s="39" t="s">
        <v>177</v>
      </c>
      <c r="L38" s="99"/>
      <c r="M38" s="103"/>
      <c r="N38" s="25"/>
      <c r="O38" s="25"/>
      <c r="P38" s="25"/>
      <c r="Q38" s="104"/>
    </row>
    <row r="39" spans="1:17" ht="26.25" hidden="1" customHeight="1">
      <c r="A39" s="146"/>
      <c r="B39" s="146"/>
      <c r="C39" s="146"/>
      <c r="D39" s="95" t="s">
        <v>507</v>
      </c>
      <c r="E39" s="5" t="s">
        <v>547</v>
      </c>
      <c r="F39" s="25" t="s">
        <v>548</v>
      </c>
      <c r="G39" s="28">
        <v>45219</v>
      </c>
      <c r="H39" s="28">
        <v>45219</v>
      </c>
      <c r="I39" s="39" t="s">
        <v>177</v>
      </c>
      <c r="J39" s="39" t="s">
        <v>177</v>
      </c>
      <c r="K39" s="39" t="s">
        <v>177</v>
      </c>
      <c r="L39" s="99"/>
      <c r="M39" s="103"/>
      <c r="N39" s="25"/>
      <c r="O39" s="25"/>
      <c r="P39" s="25"/>
      <c r="Q39" s="104"/>
    </row>
    <row r="40" spans="1:17" ht="54">
      <c r="A40" s="146"/>
      <c r="B40" s="146"/>
      <c r="C40" s="146"/>
      <c r="D40" s="3" t="s">
        <v>5</v>
      </c>
      <c r="E40" s="5" t="s">
        <v>132</v>
      </c>
      <c r="F40" s="5" t="s">
        <v>505</v>
      </c>
      <c r="G40" s="50" t="s">
        <v>230</v>
      </c>
      <c r="H40" s="81"/>
      <c r="I40" s="40"/>
      <c r="J40" s="39"/>
      <c r="K40" s="39"/>
      <c r="L40" s="99"/>
      <c r="M40" s="111" t="s">
        <v>615</v>
      </c>
      <c r="N40" s="97"/>
      <c r="O40" s="113" t="s">
        <v>611</v>
      </c>
      <c r="P40" s="25"/>
      <c r="Q40" s="174" t="s">
        <v>610</v>
      </c>
    </row>
    <row r="41" spans="1:17" ht="40.5" hidden="1">
      <c r="A41" s="146"/>
      <c r="B41" s="149" t="s">
        <v>409</v>
      </c>
      <c r="C41" s="146" t="s">
        <v>104</v>
      </c>
      <c r="D41" s="41" t="s">
        <v>4</v>
      </c>
      <c r="E41" s="32" t="s">
        <v>133</v>
      </c>
      <c r="F41" s="65" t="s">
        <v>337</v>
      </c>
      <c r="G41" s="28">
        <v>45219</v>
      </c>
      <c r="H41" s="28">
        <v>45219</v>
      </c>
      <c r="I41" s="39" t="s">
        <v>177</v>
      </c>
      <c r="J41" s="39" t="s">
        <v>177</v>
      </c>
      <c r="K41" s="39" t="s">
        <v>177</v>
      </c>
      <c r="L41" s="99"/>
      <c r="M41" s="103"/>
      <c r="N41" s="25"/>
      <c r="O41" s="25"/>
      <c r="P41" s="25"/>
      <c r="Q41" s="104"/>
    </row>
    <row r="42" spans="1:17" ht="40.5" hidden="1">
      <c r="A42" s="146"/>
      <c r="B42" s="146"/>
      <c r="C42" s="146"/>
      <c r="D42" s="41" t="s">
        <v>4</v>
      </c>
      <c r="E42" s="5" t="s">
        <v>105</v>
      </c>
      <c r="F42" s="65" t="s">
        <v>337</v>
      </c>
      <c r="G42" s="28">
        <v>45219</v>
      </c>
      <c r="H42" s="28">
        <v>45219</v>
      </c>
      <c r="I42" s="39" t="s">
        <v>177</v>
      </c>
      <c r="J42" s="39" t="s">
        <v>177</v>
      </c>
      <c r="K42" s="39" t="s">
        <v>177</v>
      </c>
      <c r="L42" s="99"/>
      <c r="M42" s="103"/>
      <c r="N42" s="25"/>
      <c r="O42" s="25"/>
      <c r="P42" s="25"/>
      <c r="Q42" s="104"/>
    </row>
    <row r="43" spans="1:17" ht="37.5" hidden="1" customHeight="1" thickBot="1">
      <c r="A43" s="146"/>
      <c r="B43" s="146"/>
      <c r="C43" s="146"/>
      <c r="D43" s="41" t="s">
        <v>4</v>
      </c>
      <c r="E43" s="4" t="s">
        <v>106</v>
      </c>
      <c r="F43" s="65" t="s">
        <v>337</v>
      </c>
      <c r="G43" s="28">
        <v>45219</v>
      </c>
      <c r="H43" s="28">
        <v>45219</v>
      </c>
      <c r="I43" s="39" t="s">
        <v>177</v>
      </c>
      <c r="J43" s="39" t="s">
        <v>177</v>
      </c>
      <c r="K43" s="39" t="s">
        <v>177</v>
      </c>
      <c r="L43" s="99"/>
      <c r="M43" s="105"/>
      <c r="N43" s="106"/>
      <c r="O43" s="106"/>
      <c r="P43" s="106"/>
      <c r="Q43" s="107"/>
    </row>
    <row r="44" spans="1:17">
      <c r="F44" s="30" t="s">
        <v>612</v>
      </c>
      <c r="Q44" s="175" t="s">
        <v>613</v>
      </c>
    </row>
  </sheetData>
  <autoFilter ref="A6:Q43">
    <filterColumn colId="10">
      <filters blank="1">
        <filter val="X"/>
      </filters>
    </filterColumn>
  </autoFilter>
  <mergeCells count="12">
    <mergeCell ref="B1:D1"/>
    <mergeCell ref="A7:A43"/>
    <mergeCell ref="B7:B40"/>
    <mergeCell ref="B41:B43"/>
    <mergeCell ref="C41:C43"/>
    <mergeCell ref="C38:C40"/>
    <mergeCell ref="C35:C37"/>
    <mergeCell ref="C7:C15"/>
    <mergeCell ref="C16:C23"/>
    <mergeCell ref="C24:C34"/>
    <mergeCell ref="B2:D2"/>
    <mergeCell ref="B3:D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9" sqref="F9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66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8" t="s">
        <v>7</v>
      </c>
      <c r="B1" s="145" t="s">
        <v>10</v>
      </c>
      <c r="C1" s="145"/>
      <c r="D1" s="145"/>
      <c r="E1" s="7"/>
      <c r="F1" s="7"/>
      <c r="G1" s="52" t="s">
        <v>280</v>
      </c>
      <c r="H1" s="52" t="s">
        <v>281</v>
      </c>
      <c r="I1" s="52" t="s">
        <v>282</v>
      </c>
      <c r="J1" s="52" t="s">
        <v>283</v>
      </c>
      <c r="N1" s="1">
        <f>SUM(N7:N17)</f>
        <v>10</v>
      </c>
    </row>
    <row r="2" spans="1:17" ht="16.5" customHeight="1">
      <c r="A2" s="8" t="s">
        <v>8</v>
      </c>
      <c r="B2" s="145" t="s">
        <v>161</v>
      </c>
      <c r="C2" s="145"/>
      <c r="D2" s="145"/>
      <c r="E2" s="7"/>
      <c r="F2" s="7"/>
      <c r="G2" s="51" t="s">
        <v>278</v>
      </c>
      <c r="H2" s="51">
        <f>COUNTIF($D$7:$D$17, "오류")</f>
        <v>9</v>
      </c>
      <c r="I2" s="51">
        <f>COUNTIFS($D$7:$D$17, "=오류", $K$7:$K$17, "O")</f>
        <v>5</v>
      </c>
      <c r="J2" s="51">
        <f>H2-I2</f>
        <v>4</v>
      </c>
    </row>
    <row r="3" spans="1:17" ht="16.5" customHeight="1">
      <c r="A3" s="8" t="s">
        <v>9</v>
      </c>
      <c r="B3" s="145" t="s">
        <v>12</v>
      </c>
      <c r="C3" s="145"/>
      <c r="D3" s="145"/>
      <c r="E3" s="7"/>
      <c r="F3" s="7"/>
      <c r="G3" s="51" t="s">
        <v>279</v>
      </c>
      <c r="H3" s="51">
        <f>COUNTIF($D$7:$D$17, "개선")</f>
        <v>2</v>
      </c>
      <c r="I3" s="51">
        <f>COUNTIFS($D$7:$D$17, "=개선", $K$7:$K$17, "O")</f>
        <v>0</v>
      </c>
      <c r="J3" s="51">
        <f>H3-I3</f>
        <v>2</v>
      </c>
    </row>
    <row r="4" spans="1:17" ht="17.25" customHeight="1">
      <c r="G4" s="51" t="s">
        <v>290</v>
      </c>
      <c r="H4" s="51">
        <f>SUM(H2:H3)</f>
        <v>11</v>
      </c>
      <c r="I4" s="51">
        <f>SUM(I2:I3)</f>
        <v>5</v>
      </c>
      <c r="J4" s="51">
        <f>SUM(J2:J3)</f>
        <v>6</v>
      </c>
    </row>
    <row r="5" spans="1:17" ht="17.25" customHeight="1" thickBot="1">
      <c r="K5" s="84" t="s">
        <v>438</v>
      </c>
    </row>
    <row r="6" spans="1:17" s="2" customFormat="1" ht="27">
      <c r="A6" s="53" t="s">
        <v>0</v>
      </c>
      <c r="B6" s="53" t="s">
        <v>1</v>
      </c>
      <c r="C6" s="53" t="s">
        <v>46</v>
      </c>
      <c r="D6" s="54" t="s">
        <v>6</v>
      </c>
      <c r="E6" s="53" t="s">
        <v>299</v>
      </c>
      <c r="F6" s="53" t="s">
        <v>11</v>
      </c>
      <c r="G6" s="53" t="s">
        <v>2</v>
      </c>
      <c r="H6" s="53" t="s">
        <v>237</v>
      </c>
      <c r="I6" s="53" t="s">
        <v>238</v>
      </c>
      <c r="J6" s="54" t="s">
        <v>288</v>
      </c>
      <c r="K6" s="54" t="s">
        <v>289</v>
      </c>
      <c r="L6" s="98" t="s">
        <v>405</v>
      </c>
      <c r="M6" s="100" t="s">
        <v>557</v>
      </c>
      <c r="N6" s="101" t="s">
        <v>596</v>
      </c>
      <c r="O6" s="101" t="s">
        <v>558</v>
      </c>
      <c r="P6" s="101" t="s">
        <v>561</v>
      </c>
      <c r="Q6" s="102" t="s">
        <v>559</v>
      </c>
    </row>
    <row r="7" spans="1:17" s="30" customFormat="1" ht="45.75" customHeight="1">
      <c r="A7" s="154" t="s">
        <v>148</v>
      </c>
      <c r="B7" s="142" t="s">
        <v>149</v>
      </c>
      <c r="C7" s="142" t="s">
        <v>140</v>
      </c>
      <c r="D7" s="41" t="s">
        <v>150</v>
      </c>
      <c r="E7" s="4" t="s">
        <v>151</v>
      </c>
      <c r="F7" s="25" t="s">
        <v>155</v>
      </c>
      <c r="G7" s="38" t="s">
        <v>365</v>
      </c>
      <c r="H7" s="81"/>
      <c r="I7" s="40"/>
      <c r="J7" s="39"/>
      <c r="K7" s="39"/>
      <c r="L7" s="99"/>
      <c r="M7" s="111" t="s">
        <v>616</v>
      </c>
      <c r="N7" s="97">
        <v>3</v>
      </c>
      <c r="O7" s="25"/>
      <c r="P7" s="25"/>
      <c r="Q7" s="174" t="s">
        <v>608</v>
      </c>
    </row>
    <row r="8" spans="1:17" s="30" customFormat="1" ht="45.75" customHeight="1">
      <c r="A8" s="154"/>
      <c r="B8" s="143"/>
      <c r="C8" s="143"/>
      <c r="D8" s="77" t="s">
        <v>539</v>
      </c>
      <c r="E8" s="4" t="s">
        <v>540</v>
      </c>
      <c r="F8" s="25" t="s">
        <v>541</v>
      </c>
      <c r="G8" s="28">
        <v>45219</v>
      </c>
      <c r="H8" s="28">
        <v>45219</v>
      </c>
      <c r="I8" s="40" t="s">
        <v>177</v>
      </c>
      <c r="J8" s="39" t="s">
        <v>177</v>
      </c>
      <c r="K8" s="39" t="s">
        <v>177</v>
      </c>
      <c r="L8" s="99"/>
      <c r="M8" s="111" t="s">
        <v>616</v>
      </c>
      <c r="N8" s="97">
        <v>2</v>
      </c>
      <c r="O8" s="25"/>
      <c r="P8" s="25"/>
      <c r="Q8" s="174" t="s">
        <v>608</v>
      </c>
    </row>
    <row r="9" spans="1:17" s="30" customFormat="1" ht="129" customHeight="1">
      <c r="A9" s="154"/>
      <c r="B9" s="144"/>
      <c r="C9" s="144"/>
      <c r="D9" s="95" t="s">
        <v>509</v>
      </c>
      <c r="E9" s="4" t="s">
        <v>510</v>
      </c>
      <c r="F9" s="26" t="s">
        <v>511</v>
      </c>
      <c r="G9" s="90"/>
      <c r="H9" s="81"/>
      <c r="I9" s="40"/>
      <c r="J9" s="39"/>
      <c r="K9" s="39"/>
      <c r="L9" s="99"/>
      <c r="M9" s="111" t="s">
        <v>616</v>
      </c>
      <c r="N9" s="97">
        <v>5</v>
      </c>
      <c r="O9" s="5" t="s">
        <v>606</v>
      </c>
      <c r="P9" s="25"/>
      <c r="Q9" s="114" t="s">
        <v>605</v>
      </c>
    </row>
    <row r="10" spans="1:17" s="30" customFormat="1" ht="40.5">
      <c r="A10" s="146"/>
      <c r="B10" s="146" t="s">
        <v>152</v>
      </c>
      <c r="C10" s="146" t="s">
        <v>141</v>
      </c>
      <c r="D10" s="41" t="s">
        <v>4</v>
      </c>
      <c r="E10" s="34" t="s">
        <v>153</v>
      </c>
      <c r="F10" s="26" t="s">
        <v>508</v>
      </c>
      <c r="G10" s="38" t="s">
        <v>365</v>
      </c>
      <c r="H10" s="90"/>
      <c r="I10" s="40"/>
      <c r="J10" s="39"/>
      <c r="K10" s="39"/>
      <c r="L10" s="99"/>
      <c r="M10" s="111" t="s">
        <v>616</v>
      </c>
      <c r="N10" s="97"/>
      <c r="O10" s="5" t="s">
        <v>604</v>
      </c>
      <c r="P10" s="25"/>
      <c r="Q10" s="114" t="s">
        <v>607</v>
      </c>
    </row>
    <row r="11" spans="1:17" s="30" customFormat="1" ht="35.25" customHeight="1">
      <c r="A11" s="146"/>
      <c r="B11" s="146"/>
      <c r="C11" s="146"/>
      <c r="D11" s="41" t="s">
        <v>4</v>
      </c>
      <c r="E11" s="34" t="s">
        <v>105</v>
      </c>
      <c r="F11" s="26" t="s">
        <v>508</v>
      </c>
      <c r="G11" s="38" t="s">
        <v>365</v>
      </c>
      <c r="H11" s="90"/>
      <c r="I11" s="40"/>
      <c r="J11" s="39"/>
      <c r="K11" s="39"/>
      <c r="L11" s="99"/>
      <c r="M11" s="111" t="s">
        <v>616</v>
      </c>
      <c r="N11" s="97"/>
      <c r="O11" s="5" t="s">
        <v>604</v>
      </c>
      <c r="P11" s="25"/>
      <c r="Q11" s="114" t="s">
        <v>607</v>
      </c>
    </row>
    <row r="12" spans="1:17" s="30" customFormat="1" ht="35.25" customHeight="1">
      <c r="A12" s="146"/>
      <c r="B12" s="146"/>
      <c r="C12" s="146"/>
      <c r="D12" s="41" t="s">
        <v>4</v>
      </c>
      <c r="E12" s="34" t="s">
        <v>106</v>
      </c>
      <c r="F12" s="26" t="s">
        <v>508</v>
      </c>
      <c r="G12" s="38" t="s">
        <v>365</v>
      </c>
      <c r="H12" s="90"/>
      <c r="I12" s="40"/>
      <c r="J12" s="39"/>
      <c r="K12" s="39"/>
      <c r="L12" s="99"/>
      <c r="M12" s="111" t="s">
        <v>616</v>
      </c>
      <c r="N12" s="97"/>
      <c r="O12" s="5" t="s">
        <v>604</v>
      </c>
      <c r="P12" s="25"/>
      <c r="Q12" s="114" t="s">
        <v>607</v>
      </c>
    </row>
    <row r="13" spans="1:17" s="30" customFormat="1" ht="36" customHeight="1">
      <c r="A13" s="155" t="s">
        <v>142</v>
      </c>
      <c r="B13" s="156" t="s">
        <v>154</v>
      </c>
      <c r="C13" s="156" t="s">
        <v>143</v>
      </c>
      <c r="D13" s="157" t="s">
        <v>4</v>
      </c>
      <c r="E13" s="158" t="s">
        <v>156</v>
      </c>
      <c r="F13" s="159" t="s">
        <v>369</v>
      </c>
      <c r="G13" s="160" t="s">
        <v>367</v>
      </c>
      <c r="H13" s="160" t="s">
        <v>367</v>
      </c>
      <c r="I13" s="161"/>
      <c r="J13" s="157"/>
      <c r="K13" s="157" t="s">
        <v>177</v>
      </c>
      <c r="L13" s="162"/>
      <c r="M13" s="163"/>
      <c r="N13" s="164"/>
      <c r="O13" s="164"/>
      <c r="P13" s="164"/>
      <c r="Q13" s="165"/>
    </row>
    <row r="14" spans="1:17" s="30" customFormat="1" ht="54">
      <c r="A14" s="156"/>
      <c r="B14" s="156"/>
      <c r="C14" s="156"/>
      <c r="D14" s="157" t="s">
        <v>4</v>
      </c>
      <c r="E14" s="158" t="s">
        <v>157</v>
      </c>
      <c r="F14" s="159" t="s">
        <v>364</v>
      </c>
      <c r="G14" s="166">
        <v>45145</v>
      </c>
      <c r="H14" s="166">
        <v>45145</v>
      </c>
      <c r="I14" s="161" t="s">
        <v>371</v>
      </c>
      <c r="J14" s="157" t="s">
        <v>371</v>
      </c>
      <c r="K14" s="157" t="s">
        <v>177</v>
      </c>
      <c r="L14" s="162"/>
      <c r="M14" s="163"/>
      <c r="N14" s="164"/>
      <c r="O14" s="164"/>
      <c r="P14" s="164"/>
      <c r="Q14" s="165"/>
    </row>
    <row r="15" spans="1:17" s="30" customFormat="1" ht="27">
      <c r="A15" s="156"/>
      <c r="B15" s="156"/>
      <c r="C15" s="156" t="s">
        <v>144</v>
      </c>
      <c r="D15" s="157" t="s">
        <v>4</v>
      </c>
      <c r="E15" s="158" t="s">
        <v>158</v>
      </c>
      <c r="F15" s="159" t="s">
        <v>370</v>
      </c>
      <c r="G15" s="167" t="s">
        <v>368</v>
      </c>
      <c r="H15" s="160" t="s">
        <v>367</v>
      </c>
      <c r="I15" s="157"/>
      <c r="J15" s="157"/>
      <c r="K15" s="157" t="s">
        <v>177</v>
      </c>
      <c r="L15" s="162"/>
      <c r="M15" s="163"/>
      <c r="N15" s="164"/>
      <c r="O15" s="164"/>
      <c r="P15" s="164"/>
      <c r="Q15" s="165"/>
    </row>
    <row r="16" spans="1:17" s="30" customFormat="1" ht="81">
      <c r="A16" s="156"/>
      <c r="B16" s="156"/>
      <c r="C16" s="156"/>
      <c r="D16" s="157" t="s">
        <v>4</v>
      </c>
      <c r="E16" s="158" t="s">
        <v>159</v>
      </c>
      <c r="F16" s="159" t="s">
        <v>364</v>
      </c>
      <c r="G16" s="168">
        <v>45145</v>
      </c>
      <c r="H16" s="166">
        <v>45145</v>
      </c>
      <c r="I16" s="161" t="s">
        <v>371</v>
      </c>
      <c r="J16" s="157" t="s">
        <v>371</v>
      </c>
      <c r="K16" s="157" t="s">
        <v>177</v>
      </c>
      <c r="L16" s="162"/>
      <c r="M16" s="163"/>
      <c r="N16" s="164"/>
      <c r="O16" s="164"/>
      <c r="P16" s="164"/>
      <c r="Q16" s="165"/>
    </row>
    <row r="17" spans="1:17" s="30" customFormat="1" ht="36.75" customHeight="1" thickBot="1">
      <c r="A17" s="156"/>
      <c r="B17" s="157" t="s">
        <v>145</v>
      </c>
      <c r="C17" s="157" t="s">
        <v>146</v>
      </c>
      <c r="D17" s="157" t="s">
        <v>4</v>
      </c>
      <c r="E17" s="169" t="s">
        <v>160</v>
      </c>
      <c r="F17" s="164" t="s">
        <v>366</v>
      </c>
      <c r="G17" s="170" t="s">
        <v>321</v>
      </c>
      <c r="H17" s="164"/>
      <c r="I17" s="157"/>
      <c r="J17" s="157"/>
      <c r="K17" s="157"/>
      <c r="L17" s="162"/>
      <c r="M17" s="171"/>
      <c r="N17" s="172"/>
      <c r="O17" s="172"/>
      <c r="P17" s="172"/>
      <c r="Q17" s="173"/>
    </row>
  </sheetData>
  <autoFilter ref="A6:Q6"/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10:B12"/>
    <mergeCell ref="C10:C12"/>
    <mergeCell ref="B7:B9"/>
    <mergeCell ref="C7:C9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0. 표지</vt:lpstr>
      <vt:lpstr>1. 수행관리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수행세부내역(기장,남해)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2023-10-25T09:21:19Z</dcterms:modified>
</cp:coreProperties>
</file>