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7_건축적합성_드론.등.리뷰/"/>
    </mc:Choice>
  </mc:AlternateContent>
  <xr:revisionPtr revIDLastSave="0" documentId="13_ncr:1_{286028D8-0F73-3B40-97FC-A374DC202B32}" xr6:coauthVersionLast="47" xr6:coauthVersionMax="47" xr10:uidLastSave="{00000000-0000-0000-0000-000000000000}"/>
  <bookViews>
    <workbookView xWindow="0" yWindow="500" windowWidth="33600" windowHeight="20500" activeTab="3" xr2:uid="{6F7D21D4-3418-D14C-A90D-DC28276FDD30}"/>
  </bookViews>
  <sheets>
    <sheet name="공공시설 방문 현황 관리" sheetId="6" r:id="rId1"/>
    <sheet name="공공시설 방문 현황 관리_원본 (2)" sheetId="7" r:id="rId2"/>
    <sheet name="일조권 사선제한 분석" sheetId="3" r:id="rId3"/>
    <sheet name="드론 비행경로 시뮬레이션" sheetId="8" r:id="rId4"/>
    <sheet name="holiday" sheetId="4" r:id="rId5"/>
    <sheet name="holiday (2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8" l="1"/>
  <c r="I5" i="8" s="1"/>
  <c r="H4" i="8"/>
  <c r="I4" i="8" s="1"/>
  <c r="I3" i="8"/>
  <c r="H3" i="8"/>
  <c r="H6" i="8" l="1"/>
  <c r="H3" i="3"/>
  <c r="I3" i="3" s="1"/>
  <c r="I6" i="8" l="1"/>
  <c r="H7" i="8"/>
  <c r="H4" i="3"/>
  <c r="I4" i="3" s="1"/>
  <c r="H5" i="7"/>
  <c r="I5" i="7" s="1"/>
  <c r="H8" i="7" s="1"/>
  <c r="I8" i="7" s="1"/>
  <c r="H7" i="7"/>
  <c r="I7" i="7" s="1"/>
  <c r="H19" i="7" s="1"/>
  <c r="I19" i="7" s="1"/>
  <c r="H6" i="7"/>
  <c r="I6" i="7" s="1"/>
  <c r="H3" i="7"/>
  <c r="I3" i="7" s="1"/>
  <c r="I7" i="8" l="1"/>
  <c r="H8" i="8"/>
  <c r="H5" i="3"/>
  <c r="I5" i="3"/>
  <c r="H11" i="7"/>
  <c r="I11" i="7" s="1"/>
  <c r="H9" i="7"/>
  <c r="I9" i="7" s="1"/>
  <c r="H20" i="7"/>
  <c r="I20" i="7" s="1"/>
  <c r="H17" i="7"/>
  <c r="I17" i="7" s="1"/>
  <c r="H16" i="7"/>
  <c r="I16" i="7" s="1"/>
  <c r="H25" i="7" s="1"/>
  <c r="I25" i="7" s="1"/>
  <c r="H4" i="7"/>
  <c r="I4" i="7" s="1"/>
  <c r="H21" i="7"/>
  <c r="I21" i="7" s="1"/>
  <c r="H24" i="7"/>
  <c r="I24" i="7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H9" i="8" l="1"/>
  <c r="I8" i="8"/>
  <c r="H6" i="3"/>
  <c r="I6" i="3" s="1"/>
  <c r="H22" i="7"/>
  <c r="I22" i="7" s="1"/>
  <c r="H32" i="7"/>
  <c r="I32" i="7" s="1"/>
  <c r="H34" i="7"/>
  <c r="I34" i="7" s="1"/>
  <c r="H35" i="7" s="1"/>
  <c r="I35" i="7" s="1"/>
  <c r="H36" i="7" s="1"/>
  <c r="I36" i="7" s="1"/>
  <c r="H37" i="7" s="1"/>
  <c r="I37" i="7" s="1"/>
  <c r="H38" i="7" s="1"/>
  <c r="I38" i="7" s="1"/>
  <c r="H39" i="7" s="1"/>
  <c r="I39" i="7" s="1"/>
  <c r="H40" i="7" s="1"/>
  <c r="I40" i="7" s="1"/>
  <c r="H41" i="7" s="1"/>
  <c r="I41" i="7" s="1"/>
  <c r="H42" i="7" s="1"/>
  <c r="I42" i="7" s="1"/>
  <c r="H43" i="7" s="1"/>
  <c r="I43" i="7" s="1"/>
  <c r="H44" i="7" s="1"/>
  <c r="I44" i="7" s="1"/>
  <c r="H45" i="7" s="1"/>
  <c r="I45" i="7" s="1"/>
  <c r="H46" i="7" s="1"/>
  <c r="I46" i="7" s="1"/>
  <c r="H47" i="7" s="1"/>
  <c r="I47" i="7" s="1"/>
  <c r="H48" i="7" s="1"/>
  <c r="I48" i="7" s="1"/>
  <c r="H49" i="7" s="1"/>
  <c r="I49" i="7" s="1"/>
  <c r="H50" i="7" s="1"/>
  <c r="I50" i="7" s="1"/>
  <c r="H51" i="7" s="1"/>
  <c r="I51" i="7" s="1"/>
  <c r="H52" i="7" s="1"/>
  <c r="I52" i="7" s="1"/>
  <c r="H53" i="7" s="1"/>
  <c r="I53" i="7" s="1"/>
  <c r="H54" i="7" s="1"/>
  <c r="I54" i="7" s="1"/>
  <c r="H55" i="7" s="1"/>
  <c r="I55" i="7" s="1"/>
  <c r="H56" i="7" s="1"/>
  <c r="I56" i="7" s="1"/>
  <c r="H57" i="7" s="1"/>
  <c r="I57" i="7" s="1"/>
  <c r="H58" i="7" s="1"/>
  <c r="I58" i="7" s="1"/>
  <c r="H59" i="7" s="1"/>
  <c r="I59" i="7" s="1"/>
  <c r="H60" i="7" s="1"/>
  <c r="I60" i="7" s="1"/>
  <c r="H61" i="7" s="1"/>
  <c r="I61" i="7" s="1"/>
  <c r="H62" i="7" s="1"/>
  <c r="I62" i="7" s="1"/>
  <c r="H63" i="7" s="1"/>
  <c r="I63" i="7" s="1"/>
  <c r="H18" i="7"/>
  <c r="I18" i="7" s="1"/>
  <c r="H15" i="7"/>
  <c r="I15" i="7" s="1"/>
  <c r="H14" i="7"/>
  <c r="I14" i="7" s="1"/>
  <c r="H33" i="7"/>
  <c r="I33" i="7" s="1"/>
  <c r="H31" i="7"/>
  <c r="I31" i="7" s="1"/>
  <c r="H29" i="7"/>
  <c r="I29" i="7" s="1"/>
  <c r="H26" i="7"/>
  <c r="I26" i="7" s="1"/>
  <c r="H27" i="7"/>
  <c r="I27" i="7" s="1"/>
  <c r="H30" i="7"/>
  <c r="I30" i="7" s="1"/>
  <c r="H12" i="7"/>
  <c r="I12" i="7" s="1"/>
  <c r="H10" i="7"/>
  <c r="I10" i="7" s="1"/>
  <c r="H13" i="7"/>
  <c r="I13" i="7" s="1"/>
  <c r="I9" i="8" l="1"/>
  <c r="H10" i="8"/>
  <c r="H7" i="3"/>
  <c r="I7" i="3" s="1"/>
  <c r="H8" i="3" s="1"/>
  <c r="I8" i="3"/>
  <c r="H23" i="7"/>
  <c r="I23" i="7" s="1"/>
  <c r="H28" i="7"/>
  <c r="I28" i="7" s="1"/>
  <c r="I10" i="8" l="1"/>
  <c r="H11" i="8"/>
  <c r="H9" i="3"/>
  <c r="I9" i="3"/>
  <c r="H10" i="3" s="1"/>
  <c r="I11" i="8" l="1"/>
  <c r="H12" i="8"/>
  <c r="I10" i="3"/>
  <c r="H11" i="3" s="1"/>
  <c r="I12" i="8" l="1"/>
  <c r="H13" i="8"/>
  <c r="I11" i="3"/>
  <c r="H12" i="3" s="1"/>
  <c r="I13" i="8" l="1"/>
  <c r="H14" i="8"/>
  <c r="I12" i="3"/>
  <c r="H13" i="3" s="1"/>
  <c r="H15" i="8" l="1"/>
  <c r="I14" i="8"/>
  <c r="I13" i="3"/>
  <c r="I15" i="8" l="1"/>
  <c r="H16" i="8"/>
  <c r="H14" i="3"/>
  <c r="I14" i="3"/>
  <c r="I16" i="8" l="1"/>
  <c r="H17" i="8"/>
  <c r="H15" i="3"/>
  <c r="I15" i="3"/>
  <c r="H16" i="3" s="1"/>
  <c r="I17" i="8" l="1"/>
  <c r="H18" i="8"/>
  <c r="I16" i="3"/>
  <c r="I18" i="8" l="1"/>
  <c r="H19" i="8"/>
  <c r="H17" i="3"/>
  <c r="I17" i="3"/>
  <c r="H20" i="8" l="1"/>
  <c r="I19" i="8"/>
  <c r="H18" i="3"/>
  <c r="I18" i="3"/>
  <c r="H19" i="3" s="1"/>
  <c r="H21" i="8" l="1"/>
  <c r="I20" i="8"/>
  <c r="I19" i="3"/>
  <c r="H20" i="3" s="1"/>
  <c r="I21" i="8" l="1"/>
  <c r="H22" i="8"/>
  <c r="I20" i="3"/>
  <c r="H21" i="3" s="1"/>
  <c r="I22" i="8" l="1"/>
  <c r="H23" i="8"/>
  <c r="I21" i="3"/>
  <c r="H22" i="3" s="1"/>
  <c r="I23" i="8" l="1"/>
  <c r="H24" i="8"/>
  <c r="I22" i="3"/>
  <c r="I24" i="8" l="1"/>
  <c r="H25" i="8"/>
  <c r="H23" i="3"/>
  <c r="I23" i="3"/>
  <c r="H24" i="3" s="1"/>
  <c r="I25" i="8" l="1"/>
  <c r="H26" i="8"/>
  <c r="I24" i="3"/>
  <c r="H25" i="3" s="1"/>
  <c r="I26" i="8" l="1"/>
  <c r="H27" i="8"/>
  <c r="I25" i="3"/>
  <c r="H26" i="3" s="1"/>
  <c r="H28" i="8" l="1"/>
  <c r="I27" i="8"/>
  <c r="I26" i="3"/>
  <c r="H27" i="3" s="1"/>
  <c r="I28" i="8" l="1"/>
  <c r="H29" i="8"/>
  <c r="I27" i="3"/>
  <c r="I29" i="8" l="1"/>
  <c r="H30" i="8"/>
  <c r="H28" i="3"/>
  <c r="I28" i="3"/>
  <c r="H29" i="3" s="1"/>
  <c r="I30" i="8" l="1"/>
  <c r="H31" i="8"/>
  <c r="I29" i="3"/>
  <c r="H30" i="3" s="1"/>
  <c r="I31" i="8" l="1"/>
  <c r="H32" i="8"/>
  <c r="I30" i="3"/>
  <c r="H31" i="3" s="1"/>
  <c r="I32" i="8" l="1"/>
  <c r="H33" i="8"/>
  <c r="I31" i="3"/>
  <c r="I33" i="8" l="1"/>
  <c r="H34" i="8"/>
  <c r="H32" i="3"/>
  <c r="I32" i="3"/>
  <c r="H33" i="3" s="1"/>
  <c r="I34" i="8" l="1"/>
  <c r="H35" i="8"/>
  <c r="I33" i="3"/>
  <c r="H34" i="3" s="1"/>
  <c r="I34" i="3" s="1"/>
  <c r="H36" i="8" l="1"/>
  <c r="I35" i="8"/>
  <c r="K1" i="3" a="1"/>
  <c r="K1" i="3" s="1"/>
  <c r="M1" i="3" a="1"/>
  <c r="M1" i="3" s="1"/>
  <c r="J1" i="3" a="1"/>
  <c r="J1" i="3" s="1"/>
  <c r="L1" i="3" a="1"/>
  <c r="L1" i="3" s="1"/>
  <c r="I36" i="8" l="1"/>
  <c r="H37" i="8"/>
  <c r="I37" i="8" l="1"/>
  <c r="H38" i="8"/>
  <c r="I38" i="8" l="1"/>
  <c r="H39" i="8"/>
  <c r="I39" i="8" l="1"/>
  <c r="H40" i="8"/>
  <c r="I40" i="8" l="1"/>
  <c r="H41" i="8"/>
  <c r="I41" i="8" l="1"/>
  <c r="H42" i="8"/>
  <c r="I42" i="8" l="1"/>
  <c r="H43" i="8"/>
  <c r="H44" i="8" l="1"/>
  <c r="I43" i="8"/>
  <c r="I44" i="8" l="1"/>
  <c r="H45" i="8"/>
  <c r="I45" i="8" l="1"/>
  <c r="H46" i="8"/>
  <c r="I46" i="8" l="1"/>
  <c r="H47" i="8"/>
  <c r="I47" i="8" s="1"/>
  <c r="M1" i="8" l="1" a="1"/>
  <c r="M1" i="8" s="1"/>
  <c r="K1" i="8" a="1"/>
  <c r="K1" i="8" s="1"/>
  <c r="L1" i="8" a="1"/>
  <c r="L1" i="8" s="1"/>
  <c r="J1" i="8" a="1"/>
  <c r="J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<sst xmlns="http://schemas.openxmlformats.org/spreadsheetml/2006/main" count="322" uniqueCount="138">
  <si>
    <t>1Depth</t>
  </si>
  <si>
    <t>2Depth</t>
  </si>
  <si>
    <t>3Depth</t>
  </si>
  <si>
    <t>특화서비스</t>
    <phoneticPr fontId="1" type="noConversion"/>
  </si>
  <si>
    <t>주기능</t>
    <phoneticPr fontId="1" type="noConversion"/>
  </si>
  <si>
    <t>팝업 - 화면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</si>
  <si>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</si>
  <si>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</si>
  <si>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메인메뉴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</si>
  <si>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</si>
  <si>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</si>
  <si>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</si>
  <si>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</si>
  <si>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전북 완주군</t>
    <phoneticPr fontId="1" type="noConversion"/>
  </si>
  <si>
    <t>공공시설 방문 현황 관리</t>
    <phoneticPr fontId="1" type="noConversion"/>
  </si>
  <si>
    <t>방문자 통계</t>
    <phoneticPr fontId="1" type="noConversion"/>
  </si>
  <si>
    <t>층별 LOD4</t>
    <phoneticPr fontId="1" type="noConversion"/>
  </si>
  <si>
    <t>센서 POI</t>
    <phoneticPr fontId="1" type="noConversion"/>
  </si>
  <si>
    <t>3D Tile 텍스쳐 로드</t>
    <phoneticPr fontId="1" type="noConversion"/>
  </si>
  <si>
    <t>전체 LOD4</t>
    <phoneticPr fontId="1" type="noConversion"/>
  </si>
  <si>
    <t>조회기간 기준 통계</t>
    <phoneticPr fontId="1" type="noConversion"/>
  </si>
  <si>
    <t>누적 통계</t>
    <phoneticPr fontId="1" type="noConversion"/>
  </si>
  <si>
    <t>시간별 방문 현황(명)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</si>
  <si>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</si>
  <si>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</si>
  <si>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</si>
  <si>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건물명 목록</t>
    <phoneticPr fontId="1" type="noConversion"/>
  </si>
  <si>
    <t>방문자 통계 - 시간별 방문 현황(명)</t>
    <phoneticPr fontId="1" type="noConversion"/>
  </si>
  <si>
    <t>방문자 통계 - 월별 방문자수(명)</t>
    <phoneticPr fontId="1" type="noConversion"/>
  </si>
  <si>
    <t>방문자 통계 - 요일별 방문자수(명)</t>
    <phoneticPr fontId="1" type="noConversion"/>
  </si>
  <si>
    <t>방문자 통계 - 연도별 방문자수(명)</t>
    <phoneticPr fontId="1" type="noConversion"/>
  </si>
  <si>
    <t>꺽은선 그래프 - 연도별 방문자 표시</t>
    <phoneticPr fontId="1" type="noConversion"/>
  </si>
  <si>
    <t>공공시설 스마트관리 서비스</t>
    <phoneticPr fontId="1" type="noConversion"/>
  </si>
  <si>
    <t>건물 방문자 목록 조회</t>
    <phoneticPr fontId="1" type="noConversion"/>
  </si>
  <si>
    <t>방문자 누적통계 - 시간별 방문 현황(명)</t>
    <phoneticPr fontId="1" type="noConversion"/>
  </si>
  <si>
    <t>방문자 누적통계 - 월별 방문자수(명)</t>
    <phoneticPr fontId="1" type="noConversion"/>
  </si>
  <si>
    <t>방문자 누적통계 - 요일별 방문자수(명)</t>
    <phoneticPr fontId="1" type="noConversion"/>
  </si>
  <si>
    <t>방문자 누적통계 - 연도별 방문자수(명)</t>
    <phoneticPr fontId="1" type="noConversion"/>
  </si>
  <si>
    <t>건물 방문자 정보 조회</t>
    <phoneticPr fontId="1" type="noConversion"/>
  </si>
  <si>
    <t>층별 방문자 목록 조회</t>
    <phoneticPr fontId="1" type="noConversion"/>
  </si>
  <si>
    <t>층별 방문자 정보 조회</t>
    <phoneticPr fontId="1" type="noConversion"/>
  </si>
  <si>
    <t>센서별 방문자 정보 조회</t>
    <phoneticPr fontId="1" type="noConversion"/>
  </si>
  <si>
    <t>센서 상세 정보</t>
    <phoneticPr fontId="1" type="noConversion"/>
  </si>
  <si>
    <t>그래프 R1~R10 시간대별</t>
    <phoneticPr fontId="1" type="noConversion"/>
  </si>
  <si>
    <t>시작일</t>
    <phoneticPr fontId="1" type="noConversion"/>
  </si>
  <si>
    <t>종료일</t>
    <phoneticPr fontId="1" type="noConversion"/>
  </si>
  <si>
    <t>연속</t>
    <phoneticPr fontId="1" type="noConversion"/>
  </si>
  <si>
    <t>일수</t>
    <phoneticPr fontId="1" type="noConversion"/>
  </si>
  <si>
    <t>분석 및 준비</t>
    <phoneticPr fontId="1" type="noConversion"/>
  </si>
  <si>
    <t>Y</t>
    <phoneticPr fontId="1" type="noConversion"/>
  </si>
  <si>
    <t>화면 퍼블리싱</t>
    <phoneticPr fontId="1" type="noConversion"/>
  </si>
  <si>
    <t>REST API</t>
    <phoneticPr fontId="1" type="noConversion"/>
  </si>
  <si>
    <t>센서 상세 정보 팝업 - 화면 퍼블리싱</t>
    <phoneticPr fontId="1" type="noConversion"/>
  </si>
  <si>
    <t>서비스</t>
    <phoneticPr fontId="1" type="noConversion"/>
  </si>
  <si>
    <t>건축인허가 시뮬레이션</t>
    <phoneticPr fontId="1" type="noConversion"/>
  </si>
  <si>
    <t>-</t>
    <phoneticPr fontId="1" type="noConversion"/>
  </si>
  <si>
    <t>건축물 정보</t>
    <phoneticPr fontId="1" type="noConversion"/>
  </si>
  <si>
    <t>필지 선택</t>
    <phoneticPr fontId="1" type="noConversion"/>
  </si>
  <si>
    <t>연속지적도 on /off</t>
    <phoneticPr fontId="1" type="noConversion"/>
  </si>
  <si>
    <t>목록</t>
    <phoneticPr fontId="1" type="noConversion"/>
  </si>
  <si>
    <t>선택 삭제</t>
    <phoneticPr fontId="1" type="noConversion"/>
  </si>
  <si>
    <t>직접지정</t>
    <phoneticPr fontId="1" type="noConversion"/>
  </si>
  <si>
    <t>필지 적용</t>
    <phoneticPr fontId="1" type="noConversion"/>
  </si>
  <si>
    <t>건축선 업로드(shp, dxf)</t>
    <phoneticPr fontId="1" type="noConversion"/>
  </si>
  <si>
    <t>건축선 초기화</t>
    <phoneticPr fontId="1" type="noConversion"/>
  </si>
  <si>
    <t>건축선 수동 생성 - 안내 팝업</t>
    <phoneticPr fontId="1" type="noConversion"/>
  </si>
  <si>
    <t>건축선 생성</t>
    <phoneticPr fontId="1" type="noConversion"/>
  </si>
  <si>
    <t>건축선 생성 목록</t>
    <phoneticPr fontId="1" type="noConversion"/>
  </si>
  <si>
    <t>삭제</t>
    <phoneticPr fontId="1" type="noConversion"/>
  </si>
  <si>
    <t>정북방향 지정</t>
    <phoneticPr fontId="1" type="noConversion"/>
  </si>
  <si>
    <t>이격거리 변경</t>
    <phoneticPr fontId="1" type="noConversion"/>
  </si>
  <si>
    <t>건축선 수동 생성 - 영역 지정 및 편집</t>
    <phoneticPr fontId="1" type="noConversion"/>
  </si>
  <si>
    <t>건축선 업로드(shp, dxf) - 영역지정 및 편집</t>
    <phoneticPr fontId="1" type="noConversion"/>
  </si>
  <si>
    <t>토지이음 바로가기 - 팝업</t>
    <phoneticPr fontId="1" type="noConversion"/>
  </si>
  <si>
    <t>건축선 수동 생성 - 선택 선 활성화 및 색변경</t>
    <phoneticPr fontId="1" type="noConversion"/>
  </si>
  <si>
    <t>일조권 사선제한 분석</t>
    <phoneticPr fontId="1" type="noConversion"/>
  </si>
  <si>
    <t>건축 인허가 정보 입력</t>
    <phoneticPr fontId="1" type="noConversion"/>
  </si>
  <si>
    <t>주용도 ( 건축물 용도 ) 선택</t>
    <phoneticPr fontId="1" type="noConversion"/>
  </si>
  <si>
    <t>주용도 ( 건축물 용도 ) 팝업</t>
    <phoneticPr fontId="1" type="noConversion"/>
  </si>
  <si>
    <t>시뮬레이션 분석 - 건물 레이어 그리기</t>
    <phoneticPr fontId="1" type="noConversion"/>
  </si>
  <si>
    <t>시뮬레이션 분석 - 사전제한 레이어 그리기</t>
    <phoneticPr fontId="1" type="noConversion"/>
  </si>
  <si>
    <t>시뮬레이션 분석 - 사전제한 레이어 On /Off</t>
    <phoneticPr fontId="1" type="noConversion"/>
  </si>
  <si>
    <t>시뮬레이션 분석 - 필수입력 체크</t>
    <phoneticPr fontId="1" type="noConversion"/>
  </si>
  <si>
    <t>결과보고서 - 화면 퍼블리싱</t>
    <phoneticPr fontId="1" type="noConversion"/>
  </si>
  <si>
    <t>결과보고서 - 저장</t>
    <phoneticPr fontId="1" type="noConversion"/>
  </si>
  <si>
    <t>결과보고서 - 스크린샷 촬영</t>
    <phoneticPr fontId="1" type="noConversion"/>
  </si>
  <si>
    <t>결과보고서 - 보고서 다운로드</t>
    <phoneticPr fontId="1" type="noConversion"/>
  </si>
  <si>
    <t>결과보고서 - 건물 배치 ( 3D 자동화 연결 )</t>
    <phoneticPr fontId="1" type="noConversion"/>
  </si>
  <si>
    <t>조회</t>
    <phoneticPr fontId="1" type="noConversion"/>
  </si>
  <si>
    <t>주소검색 - 시도/구군/읍면동 리스트박스 조회</t>
    <phoneticPr fontId="1" type="noConversion"/>
  </si>
  <si>
    <t>결과보고서</t>
    <phoneticPr fontId="1" type="noConversion"/>
  </si>
  <si>
    <t>드론 비행경로 시뮬레이션</t>
    <phoneticPr fontId="1" type="noConversion"/>
  </si>
  <si>
    <t>비행경로 시뮬레이션</t>
    <phoneticPr fontId="1" type="noConversion"/>
  </si>
  <si>
    <t>드론 모델 선택</t>
    <phoneticPr fontId="1" type="noConversion"/>
  </si>
  <si>
    <t>드론 모델 상세 정보 - 화면 퍼블리싱</t>
    <phoneticPr fontId="1" type="noConversion"/>
  </si>
  <si>
    <t>자유경로 지정</t>
  </si>
  <si>
    <t>자유경로 지정</t>
    <phoneticPr fontId="1" type="noConversion"/>
  </si>
  <si>
    <t>비행 포인트 목록</t>
    <phoneticPr fontId="1" type="noConversion"/>
  </si>
  <si>
    <t>드론 모델 선택 - 화면 퍼블리싱</t>
    <phoneticPr fontId="1" type="noConversion"/>
  </si>
  <si>
    <t>관련 API 설계</t>
    <phoneticPr fontId="1" type="noConversion"/>
  </si>
  <si>
    <t>비행 포인트 목록 -선택삭제</t>
    <phoneticPr fontId="1" type="noConversion"/>
  </si>
  <si>
    <t>비행 포인트 그리기 - 포인트 삭제</t>
    <phoneticPr fontId="1" type="noConversion"/>
  </si>
  <si>
    <t>비행 포인트 그리기 - 이착륙 조작</t>
    <phoneticPr fontId="1" type="noConversion"/>
  </si>
  <si>
    <t>비행 포인트 목록 - 초기화</t>
    <phoneticPr fontId="1" type="noConversion"/>
  </si>
  <si>
    <t>비행 포인트 목록 - 일괄적용</t>
    <phoneticPr fontId="1" type="noConversion"/>
  </si>
  <si>
    <t>비행 포인트 그리기 - 초기화</t>
    <phoneticPr fontId="1" type="noConversion"/>
  </si>
  <si>
    <t>비행 포인트 그리기 - 일괄적용</t>
    <phoneticPr fontId="1" type="noConversion"/>
  </si>
  <si>
    <t>비행 포인트 그리기</t>
    <phoneticPr fontId="1" type="noConversion"/>
  </si>
  <si>
    <t>비행시작</t>
    <phoneticPr fontId="1" type="noConversion"/>
  </si>
  <si>
    <t>비행 포인트 그리기 - 체크시 하이라이트</t>
    <phoneticPr fontId="1" type="noConversion"/>
  </si>
  <si>
    <t>비행 정보 구역</t>
    <phoneticPr fontId="1" type="noConversion"/>
  </si>
  <si>
    <t>목록 - 레이어 추가</t>
    <phoneticPr fontId="1" type="noConversion"/>
  </si>
  <si>
    <t>목록 - 선택삭제</t>
    <phoneticPr fontId="1" type="noConversion"/>
  </si>
  <si>
    <t>목록 - 전체삭제</t>
    <phoneticPr fontId="1" type="noConversion"/>
  </si>
  <si>
    <t>그리기 - 레이어 추가</t>
    <phoneticPr fontId="1" type="noConversion"/>
  </si>
  <si>
    <t>그리기 - 선택삭제</t>
    <phoneticPr fontId="1" type="noConversion"/>
  </si>
  <si>
    <t>그리기 - 전체삭제</t>
    <phoneticPr fontId="1" type="noConversion"/>
  </si>
  <si>
    <t>비행금지구역 그리기</t>
    <phoneticPr fontId="1" type="noConversion"/>
  </si>
  <si>
    <t>비행제한구역 그리기</t>
    <phoneticPr fontId="1" type="noConversion"/>
  </si>
  <si>
    <t>드론 그리기</t>
    <phoneticPr fontId="1" type="noConversion"/>
  </si>
  <si>
    <t>드론 그리기 - 사각형 촬용 범위 레이어 표출</t>
    <phoneticPr fontId="1" type="noConversion"/>
  </si>
  <si>
    <t>드론 그리기 - 3D 모델 비행 모드</t>
    <phoneticPr fontId="1" type="noConversion"/>
  </si>
  <si>
    <t>드론 그리기 - 비행 괴적 하이라이트 그리기</t>
    <phoneticPr fontId="1" type="noConversion"/>
  </si>
  <si>
    <t>비행중  위험 지역 진입시 경고 팝업 - Message</t>
    <phoneticPr fontId="1" type="noConversion"/>
  </si>
  <si>
    <t>결과보고서 - 팝업 화면 퍼블리싱</t>
    <phoneticPr fontId="1" type="noConversion"/>
  </si>
  <si>
    <t>레이어 추가 - 리스트 조회 - 팝업 화면 퍼블리싱</t>
    <phoneticPr fontId="1" type="noConversion"/>
  </si>
  <si>
    <t>비행 포인트 그리기 - 삭제 안내 - 팝업 화면 퍼블리싱</t>
    <phoneticPr fontId="1" type="noConversion"/>
  </si>
  <si>
    <t>비행 포인트 그리기 - 초기화 안내 - 팝업 화면 퍼블리싱</t>
    <phoneticPr fontId="1" type="noConversion"/>
  </si>
  <si>
    <t>자유경로 지정 안내 - 팝업 화면 퍼블리싱</t>
    <phoneticPr fontId="1" type="noConversion"/>
  </si>
  <si>
    <t>드론 촬영 범위 계산이 불가능한 경우 - 안내 - 팝업 화면 퍼블리싱</t>
    <phoneticPr fontId="1" type="noConversion"/>
  </si>
  <si>
    <t>비행속도 입력 - 안내 - 팝업 화면 퍼블리싱</t>
    <phoneticPr fontId="1" type="noConversion"/>
  </si>
  <si>
    <t>비행 시뮬레이션 정보(드론 모의비행 정보) - 팝업 화면 퍼블리싱</t>
    <phoneticPr fontId="1" type="noConversion"/>
  </si>
  <si>
    <t>드론 비행 경로 내 위험 지역 중첩 경고 - 팝업 화면 퍼블리싱</t>
    <phoneticPr fontId="1" type="noConversion"/>
  </si>
  <si>
    <t>결과보고서 - 드론정보 상세</t>
    <phoneticPr fontId="1" type="noConversion"/>
  </si>
  <si>
    <t>결과보고서 - 드론모의비행 결과</t>
    <phoneticPr fontId="1" type="noConversion"/>
  </si>
  <si>
    <t>결과보고서 - 비행경로 생성결과 다시보기</t>
    <phoneticPr fontId="1" type="noConversion"/>
  </si>
  <si>
    <t>비행장교통구역 그리기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</si>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</sst>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"/>
      <family val="3"/>
      <charset val="129"/>
    </font>
    <font>
      <sz val="14"/>
      <name val="나눔명조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4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8BF-549C-504C-A03C-B78651EA1569}">
  <dimension ref="A1:I36"/>
  <sheetViews>
    <sheetView topLeftCell="E1" zoomScale="90" workbookViewId="0">
      <selection activeCell="C42" sqref="C42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9" width="11" bestFit="1" customWidth="1"/>
  </cols>
  <sheetData>
    <row r="1" spans="1:9" ht="29" customHeight="1">
      <c r="A1" s="6"/>
      <c r="B1" s="6"/>
      <c r="C1" s="6"/>
      <c r="D1" s="6"/>
      <c r="E1" s="7"/>
      <c r="F1" s="6"/>
      <c r="G1" s="6"/>
      <c r="H1" s="6"/>
      <c r="I1" s="2"/>
    </row>
    <row r="2" spans="1:9" ht="43" customHeight="1" thickBo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10" t="s">
        <v>44</v>
      </c>
      <c r="I2" s="11" t="s">
        <v>45</v>
      </c>
    </row>
    <row r="3" spans="1:9" ht="23" customHeight="1">
      <c r="A3" s="23" t="s">
        <v>3</v>
      </c>
      <c r="B3" s="23" t="s">
        <v>13</v>
      </c>
      <c r="C3" s="23" t="s">
        <v>32</v>
      </c>
      <c r="D3" s="23" t="s">
        <v>14</v>
      </c>
      <c r="E3" s="18" t="s">
        <v>14</v>
      </c>
      <c r="F3" s="2" t="s">
        <v>48</v>
      </c>
      <c r="G3" s="2"/>
      <c r="H3" s="12">
        <v>45446</v>
      </c>
      <c r="I3" s="12">
        <v>45447</v>
      </c>
    </row>
    <row r="4" spans="1:9" ht="23" customHeight="1">
      <c r="A4" s="24"/>
      <c r="B4" s="24"/>
      <c r="C4" s="24"/>
      <c r="D4" s="24"/>
      <c r="E4" s="19"/>
      <c r="F4" s="2" t="s">
        <v>50</v>
      </c>
      <c r="G4" s="2"/>
      <c r="H4" s="15">
        <v>45448</v>
      </c>
      <c r="I4" s="15">
        <v>45450</v>
      </c>
    </row>
    <row r="5" spans="1:9" ht="26" customHeight="1">
      <c r="A5" s="24"/>
      <c r="B5" s="24"/>
      <c r="C5" s="24"/>
      <c r="D5" s="24"/>
      <c r="E5" s="19"/>
      <c r="F5" s="2" t="s">
        <v>9</v>
      </c>
      <c r="G5" s="2"/>
      <c r="H5" s="15">
        <v>45453</v>
      </c>
      <c r="I5" s="15">
        <v>45453</v>
      </c>
    </row>
    <row r="6" spans="1:9" ht="26" customHeight="1">
      <c r="A6" s="24"/>
      <c r="B6" s="24"/>
      <c r="C6" s="24"/>
      <c r="D6" s="24"/>
      <c r="E6" s="19"/>
      <c r="F6" s="2" t="s">
        <v>10</v>
      </c>
      <c r="G6" s="2"/>
      <c r="H6" s="15">
        <v>45454</v>
      </c>
      <c r="I6" s="15">
        <v>45454</v>
      </c>
    </row>
    <row r="7" spans="1:9" ht="26" customHeight="1">
      <c r="A7" s="24"/>
      <c r="B7" s="24"/>
      <c r="C7" s="24"/>
      <c r="D7" s="24"/>
      <c r="E7" s="19"/>
      <c r="F7" s="2" t="s">
        <v>26</v>
      </c>
      <c r="G7" s="2"/>
      <c r="H7" s="15">
        <v>45454</v>
      </c>
      <c r="I7" s="15">
        <v>45454</v>
      </c>
    </row>
    <row r="8" spans="1:9" ht="26" customHeight="1">
      <c r="A8" s="24"/>
      <c r="B8" s="24"/>
      <c r="C8" s="24"/>
      <c r="D8" s="24"/>
      <c r="E8" s="26" t="s">
        <v>51</v>
      </c>
      <c r="F8" s="2" t="s">
        <v>26</v>
      </c>
      <c r="G8" s="2"/>
      <c r="H8" s="15">
        <v>45455</v>
      </c>
      <c r="I8" s="15">
        <v>45455</v>
      </c>
    </row>
    <row r="9" spans="1:9" ht="26" customHeight="1">
      <c r="A9" s="24"/>
      <c r="B9" s="24"/>
      <c r="C9" s="24"/>
      <c r="D9" s="24"/>
      <c r="E9" s="27"/>
      <c r="F9" s="2" t="s">
        <v>38</v>
      </c>
      <c r="G9" s="2"/>
      <c r="H9" s="15">
        <v>45455</v>
      </c>
      <c r="I9" s="15">
        <v>45455</v>
      </c>
    </row>
    <row r="10" spans="1:9" ht="26" customHeight="1">
      <c r="A10" s="24"/>
      <c r="B10" s="24"/>
      <c r="C10" s="24"/>
      <c r="D10" s="24"/>
      <c r="E10" s="27"/>
      <c r="F10" s="2" t="s">
        <v>40</v>
      </c>
      <c r="G10" s="2"/>
      <c r="H10" s="15">
        <v>45455</v>
      </c>
      <c r="I10" s="15">
        <v>45455</v>
      </c>
    </row>
    <row r="11" spans="1:9" ht="26" customHeight="1">
      <c r="A11" s="24"/>
      <c r="B11" s="24"/>
      <c r="C11" s="24"/>
      <c r="D11" s="24"/>
      <c r="E11" s="27"/>
      <c r="F11" s="2" t="s">
        <v>41</v>
      </c>
      <c r="G11" s="2"/>
      <c r="H11" s="15">
        <v>45455</v>
      </c>
      <c r="I11" s="15">
        <v>45455</v>
      </c>
    </row>
    <row r="12" spans="1:9" ht="26" customHeight="1">
      <c r="A12" s="24"/>
      <c r="B12" s="24"/>
      <c r="C12" s="24"/>
      <c r="D12" s="24"/>
      <c r="E12" s="27"/>
      <c r="F12" s="2" t="s">
        <v>27</v>
      </c>
      <c r="G12" s="2"/>
      <c r="H12" s="15">
        <v>45455</v>
      </c>
      <c r="I12" s="15">
        <v>45455</v>
      </c>
    </row>
    <row r="13" spans="1:9" ht="26" customHeight="1">
      <c r="A13" s="24"/>
      <c r="B13" s="24"/>
      <c r="C13" s="24"/>
      <c r="D13" s="24"/>
      <c r="E13" s="27"/>
      <c r="F13" s="2" t="s">
        <v>28</v>
      </c>
      <c r="G13" s="2"/>
      <c r="H13" s="15">
        <v>45455</v>
      </c>
      <c r="I13" s="15">
        <v>45455</v>
      </c>
    </row>
    <row r="14" spans="1:9" ht="26" customHeight="1">
      <c r="A14" s="24"/>
      <c r="B14" s="24"/>
      <c r="C14" s="24"/>
      <c r="D14" s="24"/>
      <c r="E14" s="27"/>
      <c r="F14" s="2" t="s">
        <v>29</v>
      </c>
      <c r="G14" s="2"/>
      <c r="H14" s="15">
        <v>45456</v>
      </c>
      <c r="I14" s="15">
        <v>45456</v>
      </c>
    </row>
    <row r="15" spans="1:9" ht="26" customHeight="1">
      <c r="A15" s="24"/>
      <c r="B15" s="24"/>
      <c r="C15" s="24"/>
      <c r="D15" s="24"/>
      <c r="E15" s="27"/>
      <c r="F15" s="2" t="s">
        <v>30</v>
      </c>
      <c r="G15" s="2"/>
      <c r="H15" s="15">
        <v>45456</v>
      </c>
      <c r="I15" s="15">
        <v>45456</v>
      </c>
    </row>
    <row r="16" spans="1:9" ht="26" customHeight="1">
      <c r="A16" s="24"/>
      <c r="B16" s="24"/>
      <c r="C16" s="24"/>
      <c r="D16" s="24"/>
      <c r="E16" s="27"/>
      <c r="F16" s="2" t="s">
        <v>34</v>
      </c>
      <c r="G16" s="2"/>
      <c r="H16" s="15">
        <v>45456</v>
      </c>
      <c r="I16" s="15">
        <v>45456</v>
      </c>
    </row>
    <row r="17" spans="1:9" ht="26" customHeight="1">
      <c r="A17" s="24"/>
      <c r="B17" s="24"/>
      <c r="C17" s="24"/>
      <c r="D17" s="24"/>
      <c r="E17" s="27"/>
      <c r="F17" s="2" t="s">
        <v>35</v>
      </c>
      <c r="G17" s="2"/>
      <c r="H17" s="15">
        <v>45456</v>
      </c>
      <c r="I17" s="15">
        <v>45456</v>
      </c>
    </row>
    <row r="18" spans="1:9" ht="26" customHeight="1">
      <c r="A18" s="24"/>
      <c r="B18" s="24"/>
      <c r="C18" s="24"/>
      <c r="D18" s="24"/>
      <c r="E18" s="27"/>
      <c r="F18" s="2" t="s">
        <v>36</v>
      </c>
      <c r="G18" s="2"/>
      <c r="H18" s="15">
        <v>45456</v>
      </c>
      <c r="I18" s="15">
        <v>45456</v>
      </c>
    </row>
    <row r="19" spans="1:9" ht="26" customHeight="1">
      <c r="A19" s="24"/>
      <c r="B19" s="24"/>
      <c r="C19" s="24"/>
      <c r="D19" s="24"/>
      <c r="E19" s="28"/>
      <c r="F19" s="2" t="s">
        <v>37</v>
      </c>
      <c r="G19" s="2"/>
      <c r="H19" s="15">
        <v>45456</v>
      </c>
      <c r="I19" s="15">
        <v>45456</v>
      </c>
    </row>
    <row r="20" spans="1:9" ht="26" customHeight="1">
      <c r="A20" s="24"/>
      <c r="B20" s="24"/>
      <c r="C20" s="24"/>
      <c r="D20" s="24"/>
      <c r="E20" s="23" t="s">
        <v>14</v>
      </c>
      <c r="F20" s="2" t="s">
        <v>33</v>
      </c>
      <c r="G20" s="2"/>
      <c r="H20" s="15">
        <v>45457</v>
      </c>
      <c r="I20" s="15">
        <v>45457</v>
      </c>
    </row>
    <row r="21" spans="1:9" ht="26" customHeight="1">
      <c r="A21" s="24"/>
      <c r="B21" s="24"/>
      <c r="C21" s="24"/>
      <c r="D21" s="24"/>
      <c r="E21" s="24"/>
      <c r="F21" s="2" t="s">
        <v>39</v>
      </c>
      <c r="G21" s="2"/>
      <c r="H21" s="15">
        <v>45460</v>
      </c>
      <c r="I21" s="15">
        <v>45460</v>
      </c>
    </row>
    <row r="22" spans="1:9" ht="26" customHeight="1">
      <c r="A22" s="24"/>
      <c r="B22" s="24"/>
      <c r="C22" s="24"/>
      <c r="D22" s="24"/>
      <c r="E22" s="24"/>
      <c r="F22" s="2" t="s">
        <v>19</v>
      </c>
      <c r="G22" s="2" t="s">
        <v>18</v>
      </c>
      <c r="H22" s="15">
        <v>45461</v>
      </c>
      <c r="I22" s="15">
        <v>45462</v>
      </c>
    </row>
    <row r="23" spans="1:9" ht="26" customHeight="1">
      <c r="A23" s="24"/>
      <c r="B23" s="24"/>
      <c r="C23" s="24"/>
      <c r="D23" s="24"/>
      <c r="E23" s="24"/>
      <c r="F23" s="29" t="s">
        <v>16</v>
      </c>
      <c r="G23" s="2" t="s">
        <v>18</v>
      </c>
      <c r="H23" s="15">
        <v>45463</v>
      </c>
      <c r="I23" s="15">
        <v>45464</v>
      </c>
    </row>
    <row r="24" spans="1:9" ht="26" customHeight="1">
      <c r="A24" s="24"/>
      <c r="B24" s="24"/>
      <c r="C24" s="24"/>
      <c r="D24" s="24"/>
      <c r="E24" s="24"/>
      <c r="F24" s="30"/>
      <c r="G24" s="2" t="s">
        <v>17</v>
      </c>
      <c r="H24" s="15">
        <v>45467</v>
      </c>
      <c r="I24" s="15">
        <v>45468</v>
      </c>
    </row>
    <row r="25" spans="1:9" ht="26" customHeight="1">
      <c r="A25" s="24"/>
      <c r="B25" s="24"/>
      <c r="C25" s="24"/>
      <c r="D25" s="24"/>
      <c r="E25" s="24"/>
      <c r="F25" s="30"/>
      <c r="G25" s="2" t="s">
        <v>52</v>
      </c>
      <c r="H25" s="15">
        <v>45469</v>
      </c>
      <c r="I25" s="15">
        <v>45469</v>
      </c>
    </row>
    <row r="26" spans="1:9" ht="26" customHeight="1">
      <c r="A26" s="24"/>
      <c r="B26" s="24"/>
      <c r="C26" s="24"/>
      <c r="D26" s="24"/>
      <c r="E26" s="25"/>
      <c r="F26" s="31"/>
      <c r="G26" s="2" t="s">
        <v>42</v>
      </c>
      <c r="H26" s="15">
        <v>45470</v>
      </c>
      <c r="I26" s="15">
        <v>45470</v>
      </c>
    </row>
    <row r="27" spans="1:9" ht="26" customHeight="1">
      <c r="A27" s="24"/>
      <c r="B27" s="24"/>
      <c r="C27" s="24"/>
      <c r="D27" s="24"/>
      <c r="E27" s="26" t="s">
        <v>15</v>
      </c>
      <c r="F27" s="2" t="s">
        <v>50</v>
      </c>
      <c r="G27" s="2"/>
      <c r="H27" s="15">
        <v>45471</v>
      </c>
      <c r="I27" s="15">
        <v>45474</v>
      </c>
    </row>
    <row r="28" spans="1:9" ht="26" customHeight="1">
      <c r="A28" s="24"/>
      <c r="B28" s="24"/>
      <c r="C28" s="24"/>
      <c r="D28" s="24"/>
      <c r="E28" s="27"/>
      <c r="F28" s="2" t="s">
        <v>20</v>
      </c>
      <c r="G28" s="2"/>
      <c r="H28" s="15">
        <v>45474</v>
      </c>
      <c r="I28" s="15">
        <v>45474</v>
      </c>
    </row>
    <row r="29" spans="1:9" ht="26" customHeight="1">
      <c r="A29" s="24"/>
      <c r="B29" s="24"/>
      <c r="C29" s="24"/>
      <c r="D29" s="24"/>
      <c r="E29" s="27"/>
      <c r="F29" s="2" t="s">
        <v>21</v>
      </c>
      <c r="G29" s="2"/>
      <c r="H29" s="15">
        <v>45475</v>
      </c>
      <c r="I29" s="15">
        <v>45475</v>
      </c>
    </row>
    <row r="30" spans="1:9" ht="26" customHeight="1">
      <c r="A30" s="24"/>
      <c r="B30" s="24"/>
      <c r="C30" s="24"/>
      <c r="D30" s="24"/>
      <c r="E30" s="27"/>
      <c r="F30" s="2" t="s">
        <v>22</v>
      </c>
      <c r="G30" s="2" t="s">
        <v>43</v>
      </c>
      <c r="H30" s="15">
        <v>45476</v>
      </c>
      <c r="I30" s="15">
        <v>45477</v>
      </c>
    </row>
    <row r="31" spans="1:9" ht="26" customHeight="1">
      <c r="A31" s="24"/>
      <c r="B31" s="24"/>
      <c r="C31" s="24"/>
      <c r="D31" s="24"/>
      <c r="E31" s="27"/>
      <c r="F31" s="29" t="s">
        <v>25</v>
      </c>
      <c r="G31" s="2" t="s">
        <v>5</v>
      </c>
      <c r="H31" s="15">
        <v>45478</v>
      </c>
      <c r="I31" s="15">
        <v>45478</v>
      </c>
    </row>
    <row r="32" spans="1:9" ht="26" customHeight="1">
      <c r="A32" s="24"/>
      <c r="B32" s="24"/>
      <c r="C32" s="24"/>
      <c r="D32" s="24"/>
      <c r="E32" s="27"/>
      <c r="F32" s="31"/>
      <c r="G32" s="2" t="s">
        <v>6</v>
      </c>
      <c r="H32" s="15">
        <v>45481</v>
      </c>
      <c r="I32" s="15">
        <v>45481</v>
      </c>
    </row>
    <row r="33" spans="1:9" ht="26" customHeight="1">
      <c r="A33" s="24"/>
      <c r="B33" s="24"/>
      <c r="C33" s="24"/>
      <c r="D33" s="24"/>
      <c r="E33" s="27"/>
      <c r="F33" s="29" t="s">
        <v>24</v>
      </c>
      <c r="G33" s="2" t="s">
        <v>5</v>
      </c>
      <c r="H33" s="15">
        <v>45482</v>
      </c>
      <c r="I33" s="15">
        <v>45482</v>
      </c>
    </row>
    <row r="34" spans="1:9" ht="26" customHeight="1">
      <c r="A34" s="24"/>
      <c r="B34" s="24"/>
      <c r="C34" s="24"/>
      <c r="D34" s="24"/>
      <c r="E34" s="27"/>
      <c r="F34" s="31"/>
      <c r="G34" s="2" t="s">
        <v>7</v>
      </c>
      <c r="H34" s="15">
        <v>45483</v>
      </c>
      <c r="I34" s="15">
        <v>45483</v>
      </c>
    </row>
    <row r="35" spans="1:9" ht="26" customHeight="1">
      <c r="A35" s="24"/>
      <c r="B35" s="24"/>
      <c r="C35" s="24"/>
      <c r="D35" s="24"/>
      <c r="E35" s="27"/>
      <c r="F35" s="29" t="s">
        <v>23</v>
      </c>
      <c r="G35" s="2" t="s">
        <v>5</v>
      </c>
      <c r="H35" s="15">
        <v>45484</v>
      </c>
      <c r="I35" s="15">
        <v>45484</v>
      </c>
    </row>
    <row r="36" spans="1:9" ht="26" customHeight="1">
      <c r="A36" s="25"/>
      <c r="B36" s="25"/>
      <c r="C36" s="25"/>
      <c r="D36" s="25"/>
      <c r="E36" s="28"/>
      <c r="F36" s="31"/>
      <c r="G36" s="2" t="s">
        <v>31</v>
      </c>
      <c r="H36" s="15">
        <v>45485</v>
      </c>
      <c r="I36" s="15">
        <v>45485</v>
      </c>
    </row>
  </sheetData>
  <mergeCells count="11">
    <mergeCell ref="F23:F26"/>
    <mergeCell ref="E27:E36"/>
    <mergeCell ref="F31:F32"/>
    <mergeCell ref="F33:F34"/>
    <mergeCell ref="F35:F36"/>
    <mergeCell ref="A3:A36"/>
    <mergeCell ref="B3:B36"/>
    <mergeCell ref="C3:C36"/>
    <mergeCell ref="D3:D36"/>
    <mergeCell ref="E8:E19"/>
    <mergeCell ref="E20:E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A37F-8825-EE47-9B31-7BC82D0D6D05}">
  <dimension ref="A1:K63"/>
  <sheetViews>
    <sheetView topLeftCell="C1" zoomScale="90" workbookViewId="0">
      <selection activeCell="H1" sqref="H1:K1048576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22.85546875" customWidth="1"/>
    <col min="5" max="5" width="24.5703125" style="1" bestFit="1" customWidth="1"/>
    <col min="6" max="6" width="35.85546875" bestFit="1" customWidth="1"/>
    <col min="7" max="7" width="44" bestFit="1" customWidth="1"/>
    <col min="8" max="9" width="11" bestFit="1" customWidth="1"/>
    <col min="11" max="11" width="10.85546875" style="3" bestFit="1" customWidth="1"/>
  </cols>
  <sheetData>
    <row r="1" spans="1:11" ht="29" customHeight="1">
      <c r="A1" s="6"/>
      <c r="B1" s="6"/>
      <c r="C1" s="6"/>
      <c r="D1" s="6"/>
      <c r="E1" s="7"/>
      <c r="F1" s="6"/>
      <c r="G1" s="6"/>
      <c r="H1" s="8">
        <v>45446</v>
      </c>
      <c r="I1" s="2"/>
      <c r="J1" s="2"/>
      <c r="K1" s="9"/>
    </row>
    <row r="2" spans="1:11" ht="43" customHeight="1" thickBo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10" t="s">
        <v>44</v>
      </c>
      <c r="I2" s="11" t="s">
        <v>45</v>
      </c>
      <c r="J2" s="11" t="s">
        <v>46</v>
      </c>
      <c r="K2" s="11" t="s">
        <v>47</v>
      </c>
    </row>
    <row r="3" spans="1:11" ht="23" customHeight="1" thickBot="1">
      <c r="A3" s="23" t="s">
        <v>53</v>
      </c>
      <c r="B3" s="23" t="s">
        <v>54</v>
      </c>
      <c r="C3" s="23" t="s">
        <v>75</v>
      </c>
      <c r="D3" s="23" t="s">
        <v>55</v>
      </c>
      <c r="E3" s="18" t="s">
        <v>56</v>
      </c>
      <c r="F3" s="2" t="s">
        <v>48</v>
      </c>
      <c r="G3" s="2"/>
      <c r="H3" s="12">
        <f>WORKDAY(H1,0,holiday!A:A)</f>
        <v>45446</v>
      </c>
      <c r="I3" s="12">
        <f>WORKDAY(H3,K3+IF(K3=0,0,-1),holiday!A:A)</f>
        <v>45447</v>
      </c>
      <c r="J3" s="13"/>
      <c r="K3" s="14">
        <v>2</v>
      </c>
    </row>
    <row r="4" spans="1:11" ht="23" customHeight="1">
      <c r="A4" s="24"/>
      <c r="B4" s="24"/>
      <c r="C4" s="24"/>
      <c r="D4" s="24"/>
      <c r="E4" s="19"/>
      <c r="F4" s="2" t="s">
        <v>50</v>
      </c>
      <c r="G4" s="2"/>
      <c r="H4" s="15">
        <f>WORKDAY(I3,IF(J4="Y",0,1),holiday!A:A)</f>
        <v>45448</v>
      </c>
      <c r="I4" s="15">
        <f>WORKDAY(H4,K4+IF(K4=0,0,IF(K4&gt;=1,-1,0)),holiday!A:A)</f>
        <v>45450</v>
      </c>
      <c r="J4" s="13"/>
      <c r="K4" s="14">
        <v>2</v>
      </c>
    </row>
    <row r="5" spans="1:11" ht="26" customHeight="1">
      <c r="A5" s="24"/>
      <c r="B5" s="24"/>
      <c r="C5" s="24"/>
      <c r="D5" s="24"/>
      <c r="E5" s="19"/>
      <c r="F5" s="2" t="s">
        <v>57</v>
      </c>
      <c r="G5" s="2" t="s">
        <v>89</v>
      </c>
      <c r="H5" s="15" t="e">
        <f>WORKDAY(#REF!,IF(J5="Y",0,1),holiday!A:A)</f>
        <v>#REF!</v>
      </c>
      <c r="I5" s="15" t="e">
        <f>WORKDAY(H5,K5+IF(K5=0,0,IF(K5&gt;=1,-1,0)),holiday!A:A)</f>
        <v>#REF!</v>
      </c>
      <c r="J5" s="9"/>
      <c r="K5" s="9">
        <v>0.5</v>
      </c>
    </row>
    <row r="6" spans="1:11" ht="26" customHeight="1">
      <c r="A6" s="24"/>
      <c r="B6" s="24"/>
      <c r="C6" s="24"/>
      <c r="D6" s="24"/>
      <c r="E6" s="19"/>
      <c r="F6" s="2" t="s">
        <v>57</v>
      </c>
      <c r="G6" s="2" t="s">
        <v>58</v>
      </c>
      <c r="H6" s="15" t="e">
        <f>WORKDAY(#REF!,IF(J6="Y",0,1),holiday!A:A)</f>
        <v>#REF!</v>
      </c>
      <c r="I6" s="15" t="e">
        <f>WORKDAY(H6,K6+IF(K6=0,0,IF(K6&gt;=1,-1,0)),holiday!A:A)</f>
        <v>#REF!</v>
      </c>
      <c r="J6" s="9"/>
      <c r="K6" s="9">
        <v>0.5</v>
      </c>
    </row>
    <row r="7" spans="1:11" ht="26" customHeight="1">
      <c r="A7" s="24"/>
      <c r="B7" s="24"/>
      <c r="C7" s="24"/>
      <c r="D7" s="24"/>
      <c r="E7" s="19"/>
      <c r="F7" s="2" t="s">
        <v>57</v>
      </c>
      <c r="G7" s="2" t="s">
        <v>61</v>
      </c>
      <c r="H7" s="15" t="e">
        <f>WORKDAY(#REF!,IF(J7="Y",0,1),holiday!A:A)</f>
        <v>#REF!</v>
      </c>
      <c r="I7" s="15" t="e">
        <f>WORKDAY(H7,K7+IF(K7=0,0,IF(K7&gt;=1,-1,0)),holiday!A:A)</f>
        <v>#REF!</v>
      </c>
      <c r="J7" s="9"/>
      <c r="K7" s="9">
        <v>0.5</v>
      </c>
    </row>
    <row r="8" spans="1:11" ht="26" customHeight="1">
      <c r="A8" s="24"/>
      <c r="B8" s="24"/>
      <c r="C8" s="24"/>
      <c r="D8" s="24"/>
      <c r="E8" s="19"/>
      <c r="F8" s="2" t="s">
        <v>57</v>
      </c>
      <c r="G8" s="2" t="s">
        <v>59</v>
      </c>
      <c r="H8" s="15" t="e">
        <f>WORKDAY(I5,IF(J8="Y",0,1),holiday!A:A)</f>
        <v>#REF!</v>
      </c>
      <c r="I8" s="15" t="e">
        <f>WORKDAY(H8,K8+IF(K8=0,0,IF(K8&gt;=1,-1,0)),holiday!A:A)</f>
        <v>#REF!</v>
      </c>
      <c r="J8" s="9"/>
      <c r="K8" s="9">
        <v>0.5</v>
      </c>
    </row>
    <row r="9" spans="1:11" ht="26" customHeight="1">
      <c r="A9" s="24"/>
      <c r="B9" s="24"/>
      <c r="C9" s="24"/>
      <c r="D9" s="24"/>
      <c r="E9" s="19"/>
      <c r="F9" s="2" t="s">
        <v>57</v>
      </c>
      <c r="G9" s="2" t="s">
        <v>60</v>
      </c>
      <c r="H9" s="15" t="e">
        <f>WORKDAY(I8,IF(J9="Y",0,1),holiday!A:A)</f>
        <v>#REF!</v>
      </c>
      <c r="I9" s="15" t="e">
        <f>WORKDAY(H9,K9+IF(K9=0,0,IF(K9&gt;=1,-1,0)),holiday!A:A)</f>
        <v>#REF!</v>
      </c>
      <c r="J9" s="9"/>
      <c r="K9" s="9">
        <v>0.5</v>
      </c>
    </row>
    <row r="10" spans="1:11" ht="26" customHeight="1">
      <c r="A10" s="24"/>
      <c r="B10" s="24"/>
      <c r="C10" s="24"/>
      <c r="D10" s="24"/>
      <c r="E10" s="19"/>
      <c r="F10" s="2" t="s">
        <v>62</v>
      </c>
      <c r="G10" s="2"/>
      <c r="H10" s="15" t="e">
        <f>WORKDAY(I9,IF(J10="Y",0,1),holiday!A:A)</f>
        <v>#REF!</v>
      </c>
      <c r="I10" s="15" t="e">
        <f>WORKDAY(H10,K10+IF(K10=0,0,IF(K10&gt;=1,-1,0)),holiday!A:A)</f>
        <v>#REF!</v>
      </c>
      <c r="J10" s="9"/>
      <c r="K10" s="9">
        <v>0.5</v>
      </c>
    </row>
    <row r="11" spans="1:11" ht="26" customHeight="1">
      <c r="A11" s="24"/>
      <c r="B11" s="24"/>
      <c r="C11" s="24"/>
      <c r="D11" s="24"/>
      <c r="E11" s="19"/>
      <c r="F11" s="2" t="s">
        <v>66</v>
      </c>
      <c r="G11" s="2" t="s">
        <v>71</v>
      </c>
      <c r="H11" s="15" t="e">
        <f>WORKDAY(I8,IF(J11="Y",0,1),holiday!A:A)</f>
        <v>#REF!</v>
      </c>
      <c r="I11" s="15" t="e">
        <f>WORKDAY(H11,K11+IF(K11=0,0,IF(K11&gt;=1,-1,0)),holiday!A:A)</f>
        <v>#REF!</v>
      </c>
      <c r="J11" s="9" t="s">
        <v>49</v>
      </c>
      <c r="K11" s="9">
        <v>0.5</v>
      </c>
    </row>
    <row r="12" spans="1:11" ht="26" customHeight="1">
      <c r="A12" s="24"/>
      <c r="B12" s="24"/>
      <c r="C12" s="24"/>
      <c r="D12" s="24"/>
      <c r="E12" s="19"/>
      <c r="F12" s="2" t="s">
        <v>66</v>
      </c>
      <c r="G12" s="2" t="s">
        <v>74</v>
      </c>
      <c r="H12" s="15" t="e">
        <f>WORKDAY(I9,IF(J12="Y",0,1),holiday!A:A)</f>
        <v>#REF!</v>
      </c>
      <c r="I12" s="15" t="e">
        <f>WORKDAY(H12,K12+IF(K12=0,0,IF(K12&gt;=1,-1,0)),holiday!A:A)</f>
        <v>#REF!</v>
      </c>
      <c r="J12" s="9" t="s">
        <v>49</v>
      </c>
      <c r="K12" s="9">
        <v>0.5</v>
      </c>
    </row>
    <row r="13" spans="1:11" ht="26" customHeight="1">
      <c r="A13" s="24"/>
      <c r="B13" s="24"/>
      <c r="C13" s="24"/>
      <c r="D13" s="24"/>
      <c r="E13" s="19"/>
      <c r="F13" s="2" t="s">
        <v>66</v>
      </c>
      <c r="G13" s="2" t="s">
        <v>65</v>
      </c>
      <c r="H13" s="15" t="e">
        <f>WORKDAY(I9,IF(J13="Y",0,1),holiday!A:A)</f>
        <v>#REF!</v>
      </c>
      <c r="I13" s="15" t="e">
        <f>WORKDAY(H13,K13+IF(K13=0,0,IF(K13&gt;=1,-1,0)),holiday!A:A)</f>
        <v>#REF!</v>
      </c>
      <c r="J13" s="9" t="s">
        <v>49</v>
      </c>
      <c r="K13" s="9">
        <v>0.5</v>
      </c>
    </row>
    <row r="14" spans="1:11" ht="26" customHeight="1">
      <c r="A14" s="24"/>
      <c r="B14" s="24"/>
      <c r="C14" s="24"/>
      <c r="D14" s="24"/>
      <c r="E14" s="19"/>
      <c r="F14" s="2" t="s">
        <v>66</v>
      </c>
      <c r="G14" s="2" t="s">
        <v>64</v>
      </c>
      <c r="H14" s="15">
        <f>WORKDAY(I4,IF(J14="Y",0,1),holiday!A:A)</f>
        <v>45453</v>
      </c>
      <c r="I14" s="15">
        <f>WORKDAY(H14,K14+IF(K14=0,0,IF(K14&gt;=1,-1,0)),holiday!A:A)</f>
        <v>45453</v>
      </c>
      <c r="J14" s="9"/>
      <c r="K14" s="9">
        <v>0.5</v>
      </c>
    </row>
    <row r="15" spans="1:11" ht="26" customHeight="1">
      <c r="A15" s="24"/>
      <c r="B15" s="24"/>
      <c r="C15" s="24"/>
      <c r="D15" s="24"/>
      <c r="E15" s="19"/>
      <c r="F15" s="2" t="s">
        <v>67</v>
      </c>
      <c r="G15" s="2" t="s">
        <v>88</v>
      </c>
      <c r="H15" s="15">
        <f>WORKDAY(I4,IF(J15="Y",0,1),holiday!A:A)</f>
        <v>45453</v>
      </c>
      <c r="I15" s="15">
        <f>WORKDAY(H15,K15+IF(K15=0,0,IF(K15&gt;=1,-1,0)),holiday!A:A)</f>
        <v>45453</v>
      </c>
      <c r="J15" s="9"/>
      <c r="K15" s="9">
        <v>0.5</v>
      </c>
    </row>
    <row r="16" spans="1:11" ht="26" customHeight="1">
      <c r="A16" s="24"/>
      <c r="B16" s="24"/>
      <c r="C16" s="24"/>
      <c r="D16" s="24"/>
      <c r="E16" s="19"/>
      <c r="F16" s="2" t="s">
        <v>67</v>
      </c>
      <c r="G16" s="2" t="s">
        <v>68</v>
      </c>
      <c r="H16" s="15">
        <f>WORKDAY(I3,IF(J16="Y",0,1),holiday!A:A)</f>
        <v>45448</v>
      </c>
      <c r="I16" s="15">
        <f>WORKDAY(H16,K16+IF(K16=0,0,IF(K16&gt;=1,-1,0)),holiday!A:A)</f>
        <v>45448</v>
      </c>
      <c r="J16" s="9"/>
      <c r="K16" s="9">
        <v>0.5</v>
      </c>
    </row>
    <row r="17" spans="1:11" ht="26" customHeight="1">
      <c r="A17" s="24"/>
      <c r="B17" s="24"/>
      <c r="C17" s="24"/>
      <c r="D17" s="24"/>
      <c r="E17" s="19"/>
      <c r="F17" s="2" t="s">
        <v>67</v>
      </c>
      <c r="G17" s="2" t="s">
        <v>69</v>
      </c>
      <c r="H17" s="15">
        <f>WORKDAY(I3,IF(J17="Y",0,1),holiday!A:A)</f>
        <v>45448</v>
      </c>
      <c r="I17" s="15">
        <f>WORKDAY(H17,K17+IF(K17=0,0,IF(K17&gt;=1,-1,0)),holiday!A:A)</f>
        <v>45448</v>
      </c>
      <c r="J17" s="9"/>
      <c r="K17" s="9">
        <v>0.5</v>
      </c>
    </row>
    <row r="18" spans="1:11" ht="26" customHeight="1">
      <c r="A18" s="24"/>
      <c r="B18" s="24"/>
      <c r="C18" s="24"/>
      <c r="D18" s="24"/>
      <c r="E18" s="19"/>
      <c r="F18" s="2" t="s">
        <v>67</v>
      </c>
      <c r="G18" s="2" t="s">
        <v>70</v>
      </c>
      <c r="H18" s="15">
        <f>WORKDAY(I4,IF(J18="Y",0,1),holiday!A:A)</f>
        <v>45453</v>
      </c>
      <c r="I18" s="15">
        <f>WORKDAY(H18,K18+IF(K18=0,0,IF(K18&gt;=1,-1,0)),holiday!A:A)</f>
        <v>45453</v>
      </c>
      <c r="J18" s="9"/>
      <c r="K18" s="9">
        <v>0.5</v>
      </c>
    </row>
    <row r="19" spans="1:11" ht="26" customHeight="1">
      <c r="A19" s="24"/>
      <c r="B19" s="24"/>
      <c r="C19" s="24"/>
      <c r="D19" s="24"/>
      <c r="E19" s="19"/>
      <c r="F19" s="2" t="s">
        <v>66</v>
      </c>
      <c r="G19" s="2" t="s">
        <v>63</v>
      </c>
      <c r="H19" s="15" t="e">
        <f>WORKDAY(I7,IF(J19="Y",0,1),holiday!A:A)</f>
        <v>#REF!</v>
      </c>
      <c r="I19" s="15" t="e">
        <f>WORKDAY(H19,K19+IF(K19=0,0,IF(K19&gt;=1,-1,0)),holiday!A:A)</f>
        <v>#REF!</v>
      </c>
      <c r="J19" s="9"/>
      <c r="K19" s="9">
        <v>0.5</v>
      </c>
    </row>
    <row r="20" spans="1:11" ht="26" customHeight="1">
      <c r="A20" s="24"/>
      <c r="B20" s="24"/>
      <c r="C20" s="24"/>
      <c r="D20" s="24"/>
      <c r="E20" s="19"/>
      <c r="F20" s="2" t="s">
        <v>66</v>
      </c>
      <c r="G20" s="2" t="s">
        <v>72</v>
      </c>
      <c r="H20" s="15" t="e">
        <f>WORKDAY(I8,IF(J20="Y",0,1),holiday!A:A)</f>
        <v>#REF!</v>
      </c>
      <c r="I20" s="15" t="e">
        <f>WORKDAY(H20,K20+IF(K20=0,0,IF(K20&gt;=1,-1,0)),holiday!A:A)</f>
        <v>#REF!</v>
      </c>
      <c r="J20" s="9"/>
      <c r="K20" s="9">
        <v>0.5</v>
      </c>
    </row>
    <row r="21" spans="1:11" ht="26" customHeight="1">
      <c r="A21" s="24"/>
      <c r="B21" s="24"/>
      <c r="C21" s="24"/>
      <c r="D21" s="24"/>
      <c r="E21" s="19"/>
      <c r="F21" s="2" t="s">
        <v>66</v>
      </c>
      <c r="G21" s="2" t="s">
        <v>64</v>
      </c>
      <c r="H21" s="15" t="e">
        <f>WORKDAY(I19,IF(J21="Y",0,1),holiday!A:A)</f>
        <v>#REF!</v>
      </c>
      <c r="I21" s="15" t="e">
        <f>WORKDAY(H21,K21+IF(K21=0,0,IF(K21&gt;=1,-1,0)),holiday!A:A)</f>
        <v>#REF!</v>
      </c>
      <c r="J21" s="9"/>
      <c r="K21" s="9">
        <v>0.5</v>
      </c>
    </row>
    <row r="22" spans="1:11" ht="26" customHeight="1">
      <c r="A22" s="24"/>
      <c r="B22" s="24"/>
      <c r="C22" s="24"/>
      <c r="D22" s="24"/>
      <c r="E22" s="19"/>
      <c r="F22" s="2" t="s">
        <v>66</v>
      </c>
      <c r="G22" s="2" t="s">
        <v>73</v>
      </c>
      <c r="H22" s="15" t="e">
        <f>WORKDAY(I21,IF(J22="Y",0,1),holiday!A:A)</f>
        <v>#REF!</v>
      </c>
      <c r="I22" s="15" t="e">
        <f>WORKDAY(H22,K22+IF(K22=0,0,IF(K22&gt;=1,-1,0)),holiday!A:A)</f>
        <v>#REF!</v>
      </c>
      <c r="J22" s="9"/>
      <c r="K22" s="9">
        <v>0.5</v>
      </c>
    </row>
    <row r="23" spans="1:11" ht="26" customHeight="1">
      <c r="A23" s="24"/>
      <c r="B23" s="24"/>
      <c r="C23" s="24"/>
      <c r="D23" s="24"/>
      <c r="E23" s="19"/>
      <c r="F23" s="2" t="s">
        <v>76</v>
      </c>
      <c r="G23" s="2" t="s">
        <v>77</v>
      </c>
      <c r="H23" s="15">
        <f>WORKDAY(I18,IF(J23="Y",0,1),holiday!A:A)</f>
        <v>45453</v>
      </c>
      <c r="I23" s="15">
        <f>WORKDAY(H23,K23+IF(K23=0,0,IF(K23&gt;=1,-1,0)),holiday!A:A)</f>
        <v>45453</v>
      </c>
      <c r="J23" s="9" t="s">
        <v>49</v>
      </c>
      <c r="K23" s="9">
        <v>0.5</v>
      </c>
    </row>
    <row r="24" spans="1:11" ht="26" customHeight="1">
      <c r="A24" s="24"/>
      <c r="B24" s="24"/>
      <c r="C24" s="24"/>
      <c r="D24" s="24"/>
      <c r="E24" s="19"/>
      <c r="F24" s="2" t="s">
        <v>76</v>
      </c>
      <c r="G24" s="2" t="s">
        <v>78</v>
      </c>
      <c r="H24" s="15" t="e">
        <f>WORKDAY(I19,IF(J24="Y",0,1),holiday!A:A)</f>
        <v>#REF!</v>
      </c>
      <c r="I24" s="15" t="e">
        <f>WORKDAY(H24,K24+IF(K24=0,0,IF(K24&gt;=1,-1,0)),holiday!A:A)</f>
        <v>#REF!</v>
      </c>
      <c r="J24" s="9" t="s">
        <v>49</v>
      </c>
      <c r="K24" s="9">
        <v>0.5</v>
      </c>
    </row>
    <row r="25" spans="1:11" ht="26" customHeight="1">
      <c r="A25" s="24"/>
      <c r="B25" s="24"/>
      <c r="C25" s="24"/>
      <c r="D25" s="24"/>
      <c r="E25" s="19"/>
      <c r="F25" s="2" t="s">
        <v>76</v>
      </c>
      <c r="G25" s="2" t="s">
        <v>82</v>
      </c>
      <c r="H25" s="15">
        <f>WORKDAY(I16,IF(J25="Y",0,1),holiday!A:A)</f>
        <v>45448</v>
      </c>
      <c r="I25" s="15">
        <f>WORKDAY(H25,K25+IF(K25=0,0,IF(K25&gt;=1,-1,0)),holiday!A:A)</f>
        <v>45448</v>
      </c>
      <c r="J25" s="9" t="s">
        <v>49</v>
      </c>
      <c r="K25" s="9">
        <v>0.5</v>
      </c>
    </row>
    <row r="26" spans="1:11" ht="26" customHeight="1">
      <c r="A26" s="24"/>
      <c r="B26" s="24"/>
      <c r="C26" s="24"/>
      <c r="D26" s="24"/>
      <c r="E26" s="19"/>
      <c r="F26" s="2" t="s">
        <v>76</v>
      </c>
      <c r="G26" s="2" t="s">
        <v>79</v>
      </c>
      <c r="H26" s="15">
        <f>WORKDAY(I17,IF(J26="Y",0,1),holiday!A:A)</f>
        <v>45448</v>
      </c>
      <c r="I26" s="15">
        <f>WORKDAY(H26,K26+IF(K26=0,0,IF(K26&gt;=1,-1,0)),holiday!A:A)</f>
        <v>45448</v>
      </c>
      <c r="J26" s="9" t="s">
        <v>49</v>
      </c>
      <c r="K26" s="9">
        <v>0.5</v>
      </c>
    </row>
    <row r="27" spans="1:11" ht="26" customHeight="1">
      <c r="A27" s="24"/>
      <c r="B27" s="24"/>
      <c r="C27" s="24"/>
      <c r="D27" s="24"/>
      <c r="E27" s="19"/>
      <c r="F27" s="2" t="s">
        <v>76</v>
      </c>
      <c r="G27" s="2" t="s">
        <v>80</v>
      </c>
      <c r="H27" s="15">
        <f>WORKDAY(I17,IF(J27="Y",0,1),holiday!A:A)</f>
        <v>45448</v>
      </c>
      <c r="I27" s="15">
        <f>WORKDAY(H27,K27+IF(K27=0,0,IF(K27&gt;=1,-1,0)),holiday!A:A)</f>
        <v>45448</v>
      </c>
      <c r="J27" s="9" t="s">
        <v>49</v>
      </c>
      <c r="K27" s="9">
        <v>0.5</v>
      </c>
    </row>
    <row r="28" spans="1:11" ht="26" customHeight="1">
      <c r="A28" s="24"/>
      <c r="B28" s="24"/>
      <c r="C28" s="24"/>
      <c r="D28" s="24"/>
      <c r="E28" s="19"/>
      <c r="F28" s="2" t="s">
        <v>76</v>
      </c>
      <c r="G28" s="2" t="s">
        <v>81</v>
      </c>
      <c r="H28" s="15">
        <f>WORKDAY(I18,IF(J28="Y",0,1),holiday!A:A)</f>
        <v>45453</v>
      </c>
      <c r="I28" s="15">
        <f>WORKDAY(H28,K28+IF(K28=0,0,IF(K28&gt;=1,-1,0)),holiday!A:A)</f>
        <v>45453</v>
      </c>
      <c r="J28" s="9" t="s">
        <v>49</v>
      </c>
      <c r="K28" s="9">
        <v>0.5</v>
      </c>
    </row>
    <row r="29" spans="1:11" ht="26" customHeight="1">
      <c r="A29" s="24"/>
      <c r="B29" s="24"/>
      <c r="C29" s="24"/>
      <c r="D29" s="24"/>
      <c r="E29" s="19"/>
      <c r="F29" s="2" t="s">
        <v>76</v>
      </c>
      <c r="G29" s="2" t="s">
        <v>83</v>
      </c>
      <c r="H29" s="15" t="e">
        <f>WORKDAY(I20,IF(J29="Y",0,1),holiday!A:A)</f>
        <v>#REF!</v>
      </c>
      <c r="I29" s="15" t="e">
        <f>WORKDAY(H29,K29+IF(K29=0,0,IF(K29&gt;=1,-1,0)),holiday!A:A)</f>
        <v>#REF!</v>
      </c>
      <c r="J29" s="9" t="s">
        <v>49</v>
      </c>
      <c r="K29" s="9">
        <v>0.5</v>
      </c>
    </row>
    <row r="30" spans="1:11" ht="26" customHeight="1">
      <c r="A30" s="24"/>
      <c r="B30" s="24"/>
      <c r="C30" s="24"/>
      <c r="D30" s="24"/>
      <c r="E30" s="19"/>
      <c r="F30" s="2" t="s">
        <v>76</v>
      </c>
      <c r="G30" s="2" t="s">
        <v>84</v>
      </c>
      <c r="H30" s="15">
        <f>WORKDAY(I17,IF(J30="Y",0,1),holiday!A:A)</f>
        <v>45448</v>
      </c>
      <c r="I30" s="15">
        <f>WORKDAY(H30,K30+IF(K30=0,0,IF(K30&gt;=1,-1,0)),holiday!A:A)</f>
        <v>45448</v>
      </c>
      <c r="J30" s="9" t="s">
        <v>49</v>
      </c>
      <c r="K30" s="9">
        <v>0.5</v>
      </c>
    </row>
    <row r="31" spans="1:11" ht="26" customHeight="1">
      <c r="A31" s="24"/>
      <c r="B31" s="24"/>
      <c r="C31" s="24"/>
      <c r="D31" s="24"/>
      <c r="E31" s="19"/>
      <c r="F31" s="2" t="s">
        <v>76</v>
      </c>
      <c r="G31" s="2" t="s">
        <v>85</v>
      </c>
      <c r="H31" s="15" t="e">
        <f>WORKDAY(I20,IF(J31="Y",0,1),holiday!A:A)</f>
        <v>#REF!</v>
      </c>
      <c r="I31" s="15" t="e">
        <f>WORKDAY(H31,K31+IF(K31=0,0,IF(K31&gt;=1,-1,0)),holiday!A:A)</f>
        <v>#REF!</v>
      </c>
      <c r="J31" s="9" t="s">
        <v>49</v>
      </c>
      <c r="K31" s="9">
        <v>0.5</v>
      </c>
    </row>
    <row r="32" spans="1:11" ht="26" customHeight="1">
      <c r="A32" s="24"/>
      <c r="B32" s="24"/>
      <c r="C32" s="24"/>
      <c r="D32" s="24"/>
      <c r="E32" s="19"/>
      <c r="F32" s="2" t="s">
        <v>76</v>
      </c>
      <c r="G32" s="2" t="s">
        <v>86</v>
      </c>
      <c r="H32" s="15" t="e">
        <f>WORKDAY(I21,IF(J32="Y",0,1),holiday!A:A)</f>
        <v>#REF!</v>
      </c>
      <c r="I32" s="15" t="e">
        <f>WORKDAY(H32,K32+IF(K32=0,0,IF(K32&gt;=1,-1,0)),holiday!A:A)</f>
        <v>#REF!</v>
      </c>
      <c r="J32" s="9" t="s">
        <v>49</v>
      </c>
      <c r="K32" s="9">
        <v>0.5</v>
      </c>
    </row>
    <row r="33" spans="1:11" ht="26" customHeight="1">
      <c r="A33" s="24"/>
      <c r="B33" s="24"/>
      <c r="C33" s="24"/>
      <c r="D33" s="24"/>
      <c r="E33" s="19"/>
      <c r="F33" s="2" t="s">
        <v>76</v>
      </c>
      <c r="G33" s="2" t="s">
        <v>87</v>
      </c>
      <c r="H33" s="15" t="e">
        <f>WORKDAY(I20,IF(J33="Y",0,1),holiday!A:A)</f>
        <v>#REF!</v>
      </c>
      <c r="I33" s="15" t="e">
        <f>WORKDAY(H33,K33+IF(K33=0,0,IF(K33&gt;=1,-1,0)),holiday!A:A)</f>
        <v>#REF!</v>
      </c>
      <c r="J33" s="9" t="s">
        <v>49</v>
      </c>
      <c r="K33" s="9">
        <v>0.5</v>
      </c>
    </row>
    <row r="34" spans="1:11" ht="26" customHeight="1">
      <c r="A34" s="24"/>
      <c r="B34" s="24"/>
      <c r="C34" s="24"/>
      <c r="D34" s="24"/>
      <c r="E34" s="19"/>
      <c r="F34" s="2"/>
      <c r="G34" s="2"/>
      <c r="H34" s="15" t="e">
        <f>WORKDAY(I21,IF(J34="Y",0,1),holiday!A:A)</f>
        <v>#REF!</v>
      </c>
      <c r="I34" s="15" t="e">
        <f>WORKDAY(H34,K34+IF(K34=0,0,IF(K34&gt;=1,-1,0)),holiday!A:A)</f>
        <v>#REF!</v>
      </c>
      <c r="J34" s="9" t="s">
        <v>49</v>
      </c>
      <c r="K34" s="9">
        <v>0.5</v>
      </c>
    </row>
    <row r="35" spans="1:11" ht="26" customHeight="1">
      <c r="A35" s="24"/>
      <c r="B35" s="24"/>
      <c r="C35" s="24"/>
      <c r="D35" s="24"/>
      <c r="E35" s="26" t="s">
        <v>51</v>
      </c>
      <c r="F35" s="2" t="s">
        <v>76</v>
      </c>
      <c r="G35" s="2" t="s">
        <v>90</v>
      </c>
      <c r="H35" s="15" t="e">
        <f>WORKDAY(I34,IF(J35="Y",0,1),holiday!A:A)</f>
        <v>#REF!</v>
      </c>
      <c r="I35" s="15" t="e">
        <f>WORKDAY(H35,K35+IF(K35=0,0,IF(K35&gt;=1,-1,0)),holiday!A:A)</f>
        <v>#REF!</v>
      </c>
      <c r="J35" s="9"/>
      <c r="K35" s="9">
        <v>0.5</v>
      </c>
    </row>
    <row r="36" spans="1:11" ht="26" customHeight="1">
      <c r="A36" s="24"/>
      <c r="B36" s="24"/>
      <c r="C36" s="24"/>
      <c r="D36" s="24"/>
      <c r="E36" s="27"/>
      <c r="F36" s="2" t="s">
        <v>38</v>
      </c>
      <c r="G36" s="2"/>
      <c r="H36" s="15" t="e">
        <f>WORKDAY(I35,IF(J36="Y",0,1),holiday!A:A)</f>
        <v>#REF!</v>
      </c>
      <c r="I36" s="15" t="e">
        <f>WORKDAY(H36,K36+IF(K36=0,0,IF(K36&gt;=1,-1,0)),holiday!A:A)</f>
        <v>#REF!</v>
      </c>
      <c r="J36" s="9" t="s">
        <v>49</v>
      </c>
      <c r="K36" s="9">
        <v>0.5</v>
      </c>
    </row>
    <row r="37" spans="1:11" ht="26" customHeight="1">
      <c r="A37" s="24"/>
      <c r="B37" s="24"/>
      <c r="C37" s="24"/>
      <c r="D37" s="24"/>
      <c r="E37" s="27"/>
      <c r="F37" s="2" t="s">
        <v>40</v>
      </c>
      <c r="G37" s="2"/>
      <c r="H37" s="15" t="e">
        <f>WORKDAY(I36,IF(J37="Y",0,1),holiday!A:A)</f>
        <v>#REF!</v>
      </c>
      <c r="I37" s="15" t="e">
        <f>WORKDAY(H37,K37+IF(K37=0,0,IF(K37&gt;=1,-1,0)),holiday!A:A)</f>
        <v>#REF!</v>
      </c>
      <c r="J37" s="9" t="s">
        <v>49</v>
      </c>
      <c r="K37" s="9">
        <v>0.5</v>
      </c>
    </row>
    <row r="38" spans="1:11" ht="26" customHeight="1">
      <c r="A38" s="24"/>
      <c r="B38" s="24"/>
      <c r="C38" s="24"/>
      <c r="D38" s="24"/>
      <c r="E38" s="27"/>
      <c r="F38" s="2" t="s">
        <v>41</v>
      </c>
      <c r="G38" s="2"/>
      <c r="H38" s="15" t="e">
        <f>WORKDAY(I37,IF(J38="Y",0,1),holiday!A:A)</f>
        <v>#REF!</v>
      </c>
      <c r="I38" s="15" t="e">
        <f>WORKDAY(H38,K38+IF(K38=0,0,IF(K38&gt;=1,-1,0)),holiday!A:A)</f>
        <v>#REF!</v>
      </c>
      <c r="J38" s="9" t="s">
        <v>49</v>
      </c>
      <c r="K38" s="9">
        <v>0.5</v>
      </c>
    </row>
    <row r="39" spans="1:11" ht="26" customHeight="1">
      <c r="A39" s="24"/>
      <c r="B39" s="24"/>
      <c r="C39" s="24"/>
      <c r="D39" s="24"/>
      <c r="E39" s="27"/>
      <c r="F39" s="2" t="s">
        <v>27</v>
      </c>
      <c r="G39" s="2"/>
      <c r="H39" s="15" t="e">
        <f>WORKDAY(I38,IF(J39="Y",0,1),holiday!A:A)</f>
        <v>#REF!</v>
      </c>
      <c r="I39" s="15" t="e">
        <f>WORKDAY(H39,K39+IF(K39=0,0,IF(K39&gt;=1,-1,0)),holiday!A:A)</f>
        <v>#REF!</v>
      </c>
      <c r="J39" s="9" t="s">
        <v>49</v>
      </c>
      <c r="K39" s="9">
        <v>0.5</v>
      </c>
    </row>
    <row r="40" spans="1:11" ht="26" customHeight="1">
      <c r="A40" s="24"/>
      <c r="B40" s="24"/>
      <c r="C40" s="24"/>
      <c r="D40" s="24"/>
      <c r="E40" s="27"/>
      <c r="F40" s="2" t="s">
        <v>28</v>
      </c>
      <c r="G40" s="2"/>
      <c r="H40" s="15" t="e">
        <f>WORKDAY(I39,IF(J40="Y",0,1),holiday!A:A)</f>
        <v>#REF!</v>
      </c>
      <c r="I40" s="15" t="e">
        <f>WORKDAY(H40,K40+IF(K40=0,0,IF(K40&gt;=1,-1,0)),holiday!A:A)</f>
        <v>#REF!</v>
      </c>
      <c r="J40" s="9" t="s">
        <v>49</v>
      </c>
      <c r="K40" s="9">
        <v>0.5</v>
      </c>
    </row>
    <row r="41" spans="1:11" ht="26" customHeight="1">
      <c r="A41" s="24"/>
      <c r="B41" s="24"/>
      <c r="C41" s="24"/>
      <c r="D41" s="24"/>
      <c r="E41" s="27"/>
      <c r="F41" s="2" t="s">
        <v>29</v>
      </c>
      <c r="G41" s="2"/>
      <c r="H41" s="15" t="e">
        <f>WORKDAY(I40,IF(J41="Y",0,1),holiday!A:A)</f>
        <v>#REF!</v>
      </c>
      <c r="I41" s="15" t="e">
        <f>WORKDAY(H41,K41+IF(K41=0,0,IF(K41&gt;=1,-1,0)),holiday!A:A)</f>
        <v>#REF!</v>
      </c>
      <c r="J41" s="9"/>
      <c r="K41" s="9">
        <v>0.5</v>
      </c>
    </row>
    <row r="42" spans="1:11" ht="26" customHeight="1">
      <c r="A42" s="24"/>
      <c r="B42" s="24"/>
      <c r="C42" s="24"/>
      <c r="D42" s="24"/>
      <c r="E42" s="27"/>
      <c r="F42" s="2" t="s">
        <v>30</v>
      </c>
      <c r="G42" s="2"/>
      <c r="H42" s="15" t="e">
        <f>WORKDAY(I41,IF(J42="Y",0,1),holiday!A:A)</f>
        <v>#REF!</v>
      </c>
      <c r="I42" s="15" t="e">
        <f>WORKDAY(H42,K42+IF(K42=0,0,IF(K42&gt;=1,-1,0)),holiday!A:A)</f>
        <v>#REF!</v>
      </c>
      <c r="J42" s="9" t="s">
        <v>49</v>
      </c>
      <c r="K42" s="9">
        <v>0.5</v>
      </c>
    </row>
    <row r="43" spans="1:11" ht="26" customHeight="1">
      <c r="A43" s="24"/>
      <c r="B43" s="24"/>
      <c r="C43" s="24"/>
      <c r="D43" s="24"/>
      <c r="E43" s="27"/>
      <c r="F43" s="2" t="s">
        <v>34</v>
      </c>
      <c r="G43" s="2"/>
      <c r="H43" s="15" t="e">
        <f>WORKDAY(I42,IF(J43="Y",0,1),holiday!A:A)</f>
        <v>#REF!</v>
      </c>
      <c r="I43" s="15" t="e">
        <f>WORKDAY(H43,K43+IF(K43=0,0,IF(K43&gt;=1,-1,0)),holiday!A:A)</f>
        <v>#REF!</v>
      </c>
      <c r="J43" s="9" t="s">
        <v>49</v>
      </c>
      <c r="K43" s="9">
        <v>0.5</v>
      </c>
    </row>
    <row r="44" spans="1:11" ht="26" customHeight="1">
      <c r="A44" s="24"/>
      <c r="B44" s="24"/>
      <c r="C44" s="24"/>
      <c r="D44" s="24"/>
      <c r="E44" s="27"/>
      <c r="F44" s="2" t="s">
        <v>35</v>
      </c>
      <c r="G44" s="2"/>
      <c r="H44" s="15" t="e">
        <f>WORKDAY(I43,IF(J44="Y",0,1),holiday!A:A)</f>
        <v>#REF!</v>
      </c>
      <c r="I44" s="15" t="e">
        <f>WORKDAY(H44,K44+IF(K44=0,0,IF(K44&gt;=1,-1,0)),holiday!A:A)</f>
        <v>#REF!</v>
      </c>
      <c r="J44" s="9" t="s">
        <v>49</v>
      </c>
      <c r="K44" s="9">
        <v>0.5</v>
      </c>
    </row>
    <row r="45" spans="1:11" ht="26" customHeight="1">
      <c r="A45" s="24"/>
      <c r="B45" s="24"/>
      <c r="C45" s="24"/>
      <c r="D45" s="24"/>
      <c r="E45" s="27"/>
      <c r="F45" s="2" t="s">
        <v>36</v>
      </c>
      <c r="G45" s="2"/>
      <c r="H45" s="15" t="e">
        <f>WORKDAY(I44,IF(J45="Y",0,1),holiday!A:A)</f>
        <v>#REF!</v>
      </c>
      <c r="I45" s="15" t="e">
        <f>WORKDAY(H45,K45+IF(K45=0,0,IF(K45&gt;=1,-1,0)),holiday!A:A)</f>
        <v>#REF!</v>
      </c>
      <c r="J45" s="9" t="s">
        <v>49</v>
      </c>
      <c r="K45" s="9">
        <v>0.5</v>
      </c>
    </row>
    <row r="46" spans="1:11" ht="26" customHeight="1">
      <c r="A46" s="24"/>
      <c r="B46" s="24"/>
      <c r="C46" s="24"/>
      <c r="D46" s="24"/>
      <c r="E46" s="28"/>
      <c r="F46" s="2" t="s">
        <v>37</v>
      </c>
      <c r="G46" s="2"/>
      <c r="H46" s="15" t="e">
        <f>WORKDAY(I45,IF(J46="Y",0,1),holiday!A:A)</f>
        <v>#REF!</v>
      </c>
      <c r="I46" s="15" t="e">
        <f>WORKDAY(H46,K46+IF(K46=0,0,IF(K46&gt;=1,-1,0)),holiday!A:A)</f>
        <v>#REF!</v>
      </c>
      <c r="J46" s="9" t="s">
        <v>49</v>
      </c>
      <c r="K46" s="9">
        <v>0.5</v>
      </c>
    </row>
    <row r="47" spans="1:11" ht="26" customHeight="1">
      <c r="A47" s="24"/>
      <c r="B47" s="24"/>
      <c r="C47" s="24"/>
      <c r="D47" s="24"/>
      <c r="E47" s="23" t="s">
        <v>14</v>
      </c>
      <c r="F47" s="2" t="s">
        <v>33</v>
      </c>
      <c r="G47" s="2"/>
      <c r="H47" s="15" t="e">
        <f>WORKDAY(I46,IF(J47="Y",0,1),holiday!A:A)</f>
        <v>#REF!</v>
      </c>
      <c r="I47" s="15" t="e">
        <f>WORKDAY(H47,K47+IF(K47=0,0,IF(K47&gt;=1,-1,0)),holiday!A:A)</f>
        <v>#REF!</v>
      </c>
      <c r="J47" s="9"/>
      <c r="K47" s="9">
        <v>1</v>
      </c>
    </row>
    <row r="48" spans="1:11" ht="26" customHeight="1">
      <c r="A48" s="24"/>
      <c r="B48" s="24"/>
      <c r="C48" s="24"/>
      <c r="D48" s="24"/>
      <c r="E48" s="24"/>
      <c r="F48" s="2" t="s">
        <v>39</v>
      </c>
      <c r="G48" s="2"/>
      <c r="H48" s="15" t="e">
        <f>WORKDAY(I47,IF(J48="Y",0,1),holiday!A:A)</f>
        <v>#REF!</v>
      </c>
      <c r="I48" s="15" t="e">
        <f>WORKDAY(H48,K48+IF(K48=0,0,IF(K48&gt;=1,-1,0)),holiday!A:A)</f>
        <v>#REF!</v>
      </c>
      <c r="J48" s="9"/>
      <c r="K48" s="9">
        <v>1</v>
      </c>
    </row>
    <row r="49" spans="1:11" ht="26" customHeight="1">
      <c r="A49" s="24"/>
      <c r="B49" s="24"/>
      <c r="C49" s="24"/>
      <c r="D49" s="24"/>
      <c r="E49" s="24"/>
      <c r="F49" s="2" t="s">
        <v>19</v>
      </c>
      <c r="G49" s="2" t="s">
        <v>18</v>
      </c>
      <c r="H49" s="15" t="e">
        <f>WORKDAY(I48,IF(J49="Y",0,1),holiday!A:A)</f>
        <v>#REF!</v>
      </c>
      <c r="I49" s="15" t="e">
        <f>WORKDAY(H49,K49+IF(K49=0,0,IF(K49&gt;=1,-1,0)),holiday!A:A)</f>
        <v>#REF!</v>
      </c>
      <c r="J49" s="9"/>
      <c r="K49" s="9">
        <v>2</v>
      </c>
    </row>
    <row r="50" spans="1:11" ht="26" customHeight="1">
      <c r="A50" s="24"/>
      <c r="B50" s="24"/>
      <c r="C50" s="24"/>
      <c r="D50" s="24"/>
      <c r="E50" s="24"/>
      <c r="F50" s="29" t="s">
        <v>16</v>
      </c>
      <c r="G50" s="2" t="s">
        <v>18</v>
      </c>
      <c r="H50" s="15" t="e">
        <f>WORKDAY(I49,IF(J50="Y",0,1),holiday!A:A)</f>
        <v>#REF!</v>
      </c>
      <c r="I50" s="15" t="e">
        <f>WORKDAY(H50,K50+IF(K50=0,0,IF(K50&gt;=1,-1,0)),holiday!A:A)</f>
        <v>#REF!</v>
      </c>
      <c r="J50" s="9"/>
      <c r="K50" s="9">
        <v>2</v>
      </c>
    </row>
    <row r="51" spans="1:11" ht="26" customHeight="1">
      <c r="A51" s="24"/>
      <c r="B51" s="24"/>
      <c r="C51" s="24"/>
      <c r="D51" s="24"/>
      <c r="E51" s="24"/>
      <c r="F51" s="30"/>
      <c r="G51" s="2" t="s">
        <v>17</v>
      </c>
      <c r="H51" s="15" t="e">
        <f>WORKDAY(I50,IF(J51="Y",0,1),holiday!A:A)</f>
        <v>#REF!</v>
      </c>
      <c r="I51" s="15" t="e">
        <f>WORKDAY(H51,K51+IF(K51=0,0,IF(K51&gt;=1,-1,0)),holiday!A:A)</f>
        <v>#REF!</v>
      </c>
      <c r="J51" s="9"/>
      <c r="K51" s="9">
        <v>2</v>
      </c>
    </row>
    <row r="52" spans="1:11" ht="26" customHeight="1">
      <c r="A52" s="24"/>
      <c r="B52" s="24"/>
      <c r="C52" s="24"/>
      <c r="D52" s="24"/>
      <c r="E52" s="24"/>
      <c r="F52" s="30"/>
      <c r="G52" s="2" t="s">
        <v>52</v>
      </c>
      <c r="H52" s="15" t="e">
        <f>WORKDAY(I51,IF(J52="Y",0,1),holiday!A:A)</f>
        <v>#REF!</v>
      </c>
      <c r="I52" s="15" t="e">
        <f>WORKDAY(H52,K52+IF(K52=0,0,IF(K52&gt;=1,-1,0)),holiday!A:A)</f>
        <v>#REF!</v>
      </c>
      <c r="J52" s="9"/>
      <c r="K52" s="9">
        <v>1</v>
      </c>
    </row>
    <row r="53" spans="1:11" ht="26" customHeight="1">
      <c r="A53" s="24"/>
      <c r="B53" s="24"/>
      <c r="C53" s="24"/>
      <c r="D53" s="24"/>
      <c r="E53" s="25"/>
      <c r="F53" s="31"/>
      <c r="G53" s="2" t="s">
        <v>42</v>
      </c>
      <c r="H53" s="15" t="e">
        <f>WORKDAY(I52,IF(J53="Y",0,1),holiday!A:A)</f>
        <v>#REF!</v>
      </c>
      <c r="I53" s="15" t="e">
        <f>WORKDAY(H53,K53+IF(K53=0,0,IF(K53&gt;=1,-1,0)),holiday!A:A)</f>
        <v>#REF!</v>
      </c>
      <c r="J53" s="9"/>
      <c r="K53" s="9">
        <v>1</v>
      </c>
    </row>
    <row r="54" spans="1:11" ht="26" customHeight="1">
      <c r="A54" s="24"/>
      <c r="B54" s="24"/>
      <c r="C54" s="24"/>
      <c r="D54" s="24"/>
      <c r="E54" s="26" t="s">
        <v>15</v>
      </c>
      <c r="F54" s="2" t="s">
        <v>50</v>
      </c>
      <c r="G54" s="2"/>
      <c r="H54" s="15" t="e">
        <f>WORKDAY(I53,IF(J54="Y",0,1),holiday!A:A)</f>
        <v>#REF!</v>
      </c>
      <c r="I54" s="15" t="e">
        <f>WORKDAY(H54,K54+IF(K54=0,0,IF(K54&gt;=1,-1,0)),holiday!A:A)</f>
        <v>#REF!</v>
      </c>
      <c r="J54" s="9"/>
      <c r="K54" s="9">
        <v>2</v>
      </c>
    </row>
    <row r="55" spans="1:11" ht="26" customHeight="1">
      <c r="A55" s="24"/>
      <c r="B55" s="24"/>
      <c r="C55" s="24"/>
      <c r="D55" s="24"/>
      <c r="E55" s="27"/>
      <c r="F55" s="2" t="s">
        <v>20</v>
      </c>
      <c r="G55" s="2"/>
      <c r="H55" s="15" t="e">
        <f>WORKDAY(I54,IF(J55="Y",0,1),holiday!A:A)</f>
        <v>#REF!</v>
      </c>
      <c r="I55" s="15" t="e">
        <f>WORKDAY(H55,K55+IF(K55=0,0,IF(K55&gt;=1,-1,0)),holiday!A:A)</f>
        <v>#REF!</v>
      </c>
      <c r="J55" s="9" t="s">
        <v>49</v>
      </c>
      <c r="K55" s="9">
        <v>1</v>
      </c>
    </row>
    <row r="56" spans="1:11" ht="26" customHeight="1">
      <c r="A56" s="24"/>
      <c r="B56" s="24"/>
      <c r="C56" s="24"/>
      <c r="D56" s="24"/>
      <c r="E56" s="27"/>
      <c r="F56" s="2" t="s">
        <v>21</v>
      </c>
      <c r="G56" s="2"/>
      <c r="H56" s="15" t="e">
        <f>WORKDAY(I55,IF(J56="Y",0,1),holiday!A:A)</f>
        <v>#REF!</v>
      </c>
      <c r="I56" s="15" t="e">
        <f>WORKDAY(H56,K56+IF(K56=0,0,IF(K56&gt;=1,-1,0)),holiday!A:A)</f>
        <v>#REF!</v>
      </c>
      <c r="J56" s="9"/>
      <c r="K56" s="9">
        <v>0.5</v>
      </c>
    </row>
    <row r="57" spans="1:11" ht="26" customHeight="1">
      <c r="A57" s="24"/>
      <c r="B57" s="24"/>
      <c r="C57" s="24"/>
      <c r="D57" s="24"/>
      <c r="E57" s="27"/>
      <c r="F57" s="2" t="s">
        <v>22</v>
      </c>
      <c r="G57" s="2" t="s">
        <v>43</v>
      </c>
      <c r="H57" s="15" t="e">
        <f>WORKDAY(I56,IF(J57="Y",0,1),holiday!A:A)</f>
        <v>#REF!</v>
      </c>
      <c r="I57" s="15" t="e">
        <f>WORKDAY(H57,K57+IF(K57=0,0,IF(K57&gt;=1,-1,0)),holiday!A:A)</f>
        <v>#REF!</v>
      </c>
      <c r="J57" s="9"/>
      <c r="K57" s="9">
        <v>2</v>
      </c>
    </row>
    <row r="58" spans="1:11" ht="26" customHeight="1">
      <c r="A58" s="24"/>
      <c r="B58" s="24"/>
      <c r="C58" s="24"/>
      <c r="D58" s="24"/>
      <c r="E58" s="27"/>
      <c r="F58" s="29" t="s">
        <v>25</v>
      </c>
      <c r="G58" s="2" t="s">
        <v>5</v>
      </c>
      <c r="H58" s="15" t="e">
        <f>WORKDAY(I57,IF(J58="Y",0,1),holiday!A:A)</f>
        <v>#REF!</v>
      </c>
      <c r="I58" s="15" t="e">
        <f>WORKDAY(H58,K58+IF(K58=0,0,IF(K58&gt;=1,-1,0)),holiday!A:A)</f>
        <v>#REF!</v>
      </c>
      <c r="J58" s="9"/>
      <c r="K58" s="9">
        <v>1</v>
      </c>
    </row>
    <row r="59" spans="1:11" ht="26" customHeight="1">
      <c r="A59" s="24"/>
      <c r="B59" s="24"/>
      <c r="C59" s="24"/>
      <c r="D59" s="24"/>
      <c r="E59" s="27"/>
      <c r="F59" s="31"/>
      <c r="G59" s="2" t="s">
        <v>6</v>
      </c>
      <c r="H59" s="15" t="e">
        <f>WORKDAY(I58,IF(J59="Y",0,1),holiday!A:A)</f>
        <v>#REF!</v>
      </c>
      <c r="I59" s="15" t="e">
        <f>WORKDAY(H59,K59+IF(K59=0,0,IF(K59&gt;=1,-1,0)),holiday!A:A)</f>
        <v>#REF!</v>
      </c>
      <c r="J59" s="9"/>
      <c r="K59" s="9">
        <v>1</v>
      </c>
    </row>
    <row r="60" spans="1:11" ht="26" customHeight="1">
      <c r="A60" s="24"/>
      <c r="B60" s="24"/>
      <c r="C60" s="24"/>
      <c r="D60" s="24"/>
      <c r="E60" s="27"/>
      <c r="F60" s="29" t="s">
        <v>24</v>
      </c>
      <c r="G60" s="2" t="s">
        <v>5</v>
      </c>
      <c r="H60" s="15" t="e">
        <f>WORKDAY(I59,IF(J60="Y",0,1),holiday!A:A)</f>
        <v>#REF!</v>
      </c>
      <c r="I60" s="15" t="e">
        <f>WORKDAY(H60,K60+IF(K60=0,0,IF(K60&gt;=1,-1,0)),holiday!A:A)</f>
        <v>#REF!</v>
      </c>
      <c r="J60" s="9"/>
      <c r="K60" s="9">
        <v>1</v>
      </c>
    </row>
    <row r="61" spans="1:11" ht="26" customHeight="1">
      <c r="A61" s="24"/>
      <c r="B61" s="24"/>
      <c r="C61" s="24"/>
      <c r="D61" s="24"/>
      <c r="E61" s="27"/>
      <c r="F61" s="31"/>
      <c r="G61" s="2" t="s">
        <v>7</v>
      </c>
      <c r="H61" s="15" t="e">
        <f>WORKDAY(I60,IF(J61="Y",0,1),holiday!A:A)</f>
        <v>#REF!</v>
      </c>
      <c r="I61" s="15" t="e">
        <f>WORKDAY(H61,K61+IF(K61=0,0,IF(K61&gt;=1,-1,0)),holiday!A:A)</f>
        <v>#REF!</v>
      </c>
      <c r="J61" s="9"/>
      <c r="K61" s="9">
        <v>1</v>
      </c>
    </row>
    <row r="62" spans="1:11" ht="26" customHeight="1">
      <c r="A62" s="24"/>
      <c r="B62" s="24"/>
      <c r="C62" s="24"/>
      <c r="D62" s="24"/>
      <c r="E62" s="27"/>
      <c r="F62" s="29" t="s">
        <v>23</v>
      </c>
      <c r="G62" s="2" t="s">
        <v>5</v>
      </c>
      <c r="H62" s="15" t="e">
        <f>WORKDAY(I61,IF(J62="Y",0,1),holiday!A:A)</f>
        <v>#REF!</v>
      </c>
      <c r="I62" s="15" t="e">
        <f>WORKDAY(H62,K62+IF(K62=0,0,IF(K62&gt;=1,-1,0)),holiday!A:A)</f>
        <v>#REF!</v>
      </c>
      <c r="J62" s="9"/>
      <c r="K62" s="9">
        <v>1</v>
      </c>
    </row>
    <row r="63" spans="1:11" ht="26" customHeight="1">
      <c r="A63" s="25"/>
      <c r="B63" s="25"/>
      <c r="C63" s="25"/>
      <c r="D63" s="25"/>
      <c r="E63" s="28"/>
      <c r="F63" s="31"/>
      <c r="G63" s="2" t="s">
        <v>31</v>
      </c>
      <c r="H63" s="15" t="e">
        <f>WORKDAY(I62,IF(J63="Y",0,1),holiday!A:A)</f>
        <v>#REF!</v>
      </c>
      <c r="I63" s="15" t="e">
        <f>WORKDAY(H63,K63+IF(K63=0,0,IF(K63&gt;=1,-1,0)),holiday!A:A)</f>
        <v>#REF!</v>
      </c>
      <c r="J63" s="9"/>
      <c r="K63" s="9">
        <v>1</v>
      </c>
    </row>
  </sheetData>
  <mergeCells count="11">
    <mergeCell ref="A3:A63"/>
    <mergeCell ref="B3:B63"/>
    <mergeCell ref="C3:C63"/>
    <mergeCell ref="D3:D63"/>
    <mergeCell ref="E35:E46"/>
    <mergeCell ref="E47:E53"/>
    <mergeCell ref="F50:F53"/>
    <mergeCell ref="E54:E63"/>
    <mergeCell ref="F58:F59"/>
    <mergeCell ref="F60:F61"/>
    <mergeCell ref="F62:F6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Q59"/>
  <sheetViews>
    <sheetView topLeftCell="D1" zoomScale="90" workbookViewId="0">
      <selection activeCell="H2" sqref="H2:K34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22.85546875" customWidth="1"/>
    <col min="5" max="5" width="24.5703125" style="1" bestFit="1" customWidth="1"/>
    <col min="6" max="6" width="35.85546875" bestFit="1" customWidth="1"/>
    <col min="7" max="7" width="44" bestFit="1" customWidth="1"/>
    <col min="8" max="8" width="11" bestFit="1" customWidth="1"/>
    <col min="9" max="9" width="9.5703125" bestFit="1" customWidth="1"/>
    <col min="10" max="10" width="6.7109375" bestFit="1" customWidth="1"/>
    <col min="11" max="11" width="5.85546875" style="3" bestFit="1" customWidth="1"/>
  </cols>
  <sheetData>
    <row r="1" spans="1:17" ht="29" customHeight="1">
      <c r="A1" s="6"/>
      <c r="B1" s="6"/>
      <c r="C1" s="6"/>
      <c r="D1" s="6"/>
      <c r="E1" s="7"/>
      <c r="F1" s="6"/>
      <c r="G1" s="6"/>
      <c r="H1" s="8">
        <v>45446</v>
      </c>
      <c r="I1" s="8" t="s">
        <v>137</v>
      </c>
      <c r="J1" s="22" t="str" cm="1">
        <f t="array" ref="J1">TEXT(INDEX(I:I,MAX(IF(I:I&lt;&gt;"",ROW(I:I),0)))- H1,"####.##")&amp;"일"</f>
        <v>22.일</v>
      </c>
      <c r="K1" s="33" t="str" cm="1">
        <f t="array" ref="K1">NETWORKDAYS(H1,INDEX(I:I,MAX(IF(I:I&lt;&gt;"",ROW(I:I),0))),holiday!A:A) &amp; "일"</f>
        <v>16일</v>
      </c>
      <c r="L1" cm="1">
        <f t="array" ref="L1">MAX(IF(I:I&lt;&gt;"",ROW(I:I),0))</f>
        <v>34</v>
      </c>
      <c r="M1" s="16" cm="1">
        <f t="array" ref="M1">INDEX(I:I,MAX(IF(I:I&lt;&gt;"",ROW(I:I),0)))</f>
        <v>45468</v>
      </c>
    </row>
    <row r="2" spans="1:17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 t="s">
        <v>46</v>
      </c>
      <c r="K2" s="4" t="s">
        <v>47</v>
      </c>
    </row>
    <row r="3" spans="1:17" ht="23" customHeight="1">
      <c r="A3" s="23" t="s">
        <v>53</v>
      </c>
      <c r="B3" s="23" t="s">
        <v>54</v>
      </c>
      <c r="C3" s="23" t="s">
        <v>75</v>
      </c>
      <c r="D3" s="23" t="s">
        <v>55</v>
      </c>
      <c r="E3" s="26" t="s">
        <v>56</v>
      </c>
      <c r="F3" s="21" t="s">
        <v>48</v>
      </c>
      <c r="G3" s="2"/>
      <c r="H3" s="32">
        <f>WORKDAY(H1,0,holiday!A:A)</f>
        <v>45446</v>
      </c>
      <c r="I3" s="32">
        <f>IF(J3="Y",H3,IF(K3&gt;1,WORKDAY(H3, K3,holiday!A:A),H3+K3))</f>
        <v>45448</v>
      </c>
      <c r="J3" s="9"/>
      <c r="K3" s="9">
        <v>2</v>
      </c>
    </row>
    <row r="4" spans="1:17" ht="23" customHeight="1">
      <c r="A4" s="24"/>
      <c r="B4" s="24"/>
      <c r="C4" s="24"/>
      <c r="D4" s="24"/>
      <c r="E4" s="27"/>
      <c r="F4" s="21" t="s">
        <v>50</v>
      </c>
      <c r="G4" s="2"/>
      <c r="H4" s="32">
        <f>I3</f>
        <v>45448</v>
      </c>
      <c r="I4" s="32">
        <f>IF(J4="Y",H4,IF(K4&gt;1,WORKDAY(H4, K4,holiday!A:A),H4+K4))</f>
        <v>45453</v>
      </c>
      <c r="J4" s="9"/>
      <c r="K4" s="9">
        <v>2</v>
      </c>
    </row>
    <row r="5" spans="1:17" ht="26" customHeight="1">
      <c r="A5" s="24"/>
      <c r="B5" s="24"/>
      <c r="C5" s="24"/>
      <c r="D5" s="24"/>
      <c r="E5" s="27"/>
      <c r="F5" s="26" t="s">
        <v>57</v>
      </c>
      <c r="G5" s="2" t="s">
        <v>89</v>
      </c>
      <c r="H5" s="32">
        <f t="shared" ref="H5:H34" si="0">I4</f>
        <v>45453</v>
      </c>
      <c r="I5" s="32">
        <f>IF(J5="Y",H5,IF(K5&gt;1,WORKDAY(H5, K5,holiday!A:A),H5+K5))</f>
        <v>45453.5</v>
      </c>
      <c r="J5" s="9"/>
      <c r="K5" s="9">
        <v>0.5</v>
      </c>
    </row>
    <row r="6" spans="1:17" ht="26" customHeight="1">
      <c r="A6" s="24"/>
      <c r="B6" s="24"/>
      <c r="C6" s="24"/>
      <c r="D6" s="24"/>
      <c r="E6" s="27"/>
      <c r="F6" s="27"/>
      <c r="G6" s="2" t="s">
        <v>58</v>
      </c>
      <c r="H6" s="32">
        <f t="shared" si="0"/>
        <v>45453.5</v>
      </c>
      <c r="I6" s="32">
        <f>IF(J6="Y",H6,IF(K6&gt;1,WORKDAY(H6, K6,holiday!A:A),H6+K6))</f>
        <v>45454</v>
      </c>
      <c r="J6" s="9"/>
      <c r="K6" s="9">
        <v>0.5</v>
      </c>
      <c r="L6" s="16"/>
    </row>
    <row r="7" spans="1:17" ht="26" customHeight="1">
      <c r="A7" s="24"/>
      <c r="B7" s="24"/>
      <c r="C7" s="24"/>
      <c r="D7" s="24"/>
      <c r="E7" s="27"/>
      <c r="F7" s="27"/>
      <c r="G7" s="2" t="s">
        <v>61</v>
      </c>
      <c r="H7" s="32">
        <f t="shared" si="0"/>
        <v>45454</v>
      </c>
      <c r="I7" s="32">
        <f>IF(J7="Y",H7,IF(K7&gt;1,WORKDAY(H7, K7,holiday!A:A),H7+K7))</f>
        <v>45454.5</v>
      </c>
      <c r="J7" s="9"/>
      <c r="K7" s="9">
        <v>0.5</v>
      </c>
      <c r="L7" s="16"/>
    </row>
    <row r="8" spans="1:17" ht="26" customHeight="1">
      <c r="A8" s="24"/>
      <c r="B8" s="24"/>
      <c r="C8" s="24"/>
      <c r="D8" s="24"/>
      <c r="E8" s="27"/>
      <c r="F8" s="27"/>
      <c r="G8" s="2" t="s">
        <v>59</v>
      </c>
      <c r="H8" s="32">
        <f t="shared" si="0"/>
        <v>45454.5</v>
      </c>
      <c r="I8" s="32">
        <f>IF(J8="Y",H8,IF(K8&gt;1,WORKDAY(H8, K8,holiday!A:A),H8+K8))</f>
        <v>45455</v>
      </c>
      <c r="J8" s="9"/>
      <c r="K8" s="9">
        <v>0.5</v>
      </c>
      <c r="L8" s="16"/>
    </row>
    <row r="9" spans="1:17" ht="26" customHeight="1">
      <c r="A9" s="24"/>
      <c r="B9" s="24"/>
      <c r="C9" s="24"/>
      <c r="D9" s="24"/>
      <c r="E9" s="27"/>
      <c r="F9" s="27"/>
      <c r="G9" s="2" t="s">
        <v>60</v>
      </c>
      <c r="H9" s="32">
        <f t="shared" si="0"/>
        <v>45455</v>
      </c>
      <c r="I9" s="32">
        <f>IF(J9="Y",H9,IF(K9&gt;1,WORKDAY(H9, K9,holiday!A:A),H9+K9))</f>
        <v>45455.5</v>
      </c>
      <c r="J9" s="9"/>
      <c r="K9" s="9">
        <v>0.5</v>
      </c>
      <c r="L9" s="16"/>
      <c r="M9" s="16"/>
      <c r="Q9" s="16"/>
    </row>
    <row r="10" spans="1:17" ht="26" customHeight="1">
      <c r="A10" s="24"/>
      <c r="B10" s="24"/>
      <c r="C10" s="24"/>
      <c r="D10" s="24"/>
      <c r="E10" s="27"/>
      <c r="F10" s="28"/>
      <c r="G10" s="2" t="s">
        <v>62</v>
      </c>
      <c r="H10" s="32">
        <f t="shared" si="0"/>
        <v>45455.5</v>
      </c>
      <c r="I10" s="32">
        <f>IF(J10="Y",H10,IF(K10&gt;1,WORKDAY(H10, K10,holiday!A:A),H10+K10))</f>
        <v>45456</v>
      </c>
      <c r="J10" s="9"/>
      <c r="K10" s="9">
        <v>0.5</v>
      </c>
      <c r="L10" s="16"/>
      <c r="M10" s="16"/>
    </row>
    <row r="11" spans="1:17" ht="26" customHeight="1">
      <c r="A11" s="24"/>
      <c r="B11" s="24"/>
      <c r="C11" s="24"/>
      <c r="D11" s="24"/>
      <c r="E11" s="27"/>
      <c r="F11" s="26" t="s">
        <v>66</v>
      </c>
      <c r="G11" s="2" t="s">
        <v>71</v>
      </c>
      <c r="H11" s="32">
        <f t="shared" si="0"/>
        <v>45456</v>
      </c>
      <c r="I11" s="32">
        <f>IF(J11="Y",H11,IF(K11&gt;1,WORKDAY(H11, K11,holiday!A:A),H11+K11))</f>
        <v>45456.5</v>
      </c>
      <c r="J11" s="9"/>
      <c r="K11" s="9">
        <v>0.5</v>
      </c>
      <c r="L11" s="16"/>
      <c r="M11" s="16"/>
    </row>
    <row r="12" spans="1:17" ht="26" customHeight="1">
      <c r="A12" s="24"/>
      <c r="B12" s="24"/>
      <c r="C12" s="24"/>
      <c r="D12" s="24"/>
      <c r="E12" s="27"/>
      <c r="F12" s="27"/>
      <c r="G12" s="2" t="s">
        <v>74</v>
      </c>
      <c r="H12" s="32">
        <f t="shared" si="0"/>
        <v>45456.5</v>
      </c>
      <c r="I12" s="32">
        <f>IF(J12="Y",H12,IF(K12&gt;1,WORKDAY(H12, K12,holiday!A:A),H12+K12))</f>
        <v>45457</v>
      </c>
      <c r="J12" s="9"/>
      <c r="K12" s="9">
        <v>0.5</v>
      </c>
    </row>
    <row r="13" spans="1:17" ht="26" customHeight="1">
      <c r="A13" s="24"/>
      <c r="B13" s="24"/>
      <c r="C13" s="24"/>
      <c r="D13" s="24"/>
      <c r="E13" s="27"/>
      <c r="F13" s="27"/>
      <c r="G13" s="2" t="s">
        <v>65</v>
      </c>
      <c r="H13" s="32">
        <f t="shared" si="0"/>
        <v>45457</v>
      </c>
      <c r="I13" s="32">
        <f>IF(J13="Y",H13,IF(K13&gt;1,WORKDAY(H13, K13,holiday!A:A),H13+K13))</f>
        <v>45457.5</v>
      </c>
      <c r="J13" s="9"/>
      <c r="K13" s="9">
        <v>0.5</v>
      </c>
    </row>
    <row r="14" spans="1:17" ht="26" customHeight="1">
      <c r="A14" s="24"/>
      <c r="B14" s="24"/>
      <c r="C14" s="24"/>
      <c r="D14" s="24"/>
      <c r="E14" s="27"/>
      <c r="F14" s="28"/>
      <c r="G14" s="2" t="s">
        <v>64</v>
      </c>
      <c r="H14" s="32">
        <f t="shared" si="0"/>
        <v>45457.5</v>
      </c>
      <c r="I14" s="32">
        <f>IF(J14="Y",H14,IF(K14&gt;1,WORKDAY(H14, K14,holiday!A:A),H14+K14))</f>
        <v>45458</v>
      </c>
      <c r="J14" s="9"/>
      <c r="K14" s="9">
        <v>0.5</v>
      </c>
    </row>
    <row r="15" spans="1:17" ht="26" customHeight="1">
      <c r="A15" s="24"/>
      <c r="B15" s="24"/>
      <c r="C15" s="24"/>
      <c r="D15" s="24"/>
      <c r="E15" s="27"/>
      <c r="F15" s="26" t="s">
        <v>67</v>
      </c>
      <c r="G15" s="2" t="s">
        <v>88</v>
      </c>
      <c r="H15" s="32">
        <f t="shared" si="0"/>
        <v>45458</v>
      </c>
      <c r="I15" s="32">
        <f>IF(J15="Y",H15,IF(K15&gt;1,WORKDAY(H15, K15,holiday!A:A),H15+K15))</f>
        <v>45458.5</v>
      </c>
      <c r="J15" s="9"/>
      <c r="K15" s="9">
        <v>0.5</v>
      </c>
    </row>
    <row r="16" spans="1:17" ht="26" customHeight="1">
      <c r="A16" s="24"/>
      <c r="B16" s="24"/>
      <c r="C16" s="24"/>
      <c r="D16" s="24"/>
      <c r="E16" s="27"/>
      <c r="F16" s="27"/>
      <c r="G16" s="2" t="s">
        <v>68</v>
      </c>
      <c r="H16" s="32">
        <f t="shared" si="0"/>
        <v>45458.5</v>
      </c>
      <c r="I16" s="32">
        <f>IF(J16="Y",H16,IF(K16&gt;1,WORKDAY(H16, K16,holiday!A:A),H16+K16))</f>
        <v>45459</v>
      </c>
      <c r="J16" s="9"/>
      <c r="K16" s="9">
        <v>0.5</v>
      </c>
    </row>
    <row r="17" spans="1:11" ht="26" customHeight="1">
      <c r="A17" s="24"/>
      <c r="B17" s="24"/>
      <c r="C17" s="24"/>
      <c r="D17" s="24"/>
      <c r="E17" s="27"/>
      <c r="F17" s="27"/>
      <c r="G17" s="2" t="s">
        <v>69</v>
      </c>
      <c r="H17" s="32">
        <f t="shared" si="0"/>
        <v>45459</v>
      </c>
      <c r="I17" s="32">
        <f>IF(J17="Y",H17,IF(K17&gt;1,WORKDAY(H17, K17,holiday!A:A),H17+K17))</f>
        <v>45459.5</v>
      </c>
      <c r="J17" s="9"/>
      <c r="K17" s="9">
        <v>0.5</v>
      </c>
    </row>
    <row r="18" spans="1:11" ht="26" customHeight="1">
      <c r="A18" s="24"/>
      <c r="B18" s="24"/>
      <c r="C18" s="24"/>
      <c r="D18" s="24"/>
      <c r="E18" s="27"/>
      <c r="F18" s="28"/>
      <c r="G18" s="2" t="s">
        <v>70</v>
      </c>
      <c r="H18" s="32">
        <f t="shared" si="0"/>
        <v>45459.5</v>
      </c>
      <c r="I18" s="32">
        <f>IF(J18="Y",H18,IF(K18&gt;1,WORKDAY(H18, K18,holiday!A:A),H18+K18))</f>
        <v>45460</v>
      </c>
      <c r="J18" s="9"/>
      <c r="K18" s="9">
        <v>0.5</v>
      </c>
    </row>
    <row r="19" spans="1:11" ht="26" customHeight="1">
      <c r="A19" s="24"/>
      <c r="B19" s="24"/>
      <c r="C19" s="24"/>
      <c r="D19" s="24"/>
      <c r="E19" s="27"/>
      <c r="F19" s="26" t="s">
        <v>66</v>
      </c>
      <c r="G19" s="2" t="s">
        <v>63</v>
      </c>
      <c r="H19" s="32">
        <f t="shared" si="0"/>
        <v>45460</v>
      </c>
      <c r="I19" s="32">
        <f>IF(J19="Y",H19,IF(K19&gt;1,WORKDAY(H19, K19,holiday!A:A),H19+K19))</f>
        <v>45460.5</v>
      </c>
      <c r="J19" s="9"/>
      <c r="K19" s="9">
        <v>0.5</v>
      </c>
    </row>
    <row r="20" spans="1:11" ht="26" customHeight="1">
      <c r="A20" s="24"/>
      <c r="B20" s="24"/>
      <c r="C20" s="24"/>
      <c r="D20" s="24"/>
      <c r="E20" s="27"/>
      <c r="F20" s="27"/>
      <c r="G20" s="2" t="s">
        <v>72</v>
      </c>
      <c r="H20" s="32">
        <f t="shared" si="0"/>
        <v>45460.5</v>
      </c>
      <c r="I20" s="32">
        <f>IF(J20="Y",H20,IF(K20&gt;1,WORKDAY(H20, K20,holiday!A:A),H20+K20))</f>
        <v>45461</v>
      </c>
      <c r="J20" s="9"/>
      <c r="K20" s="9">
        <v>0.5</v>
      </c>
    </row>
    <row r="21" spans="1:11" ht="26" customHeight="1">
      <c r="A21" s="24"/>
      <c r="B21" s="24"/>
      <c r="C21" s="24"/>
      <c r="D21" s="24"/>
      <c r="E21" s="27"/>
      <c r="F21" s="27"/>
      <c r="G21" s="2" t="s">
        <v>64</v>
      </c>
      <c r="H21" s="32">
        <f t="shared" si="0"/>
        <v>45461</v>
      </c>
      <c r="I21" s="32">
        <f>IF(J21="Y",H21,IF(K21&gt;1,WORKDAY(H21, K21,holiday!A:A),H21+K21))</f>
        <v>45461.5</v>
      </c>
      <c r="J21" s="9"/>
      <c r="K21" s="9">
        <v>0.5</v>
      </c>
    </row>
    <row r="22" spans="1:11" ht="26" customHeight="1">
      <c r="A22" s="24"/>
      <c r="B22" s="24"/>
      <c r="C22" s="24"/>
      <c r="D22" s="24"/>
      <c r="E22" s="27"/>
      <c r="F22" s="28"/>
      <c r="G22" s="2" t="s">
        <v>73</v>
      </c>
      <c r="H22" s="32">
        <f t="shared" si="0"/>
        <v>45461.5</v>
      </c>
      <c r="I22" s="32">
        <f>IF(J22="Y",H22,IF(K22&gt;1,WORKDAY(H22, K22,holiday!A:A),H22+K22))</f>
        <v>45462</v>
      </c>
      <c r="J22" s="9"/>
      <c r="K22" s="9">
        <v>0.5</v>
      </c>
    </row>
    <row r="23" spans="1:11" ht="26" customHeight="1">
      <c r="A23" s="24"/>
      <c r="B23" s="24"/>
      <c r="C23" s="24"/>
      <c r="D23" s="24"/>
      <c r="E23" s="27"/>
      <c r="F23" s="26" t="s">
        <v>76</v>
      </c>
      <c r="G23" s="2" t="s">
        <v>77</v>
      </c>
      <c r="H23" s="32">
        <f t="shared" si="0"/>
        <v>45462</v>
      </c>
      <c r="I23" s="32">
        <f>IF(J23="Y",H23,IF(K23&gt;1,WORKDAY(H23, K23,holiday!A:A),H23+K23))</f>
        <v>45462.5</v>
      </c>
      <c r="J23" s="9"/>
      <c r="K23" s="9">
        <v>0.5</v>
      </c>
    </row>
    <row r="24" spans="1:11" ht="26" customHeight="1">
      <c r="A24" s="24"/>
      <c r="B24" s="24"/>
      <c r="C24" s="24"/>
      <c r="D24" s="24"/>
      <c r="E24" s="27"/>
      <c r="F24" s="27"/>
      <c r="G24" s="2" t="s">
        <v>78</v>
      </c>
      <c r="H24" s="32">
        <f t="shared" si="0"/>
        <v>45462.5</v>
      </c>
      <c r="I24" s="32">
        <f>IF(J24="Y",H24,IF(K24&gt;1,WORKDAY(H24, K24,holiday!A:A),H24+K24))</f>
        <v>45463</v>
      </c>
      <c r="J24" s="9"/>
      <c r="K24" s="9">
        <v>0.5</v>
      </c>
    </row>
    <row r="25" spans="1:11" ht="26" customHeight="1">
      <c r="A25" s="24"/>
      <c r="B25" s="24"/>
      <c r="C25" s="24"/>
      <c r="D25" s="24"/>
      <c r="E25" s="27"/>
      <c r="F25" s="27"/>
      <c r="G25" s="2" t="s">
        <v>82</v>
      </c>
      <c r="H25" s="32">
        <f t="shared" si="0"/>
        <v>45463</v>
      </c>
      <c r="I25" s="32">
        <f>IF(J25="Y",H25,IF(K25&gt;1,WORKDAY(H25, K25,holiday!A:A),H25+K25))</f>
        <v>45463.5</v>
      </c>
      <c r="J25" s="9"/>
      <c r="K25" s="9">
        <v>0.5</v>
      </c>
    </row>
    <row r="26" spans="1:11" ht="26" customHeight="1">
      <c r="A26" s="24"/>
      <c r="B26" s="24"/>
      <c r="C26" s="24"/>
      <c r="D26" s="24"/>
      <c r="E26" s="27"/>
      <c r="F26" s="27"/>
      <c r="G26" s="2" t="s">
        <v>79</v>
      </c>
      <c r="H26" s="32">
        <f t="shared" si="0"/>
        <v>45463.5</v>
      </c>
      <c r="I26" s="32">
        <f>IF(J26="Y",H26,IF(K26&gt;1,WORKDAY(H26, K26,holiday!A:A),H26+K26))</f>
        <v>45464</v>
      </c>
      <c r="J26" s="9"/>
      <c r="K26" s="9">
        <v>0.5</v>
      </c>
    </row>
    <row r="27" spans="1:11" ht="26" customHeight="1">
      <c r="A27" s="24"/>
      <c r="B27" s="24"/>
      <c r="C27" s="24"/>
      <c r="D27" s="24"/>
      <c r="E27" s="27"/>
      <c r="F27" s="27"/>
      <c r="G27" s="2" t="s">
        <v>80</v>
      </c>
      <c r="H27" s="32">
        <f t="shared" si="0"/>
        <v>45464</v>
      </c>
      <c r="I27" s="32">
        <f>IF(J27="Y",H27,IF(K27&gt;1,WORKDAY(H27, K27,holiday!A:A),H27+K27))</f>
        <v>45464.5</v>
      </c>
      <c r="J27" s="9"/>
      <c r="K27" s="9">
        <v>0.5</v>
      </c>
    </row>
    <row r="28" spans="1:11" ht="26" customHeight="1">
      <c r="A28" s="24"/>
      <c r="B28" s="24"/>
      <c r="C28" s="24"/>
      <c r="D28" s="24"/>
      <c r="E28" s="27"/>
      <c r="F28" s="27"/>
      <c r="G28" s="2" t="s">
        <v>81</v>
      </c>
      <c r="H28" s="32">
        <f t="shared" si="0"/>
        <v>45464.5</v>
      </c>
      <c r="I28" s="32">
        <f>IF(J28="Y",H28,IF(K28&gt;1,WORKDAY(H28, K28,holiday!A:A),H28+K28))</f>
        <v>45465</v>
      </c>
      <c r="J28" s="9"/>
      <c r="K28" s="9">
        <v>0.5</v>
      </c>
    </row>
    <row r="29" spans="1:11" ht="26" customHeight="1">
      <c r="A29" s="24"/>
      <c r="B29" s="24"/>
      <c r="C29" s="24"/>
      <c r="D29" s="24"/>
      <c r="E29" s="27"/>
      <c r="F29" s="27"/>
      <c r="G29" s="2" t="s">
        <v>83</v>
      </c>
      <c r="H29" s="32">
        <f t="shared" si="0"/>
        <v>45465</v>
      </c>
      <c r="I29" s="32">
        <f>IF(J29="Y",H29,IF(K29&gt;1,WORKDAY(H29, K29,holiday!A:A),H29+K29))</f>
        <v>45465.5</v>
      </c>
      <c r="J29" s="9"/>
      <c r="K29" s="9">
        <v>0.5</v>
      </c>
    </row>
    <row r="30" spans="1:11" ht="26" customHeight="1">
      <c r="A30" s="24"/>
      <c r="B30" s="24"/>
      <c r="C30" s="24"/>
      <c r="D30" s="24"/>
      <c r="E30" s="27"/>
      <c r="F30" s="27"/>
      <c r="G30" s="2" t="s">
        <v>84</v>
      </c>
      <c r="H30" s="32">
        <f t="shared" si="0"/>
        <v>45465.5</v>
      </c>
      <c r="I30" s="32">
        <f>IF(J30="Y",H30,IF(K30&gt;1,WORKDAY(H30, K30,holiday!A:A),H30+K30))</f>
        <v>45466</v>
      </c>
      <c r="J30" s="9"/>
      <c r="K30" s="9">
        <v>0.5</v>
      </c>
    </row>
    <row r="31" spans="1:11" ht="26" customHeight="1">
      <c r="A31" s="24"/>
      <c r="B31" s="24"/>
      <c r="C31" s="24"/>
      <c r="D31" s="24"/>
      <c r="E31" s="27"/>
      <c r="F31" s="27"/>
      <c r="G31" s="2" t="s">
        <v>85</v>
      </c>
      <c r="H31" s="32">
        <f t="shared" si="0"/>
        <v>45466</v>
      </c>
      <c r="I31" s="32">
        <f>IF(J31="Y",H31,IF(K31&gt;1,WORKDAY(H31, K31,holiday!A:A),H31+K31))</f>
        <v>45466.5</v>
      </c>
      <c r="J31" s="9"/>
      <c r="K31" s="9">
        <v>0.5</v>
      </c>
    </row>
    <row r="32" spans="1:11" ht="26" customHeight="1">
      <c r="A32" s="24"/>
      <c r="B32" s="24"/>
      <c r="C32" s="24"/>
      <c r="D32" s="24"/>
      <c r="E32" s="27"/>
      <c r="F32" s="27"/>
      <c r="G32" s="2" t="s">
        <v>86</v>
      </c>
      <c r="H32" s="32">
        <f t="shared" si="0"/>
        <v>45466.5</v>
      </c>
      <c r="I32" s="32">
        <f>IF(J32="Y",H32,IF(K32&gt;1,WORKDAY(H32, K32,holiday!A:A),H32+K32))</f>
        <v>45467</v>
      </c>
      <c r="J32" s="9"/>
      <c r="K32" s="9">
        <v>0.5</v>
      </c>
    </row>
    <row r="33" spans="1:11" ht="26" customHeight="1">
      <c r="A33" s="24"/>
      <c r="B33" s="24"/>
      <c r="C33" s="24"/>
      <c r="D33" s="24"/>
      <c r="E33" s="28"/>
      <c r="F33" s="28"/>
      <c r="G33" s="2" t="s">
        <v>87</v>
      </c>
      <c r="H33" s="32">
        <f t="shared" si="0"/>
        <v>45467</v>
      </c>
      <c r="I33" s="32">
        <f>IF(J33="Y",H33,IF(K33&gt;1,WORKDAY(H33, K33,holiday!A:A),H33+K33))</f>
        <v>45467.5</v>
      </c>
      <c r="J33" s="9"/>
      <c r="K33" s="9">
        <v>0.5</v>
      </c>
    </row>
    <row r="34" spans="1:11" ht="26" customHeight="1">
      <c r="A34" s="25"/>
      <c r="B34" s="25"/>
      <c r="C34" s="25"/>
      <c r="D34" s="25"/>
      <c r="E34" s="20" t="s">
        <v>51</v>
      </c>
      <c r="F34" s="2" t="s">
        <v>76</v>
      </c>
      <c r="G34" s="2" t="s">
        <v>90</v>
      </c>
      <c r="H34" s="32">
        <f t="shared" si="0"/>
        <v>45467.5</v>
      </c>
      <c r="I34" s="32">
        <f>IF(J34="Y",H34,IF(K34&gt;1,WORKDAY(H34, K34,holiday!A:A),H34+K34))</f>
        <v>45468</v>
      </c>
      <c r="J34" s="9"/>
      <c r="K34" s="9">
        <v>0.5</v>
      </c>
    </row>
    <row r="35" spans="1:11">
      <c r="H35" s="16"/>
      <c r="I35" s="16"/>
    </row>
    <row r="36" spans="1:11">
      <c r="H36" s="16"/>
      <c r="I36" s="16"/>
    </row>
    <row r="37" spans="1:11">
      <c r="H37" s="16"/>
      <c r="I37" s="16"/>
    </row>
    <row r="38" spans="1:11">
      <c r="H38" s="16"/>
      <c r="I38" s="16"/>
    </row>
    <row r="39" spans="1:11">
      <c r="H39" s="16"/>
      <c r="I39" s="16"/>
    </row>
    <row r="40" spans="1:11">
      <c r="H40" s="16"/>
      <c r="I40" s="16"/>
    </row>
    <row r="41" spans="1:11">
      <c r="H41" s="16"/>
      <c r="I41" s="16"/>
    </row>
    <row r="42" spans="1:11">
      <c r="H42" s="16"/>
      <c r="I42" s="16"/>
    </row>
    <row r="43" spans="1:11">
      <c r="H43" s="16"/>
      <c r="I43" s="16"/>
    </row>
    <row r="44" spans="1:11">
      <c r="H44" s="16"/>
      <c r="I44" s="16"/>
    </row>
    <row r="45" spans="1:11">
      <c r="H45" s="16"/>
      <c r="I45" s="16"/>
    </row>
    <row r="46" spans="1:11">
      <c r="H46" s="16"/>
      <c r="I46" s="16"/>
    </row>
    <row r="47" spans="1:11">
      <c r="H47" s="16"/>
      <c r="I47" s="16"/>
    </row>
    <row r="48" spans="1:11">
      <c r="H48" s="16"/>
      <c r="I48" s="16"/>
    </row>
    <row r="49" spans="8:9">
      <c r="H49" s="16"/>
      <c r="I49" s="16"/>
    </row>
    <row r="50" spans="8:9">
      <c r="H50" s="16"/>
      <c r="I50" s="16"/>
    </row>
    <row r="51" spans="8:9">
      <c r="H51" s="16"/>
      <c r="I51" s="16"/>
    </row>
    <row r="52" spans="8:9">
      <c r="H52" s="16"/>
      <c r="I52" s="16"/>
    </row>
    <row r="53" spans="8:9">
      <c r="H53" s="16"/>
      <c r="I53" s="16"/>
    </row>
    <row r="54" spans="8:9">
      <c r="H54" s="16"/>
      <c r="I54" s="16"/>
    </row>
    <row r="55" spans="8:9">
      <c r="H55" s="16"/>
      <c r="I55" s="16"/>
    </row>
    <row r="56" spans="8:9">
      <c r="H56" s="16"/>
      <c r="I56" s="16"/>
    </row>
    <row r="57" spans="8:9">
      <c r="H57" s="16"/>
      <c r="I57" s="16"/>
    </row>
    <row r="58" spans="8:9">
      <c r="H58" s="16"/>
      <c r="I58" s="16"/>
    </row>
    <row r="59" spans="8:9">
      <c r="H59" s="16"/>
      <c r="I59" s="16"/>
    </row>
  </sheetData>
  <mergeCells count="10">
    <mergeCell ref="A3:A34"/>
    <mergeCell ref="B3:B34"/>
    <mergeCell ref="C3:C34"/>
    <mergeCell ref="D3:D34"/>
    <mergeCell ref="E3:E33"/>
    <mergeCell ref="F5:F10"/>
    <mergeCell ref="F11:F14"/>
    <mergeCell ref="F15:F18"/>
    <mergeCell ref="F19:F22"/>
    <mergeCell ref="F23:F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B2F3-937A-6C41-AD6B-8DC125915F0C}">
  <dimension ref="A1:M47"/>
  <sheetViews>
    <sheetView tabSelected="1" topLeftCell="E1" zoomScale="90" zoomScaleNormal="90" workbookViewId="0">
      <selection activeCell="H6" sqref="H6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22.85546875" customWidth="1"/>
    <col min="5" max="5" width="24.5703125" style="1" bestFit="1" customWidth="1"/>
    <col min="6" max="6" width="35.85546875" bestFit="1" customWidth="1"/>
    <col min="7" max="7" width="55.85546875" bestFit="1" customWidth="1"/>
  </cols>
  <sheetData>
    <row r="1" spans="1:13" ht="29" customHeight="1">
      <c r="A1" s="6"/>
      <c r="B1" s="6"/>
      <c r="C1" s="6"/>
      <c r="D1" s="6"/>
      <c r="E1" s="7"/>
      <c r="F1" s="6"/>
      <c r="G1" s="6"/>
      <c r="H1" s="8">
        <v>45446</v>
      </c>
      <c r="I1" s="8" t="s">
        <v>137</v>
      </c>
      <c r="J1" s="22" t="str" cm="1">
        <f t="array" ref="J1">TEXT(INDEX(I:I,MAX(IF(I:I&lt;&gt;"",ROW(I:I),0)))- H1,"####.##")&amp;"일"</f>
        <v>30.5일</v>
      </c>
      <c r="K1" s="33" t="str" cm="1">
        <f t="array" ref="K1">NETWORKDAYS(H1,INDEX(I:I,MAX(IF(I:I&lt;&gt;"",ROW(I:I),0))),holiday!A:A) &amp; "일"</f>
        <v>22일</v>
      </c>
      <c r="L1" cm="1">
        <f t="array" ref="L1">MAX(IF(I:I&lt;&gt;"",ROW(I:I),0))</f>
        <v>47</v>
      </c>
      <c r="M1" s="16" cm="1">
        <f t="array" ref="M1">INDEX(I:I,MAX(IF(I:I&lt;&gt;"",ROW(I:I),0)))</f>
        <v>45476.5</v>
      </c>
    </row>
    <row r="2" spans="1:13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 t="s">
        <v>46</v>
      </c>
      <c r="K2" s="4" t="s">
        <v>47</v>
      </c>
    </row>
    <row r="3" spans="1:13" ht="23" customHeight="1">
      <c r="A3" s="23" t="s">
        <v>53</v>
      </c>
      <c r="B3" s="23" t="s">
        <v>92</v>
      </c>
      <c r="C3" s="23" t="s">
        <v>91</v>
      </c>
      <c r="D3" s="23" t="s">
        <v>55</v>
      </c>
      <c r="E3" s="26" t="s">
        <v>91</v>
      </c>
      <c r="F3" s="21" t="s">
        <v>48</v>
      </c>
      <c r="G3" s="2"/>
      <c r="H3" s="32">
        <f>WORKDAY(H1,0,holiday!A:A)</f>
        <v>45446</v>
      </c>
      <c r="I3" s="32">
        <f>IF(J3="Y",H3,IF(K3&gt;=1,WORKDAY(H3, K3-1,holiday!A:A),H3+K3))</f>
        <v>45447</v>
      </c>
      <c r="J3" s="9"/>
      <c r="K3" s="9">
        <v>2</v>
      </c>
    </row>
    <row r="4" spans="1:13" ht="23" customHeight="1">
      <c r="A4" s="24"/>
      <c r="B4" s="24"/>
      <c r="C4" s="24"/>
      <c r="D4" s="24"/>
      <c r="E4" s="27"/>
      <c r="F4" s="21" t="s">
        <v>50</v>
      </c>
      <c r="G4" s="2"/>
      <c r="H4" s="32">
        <f>IF(J3="Y",H3,IF(K3&gt;=1,WORKDAY(H3, K3,holiday!A:A),H3+K3))</f>
        <v>45448</v>
      </c>
      <c r="I4" s="32">
        <f>IF(J4="Y",H4,IF(K4&gt;=1,WORKDAY(H4, K4-1,holiday!A:A),H4+K4))</f>
        <v>45450</v>
      </c>
      <c r="J4" s="9"/>
      <c r="K4" s="9">
        <v>2</v>
      </c>
    </row>
    <row r="5" spans="1:13" ht="26" customHeight="1">
      <c r="A5" s="24"/>
      <c r="B5" s="24"/>
      <c r="C5" s="24"/>
      <c r="D5" s="24"/>
      <c r="E5" s="27"/>
      <c r="F5" s="18" t="s">
        <v>9</v>
      </c>
      <c r="G5" s="2"/>
      <c r="H5" s="32">
        <f>IF(J4="Y",H4,IF(K4&gt;=1,WORKDAY(H4, K4,holiday!A:A),H4+K4))</f>
        <v>45453</v>
      </c>
      <c r="I5" s="32">
        <f>IF(J5="Y",H5,IF(K5&gt;=1,WORKDAY(H5, K5-1,holiday!A:A),H5+K5))</f>
        <v>45453</v>
      </c>
      <c r="J5" s="9"/>
      <c r="K5" s="9">
        <v>1</v>
      </c>
    </row>
    <row r="6" spans="1:13" ht="26" customHeight="1">
      <c r="A6" s="24"/>
      <c r="B6" s="24"/>
      <c r="C6" s="24"/>
      <c r="D6" s="24"/>
      <c r="E6" s="27"/>
      <c r="F6" s="18" t="s">
        <v>98</v>
      </c>
      <c r="G6" s="2"/>
      <c r="H6" s="32">
        <f>IF(J5="Y",H5,IF(K5&gt;=1,WORKDAY(H5, K5,holiday!A:A),H5+K5))</f>
        <v>45454</v>
      </c>
      <c r="I6" s="32">
        <f>IF(J6="Y",H6,IF(K6&gt;=1,WORKDAY(H6, K6-1,holiday!A:A),H6+K6))</f>
        <v>45454</v>
      </c>
      <c r="J6" s="9"/>
      <c r="K6" s="9">
        <v>1</v>
      </c>
    </row>
    <row r="7" spans="1:13" ht="26" customHeight="1">
      <c r="A7" s="24"/>
      <c r="B7" s="24"/>
      <c r="C7" s="24"/>
      <c r="D7" s="24"/>
      <c r="E7" s="27"/>
      <c r="F7" s="18" t="s">
        <v>94</v>
      </c>
      <c r="G7" s="2"/>
      <c r="H7" s="32">
        <f>IF(J6="Y",H6,IF(K6&gt;=1,WORKDAY(H6, K6,holiday!A:A),H6+K6))</f>
        <v>45455</v>
      </c>
      <c r="I7" s="32">
        <f>IF(J7="Y",H7,IF(K7&gt;=1,WORKDAY(H7, K7-1,holiday!A:A),H7+K7))</f>
        <v>45455</v>
      </c>
      <c r="J7" s="9"/>
      <c r="K7" s="9">
        <v>1</v>
      </c>
    </row>
    <row r="8" spans="1:13" ht="26" customHeight="1">
      <c r="A8" s="24"/>
      <c r="B8" s="24"/>
      <c r="C8" s="24"/>
      <c r="D8" s="24"/>
      <c r="E8" s="27"/>
      <c r="F8" s="18" t="s">
        <v>93</v>
      </c>
      <c r="G8" s="2"/>
      <c r="H8" s="32">
        <f>IF(J7="Y",H7,IF(K7&gt;=1,WORKDAY(H7, K7,holiday!A:A),H7+K7))</f>
        <v>45456</v>
      </c>
      <c r="I8" s="32">
        <f>IF(J8="Y",H8,IF(K8&gt;=1,WORKDAY(H8, K8-1,holiday!A:A),H8+K8))</f>
        <v>45456</v>
      </c>
      <c r="J8" s="9"/>
      <c r="K8" s="9">
        <v>1</v>
      </c>
    </row>
    <row r="9" spans="1:13" ht="26" customHeight="1">
      <c r="A9" s="24"/>
      <c r="B9" s="24"/>
      <c r="C9" s="24"/>
      <c r="D9" s="24"/>
      <c r="E9" s="27"/>
      <c r="F9" s="18" t="s">
        <v>95</v>
      </c>
      <c r="G9" s="2" t="s">
        <v>128</v>
      </c>
      <c r="H9" s="32">
        <f>IF(J8="Y",H8,IF(K8&gt;=1,WORKDAY(H8, K8,holiday!A:A),H8+K8))</f>
        <v>45457</v>
      </c>
      <c r="I9" s="32">
        <f>IF(J9="Y",H9,IF(K9&gt;=1,WORKDAY(H9, K9-1,holiday!A:A),H9+K9))</f>
        <v>45457.5</v>
      </c>
      <c r="J9" s="9"/>
      <c r="K9" s="9">
        <v>0.5</v>
      </c>
    </row>
    <row r="10" spans="1:13" ht="26" customHeight="1">
      <c r="A10" s="24"/>
      <c r="B10" s="24"/>
      <c r="C10" s="24"/>
      <c r="D10" s="24"/>
      <c r="E10" s="27"/>
      <c r="F10" s="26" t="s">
        <v>96</v>
      </c>
      <c r="G10" s="2" t="s">
        <v>107</v>
      </c>
      <c r="H10" s="32">
        <f>IF(J9="Y",H9,IF(K9&gt;=1,WORKDAY(H9, K9,holiday!A:A),H9+K9))</f>
        <v>45457.5</v>
      </c>
      <c r="I10" s="32">
        <f>IF(J10="Y",H10,IF(K10&gt;=1,WORKDAY(H10, K10-1,holiday!A:A),H10+K10))</f>
        <v>45458</v>
      </c>
      <c r="J10" s="9"/>
      <c r="K10" s="9">
        <v>0.5</v>
      </c>
    </row>
    <row r="11" spans="1:13" ht="26" customHeight="1">
      <c r="A11" s="24"/>
      <c r="B11" s="24"/>
      <c r="C11" s="24"/>
      <c r="D11" s="24"/>
      <c r="E11" s="27"/>
      <c r="F11" s="27"/>
      <c r="G11" s="2" t="s">
        <v>97</v>
      </c>
      <c r="H11" s="32">
        <f>IF(J10="Y",H10,IF(K10&gt;=1,WORKDAY(H10, K10,holiday!A:A),H10+K10))</f>
        <v>45458</v>
      </c>
      <c r="I11" s="32">
        <f>IF(J11="Y",H11,IF(K11&gt;=1,WORKDAY(H11, K11-1,holiday!A:A),H11+K11))</f>
        <v>45458.5</v>
      </c>
      <c r="J11" s="9"/>
      <c r="K11" s="9">
        <v>0.5</v>
      </c>
    </row>
    <row r="12" spans="1:13" ht="26" customHeight="1">
      <c r="A12" s="24"/>
      <c r="B12" s="24"/>
      <c r="C12" s="24"/>
      <c r="D12" s="24"/>
      <c r="E12" s="27"/>
      <c r="F12" s="27"/>
      <c r="G12" s="2" t="s">
        <v>126</v>
      </c>
      <c r="H12" s="32">
        <f>IF(J11="Y",H11,IF(K11&gt;=1,WORKDAY(H11, K11,holiday!A:A),H11+K11))</f>
        <v>45458.5</v>
      </c>
      <c r="I12" s="32">
        <f>IF(J12="Y",H12,IF(K12&gt;=1,WORKDAY(H12, K12-1,holiday!A:A),H12+K12))</f>
        <v>45459</v>
      </c>
      <c r="J12" s="9"/>
      <c r="K12" s="9">
        <v>0.5</v>
      </c>
    </row>
    <row r="13" spans="1:13" ht="26" customHeight="1">
      <c r="A13" s="24"/>
      <c r="B13" s="24"/>
      <c r="C13" s="24"/>
      <c r="D13" s="24"/>
      <c r="E13" s="27"/>
      <c r="F13" s="27"/>
      <c r="G13" s="2" t="s">
        <v>100</v>
      </c>
      <c r="H13" s="32">
        <f>IF(J12="Y",H12,IF(K12&gt;=1,WORKDAY(H12, K12,holiday!A:A),H12+K12))</f>
        <v>45459</v>
      </c>
      <c r="I13" s="32">
        <f>IF(J13="Y",H13,IF(K13&gt;=1,WORKDAY(H13, K13-1,holiday!A:A),H13+K13))</f>
        <v>45459.5</v>
      </c>
      <c r="J13" s="9"/>
      <c r="K13" s="9">
        <v>0.5</v>
      </c>
    </row>
    <row r="14" spans="1:13" ht="26" customHeight="1">
      <c r="A14" s="24"/>
      <c r="B14" s="24"/>
      <c r="C14" s="24"/>
      <c r="D14" s="24"/>
      <c r="E14" s="27"/>
      <c r="F14" s="27"/>
      <c r="G14" s="2" t="s">
        <v>127</v>
      </c>
      <c r="H14" s="32">
        <f>IF(J13="Y",H13,IF(K13&gt;=1,WORKDAY(H13, K13,holiday!A:A),H13+K13))</f>
        <v>45459.5</v>
      </c>
      <c r="I14" s="32">
        <f>IF(J14="Y",H14,IF(K14&gt;=1,WORKDAY(H14, K14-1,holiday!A:A),H14+K14))</f>
        <v>45460</v>
      </c>
      <c r="J14" s="9"/>
      <c r="K14" s="9">
        <v>0.5</v>
      </c>
    </row>
    <row r="15" spans="1:13" ht="26" customHeight="1">
      <c r="A15" s="24"/>
      <c r="B15" s="24"/>
      <c r="C15" s="24"/>
      <c r="D15" s="24"/>
      <c r="E15" s="27"/>
      <c r="F15" s="27"/>
      <c r="G15" s="2" t="s">
        <v>103</v>
      </c>
      <c r="H15" s="32">
        <f>IF(J14="Y",H14,IF(K14&gt;=1,WORKDAY(H14, K14,holiday!A:A),H14+K14))</f>
        <v>45460</v>
      </c>
      <c r="I15" s="32">
        <f>IF(J15="Y",H15,IF(K15&gt;=1,WORKDAY(H15, K15-1,holiday!A:A),H15+K15))</f>
        <v>45460.5</v>
      </c>
      <c r="J15" s="9"/>
      <c r="K15" s="9">
        <v>0.5</v>
      </c>
    </row>
    <row r="16" spans="1:13" ht="26" customHeight="1">
      <c r="A16" s="24"/>
      <c r="B16" s="24"/>
      <c r="C16" s="24"/>
      <c r="D16" s="24"/>
      <c r="E16" s="27"/>
      <c r="F16" s="27"/>
      <c r="G16" s="19" t="s">
        <v>104</v>
      </c>
      <c r="H16" s="32">
        <f>IF(J15="Y",H15,IF(K15&gt;=1,WORKDAY(H15, K15,holiday!A:A),H15+K15))</f>
        <v>45460.5</v>
      </c>
      <c r="I16" s="32">
        <f>IF(J16="Y",H16,IF(K16&gt;=1,WORKDAY(H16, K16-1,holiday!A:A),H16+K16))</f>
        <v>45461</v>
      </c>
      <c r="J16" s="9"/>
      <c r="K16" s="9">
        <v>0.5</v>
      </c>
    </row>
    <row r="17" spans="1:11" ht="26" customHeight="1">
      <c r="A17" s="24"/>
      <c r="B17" s="24"/>
      <c r="C17" s="24"/>
      <c r="D17" s="24"/>
      <c r="E17" s="27"/>
      <c r="F17" s="27"/>
      <c r="G17" s="2" t="s">
        <v>109</v>
      </c>
      <c r="H17" s="32">
        <f>IF(J16="Y",H16,IF(K16&gt;=1,WORKDAY(H16, K16,holiday!A:A),H16+K16))</f>
        <v>45461</v>
      </c>
      <c r="I17" s="32">
        <f>IF(J17="Y",H17,IF(K17&gt;=1,WORKDAY(H17, K17-1,holiday!A:A),H17+K17))</f>
        <v>45461.5</v>
      </c>
      <c r="J17" s="9"/>
      <c r="K17" s="9">
        <v>0.5</v>
      </c>
    </row>
    <row r="18" spans="1:11" ht="26" customHeight="1">
      <c r="A18" s="24"/>
      <c r="B18" s="24"/>
      <c r="C18" s="24"/>
      <c r="D18" s="24"/>
      <c r="E18" s="27"/>
      <c r="F18" s="27"/>
      <c r="G18" s="2" t="s">
        <v>102</v>
      </c>
      <c r="H18" s="32">
        <f>IF(J17="Y",H17,IF(K17&gt;=1,WORKDAY(H17, K17,holiday!A:A),H17+K17))</f>
        <v>45461.5</v>
      </c>
      <c r="I18" s="32">
        <f>IF(J18="Y",H18,IF(K18&gt;=1,WORKDAY(H18, K18-1,holiday!A:A),H18+K18))</f>
        <v>45462</v>
      </c>
      <c r="J18" s="9"/>
      <c r="K18" s="9">
        <v>0.5</v>
      </c>
    </row>
    <row r="19" spans="1:11" ht="26" customHeight="1">
      <c r="A19" s="24"/>
      <c r="B19" s="24"/>
      <c r="C19" s="24"/>
      <c r="D19" s="24"/>
      <c r="E19" s="27"/>
      <c r="F19" s="27"/>
      <c r="G19" s="2" t="s">
        <v>101</v>
      </c>
      <c r="H19" s="32">
        <f>IF(J18="Y",H18,IF(K18&gt;=1,WORKDAY(H18, K18,holiday!A:A),H18+K18))</f>
        <v>45462</v>
      </c>
      <c r="I19" s="32">
        <f>IF(J19="Y",H19,IF(K19&gt;=1,WORKDAY(H19, K19-1,holiday!A:A),H19+K19))</f>
        <v>45462.5</v>
      </c>
      <c r="J19" s="9"/>
      <c r="K19" s="9">
        <v>0.5</v>
      </c>
    </row>
    <row r="20" spans="1:11" ht="26" customHeight="1">
      <c r="A20" s="24"/>
      <c r="B20" s="24"/>
      <c r="C20" s="24"/>
      <c r="D20" s="24"/>
      <c r="E20" s="27"/>
      <c r="F20" s="27"/>
      <c r="G20" s="2" t="s">
        <v>105</v>
      </c>
      <c r="H20" s="32">
        <f>IF(J19="Y",H19,IF(K19&gt;=1,WORKDAY(H19, K19,holiday!A:A),H19+K19))</f>
        <v>45462.5</v>
      </c>
      <c r="I20" s="32">
        <f>IF(J20="Y",H20,IF(K20&gt;=1,WORKDAY(H20, K20-1,holiday!A:A),H20+K20))</f>
        <v>45463</v>
      </c>
      <c r="J20" s="9"/>
      <c r="K20" s="9">
        <v>0.5</v>
      </c>
    </row>
    <row r="21" spans="1:11" ht="26" customHeight="1">
      <c r="A21" s="24"/>
      <c r="B21" s="24"/>
      <c r="C21" s="24"/>
      <c r="D21" s="24"/>
      <c r="E21" s="27"/>
      <c r="F21" s="27"/>
      <c r="G21" s="2" t="s">
        <v>106</v>
      </c>
      <c r="H21" s="32">
        <f>IF(J20="Y",H20,IF(K20&gt;=1,WORKDAY(H20, K20,holiday!A:A),H20+K20))</f>
        <v>45463</v>
      </c>
      <c r="I21" s="32">
        <f>IF(J21="Y",H21,IF(K21&gt;=1,WORKDAY(H21, K21-1,holiday!A:A),H21+K21))</f>
        <v>45463.5</v>
      </c>
      <c r="J21" s="9"/>
      <c r="K21" s="9">
        <v>0.5</v>
      </c>
    </row>
    <row r="22" spans="1:11" ht="26" customHeight="1">
      <c r="A22" s="24"/>
      <c r="B22" s="24"/>
      <c r="C22" s="24"/>
      <c r="D22" s="24"/>
      <c r="E22" s="27"/>
      <c r="F22" s="27"/>
      <c r="G22" s="2" t="s">
        <v>117</v>
      </c>
      <c r="H22" s="32">
        <f>IF(J21="Y",H21,IF(K21&gt;=1,WORKDAY(H21, K21,holiday!A:A),H21+K21))</f>
        <v>45463.5</v>
      </c>
      <c r="I22" s="32">
        <f>IF(J22="Y",H22,IF(K22&gt;=1,WORKDAY(H22, K22-1,holiday!A:A),H22+K22))</f>
        <v>45464</v>
      </c>
      <c r="J22" s="9"/>
      <c r="K22" s="9">
        <v>0.5</v>
      </c>
    </row>
    <row r="23" spans="1:11" ht="26" customHeight="1">
      <c r="A23" s="24"/>
      <c r="B23" s="24"/>
      <c r="C23" s="24"/>
      <c r="D23" s="24"/>
      <c r="E23" s="27"/>
      <c r="F23" s="27"/>
      <c r="G23" s="2" t="s">
        <v>118</v>
      </c>
      <c r="H23" s="32">
        <f>IF(J22="Y",H22,IF(K22&gt;=1,WORKDAY(H22, K22,holiday!A:A),H22+K22))</f>
        <v>45464</v>
      </c>
      <c r="I23" s="32">
        <f>IF(J23="Y",H23,IF(K23&gt;=1,WORKDAY(H23, K23-1,holiday!A:A),H23+K23))</f>
        <v>45464.5</v>
      </c>
      <c r="J23" s="9"/>
      <c r="K23" s="9">
        <v>0.5</v>
      </c>
    </row>
    <row r="24" spans="1:11" ht="26" customHeight="1">
      <c r="A24" s="24"/>
      <c r="B24" s="24"/>
      <c r="C24" s="24"/>
      <c r="D24" s="24"/>
      <c r="E24" s="27"/>
      <c r="F24" s="27"/>
      <c r="G24" s="2" t="s">
        <v>136</v>
      </c>
      <c r="H24" s="32">
        <f>IF(J23="Y",H23,IF(K23&gt;=1,WORKDAY(H23, K23,holiday!A:A),H23+K23))</f>
        <v>45464.5</v>
      </c>
      <c r="I24" s="32">
        <f>IF(J24="Y",H24,IF(K24&gt;=1,WORKDAY(H24, K24-1,holiday!A:A),H24+K24))</f>
        <v>45465</v>
      </c>
      <c r="J24" s="9"/>
      <c r="K24" s="9">
        <v>0.5</v>
      </c>
    </row>
    <row r="25" spans="1:11" ht="26" customHeight="1">
      <c r="A25" s="24"/>
      <c r="B25" s="24"/>
      <c r="C25" s="24"/>
      <c r="D25" s="24"/>
      <c r="E25" s="27"/>
      <c r="F25" s="26" t="s">
        <v>110</v>
      </c>
      <c r="G25" s="2" t="s">
        <v>125</v>
      </c>
      <c r="H25" s="32">
        <f>IF(J24="Y",H24,IF(K24&gt;=1,WORKDAY(H24, K24,holiday!A:A),H24+K24))</f>
        <v>45465</v>
      </c>
      <c r="I25" s="32">
        <f>IF(J25="Y",H25,IF(K25&gt;=1,WORKDAY(H25, K25-1,holiday!A:A),H25+K25))</f>
        <v>45465.5</v>
      </c>
      <c r="J25" s="9"/>
      <c r="K25" s="9">
        <v>0.5</v>
      </c>
    </row>
    <row r="26" spans="1:11" ht="26" customHeight="1">
      <c r="A26" s="24"/>
      <c r="B26" s="24"/>
      <c r="C26" s="24"/>
      <c r="D26" s="24"/>
      <c r="E26" s="27"/>
      <c r="F26" s="27"/>
      <c r="G26" s="2" t="s">
        <v>114</v>
      </c>
      <c r="H26" s="32">
        <f>IF(J25="Y",H25,IF(K25&gt;=1,WORKDAY(H25, K25,holiday!A:A),H25+K25))</f>
        <v>45465.5</v>
      </c>
      <c r="I26" s="32">
        <f>IF(J26="Y",H26,IF(K26&gt;=1,WORKDAY(H26, K26-1,holiday!A:A),H26+K26))</f>
        <v>45466</v>
      </c>
      <c r="J26" s="9"/>
      <c r="K26" s="9">
        <v>0.5</v>
      </c>
    </row>
    <row r="27" spans="1:11" ht="26" customHeight="1">
      <c r="A27" s="24"/>
      <c r="B27" s="24"/>
      <c r="C27" s="24"/>
      <c r="D27" s="24"/>
      <c r="E27" s="27"/>
      <c r="F27" s="27"/>
      <c r="G27" s="2" t="s">
        <v>115</v>
      </c>
      <c r="H27" s="32">
        <f>IF(J26="Y",H26,IF(K26&gt;=1,WORKDAY(H26, K26,holiday!A:A),H26+K26))</f>
        <v>45466</v>
      </c>
      <c r="I27" s="32">
        <f>IF(J27="Y",H27,IF(K27&gt;=1,WORKDAY(H27, K27-1,holiday!A:A),H27+K27))</f>
        <v>45466.5</v>
      </c>
      <c r="J27" s="9"/>
      <c r="K27" s="9">
        <v>0.5</v>
      </c>
    </row>
    <row r="28" spans="1:11" ht="26" customHeight="1">
      <c r="A28" s="24"/>
      <c r="B28" s="24"/>
      <c r="C28" s="24"/>
      <c r="D28" s="24"/>
      <c r="E28" s="27"/>
      <c r="F28" s="27"/>
      <c r="G28" s="2" t="s">
        <v>116</v>
      </c>
      <c r="H28" s="32">
        <f>IF(J27="Y",H27,IF(K27&gt;=1,WORKDAY(H27, K27,holiday!A:A),H27+K27))</f>
        <v>45466.5</v>
      </c>
      <c r="I28" s="32">
        <f>IF(J28="Y",H28,IF(K28&gt;=1,WORKDAY(H28, K28-1,holiday!A:A),H28+K28))</f>
        <v>45467</v>
      </c>
      <c r="J28" s="9"/>
      <c r="K28" s="9">
        <v>0.5</v>
      </c>
    </row>
    <row r="29" spans="1:11" ht="26" customHeight="1">
      <c r="A29" s="24"/>
      <c r="B29" s="24"/>
      <c r="C29" s="24"/>
      <c r="D29" s="24"/>
      <c r="E29" s="27"/>
      <c r="F29" s="27"/>
      <c r="G29" s="2" t="s">
        <v>111</v>
      </c>
      <c r="H29" s="32">
        <f>IF(J28="Y",H28,IF(K28&gt;=1,WORKDAY(H28, K28,holiday!A:A),H28+K28))</f>
        <v>45467</v>
      </c>
      <c r="I29" s="32">
        <f>IF(J29="Y",H29,IF(K29&gt;=1,WORKDAY(H29, K29-1,holiday!A:A),H29+K29))</f>
        <v>45467.5</v>
      </c>
      <c r="J29" s="9"/>
      <c r="K29" s="9">
        <v>0.5</v>
      </c>
    </row>
    <row r="30" spans="1:11" ht="26" customHeight="1">
      <c r="A30" s="24"/>
      <c r="B30" s="24"/>
      <c r="C30" s="24"/>
      <c r="D30" s="24"/>
      <c r="E30" s="27"/>
      <c r="F30" s="27"/>
      <c r="G30" s="2" t="s">
        <v>112</v>
      </c>
      <c r="H30" s="32">
        <f>IF(J29="Y",H29,IF(K29&gt;=1,WORKDAY(H29, K29,holiday!A:A),H29+K29))</f>
        <v>45467.5</v>
      </c>
      <c r="I30" s="32">
        <f>IF(J30="Y",H30,IF(K30&gt;=1,WORKDAY(H30, K30-1,holiday!A:A),H30+K30))</f>
        <v>45468</v>
      </c>
      <c r="J30" s="9"/>
      <c r="K30" s="9">
        <v>0.5</v>
      </c>
    </row>
    <row r="31" spans="1:11" ht="26" customHeight="1">
      <c r="A31" s="24"/>
      <c r="B31" s="24"/>
      <c r="C31" s="24"/>
      <c r="D31" s="24"/>
      <c r="E31" s="27"/>
      <c r="F31" s="27"/>
      <c r="G31" s="2" t="s">
        <v>113</v>
      </c>
      <c r="H31" s="32">
        <f>IF(J30="Y",H30,IF(K30&gt;=1,WORKDAY(H30, K30,holiday!A:A),H30+K30))</f>
        <v>45468</v>
      </c>
      <c r="I31" s="32">
        <f>IF(J31="Y",H31,IF(K31&gt;=1,WORKDAY(H31, K31-1,holiday!A:A),H31+K31))</f>
        <v>45468.5</v>
      </c>
      <c r="J31" s="9"/>
      <c r="K31" s="9">
        <v>0.5</v>
      </c>
    </row>
    <row r="32" spans="1:11" ht="26" customHeight="1">
      <c r="A32" s="24"/>
      <c r="B32" s="24"/>
      <c r="C32" s="24"/>
      <c r="D32" s="24"/>
      <c r="E32" s="27"/>
      <c r="F32" s="26" t="s">
        <v>108</v>
      </c>
      <c r="G32" s="2" t="s">
        <v>129</v>
      </c>
      <c r="H32" s="32">
        <f>IF(J31="Y",H31,IF(K31&gt;=1,WORKDAY(H31, K31,holiday!A:A),H31+K31))</f>
        <v>45468.5</v>
      </c>
      <c r="I32" s="32">
        <f>IF(J32="Y",H32,IF(K32&gt;=1,WORKDAY(H32, K32-1,holiday!A:A),H32+K32))</f>
        <v>45469</v>
      </c>
      <c r="J32" s="9"/>
      <c r="K32" s="9">
        <v>0.5</v>
      </c>
    </row>
    <row r="33" spans="1:11" ht="26" customHeight="1">
      <c r="A33" s="24"/>
      <c r="B33" s="24"/>
      <c r="C33" s="24"/>
      <c r="D33" s="24"/>
      <c r="E33" s="27"/>
      <c r="F33" s="27"/>
      <c r="G33" s="2" t="s">
        <v>130</v>
      </c>
      <c r="H33" s="32">
        <f>IF(J32="Y",H32,IF(K32&gt;=1,WORKDAY(H32, K32,holiday!A:A),H32+K32))</f>
        <v>45469</v>
      </c>
      <c r="I33" s="32">
        <f>IF(J33="Y",H33,IF(K33&gt;=1,WORKDAY(H33, K33-1,holiday!A:A),H33+K33))</f>
        <v>45469.5</v>
      </c>
      <c r="J33" s="9"/>
      <c r="K33" s="9">
        <v>0.5</v>
      </c>
    </row>
    <row r="34" spans="1:11" ht="26" customHeight="1">
      <c r="A34" s="24"/>
      <c r="B34" s="24"/>
      <c r="C34" s="24"/>
      <c r="D34" s="24"/>
      <c r="E34" s="27"/>
      <c r="F34" s="27"/>
      <c r="G34" s="2" t="s">
        <v>119</v>
      </c>
      <c r="H34" s="32">
        <f>IF(J33="Y",H33,IF(K33&gt;=1,WORKDAY(H33, K33,holiday!A:A),H33+K33))</f>
        <v>45469.5</v>
      </c>
      <c r="I34" s="32">
        <f>IF(J34="Y",H34,IF(K34&gt;=1,WORKDAY(H34, K34-1,holiday!A:A),H34+K34))</f>
        <v>45470</v>
      </c>
      <c r="J34" s="9"/>
      <c r="K34" s="9">
        <v>0.5</v>
      </c>
    </row>
    <row r="35" spans="1:11" ht="26" customHeight="1">
      <c r="A35" s="24"/>
      <c r="B35" s="24"/>
      <c r="C35" s="24"/>
      <c r="D35" s="24"/>
      <c r="E35" s="27"/>
      <c r="F35" s="27"/>
      <c r="G35" s="2" t="s">
        <v>131</v>
      </c>
      <c r="H35" s="32">
        <f>IF(J34="Y",H34,IF(K34&gt;=1,WORKDAY(H34, K34,holiday!A:A),H34+K34))</f>
        <v>45470</v>
      </c>
      <c r="I35" s="32">
        <f>IF(J35="Y",H35,IF(K35&gt;=1,WORKDAY(H35, K35-1,holiday!A:A),H35+K35))</f>
        <v>45470.5</v>
      </c>
      <c r="J35" s="9"/>
      <c r="K35" s="9">
        <v>0.5</v>
      </c>
    </row>
    <row r="36" spans="1:11" ht="26" customHeight="1">
      <c r="A36" s="24"/>
      <c r="B36" s="24"/>
      <c r="C36" s="24"/>
      <c r="D36" s="24"/>
      <c r="E36" s="27"/>
      <c r="F36" s="27"/>
      <c r="G36" s="2" t="s">
        <v>121</v>
      </c>
      <c r="H36" s="32">
        <f>IF(J35="Y",H35,IF(K35&gt;=1,WORKDAY(H35, K35,holiday!A:A),H35+K35))</f>
        <v>45470.5</v>
      </c>
      <c r="I36" s="32">
        <f>IF(J36="Y",H36,IF(K36&gt;=1,WORKDAY(H36, K36-1,holiday!A:A),H36+K36))</f>
        <v>45471</v>
      </c>
      <c r="J36" s="9"/>
      <c r="K36" s="9">
        <v>0.5</v>
      </c>
    </row>
    <row r="37" spans="1:11" ht="26" customHeight="1">
      <c r="A37" s="24"/>
      <c r="B37" s="24"/>
      <c r="C37" s="24"/>
      <c r="D37" s="24"/>
      <c r="E37" s="27"/>
      <c r="F37" s="27"/>
      <c r="G37" s="2" t="s">
        <v>120</v>
      </c>
      <c r="H37" s="32">
        <f>IF(J36="Y",H36,IF(K36&gt;=1,WORKDAY(H36, K36,holiday!A:A),H36+K36))</f>
        <v>45471</v>
      </c>
      <c r="I37" s="32">
        <f>IF(J37="Y",H37,IF(K37&gt;=1,WORKDAY(H37, K37-1,holiday!A:A),H37+K37))</f>
        <v>45471.5</v>
      </c>
      <c r="J37" s="9"/>
      <c r="K37" s="9">
        <v>0.5</v>
      </c>
    </row>
    <row r="38" spans="1:11" ht="26" customHeight="1">
      <c r="A38" s="24"/>
      <c r="B38" s="24"/>
      <c r="C38" s="24"/>
      <c r="D38" s="24"/>
      <c r="E38" s="27"/>
      <c r="F38" s="27"/>
      <c r="G38" s="2" t="s">
        <v>122</v>
      </c>
      <c r="H38" s="32">
        <f>IF(J37="Y",H37,IF(K37&gt;=1,WORKDAY(H37, K37,holiday!A:A),H37+K37))</f>
        <v>45471.5</v>
      </c>
      <c r="I38" s="32">
        <f>IF(J38="Y",H38,IF(K38&gt;=1,WORKDAY(H38, K38-1,holiday!A:A),H38+K38))</f>
        <v>45472</v>
      </c>
      <c r="J38" s="9"/>
      <c r="K38" s="9">
        <v>0.5</v>
      </c>
    </row>
    <row r="39" spans="1:11" ht="26" customHeight="1">
      <c r="A39" s="24"/>
      <c r="B39" s="24"/>
      <c r="C39" s="24"/>
      <c r="D39" s="24"/>
      <c r="E39" s="27"/>
      <c r="F39" s="27"/>
      <c r="G39" s="2" t="s">
        <v>132</v>
      </c>
      <c r="H39" s="32">
        <f>IF(J38="Y",H38,IF(K38&gt;=1,WORKDAY(H38, K38,holiday!A:A),H38+K38))</f>
        <v>45472</v>
      </c>
      <c r="I39" s="32">
        <f>IF(J39="Y",H39,IF(K39&gt;=1,WORKDAY(H39, K39-1,holiday!A:A),H39+K39))</f>
        <v>45472.5</v>
      </c>
      <c r="J39" s="9"/>
      <c r="K39" s="9">
        <v>0.5</v>
      </c>
    </row>
    <row r="40" spans="1:11" ht="26" customHeight="1">
      <c r="A40" s="24"/>
      <c r="B40" s="24"/>
      <c r="C40" s="24"/>
      <c r="D40" s="24"/>
      <c r="E40" s="27"/>
      <c r="F40" s="27"/>
      <c r="G40" s="2" t="s">
        <v>123</v>
      </c>
      <c r="H40" s="32">
        <f>IF(J39="Y",H39,IF(K39&gt;=1,WORKDAY(H39, K39,holiday!A:A),H39+K39))</f>
        <v>45472.5</v>
      </c>
      <c r="I40" s="32">
        <f>IF(J40="Y",H40,IF(K40&gt;=1,WORKDAY(H40, K40-1,holiday!A:A),H40+K40))</f>
        <v>45473</v>
      </c>
      <c r="J40" s="9"/>
      <c r="K40" s="9">
        <v>0.5</v>
      </c>
    </row>
    <row r="41" spans="1:11" ht="26" customHeight="1">
      <c r="A41" s="24"/>
      <c r="B41" s="24"/>
      <c r="C41" s="24"/>
      <c r="D41" s="24"/>
      <c r="E41" s="27"/>
      <c r="F41" s="27" t="s">
        <v>90</v>
      </c>
      <c r="G41" s="2" t="s">
        <v>124</v>
      </c>
      <c r="H41" s="32">
        <f>IF(J40="Y",H40,IF(K40&gt;=1,WORKDAY(H40, K40,holiday!A:A),H40+K40))</f>
        <v>45473</v>
      </c>
      <c r="I41" s="32">
        <f>IF(J41="Y",H41,IF(K41&gt;=1,WORKDAY(H41, K41-1,holiday!A:A),H41+K41))</f>
        <v>45473.5</v>
      </c>
      <c r="J41" s="9"/>
      <c r="K41" s="9">
        <v>0.5</v>
      </c>
    </row>
    <row r="42" spans="1:11" ht="26" customHeight="1">
      <c r="A42" s="24"/>
      <c r="B42" s="24"/>
      <c r="C42" s="24"/>
      <c r="D42" s="24"/>
      <c r="E42" s="27"/>
      <c r="F42" s="27"/>
      <c r="G42" s="2" t="s">
        <v>85</v>
      </c>
      <c r="H42" s="32">
        <f>IF(J41="Y",H41,IF(K41&gt;=1,WORKDAY(H41, K41,holiday!A:A),H41+K41))</f>
        <v>45473.5</v>
      </c>
      <c r="I42" s="32">
        <f>IF(J42="Y",H42,IF(K42&gt;=1,WORKDAY(H42, K42-1,holiday!A:A),H42+K42))</f>
        <v>45474</v>
      </c>
      <c r="J42" s="9"/>
      <c r="K42" s="9">
        <v>0.5</v>
      </c>
    </row>
    <row r="43" spans="1:11" ht="26" customHeight="1">
      <c r="A43" s="24"/>
      <c r="B43" s="24"/>
      <c r="C43" s="24"/>
      <c r="D43" s="24"/>
      <c r="E43" s="27"/>
      <c r="F43" s="27"/>
      <c r="G43" s="2" t="s">
        <v>133</v>
      </c>
      <c r="H43" s="32">
        <f>IF(J42="Y",H42,IF(K42&gt;=1,WORKDAY(H42, K42,holiday!A:A),H42+K42))</f>
        <v>45474</v>
      </c>
      <c r="I43" s="32">
        <f>IF(J43="Y",H43,IF(K43&gt;=1,WORKDAY(H43, K43-1,holiday!A:A),H43+K43))</f>
        <v>45474.5</v>
      </c>
      <c r="J43" s="9"/>
      <c r="K43" s="9">
        <v>0.5</v>
      </c>
    </row>
    <row r="44" spans="1:11" ht="26" customHeight="1">
      <c r="A44" s="24"/>
      <c r="B44" s="24"/>
      <c r="C44" s="24"/>
      <c r="D44" s="24"/>
      <c r="E44" s="27"/>
      <c r="F44" s="27"/>
      <c r="G44" s="2" t="s">
        <v>134</v>
      </c>
      <c r="H44" s="32">
        <f>IF(J43="Y",H43,IF(K43&gt;=1,WORKDAY(H43, K43,holiday!A:A),H43+K43))</f>
        <v>45474.5</v>
      </c>
      <c r="I44" s="32">
        <f>IF(J44="Y",H44,IF(K44&gt;=1,WORKDAY(H44, K44-1,holiday!A:A),H44+K44))</f>
        <v>45475</v>
      </c>
      <c r="J44" s="9"/>
      <c r="K44" s="9">
        <v>0.5</v>
      </c>
    </row>
    <row r="45" spans="1:11" ht="26" customHeight="1">
      <c r="A45" s="24"/>
      <c r="B45" s="24"/>
      <c r="C45" s="24"/>
      <c r="D45" s="24"/>
      <c r="E45" s="27"/>
      <c r="F45" s="27"/>
      <c r="G45" s="2" t="s">
        <v>86</v>
      </c>
      <c r="H45" s="32">
        <f>IF(J44="Y",H44,IF(K44&gt;=1,WORKDAY(H44, K44,holiday!A:A),H44+K44))</f>
        <v>45475</v>
      </c>
      <c r="I45" s="32">
        <f>IF(J45="Y",H45,IF(K45&gt;=1,WORKDAY(H45, K45-1,holiday!A:A),H45+K45))</f>
        <v>45475.5</v>
      </c>
      <c r="J45" s="9"/>
      <c r="K45" s="9">
        <v>0.5</v>
      </c>
    </row>
    <row r="46" spans="1:11" ht="26" customHeight="1">
      <c r="A46" s="24"/>
      <c r="B46" s="24"/>
      <c r="C46" s="24"/>
      <c r="D46" s="24"/>
      <c r="E46" s="28"/>
      <c r="F46" s="28"/>
      <c r="G46" s="2" t="s">
        <v>135</v>
      </c>
      <c r="H46" s="32">
        <f>IF(J45="Y",H45,IF(K45&gt;=1,WORKDAY(H45, K45,holiday!A:A),H45+K45))</f>
        <v>45475.5</v>
      </c>
      <c r="I46" s="32">
        <f>IF(J46="Y",H46,IF(K46&gt;=1,WORKDAY(H46, K46-1,holiday!A:A),H46+K46))</f>
        <v>45476</v>
      </c>
      <c r="J46" s="9"/>
      <c r="K46" s="9">
        <v>0.5</v>
      </c>
    </row>
    <row r="47" spans="1:11" ht="26" customHeight="1">
      <c r="A47" s="25"/>
      <c r="B47" s="25"/>
      <c r="C47" s="25"/>
      <c r="D47" s="25"/>
      <c r="E47" s="20" t="s">
        <v>51</v>
      </c>
      <c r="F47" s="2" t="s">
        <v>99</v>
      </c>
      <c r="G47" s="2" t="s">
        <v>90</v>
      </c>
      <c r="H47" s="32">
        <f>IF(J46="Y",H46,IF(K46&gt;=1,WORKDAY(H46, K46,holiday!A:A),H46+K46))</f>
        <v>45476</v>
      </c>
      <c r="I47" s="32">
        <f>IF(J47="Y",H47,IF(K47&gt;=1,WORKDAY(H47, K47-1,holiday!A:A),H47+K47))</f>
        <v>45476.5</v>
      </c>
      <c r="J47" s="9"/>
      <c r="K47" s="9">
        <v>0.5</v>
      </c>
    </row>
  </sheetData>
  <mergeCells count="9">
    <mergeCell ref="F10:F24"/>
    <mergeCell ref="F25:F31"/>
    <mergeCell ref="F41:F46"/>
    <mergeCell ref="F32:F40"/>
    <mergeCell ref="A3:A47"/>
    <mergeCell ref="B3:B47"/>
    <mergeCell ref="C3:C47"/>
    <mergeCell ref="D3:D47"/>
    <mergeCell ref="E3:E4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624-FE3C-3349-90DC-B52FD2F6D4DC}">
  <dimension ref="A1:A43"/>
  <sheetViews>
    <sheetView workbookViewId="0">
      <selection activeCell="A2" sqref="A2"/>
    </sheetView>
  </sheetViews>
  <sheetFormatPr baseColWidth="10" defaultRowHeight="18"/>
  <sheetData>
    <row r="1" spans="1:1">
      <c r="A1" s="16">
        <v>45449</v>
      </c>
    </row>
    <row r="2" spans="1:1">
      <c r="A2" s="16"/>
    </row>
    <row r="3" spans="1:1">
      <c r="A3" s="16"/>
    </row>
    <row r="4" spans="1:1">
      <c r="A4" s="17"/>
    </row>
    <row r="5" spans="1:1">
      <c r="A5" s="17"/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EA4E-B25E-A648-8464-67F68F3E1D2B}">
  <dimension ref="A1:A43"/>
  <sheetViews>
    <sheetView workbookViewId="0">
      <selection activeCell="A21" sqref="A21:A43"/>
    </sheetView>
  </sheetViews>
  <sheetFormatPr baseColWidth="10" defaultRowHeight="18"/>
  <sheetData>
    <row r="1" spans="1:1">
      <c r="A1" s="16">
        <v>45446</v>
      </c>
    </row>
    <row r="2" spans="1:1">
      <c r="A2" s="16">
        <v>45449</v>
      </c>
    </row>
    <row r="3" spans="1:1">
      <c r="A3" s="16">
        <v>45453</v>
      </c>
    </row>
    <row r="4" spans="1:1">
      <c r="A4" s="17">
        <f>A3+7</f>
        <v>45460</v>
      </c>
    </row>
    <row r="5" spans="1:1">
      <c r="A5" s="17">
        <f t="shared" ref="A5:A43" si="0">A4+7</f>
        <v>45467</v>
      </c>
    </row>
    <row r="6" spans="1:1">
      <c r="A6" s="17">
        <f t="shared" si="0"/>
        <v>45474</v>
      </c>
    </row>
    <row r="7" spans="1:1">
      <c r="A7" s="17">
        <f t="shared" si="0"/>
        <v>45481</v>
      </c>
    </row>
    <row r="8" spans="1:1">
      <c r="A8" s="17">
        <f t="shared" si="0"/>
        <v>45488</v>
      </c>
    </row>
    <row r="9" spans="1:1">
      <c r="A9" s="17">
        <f t="shared" si="0"/>
        <v>45495</v>
      </c>
    </row>
    <row r="10" spans="1:1">
      <c r="A10" s="17">
        <f t="shared" si="0"/>
        <v>45502</v>
      </c>
    </row>
    <row r="11" spans="1:1">
      <c r="A11" s="17">
        <f t="shared" si="0"/>
        <v>45509</v>
      </c>
    </row>
    <row r="12" spans="1:1">
      <c r="A12" s="17">
        <f t="shared" si="0"/>
        <v>45516</v>
      </c>
    </row>
    <row r="13" spans="1:1">
      <c r="A13" s="17">
        <f t="shared" si="0"/>
        <v>45523</v>
      </c>
    </row>
    <row r="14" spans="1:1">
      <c r="A14" s="17">
        <f t="shared" si="0"/>
        <v>45530</v>
      </c>
    </row>
    <row r="15" spans="1:1">
      <c r="A15" s="17">
        <f t="shared" si="0"/>
        <v>45537</v>
      </c>
    </row>
    <row r="16" spans="1:1">
      <c r="A16" s="17">
        <f t="shared" si="0"/>
        <v>45544</v>
      </c>
    </row>
    <row r="17" spans="1:1">
      <c r="A17" s="17">
        <f t="shared" si="0"/>
        <v>45551</v>
      </c>
    </row>
    <row r="18" spans="1:1">
      <c r="A18" s="17">
        <f t="shared" si="0"/>
        <v>45558</v>
      </c>
    </row>
    <row r="19" spans="1:1">
      <c r="A19" s="17">
        <f t="shared" si="0"/>
        <v>45565</v>
      </c>
    </row>
    <row r="20" spans="1:1">
      <c r="A20" s="17">
        <f t="shared" si="0"/>
        <v>45572</v>
      </c>
    </row>
    <row r="21" spans="1:1">
      <c r="A21" s="17">
        <f t="shared" si="0"/>
        <v>45579</v>
      </c>
    </row>
    <row r="22" spans="1:1">
      <c r="A22" s="17">
        <f t="shared" si="0"/>
        <v>45586</v>
      </c>
    </row>
    <row r="23" spans="1:1">
      <c r="A23" s="17">
        <f t="shared" si="0"/>
        <v>45593</v>
      </c>
    </row>
    <row r="24" spans="1:1">
      <c r="A24" s="17">
        <f t="shared" si="0"/>
        <v>45600</v>
      </c>
    </row>
    <row r="25" spans="1:1">
      <c r="A25" s="17">
        <f t="shared" si="0"/>
        <v>45607</v>
      </c>
    </row>
    <row r="26" spans="1:1">
      <c r="A26" s="17">
        <f t="shared" si="0"/>
        <v>45614</v>
      </c>
    </row>
    <row r="27" spans="1:1">
      <c r="A27" s="17">
        <f t="shared" si="0"/>
        <v>45621</v>
      </c>
    </row>
    <row r="28" spans="1:1">
      <c r="A28" s="17">
        <f t="shared" si="0"/>
        <v>45628</v>
      </c>
    </row>
    <row r="29" spans="1:1">
      <c r="A29" s="17">
        <f t="shared" si="0"/>
        <v>45635</v>
      </c>
    </row>
    <row r="30" spans="1:1">
      <c r="A30" s="17">
        <f t="shared" si="0"/>
        <v>45642</v>
      </c>
    </row>
    <row r="31" spans="1:1">
      <c r="A31" s="17">
        <f t="shared" si="0"/>
        <v>45649</v>
      </c>
    </row>
    <row r="32" spans="1:1">
      <c r="A32" s="17">
        <f t="shared" si="0"/>
        <v>45656</v>
      </c>
    </row>
    <row r="33" spans="1:1">
      <c r="A33" s="17">
        <f t="shared" si="0"/>
        <v>45663</v>
      </c>
    </row>
    <row r="34" spans="1:1">
      <c r="A34" s="17">
        <f t="shared" si="0"/>
        <v>45670</v>
      </c>
    </row>
    <row r="35" spans="1:1">
      <c r="A35" s="17">
        <f t="shared" si="0"/>
        <v>45677</v>
      </c>
    </row>
    <row r="36" spans="1:1">
      <c r="A36" s="17">
        <f t="shared" si="0"/>
        <v>45684</v>
      </c>
    </row>
    <row r="37" spans="1:1">
      <c r="A37" s="17">
        <f t="shared" si="0"/>
        <v>45691</v>
      </c>
    </row>
    <row r="38" spans="1:1">
      <c r="A38" s="17">
        <f t="shared" si="0"/>
        <v>45698</v>
      </c>
    </row>
    <row r="39" spans="1:1">
      <c r="A39" s="17">
        <f t="shared" si="0"/>
        <v>45705</v>
      </c>
    </row>
    <row r="40" spans="1:1">
      <c r="A40" s="17">
        <f t="shared" si="0"/>
        <v>45712</v>
      </c>
    </row>
    <row r="41" spans="1:1">
      <c r="A41" s="17">
        <f t="shared" si="0"/>
        <v>45719</v>
      </c>
    </row>
    <row r="42" spans="1:1">
      <c r="A42" s="17">
        <f t="shared" si="0"/>
        <v>45726</v>
      </c>
    </row>
    <row r="43" spans="1:1">
      <c r="A43" s="17">
        <f t="shared" si="0"/>
        <v>45733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공공시설 방문 현황 관리</vt:lpstr>
      <vt:lpstr>공공시설 방문 현황 관리_원본 (2)</vt:lpstr>
      <vt:lpstr>일조권 사선제한 분석</vt:lpstr>
      <vt:lpstr>드론 비행경로 시뮬레이션</vt:lpstr>
      <vt:lpstr>holiday</vt:lpstr>
      <vt:lpstr>holiday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2024-05-28T05:17:13Z</dcterms:modified>
</cp:coreProperties>
</file>