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Mario\Trabajos en progreso\BSAS\Santiago\ion transport in binary\first_review\new data\"/>
    </mc:Choice>
  </mc:AlternateContent>
  <bookViews>
    <workbookView xWindow="0" yWindow="0" windowWidth="23040" windowHeight="8976"/>
  </bookViews>
  <sheets>
    <sheet name="Data for Figure 5b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7" l="1"/>
  <c r="J60" i="7"/>
  <c r="C62" i="7"/>
  <c r="J59" i="7"/>
  <c r="C61" i="7"/>
  <c r="J58" i="7"/>
  <c r="C60" i="7"/>
  <c r="J57" i="7"/>
  <c r="C59" i="7"/>
  <c r="J56" i="7"/>
  <c r="C58" i="7"/>
  <c r="J55" i="7"/>
  <c r="C57" i="7"/>
  <c r="J54" i="7"/>
  <c r="C56" i="7"/>
  <c r="J53" i="7"/>
  <c r="C55" i="7"/>
  <c r="J52" i="7"/>
  <c r="C54" i="7"/>
  <c r="J51" i="7"/>
  <c r="C53" i="7"/>
  <c r="J50" i="7"/>
  <c r="C52" i="7"/>
  <c r="J49" i="7"/>
  <c r="C51" i="7"/>
  <c r="J48" i="7"/>
  <c r="C50" i="7"/>
  <c r="J47" i="7"/>
  <c r="C49" i="7"/>
  <c r="J46" i="7"/>
  <c r="C48" i="7"/>
  <c r="J45" i="7"/>
  <c r="C47" i="7"/>
  <c r="J44" i="7"/>
  <c r="C46" i="7"/>
  <c r="J43" i="7"/>
  <c r="C45" i="7"/>
  <c r="J42" i="7"/>
  <c r="C44" i="7"/>
  <c r="J41" i="7"/>
  <c r="C43" i="7"/>
  <c r="J40" i="7"/>
  <c r="C42" i="7"/>
  <c r="J39" i="7"/>
  <c r="C41" i="7"/>
  <c r="J38" i="7"/>
  <c r="C40" i="7"/>
  <c r="J37" i="7"/>
  <c r="C39" i="7"/>
  <c r="W38" i="7"/>
  <c r="P36" i="7"/>
  <c r="Q36" i="7" s="1"/>
  <c r="J36" i="7"/>
  <c r="C38" i="7"/>
  <c r="W37" i="7"/>
  <c r="P35" i="7"/>
  <c r="Q35" i="7" s="1"/>
  <c r="J35" i="7"/>
  <c r="C37" i="7"/>
  <c r="W36" i="7"/>
  <c r="P34" i="7"/>
  <c r="Q34" i="7" s="1"/>
  <c r="J34" i="7"/>
  <c r="C36" i="7"/>
  <c r="W35" i="7"/>
  <c r="P33" i="7"/>
  <c r="Q33" i="7" s="1"/>
  <c r="J33" i="7"/>
  <c r="C35" i="7"/>
  <c r="W34" i="7"/>
  <c r="P32" i="7"/>
  <c r="Q32" i="7" s="1"/>
  <c r="C34" i="7"/>
  <c r="W33" i="7"/>
  <c r="P31" i="7"/>
  <c r="Q31" i="7" s="1"/>
  <c r="J32" i="7"/>
  <c r="C33" i="7"/>
  <c r="W32" i="7"/>
  <c r="P30" i="7"/>
  <c r="Q30" i="7" s="1"/>
  <c r="M31" i="7"/>
  <c r="J31" i="7"/>
  <c r="K31" i="7" s="1"/>
  <c r="F32" i="7"/>
  <c r="C32" i="7"/>
  <c r="D32" i="7" s="1"/>
  <c r="W31" i="7"/>
  <c r="P29" i="7"/>
  <c r="Q29" i="7" s="1"/>
  <c r="M30" i="7"/>
  <c r="J30" i="7"/>
  <c r="K30" i="7" s="1"/>
  <c r="F31" i="7"/>
  <c r="C31" i="7"/>
  <c r="D31" i="7" s="1"/>
  <c r="W30" i="7"/>
  <c r="P28" i="7"/>
  <c r="M29" i="7"/>
  <c r="J29" i="7"/>
  <c r="K29" i="7" s="1"/>
  <c r="F30" i="7"/>
  <c r="C30" i="7"/>
  <c r="D30" i="7" s="1"/>
  <c r="W29" i="7"/>
  <c r="P27" i="7"/>
  <c r="Q27" i="7" s="1"/>
  <c r="M28" i="7"/>
  <c r="J28" i="7"/>
  <c r="K28" i="7" s="1"/>
  <c r="F29" i="7"/>
  <c r="C29" i="7"/>
  <c r="D29" i="7" s="1"/>
  <c r="W28" i="7"/>
  <c r="P26" i="7"/>
  <c r="Q26" i="7" s="1"/>
  <c r="M27" i="7"/>
  <c r="J27" i="7"/>
  <c r="K27" i="7" s="1"/>
  <c r="F28" i="7"/>
  <c r="C28" i="7"/>
  <c r="D28" i="7" s="1"/>
  <c r="W27" i="7"/>
  <c r="P25" i="7"/>
  <c r="Q25" i="7" s="1"/>
  <c r="M26" i="7"/>
  <c r="J26" i="7"/>
  <c r="K26" i="7" s="1"/>
  <c r="F27" i="7"/>
  <c r="C27" i="7"/>
  <c r="D27" i="7" s="1"/>
  <c r="W26" i="7"/>
  <c r="P24" i="7"/>
  <c r="Q24" i="7" s="1"/>
  <c r="M25" i="7"/>
  <c r="J25" i="7"/>
  <c r="K25" i="7" s="1"/>
  <c r="F26" i="7"/>
  <c r="C26" i="7"/>
  <c r="D26" i="7" s="1"/>
  <c r="W25" i="7"/>
  <c r="P23" i="7"/>
  <c r="Q23" i="7" s="1"/>
  <c r="M24" i="7"/>
  <c r="J24" i="7"/>
  <c r="K24" i="7" s="1"/>
  <c r="F25" i="7"/>
  <c r="C25" i="7"/>
  <c r="D25" i="7" s="1"/>
  <c r="W24" i="7"/>
  <c r="P22" i="7"/>
  <c r="Q22" i="7" s="1"/>
  <c r="M23" i="7"/>
  <c r="J23" i="7"/>
  <c r="K23" i="7" s="1"/>
  <c r="F24" i="7"/>
  <c r="C24" i="7"/>
  <c r="D24" i="7" s="1"/>
  <c r="W23" i="7"/>
  <c r="P21" i="7"/>
  <c r="Q21" i="7" s="1"/>
  <c r="M22" i="7"/>
  <c r="J22" i="7"/>
  <c r="K22" i="7" s="1"/>
  <c r="F23" i="7"/>
  <c r="C23" i="7"/>
  <c r="D23" i="7" s="1"/>
  <c r="W22" i="7"/>
  <c r="M21" i="7"/>
  <c r="J21" i="7"/>
  <c r="K21" i="7" s="1"/>
  <c r="F22" i="7"/>
  <c r="C22" i="7"/>
  <c r="D22" i="7" s="1"/>
  <c r="W21" i="7"/>
  <c r="P20" i="7"/>
  <c r="M20" i="7"/>
  <c r="J20" i="7"/>
  <c r="K20" i="7" s="1"/>
  <c r="F21" i="7"/>
  <c r="C21" i="7"/>
  <c r="D21" i="7" s="1"/>
  <c r="Z20" i="7"/>
  <c r="W20" i="7"/>
  <c r="S19" i="7"/>
  <c r="P19" i="7"/>
  <c r="Q19" i="7" s="1"/>
  <c r="M19" i="7"/>
  <c r="J19" i="7"/>
  <c r="K19" i="7" s="1"/>
  <c r="F20" i="7"/>
  <c r="C20" i="7"/>
  <c r="D20" i="7" s="1"/>
  <c r="Z19" i="7"/>
  <c r="W19" i="7"/>
  <c r="X19" i="7" s="1"/>
  <c r="S18" i="7"/>
  <c r="P18" i="7"/>
  <c r="Q18" i="7" s="1"/>
  <c r="M18" i="7"/>
  <c r="J18" i="7"/>
  <c r="K18" i="7" s="1"/>
  <c r="F19" i="7"/>
  <c r="C19" i="7"/>
  <c r="D19" i="7" s="1"/>
  <c r="Z18" i="7"/>
  <c r="W18" i="7"/>
  <c r="X18" i="7" s="1"/>
  <c r="S17" i="7"/>
  <c r="P17" i="7"/>
  <c r="Q17" i="7" s="1"/>
  <c r="M17" i="7"/>
  <c r="J17" i="7"/>
  <c r="K17" i="7" s="1"/>
  <c r="F18" i="7"/>
  <c r="C18" i="7"/>
  <c r="D18" i="7" s="1"/>
  <c r="Z17" i="7"/>
  <c r="W17" i="7"/>
  <c r="S16" i="7"/>
  <c r="P16" i="7"/>
  <c r="Q16" i="7" s="1"/>
  <c r="M16" i="7"/>
  <c r="J16" i="7"/>
  <c r="K16" i="7" s="1"/>
  <c r="F17" i="7"/>
  <c r="C17" i="7"/>
  <c r="D17" i="7" s="1"/>
  <c r="Z16" i="7"/>
  <c r="W16" i="7"/>
  <c r="S15" i="7"/>
  <c r="P15" i="7"/>
  <c r="Q15" i="7" s="1"/>
  <c r="M15" i="7"/>
  <c r="J15" i="7"/>
  <c r="K15" i="7" s="1"/>
  <c r="F16" i="7"/>
  <c r="C16" i="7"/>
  <c r="D16" i="7" s="1"/>
  <c r="Z15" i="7"/>
  <c r="W15" i="7"/>
  <c r="X15" i="7" s="1"/>
  <c r="S14" i="7"/>
  <c r="P14" i="7"/>
  <c r="Q14" i="7" s="1"/>
  <c r="M14" i="7"/>
  <c r="J14" i="7"/>
  <c r="K14" i="7" s="1"/>
  <c r="F15" i="7"/>
  <c r="C15" i="7"/>
  <c r="D15" i="7" s="1"/>
  <c r="Z14" i="7"/>
  <c r="W14" i="7"/>
  <c r="S13" i="7"/>
  <c r="P13" i="7"/>
  <c r="Q13" i="7" s="1"/>
  <c r="M13" i="7"/>
  <c r="J13" i="7"/>
  <c r="K13" i="7" s="1"/>
  <c r="F14" i="7"/>
  <c r="C14" i="7"/>
  <c r="D14" i="7" s="1"/>
  <c r="Z13" i="7"/>
  <c r="W13" i="7"/>
  <c r="S12" i="7"/>
  <c r="P12" i="7"/>
  <c r="Q12" i="7" s="1"/>
  <c r="M12" i="7"/>
  <c r="J12" i="7"/>
  <c r="K12" i="7" s="1"/>
  <c r="F13" i="7"/>
  <c r="C13" i="7"/>
  <c r="D13" i="7" s="1"/>
  <c r="Z12" i="7"/>
  <c r="W12" i="7"/>
  <c r="S11" i="7"/>
  <c r="P11" i="7"/>
  <c r="Q11" i="7" s="1"/>
  <c r="M11" i="7"/>
  <c r="J11" i="7"/>
  <c r="K11" i="7" s="1"/>
  <c r="F12" i="7"/>
  <c r="C12" i="7"/>
  <c r="D12" i="7" s="1"/>
  <c r="Z11" i="7"/>
  <c r="W11" i="7"/>
  <c r="X11" i="7" s="1"/>
  <c r="S10" i="7"/>
  <c r="P10" i="7"/>
  <c r="Q10" i="7" s="1"/>
  <c r="M10" i="7"/>
  <c r="J10" i="7"/>
  <c r="K10" i="7" s="1"/>
  <c r="F11" i="7"/>
  <c r="C11" i="7"/>
  <c r="D11" i="7" s="1"/>
  <c r="Z10" i="7"/>
  <c r="W10" i="7"/>
  <c r="X10" i="7" s="1"/>
  <c r="S9" i="7"/>
  <c r="P9" i="7"/>
  <c r="Q9" i="7" s="1"/>
  <c r="M9" i="7"/>
  <c r="J9" i="7"/>
  <c r="K9" i="7" s="1"/>
  <c r="F10" i="7"/>
  <c r="C10" i="7"/>
  <c r="D10" i="7" s="1"/>
  <c r="Z9" i="7"/>
  <c r="W9" i="7"/>
  <c r="X9" i="7" s="1"/>
  <c r="S8" i="7"/>
  <c r="P8" i="7"/>
  <c r="Q8" i="7" s="1"/>
  <c r="M8" i="7"/>
  <c r="J8" i="7"/>
  <c r="K8" i="7" s="1"/>
  <c r="F9" i="7"/>
  <c r="C9" i="7"/>
  <c r="D9" i="7" s="1"/>
  <c r="Z8" i="7"/>
  <c r="W8" i="7"/>
  <c r="X8" i="7" s="1"/>
  <c r="S7" i="7"/>
  <c r="P7" i="7"/>
  <c r="Q7" i="7" s="1"/>
  <c r="M7" i="7"/>
  <c r="J7" i="7"/>
  <c r="K7" i="7" s="1"/>
  <c r="F8" i="7"/>
  <c r="C8" i="7"/>
  <c r="D8" i="7" s="1"/>
  <c r="Z7" i="7"/>
  <c r="W7" i="7"/>
  <c r="X7" i="7" s="1"/>
  <c r="S6" i="7"/>
  <c r="P6" i="7"/>
  <c r="Q6" i="7" s="1"/>
  <c r="M6" i="7"/>
  <c r="J6" i="7"/>
  <c r="K6" i="7" s="1"/>
  <c r="F7" i="7"/>
  <c r="C7" i="7"/>
  <c r="D7" i="7" s="1"/>
  <c r="Z6" i="7"/>
  <c r="W6" i="7"/>
  <c r="S5" i="7"/>
  <c r="P5" i="7"/>
  <c r="Q5" i="7" s="1"/>
  <c r="M5" i="7"/>
  <c r="J5" i="7"/>
  <c r="K5" i="7" s="1"/>
  <c r="F6" i="7"/>
  <c r="C6" i="7"/>
  <c r="D6" i="7" s="1"/>
  <c r="Z5" i="7"/>
  <c r="W5" i="7"/>
  <c r="X5" i="7" s="1"/>
  <c r="S4" i="7"/>
  <c r="P4" i="7"/>
  <c r="Q4" i="7" s="1"/>
  <c r="M4" i="7"/>
  <c r="J4" i="7"/>
  <c r="K4" i="7" s="1"/>
  <c r="F5" i="7"/>
  <c r="C5" i="7"/>
  <c r="D5" i="7" s="1"/>
  <c r="Z4" i="7"/>
  <c r="W4" i="7"/>
  <c r="X4" i="7" s="1"/>
  <c r="C4" i="7"/>
  <c r="D4" i="7" s="1"/>
  <c r="W3" i="7"/>
  <c r="X14" i="7" l="1"/>
  <c r="X6" i="7"/>
  <c r="X13" i="7"/>
  <c r="X16" i="7"/>
  <c r="X12" i="7"/>
  <c r="X20" i="7"/>
  <c r="X17" i="7"/>
</calcChain>
</file>

<file path=xl/sharedStrings.xml><?xml version="1.0" encoding="utf-8"?>
<sst xmlns="http://schemas.openxmlformats.org/spreadsheetml/2006/main" count="23" uniqueCount="10">
  <si>
    <t>DV</t>
  </si>
  <si>
    <t>logscale</t>
  </si>
  <si>
    <t>Efield V/nm</t>
  </si>
  <si>
    <t>I</t>
  </si>
  <si>
    <t>CR</t>
  </si>
  <si>
    <t>Efield</t>
  </si>
  <si>
    <t>R=5nm</t>
  </si>
  <si>
    <t>R=15 nm</t>
  </si>
  <si>
    <t>R=50nm</t>
  </si>
  <si>
    <t>R=150nm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</si>
</sst>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63"/>
  <sheetViews>
    <sheetView tabSelected="1" zoomScale="47" workbookViewId="0">
      <selection activeCell="U26" sqref="U26"/>
    </sheetView>
  </sheetViews>
  <sheetFormatPr baseColWidth="10" defaultRowHeight="14.4" x14ac:dyDescent="0.3"/>
  <cols>
    <col min="1" max="1" width="11.6640625" bestFit="1" customWidth="1"/>
    <col min="2" max="6" width="11.6640625" style="1" bestFit="1" customWidth="1"/>
    <col min="7" max="7" width="11.5546875" style="1"/>
    <col min="9" max="13" width="11.77734375" style="5" bestFit="1" customWidth="1"/>
    <col min="15" max="15" width="11.77734375" style="3" bestFit="1" customWidth="1"/>
    <col min="16" max="16" width="26.88671875" style="3" customWidth="1"/>
    <col min="17" max="19" width="11.77734375" style="3" bestFit="1" customWidth="1"/>
    <col min="22" max="22" width="11.77734375" style="4" bestFit="1" customWidth="1"/>
    <col min="23" max="23" width="15.44140625" style="4" bestFit="1" customWidth="1"/>
    <col min="24" max="26" width="11.77734375" style="4" bestFit="1" customWidth="1"/>
    <col min="27" max="27" width="11.5546875" style="4"/>
  </cols>
  <sheetData>
    <row r="1" spans="2:26" x14ac:dyDescent="0.3">
      <c r="B1" s="1" t="s">
        <v>6</v>
      </c>
      <c r="I1" s="5" t="s">
        <v>7</v>
      </c>
      <c r="M1" s="5">
        <v>100</v>
      </c>
      <c r="O1" s="3" t="s">
        <v>8</v>
      </c>
      <c r="V1" s="4" t="s">
        <v>9</v>
      </c>
    </row>
    <row r="2" spans="2:26" x14ac:dyDescent="0.3">
      <c r="B2" s="1" t="s">
        <v>0</v>
      </c>
      <c r="C2" s="1" t="s">
        <v>2</v>
      </c>
      <c r="D2" s="1" t="s">
        <v>1</v>
      </c>
      <c r="E2" s="1" t="s">
        <v>3</v>
      </c>
      <c r="F2" s="1" t="s">
        <v>4</v>
      </c>
      <c r="I2" s="5" t="s">
        <v>0</v>
      </c>
      <c r="J2" s="5" t="s">
        <v>2</v>
      </c>
      <c r="K2" s="5" t="s">
        <v>1</v>
      </c>
      <c r="L2" s="5" t="s">
        <v>3</v>
      </c>
      <c r="M2" s="5" t="s">
        <v>4</v>
      </c>
      <c r="O2" s="3" t="s">
        <v>0</v>
      </c>
      <c r="P2" s="3" t="s">
        <v>2</v>
      </c>
      <c r="Q2" s="3" t="s">
        <v>1</v>
      </c>
      <c r="R2" s="3" t="s">
        <v>3</v>
      </c>
      <c r="S2" s="3" t="s">
        <v>4</v>
      </c>
      <c r="V2" s="4" t="s">
        <v>0</v>
      </c>
      <c r="W2" s="4" t="s">
        <v>5</v>
      </c>
      <c r="Y2" s="4" t="s">
        <v>3</v>
      </c>
      <c r="Z2" s="4" t="s">
        <v>4</v>
      </c>
    </row>
    <row r="3" spans="2:26" x14ac:dyDescent="0.3">
      <c r="B3" s="1">
        <v>0</v>
      </c>
      <c r="E3" s="2">
        <v>-3.004</v>
      </c>
      <c r="I3" s="5">
        <v>0</v>
      </c>
      <c r="L3" s="5">
        <v>-0.12282</v>
      </c>
      <c r="O3" s="3">
        <v>0</v>
      </c>
      <c r="R3" s="3">
        <v>88.834000000000003</v>
      </c>
      <c r="V3" s="4">
        <v>0</v>
      </c>
      <c r="W3" s="4">
        <f>V3/28/30</f>
        <v>0</v>
      </c>
      <c r="Y3" s="4">
        <v>0.88810999999999996</v>
      </c>
    </row>
    <row r="4" spans="2:26" x14ac:dyDescent="0.3">
      <c r="B4" s="1">
        <v>0.05</v>
      </c>
      <c r="C4" s="1">
        <f t="shared" ref="C4:C62" si="0">B4/28</f>
        <v>1.7857142857142859E-3</v>
      </c>
      <c r="D4" s="1">
        <f t="shared" ref="D4:D32" si="1">LOG10(C4)</f>
        <v>-2.7481880270062002</v>
      </c>
      <c r="E4" s="2">
        <v>13722</v>
      </c>
      <c r="F4" s="1">
        <f t="shared" ref="F4:F32" si="2">MAX(E4/-E34,-E34/E4)</f>
        <v>1.0470048097944906</v>
      </c>
      <c r="I4" s="5">
        <v>0.1</v>
      </c>
      <c r="J4" s="5">
        <f t="shared" ref="J4:J60" si="3">I4/28/3</f>
        <v>1.1904761904761906E-3</v>
      </c>
      <c r="K4" s="5">
        <f t="shared" ref="K4:K31" si="4">LOG10(J4)</f>
        <v>-2.9242792860618816</v>
      </c>
      <c r="L4" s="5">
        <v>3734.9</v>
      </c>
      <c r="M4" s="5">
        <f>MAX((L4-$M$1)/(-L33+$M$1),(-L33+$M$1)/(L4-$M$1))</f>
        <v>1.0118297614789953</v>
      </c>
      <c r="O4" s="3">
        <v>0.1</v>
      </c>
      <c r="P4" s="3">
        <f t="shared" ref="P4:P36" si="5">O4/28/10</f>
        <v>3.571428571428572E-4</v>
      </c>
      <c r="Q4" s="3">
        <f t="shared" ref="Q4:Q19" si="6">LOG10(P4)</f>
        <v>-3.447158031342219</v>
      </c>
      <c r="R4" s="3">
        <v>258.62</v>
      </c>
      <c r="S4" s="3">
        <f>MAX(R4/-R21,-R21/R4)</f>
        <v>1.07327352872941</v>
      </c>
      <c r="V4" s="4">
        <v>0.05</v>
      </c>
      <c r="W4" s="4">
        <f t="shared" ref="W4:W38" si="7">V4/28/30</f>
        <v>5.9523809523809531E-5</v>
      </c>
      <c r="X4" s="4">
        <f t="shared" ref="X4:X20" si="8">LOG10(W4)</f>
        <v>-4.2253092817258624</v>
      </c>
      <c r="Y4" s="4">
        <v>4.8444000000000003</v>
      </c>
      <c r="Z4" s="4">
        <f>MAX(Y4/-Y22,-Y22/Y4)</f>
        <v>1.0205598216497398</v>
      </c>
    </row>
    <row r="5" spans="2:26" x14ac:dyDescent="0.3">
      <c r="B5" s="1">
        <v>0.1</v>
      </c>
      <c r="C5" s="1">
        <f t="shared" si="0"/>
        <v>3.5714285714285718E-3</v>
      </c>
      <c r="D5" s="1">
        <f t="shared" si="1"/>
        <v>-2.447158031342219</v>
      </c>
      <c r="E5" s="2">
        <v>26734</v>
      </c>
      <c r="F5" s="1">
        <f t="shared" si="2"/>
        <v>1.0941871773771228</v>
      </c>
      <c r="I5" s="5">
        <v>0.15</v>
      </c>
      <c r="J5" s="5">
        <f t="shared" si="3"/>
        <v>1.7857142857142857E-3</v>
      </c>
      <c r="K5" s="5">
        <f t="shared" si="4"/>
        <v>-2.7481880270062002</v>
      </c>
      <c r="L5" s="5">
        <v>5628.2</v>
      </c>
      <c r="M5" s="5">
        <f>MAX((L5-$M$1)/(-L34+$M$1),(-L34+$M$1)/(L5-$M$1))</f>
        <v>1.0061883440719304</v>
      </c>
      <c r="O5" s="3">
        <v>0.15</v>
      </c>
      <c r="P5" s="3">
        <f t="shared" si="5"/>
        <v>5.3571428571428574E-4</v>
      </c>
      <c r="Q5" s="3">
        <f t="shared" si="6"/>
        <v>-3.2710667722865381</v>
      </c>
      <c r="R5" s="3">
        <v>345.58</v>
      </c>
      <c r="S5" s="3">
        <f>MAX(R5/-R22,-R22/R5)</f>
        <v>1.0430291104809306</v>
      </c>
      <c r="V5" s="4">
        <v>0.1</v>
      </c>
      <c r="W5" s="4">
        <f t="shared" si="7"/>
        <v>1.1904761904761906E-4</v>
      </c>
      <c r="X5" s="4">
        <f t="shared" si="8"/>
        <v>-3.9242792860618816</v>
      </c>
      <c r="Y5" s="4">
        <v>8.9024000000000001</v>
      </c>
      <c r="Z5" s="4">
        <f t="shared" ref="Z5:Z20" si="9">MAX(Y5/-Y23,-Y23/Y5)</f>
        <v>1.0235702623772622</v>
      </c>
    </row>
    <row r="6" spans="2:26" x14ac:dyDescent="0.3">
      <c r="B6" s="1">
        <v>0.15</v>
      </c>
      <c r="C6" s="1">
        <f t="shared" si="0"/>
        <v>5.3571428571428572E-3</v>
      </c>
      <c r="D6" s="1">
        <f t="shared" si="1"/>
        <v>-2.2710667722865381</v>
      </c>
      <c r="E6" s="2">
        <v>39081</v>
      </c>
      <c r="F6" s="1">
        <f t="shared" si="2"/>
        <v>1.1400936516465803</v>
      </c>
      <c r="I6" s="5">
        <v>0.2</v>
      </c>
      <c r="J6" s="5">
        <f t="shared" si="3"/>
        <v>2.3809523809523812E-3</v>
      </c>
      <c r="K6" s="5">
        <f t="shared" si="4"/>
        <v>-2.6232492903979003</v>
      </c>
      <c r="L6" s="5">
        <v>7530.8</v>
      </c>
      <c r="M6" s="5">
        <f>MAX((L6-$M$1)/(-L35+$M$1),(-L35+$M$1)/(L6-$M$1))</f>
        <v>1.0036874451273046</v>
      </c>
      <c r="O6" s="3">
        <v>0.2</v>
      </c>
      <c r="P6" s="3">
        <f t="shared" si="5"/>
        <v>7.1428571428571439E-4</v>
      </c>
      <c r="Q6" s="3">
        <f t="shared" si="6"/>
        <v>-3.1461280356782382</v>
      </c>
      <c r="R6" s="3">
        <v>433.35</v>
      </c>
      <c r="S6" s="3">
        <f>MAX(R6/-R23,-R23/R6)</f>
        <v>1.0329987308180453</v>
      </c>
      <c r="V6" s="4">
        <v>0.15</v>
      </c>
      <c r="W6" s="4">
        <f t="shared" si="7"/>
        <v>1.7857142857142857E-4</v>
      </c>
      <c r="X6" s="4">
        <f t="shared" si="8"/>
        <v>-3.7481880270062002</v>
      </c>
      <c r="Y6" s="4">
        <v>12.989000000000001</v>
      </c>
      <c r="Z6" s="4">
        <f t="shared" si="9"/>
        <v>1.0382893685051959</v>
      </c>
    </row>
    <row r="7" spans="2:26" x14ac:dyDescent="0.3">
      <c r="B7" s="1">
        <v>0.2</v>
      </c>
      <c r="C7" s="1">
        <f t="shared" si="0"/>
        <v>7.1428571428571435E-3</v>
      </c>
      <c r="D7" s="1">
        <f t="shared" si="1"/>
        <v>-2.1461280356782382</v>
      </c>
      <c r="E7" s="2">
        <v>50930</v>
      </c>
      <c r="F7" s="1">
        <f t="shared" si="2"/>
        <v>1.1816807382682113</v>
      </c>
      <c r="I7" s="5">
        <v>0.25</v>
      </c>
      <c r="J7" s="5">
        <f t="shared" si="3"/>
        <v>2.976190476190476E-3</v>
      </c>
      <c r="K7" s="5">
        <f t="shared" si="4"/>
        <v>-2.5263392773898441</v>
      </c>
      <c r="L7" s="5">
        <v>9452.7999999999993</v>
      </c>
      <c r="M7" s="5">
        <f>MAX((L7-$M$1)/(-L36+$M$1),(-L36+$M$1)/(L7-$M$1))</f>
        <v>1.009152339406381</v>
      </c>
      <c r="O7" s="3">
        <v>0.25</v>
      </c>
      <c r="P7" s="3">
        <f t="shared" si="5"/>
        <v>8.9285714285714283E-4</v>
      </c>
      <c r="Q7" s="3">
        <f t="shared" si="6"/>
        <v>-3.0492180226701815</v>
      </c>
      <c r="R7" s="3">
        <v>522.73</v>
      </c>
      <c r="S7" s="3">
        <f>MAX(R7/-R24,-R24/R7)</f>
        <v>1.034702427639508</v>
      </c>
      <c r="V7" s="4">
        <v>0.2</v>
      </c>
      <c r="W7" s="4">
        <f t="shared" si="7"/>
        <v>2.3809523809523812E-4</v>
      </c>
      <c r="X7" s="4">
        <f t="shared" si="8"/>
        <v>-3.6232492903979003</v>
      </c>
      <c r="Y7" s="4">
        <v>17.119</v>
      </c>
      <c r="Z7" s="4">
        <f t="shared" si="9"/>
        <v>1.0367611434108526</v>
      </c>
    </row>
    <row r="8" spans="2:26" x14ac:dyDescent="0.3">
      <c r="B8" s="1">
        <v>0.25</v>
      </c>
      <c r="C8" s="1">
        <f t="shared" si="0"/>
        <v>8.9285714285714281E-3</v>
      </c>
      <c r="D8" s="1">
        <f t="shared" si="1"/>
        <v>-2.0492180226701815</v>
      </c>
      <c r="E8" s="2">
        <v>62479</v>
      </c>
      <c r="F8" s="1">
        <f t="shared" si="2"/>
        <v>1.2166007778613614</v>
      </c>
      <c r="I8" s="5">
        <v>0.3</v>
      </c>
      <c r="J8" s="5">
        <f t="shared" si="3"/>
        <v>3.5714285714285713E-3</v>
      </c>
      <c r="K8" s="5">
        <f t="shared" si="4"/>
        <v>-2.4471580313422194</v>
      </c>
      <c r="L8" s="5">
        <v>11401</v>
      </c>
      <c r="M8" s="5">
        <f>MAX((L8-$M$1)/(-L37+$M$1),(-L37+$M$1)/(L8-$M$1))</f>
        <v>1.0276966640120344</v>
      </c>
      <c r="O8" s="3">
        <v>0.3</v>
      </c>
      <c r="P8" s="3">
        <f t="shared" si="5"/>
        <v>1.0714285714285715E-3</v>
      </c>
      <c r="Q8" s="3">
        <f t="shared" si="6"/>
        <v>-2.9700367766225568</v>
      </c>
      <c r="R8" s="3">
        <v>614.24</v>
      </c>
      <c r="S8" s="3">
        <f>MAX(R8/-R25,-R25/R8)</f>
        <v>1.0436637145089867</v>
      </c>
      <c r="V8" s="4">
        <v>0.25</v>
      </c>
      <c r="W8" s="4">
        <f t="shared" si="7"/>
        <v>2.9761904761904759E-4</v>
      </c>
      <c r="X8" s="4">
        <f t="shared" si="8"/>
        <v>-3.5263392773898441</v>
      </c>
      <c r="Y8" s="4">
        <v>21.337</v>
      </c>
      <c r="Z8" s="4">
        <f t="shared" si="9"/>
        <v>1.0265082266910419</v>
      </c>
    </row>
    <row r="9" spans="2:26" x14ac:dyDescent="0.3">
      <c r="B9" s="1">
        <v>0.3</v>
      </c>
      <c r="C9" s="1">
        <f t="shared" si="0"/>
        <v>1.0714285714285714E-2</v>
      </c>
      <c r="D9" s="1">
        <f t="shared" si="1"/>
        <v>-1.9700367766225568</v>
      </c>
      <c r="E9" s="2">
        <v>73894</v>
      </c>
      <c r="F9" s="1">
        <f t="shared" si="2"/>
        <v>1.24391696213495</v>
      </c>
      <c r="I9" s="5">
        <v>0.35</v>
      </c>
      <c r="J9" s="5">
        <f t="shared" si="3"/>
        <v>4.1666666666666666E-3</v>
      </c>
      <c r="K9" s="5">
        <f t="shared" si="4"/>
        <v>-2.3802112417116059</v>
      </c>
      <c r="L9" s="5">
        <v>13375</v>
      </c>
      <c r="M9" s="5">
        <f>MAX((L9-$M$1)/(-L38+$M$1),(-L38+$M$1)/(L9-$M$1))</f>
        <v>1.0497175141242938</v>
      </c>
      <c r="O9" s="3">
        <v>0.35</v>
      </c>
      <c r="P9" s="3">
        <f t="shared" si="5"/>
        <v>1.2499999999999998E-3</v>
      </c>
      <c r="Q9" s="3">
        <f t="shared" si="6"/>
        <v>-2.9030899869919438</v>
      </c>
      <c r="R9" s="3">
        <v>708.01</v>
      </c>
      <c r="S9" s="3">
        <f>MAX(R9/-R26,-R26/R9)</f>
        <v>1.057456815581701</v>
      </c>
      <c r="V9" s="4">
        <v>0.3</v>
      </c>
      <c r="W9" s="4">
        <f t="shared" si="7"/>
        <v>3.5714285714285714E-4</v>
      </c>
      <c r="X9" s="4">
        <f t="shared" si="8"/>
        <v>-3.4471580313422194</v>
      </c>
      <c r="Y9" s="4">
        <v>25.667999999999999</v>
      </c>
      <c r="Z9" s="4">
        <f t="shared" si="9"/>
        <v>1.0114272204271415</v>
      </c>
    </row>
    <row r="10" spans="2:26" x14ac:dyDescent="0.3">
      <c r="B10" s="1">
        <v>0.35</v>
      </c>
      <c r="C10" s="1">
        <f t="shared" si="0"/>
        <v>1.2499999999999999E-2</v>
      </c>
      <c r="D10" s="1">
        <f t="shared" si="1"/>
        <v>-1.9030899869919435</v>
      </c>
      <c r="E10" s="2">
        <v>85284</v>
      </c>
      <c r="F10" s="1">
        <f t="shared" si="2"/>
        <v>1.2638947516532995</v>
      </c>
      <c r="I10" s="5">
        <v>0.4</v>
      </c>
      <c r="J10" s="5">
        <f t="shared" si="3"/>
        <v>4.7619047619047623E-3</v>
      </c>
      <c r="K10" s="5">
        <f t="shared" si="4"/>
        <v>-2.3222192947339191</v>
      </c>
      <c r="L10" s="5">
        <v>15373</v>
      </c>
      <c r="M10" s="5">
        <f>MAX((L10-$M$1)/(-L39+$M$1),(-L39+$M$1)/(L10-$M$1))</f>
        <v>1.0739212990244222</v>
      </c>
      <c r="O10" s="3">
        <v>0.4</v>
      </c>
      <c r="P10" s="3">
        <f t="shared" si="5"/>
        <v>1.4285714285714288E-3</v>
      </c>
      <c r="Q10" s="3">
        <f t="shared" si="6"/>
        <v>-2.8450980400142569</v>
      </c>
      <c r="R10" s="3">
        <v>803.98</v>
      </c>
      <c r="S10" s="3">
        <f>MAX(R10/-R27,-R27/R10)</f>
        <v>1.0746660364685687</v>
      </c>
      <c r="V10" s="4">
        <v>0.35</v>
      </c>
      <c r="W10" s="4">
        <f t="shared" si="7"/>
        <v>4.1666666666666664E-4</v>
      </c>
      <c r="X10" s="4">
        <f t="shared" si="8"/>
        <v>-3.3802112417116059</v>
      </c>
      <c r="Y10" s="4">
        <v>30.117000000000001</v>
      </c>
      <c r="Z10" s="4">
        <f t="shared" si="9"/>
        <v>1.0065743599960155</v>
      </c>
    </row>
    <row r="11" spans="2:26" x14ac:dyDescent="0.3">
      <c r="B11" s="1">
        <v>0.4</v>
      </c>
      <c r="C11" s="1">
        <f t="shared" si="0"/>
        <v>1.4285714285714287E-2</v>
      </c>
      <c r="D11" s="1">
        <f t="shared" si="1"/>
        <v>-1.8450980400142567</v>
      </c>
      <c r="E11" s="2">
        <v>96715</v>
      </c>
      <c r="F11" s="1">
        <f t="shared" si="2"/>
        <v>1.2774647159179031</v>
      </c>
      <c r="I11" s="5">
        <v>0.45</v>
      </c>
      <c r="J11" s="5">
        <f t="shared" si="3"/>
        <v>5.3571428571428581E-3</v>
      </c>
      <c r="K11" s="5">
        <f t="shared" si="4"/>
        <v>-2.2710667722865381</v>
      </c>
      <c r="L11" s="5">
        <v>17386</v>
      </c>
      <c r="M11" s="5">
        <f>MAX((L11-$M$1)/(-L40+$M$1),(-L40+$M$1)/(L11-$M$1))</f>
        <v>1.0997338886960546</v>
      </c>
      <c r="O11" s="3">
        <v>0.45</v>
      </c>
      <c r="P11" s="3">
        <f t="shared" si="5"/>
        <v>1.6071428571428573E-3</v>
      </c>
      <c r="Q11" s="3">
        <f t="shared" si="6"/>
        <v>-2.7939455175668755</v>
      </c>
      <c r="R11" s="3">
        <v>902.01</v>
      </c>
      <c r="S11" s="3">
        <f>MAX(R11/-R28,-R28/R11)</f>
        <v>1.0943115929978604</v>
      </c>
      <c r="V11" s="4">
        <v>0.4</v>
      </c>
      <c r="W11" s="4">
        <f t="shared" si="7"/>
        <v>4.7619047619047624E-4</v>
      </c>
      <c r="X11" s="4">
        <f t="shared" si="8"/>
        <v>-3.3222192947339191</v>
      </c>
      <c r="Y11" s="4">
        <v>34.683999999999997</v>
      </c>
      <c r="Z11" s="4">
        <f t="shared" si="9"/>
        <v>1.0268135163187637</v>
      </c>
    </row>
    <row r="12" spans="2:26" x14ac:dyDescent="0.3">
      <c r="B12" s="1">
        <v>0.45</v>
      </c>
      <c r="C12" s="1">
        <f t="shared" si="0"/>
        <v>1.6071428571428573E-2</v>
      </c>
      <c r="D12" s="1">
        <f t="shared" si="1"/>
        <v>-1.7939455175668755</v>
      </c>
      <c r="E12" s="2">
        <v>108220</v>
      </c>
      <c r="F12" s="1">
        <f t="shared" si="2"/>
        <v>1.2860839031602291</v>
      </c>
      <c r="I12" s="5">
        <v>0.5</v>
      </c>
      <c r="J12" s="5">
        <f t="shared" si="3"/>
        <v>5.9523809523809521E-3</v>
      </c>
      <c r="K12" s="5">
        <f t="shared" si="4"/>
        <v>-2.2253092817258628</v>
      </c>
      <c r="L12" s="5">
        <v>19410</v>
      </c>
      <c r="M12" s="5">
        <f>MAX((L12-$M$1)/(-L41+$M$1),(-L41+$M$1)/(L12-$M$1))</f>
        <v>1.1265665458311755</v>
      </c>
      <c r="O12" s="3">
        <v>0.5</v>
      </c>
      <c r="P12" s="3">
        <f t="shared" si="5"/>
        <v>1.7857142857142857E-3</v>
      </c>
      <c r="Q12" s="3">
        <f t="shared" si="6"/>
        <v>-2.7481880270062002</v>
      </c>
      <c r="R12" s="3">
        <v>1001.9</v>
      </c>
      <c r="S12" s="3">
        <f>MAX(R12/-R29,-R29/R12)</f>
        <v>1.115780017965865</v>
      </c>
      <c r="V12" s="4">
        <v>0.45</v>
      </c>
      <c r="W12" s="4">
        <f t="shared" si="7"/>
        <v>5.3571428571428574E-4</v>
      </c>
      <c r="X12" s="4">
        <f t="shared" si="8"/>
        <v>-3.2710667722865381</v>
      </c>
      <c r="Y12" s="4">
        <v>39.363</v>
      </c>
      <c r="Z12" s="4">
        <f t="shared" si="9"/>
        <v>1.0488529837664813</v>
      </c>
    </row>
    <row r="13" spans="2:26" x14ac:dyDescent="0.3">
      <c r="B13" s="1">
        <v>0.5</v>
      </c>
      <c r="C13" s="1">
        <f t="shared" si="0"/>
        <v>1.7857142857142856E-2</v>
      </c>
      <c r="D13" s="1">
        <f t="shared" si="1"/>
        <v>-1.7481880270062005</v>
      </c>
      <c r="E13" s="2">
        <v>119820</v>
      </c>
      <c r="F13" s="1">
        <f t="shared" si="2"/>
        <v>1.2907694875646805</v>
      </c>
      <c r="I13" s="5">
        <v>0.55000000000000004</v>
      </c>
      <c r="J13" s="5">
        <f t="shared" si="3"/>
        <v>6.5476190476190486E-3</v>
      </c>
      <c r="K13" s="5">
        <f t="shared" si="4"/>
        <v>-2.1839165965676379</v>
      </c>
      <c r="L13" s="5">
        <v>21438</v>
      </c>
      <c r="M13" s="5">
        <f>MAX((L13-$M$1)/(-L42+$M$1),(-L42+$M$1)/(L13-$M$1))</f>
        <v>1.1541381572780953</v>
      </c>
      <c r="O13" s="3">
        <v>1</v>
      </c>
      <c r="P13" s="3">
        <f t="shared" si="5"/>
        <v>3.5714285714285713E-3</v>
      </c>
      <c r="Q13" s="3">
        <f t="shared" si="6"/>
        <v>-2.4471580313422194</v>
      </c>
      <c r="R13" s="3">
        <v>2081.5</v>
      </c>
      <c r="S13" s="3">
        <f>MAX(R13/-R30,-R30/R13)</f>
        <v>1.3468652414124429</v>
      </c>
      <c r="V13" s="4">
        <v>0.5</v>
      </c>
      <c r="W13" s="4">
        <f t="shared" si="7"/>
        <v>5.9523809523809518E-4</v>
      </c>
      <c r="X13" s="4">
        <f t="shared" si="8"/>
        <v>-3.2253092817258628</v>
      </c>
      <c r="Y13" s="4">
        <v>44.146999999999998</v>
      </c>
      <c r="Z13" s="4">
        <f t="shared" si="9"/>
        <v>1.0721906358302944</v>
      </c>
    </row>
    <row r="14" spans="2:26" x14ac:dyDescent="0.3">
      <c r="B14" s="1">
        <v>0.55000000000000004</v>
      </c>
      <c r="C14" s="1">
        <f t="shared" si="0"/>
        <v>1.9642857142857146E-2</v>
      </c>
      <c r="D14" s="1">
        <f t="shared" si="1"/>
        <v>-1.7067953418479753</v>
      </c>
      <c r="E14" s="2">
        <v>131520</v>
      </c>
      <c r="F14" s="1">
        <f t="shared" si="2"/>
        <v>1.292655109489051</v>
      </c>
      <c r="I14" s="5">
        <v>0.6</v>
      </c>
      <c r="J14" s="5">
        <f t="shared" si="3"/>
        <v>7.1428571428571426E-3</v>
      </c>
      <c r="K14" s="5">
        <f t="shared" si="4"/>
        <v>-2.1461280356782382</v>
      </c>
      <c r="L14" s="5">
        <v>23462</v>
      </c>
      <c r="M14" s="5">
        <f>MAX((L14-$M$1)/(-L43+$M$1),(-L43+$M$1)/(L14-$M$1))</f>
        <v>1.1824330108723569</v>
      </c>
      <c r="O14" s="3">
        <v>1.5</v>
      </c>
      <c r="P14" s="3">
        <f t="shared" si="5"/>
        <v>5.3571428571428572E-3</v>
      </c>
      <c r="Q14" s="3">
        <f t="shared" si="6"/>
        <v>-2.2710667722865381</v>
      </c>
      <c r="R14" s="3">
        <v>3262.7</v>
      </c>
      <c r="S14" s="3">
        <f>MAX(R14/-R31,-R31/R14)</f>
        <v>1.537346369571214</v>
      </c>
      <c r="V14" s="4">
        <v>1</v>
      </c>
      <c r="W14" s="4">
        <f t="shared" si="7"/>
        <v>1.1904761904761904E-3</v>
      </c>
      <c r="X14" s="4">
        <f t="shared" si="8"/>
        <v>-2.9242792860618816</v>
      </c>
      <c r="Y14" s="4">
        <v>97.108999999999995</v>
      </c>
      <c r="Z14" s="4">
        <f t="shared" si="9"/>
        <v>1.3158409622177143</v>
      </c>
    </row>
    <row r="15" spans="2:26" x14ac:dyDescent="0.3">
      <c r="B15" s="1">
        <v>0.6</v>
      </c>
      <c r="C15" s="1">
        <f t="shared" si="0"/>
        <v>2.1428571428571429E-2</v>
      </c>
      <c r="D15" s="1">
        <f t="shared" si="1"/>
        <v>-1.6690067809585756</v>
      </c>
      <c r="E15" s="2">
        <v>143340</v>
      </c>
      <c r="F15" s="1">
        <f t="shared" si="2"/>
        <v>1.2924515138830752</v>
      </c>
      <c r="I15" s="5">
        <v>0.65</v>
      </c>
      <c r="J15" s="5">
        <f t="shared" si="3"/>
        <v>7.7380952380952384E-3</v>
      </c>
      <c r="K15" s="5">
        <f t="shared" si="4"/>
        <v>-2.1113659294190259</v>
      </c>
      <c r="L15" s="5">
        <v>25476</v>
      </c>
      <c r="M15" s="5">
        <f>MAX((L15-$M$1)/(-L44+$M$1),(-L44+$M$1)/(L15-$M$1))</f>
        <v>1.2111837957124842</v>
      </c>
      <c r="O15" s="3">
        <v>2</v>
      </c>
      <c r="P15" s="3">
        <f t="shared" si="5"/>
        <v>7.1428571428571426E-3</v>
      </c>
      <c r="Q15" s="3">
        <f t="shared" si="6"/>
        <v>-2.1461280356782382</v>
      </c>
      <c r="R15" s="3">
        <v>4519.6000000000004</v>
      </c>
      <c r="S15" s="3">
        <f>MAX(R15/-R32,-R32/R15)</f>
        <v>1.6907248429064516</v>
      </c>
      <c r="V15" s="4">
        <v>1.5</v>
      </c>
      <c r="W15" s="4">
        <f t="shared" si="7"/>
        <v>1.7857142857142857E-3</v>
      </c>
      <c r="X15" s="4">
        <f t="shared" si="8"/>
        <v>-2.7481880270062002</v>
      </c>
      <c r="Y15" s="4">
        <v>158.05000000000001</v>
      </c>
      <c r="Z15" s="4">
        <f t="shared" si="9"/>
        <v>1.5112938943372349</v>
      </c>
    </row>
    <row r="16" spans="2:26" x14ac:dyDescent="0.3">
      <c r="B16" s="1">
        <v>0.65</v>
      </c>
      <c r="C16" s="1">
        <f t="shared" si="0"/>
        <v>2.3214285714285715E-2</v>
      </c>
      <c r="D16" s="1">
        <f t="shared" si="1"/>
        <v>-1.6342446746993637</v>
      </c>
      <c r="E16" s="2">
        <v>155270</v>
      </c>
      <c r="F16" s="1">
        <f t="shared" si="2"/>
        <v>1.2909770077928768</v>
      </c>
      <c r="I16" s="5">
        <v>0.7</v>
      </c>
      <c r="J16" s="5">
        <f t="shared" si="3"/>
        <v>8.3333333333333332E-3</v>
      </c>
      <c r="K16" s="5">
        <f t="shared" si="4"/>
        <v>-2.0791812460476247</v>
      </c>
      <c r="L16" s="5">
        <v>27473</v>
      </c>
      <c r="M16" s="5">
        <f>MAX((L16-$M$1)/(-L45+$M$1),(-L45+$M$1)/(L16-$M$1))</f>
        <v>1.2403463266722683</v>
      </c>
      <c r="O16" s="3">
        <v>2.5</v>
      </c>
      <c r="P16" s="3">
        <f t="shared" si="5"/>
        <v>8.9285714285714281E-3</v>
      </c>
      <c r="Q16" s="3">
        <f t="shared" si="6"/>
        <v>-2.0492180226701815</v>
      </c>
      <c r="R16" s="3">
        <v>5847.7</v>
      </c>
      <c r="S16" s="3">
        <f>MAX(R16/-R33,-R33/R16)</f>
        <v>1.817124681498709</v>
      </c>
      <c r="V16" s="4">
        <v>2</v>
      </c>
      <c r="W16" s="4">
        <f t="shared" si="7"/>
        <v>2.3809523809523807E-3</v>
      </c>
      <c r="X16" s="4">
        <f t="shared" si="8"/>
        <v>-2.6232492903979003</v>
      </c>
      <c r="Y16" s="4">
        <v>224.87</v>
      </c>
      <c r="Z16" s="4">
        <f t="shared" si="9"/>
        <v>1.6641615155423135</v>
      </c>
    </row>
    <row r="17" spans="2:26" x14ac:dyDescent="0.3">
      <c r="B17" s="1">
        <v>0.7</v>
      </c>
      <c r="C17" s="1">
        <f t="shared" si="0"/>
        <v>2.4999999999999998E-2</v>
      </c>
      <c r="D17" s="1">
        <f t="shared" si="1"/>
        <v>-1.6020599913279625</v>
      </c>
      <c r="E17" s="2">
        <v>167310</v>
      </c>
      <c r="F17" s="1">
        <f t="shared" si="2"/>
        <v>1.2885661347199808</v>
      </c>
      <c r="I17" s="5">
        <v>0.75</v>
      </c>
      <c r="J17" s="5">
        <f t="shared" si="3"/>
        <v>8.9285714285714281E-3</v>
      </c>
      <c r="K17" s="5">
        <f t="shared" si="4"/>
        <v>-2.0492180226701815</v>
      </c>
      <c r="L17" s="5">
        <v>29446</v>
      </c>
      <c r="M17" s="5">
        <f>MAX((L17-$M$1)/(-L46+$M$1),(-L46+$M$1)/(L17-$M$1))</f>
        <v>1.2699856879983644</v>
      </c>
      <c r="O17" s="3">
        <v>3</v>
      </c>
      <c r="P17" s="3">
        <f t="shared" si="5"/>
        <v>1.0714285714285714E-2</v>
      </c>
      <c r="Q17" s="3">
        <f t="shared" si="6"/>
        <v>-1.9700367766225568</v>
      </c>
      <c r="R17" s="3">
        <v>7244.5</v>
      </c>
      <c r="S17" s="3">
        <f>MAX(R17/-R34,-R34/R17)</f>
        <v>1.9214576575333011</v>
      </c>
      <c r="V17" s="4">
        <v>2.5</v>
      </c>
      <c r="W17" s="4">
        <f t="shared" si="7"/>
        <v>2.9761904761904765E-3</v>
      </c>
      <c r="X17" s="4">
        <f t="shared" si="8"/>
        <v>-2.5263392773898441</v>
      </c>
      <c r="Y17" s="4">
        <v>295.58</v>
      </c>
      <c r="Z17" s="4">
        <f t="shared" si="9"/>
        <v>1.7914270248325328</v>
      </c>
    </row>
    <row r="18" spans="2:26" x14ac:dyDescent="0.3">
      <c r="B18" s="1">
        <v>0.75</v>
      </c>
      <c r="C18" s="1">
        <f t="shared" si="0"/>
        <v>2.6785714285714284E-2</v>
      </c>
      <c r="D18" s="1">
        <f t="shared" si="1"/>
        <v>-1.5720967679505191</v>
      </c>
      <c r="E18" s="2">
        <v>179480</v>
      </c>
      <c r="F18" s="1">
        <f t="shared" si="2"/>
        <v>1.2854357031424115</v>
      </c>
      <c r="I18" s="5">
        <v>0.8</v>
      </c>
      <c r="J18" s="5">
        <f t="shared" si="3"/>
        <v>9.5238095238095247E-3</v>
      </c>
      <c r="K18" s="5">
        <f t="shared" si="4"/>
        <v>-2.0211892990699378</v>
      </c>
      <c r="L18" s="5">
        <v>31390</v>
      </c>
      <c r="M18" s="5">
        <f>MAX((L18-$M$1)/(-L47+$M$1),(-L47+$M$1)/(L18-$M$1))</f>
        <v>1.3</v>
      </c>
      <c r="O18" s="3">
        <v>3.5</v>
      </c>
      <c r="P18" s="3">
        <f t="shared" si="5"/>
        <v>1.2500000000000001E-2</v>
      </c>
      <c r="Q18" s="3">
        <f t="shared" si="6"/>
        <v>-1.9030899869919435</v>
      </c>
      <c r="R18" s="3">
        <v>8704.5</v>
      </c>
      <c r="S18" s="3">
        <f>MAX(R18/-R35,-R35/R18)</f>
        <v>2.0091906485151361</v>
      </c>
      <c r="V18" s="4">
        <v>3</v>
      </c>
      <c r="W18" s="4">
        <f t="shared" si="7"/>
        <v>3.5714285714285713E-3</v>
      </c>
      <c r="X18" s="4">
        <f t="shared" si="8"/>
        <v>-2.4471580313422194</v>
      </c>
      <c r="Y18" s="4">
        <v>368.68</v>
      </c>
      <c r="Z18" s="4">
        <f t="shared" si="9"/>
        <v>1.9025984593685581</v>
      </c>
    </row>
    <row r="19" spans="2:26" x14ac:dyDescent="0.3">
      <c r="B19" s="1">
        <v>0.8</v>
      </c>
      <c r="C19" s="1">
        <f t="shared" si="0"/>
        <v>2.8571428571428574E-2</v>
      </c>
      <c r="D19" s="1">
        <f t="shared" si="1"/>
        <v>-1.5440680443502757</v>
      </c>
      <c r="E19" s="2">
        <v>191780</v>
      </c>
      <c r="F19" s="1">
        <f t="shared" si="2"/>
        <v>1.2819376368755866</v>
      </c>
      <c r="I19" s="5">
        <v>0.85</v>
      </c>
      <c r="J19" s="5">
        <f t="shared" si="3"/>
        <v>1.011904761904762E-2</v>
      </c>
      <c r="K19" s="5">
        <f t="shared" si="4"/>
        <v>-1.994860360347589</v>
      </c>
      <c r="L19" s="5">
        <v>33299</v>
      </c>
      <c r="M19" s="5">
        <f>MAX((L19-$M$1)/(-L48+$M$1),(-L48+$M$1)/(L19-$M$1))</f>
        <v>1.3303412753396187</v>
      </c>
      <c r="O19" s="3">
        <v>4</v>
      </c>
      <c r="P19" s="3">
        <f t="shared" si="5"/>
        <v>1.4285714285714285E-2</v>
      </c>
      <c r="Q19" s="3">
        <f t="shared" si="6"/>
        <v>-1.8450980400142569</v>
      </c>
      <c r="R19" s="3">
        <v>10221</v>
      </c>
      <c r="S19" s="3">
        <f>MAX(R19/-R36,-R36/R19)</f>
        <v>2.0842383328441443</v>
      </c>
      <c r="V19" s="4">
        <v>3.5</v>
      </c>
      <c r="W19" s="4">
        <f t="shared" si="7"/>
        <v>4.1666666666666666E-3</v>
      </c>
      <c r="X19" s="4">
        <f t="shared" si="8"/>
        <v>-2.3802112417116059</v>
      </c>
      <c r="Y19" s="4">
        <v>443.16</v>
      </c>
      <c r="Z19" s="4">
        <f t="shared" si="9"/>
        <v>2.003271955952703</v>
      </c>
    </row>
    <row r="20" spans="2:26" x14ac:dyDescent="0.3">
      <c r="B20" s="1">
        <v>0.85</v>
      </c>
      <c r="C20" s="1">
        <f t="shared" si="0"/>
        <v>3.0357142857142857E-2</v>
      </c>
      <c r="D20" s="1">
        <f t="shared" si="1"/>
        <v>-1.5177391056279266</v>
      </c>
      <c r="E20" s="2">
        <v>204190</v>
      </c>
      <c r="F20" s="1">
        <f t="shared" si="2"/>
        <v>1.278221264508546</v>
      </c>
      <c r="I20" s="5">
        <v>0.9</v>
      </c>
      <c r="J20" s="5">
        <f t="shared" si="3"/>
        <v>1.0714285714285716E-2</v>
      </c>
      <c r="K20" s="5">
        <f t="shared" si="4"/>
        <v>-1.9700367766225566</v>
      </c>
      <c r="L20" s="5">
        <v>35170</v>
      </c>
      <c r="M20" s="5">
        <f>MAX((L20-$M$1)/(-L49+$M$1),(-L49+$M$1)/(L20-$M$1))</f>
        <v>1.3609637867122897</v>
      </c>
      <c r="O20" s="3">
        <v>0</v>
      </c>
      <c r="P20" s="3">
        <f t="shared" si="5"/>
        <v>0</v>
      </c>
      <c r="R20" s="3">
        <v>-113.28</v>
      </c>
      <c r="V20" s="4">
        <v>4</v>
      </c>
      <c r="W20" s="4">
        <f t="shared" si="7"/>
        <v>4.7619047619047615E-3</v>
      </c>
      <c r="X20" s="4">
        <f t="shared" si="8"/>
        <v>-2.3222192947339195</v>
      </c>
      <c r="Y20" s="4">
        <v>518.38</v>
      </c>
      <c r="Z20" s="4">
        <f t="shared" si="9"/>
        <v>2.0967244106639917</v>
      </c>
    </row>
    <row r="21" spans="2:26" x14ac:dyDescent="0.3">
      <c r="B21" s="1">
        <v>0.9</v>
      </c>
      <c r="C21" s="1">
        <f t="shared" si="0"/>
        <v>3.2142857142857147E-2</v>
      </c>
      <c r="D21" s="1">
        <f t="shared" si="1"/>
        <v>-1.4929155219028942</v>
      </c>
      <c r="E21" s="2">
        <v>216740</v>
      </c>
      <c r="F21" s="1">
        <f t="shared" si="2"/>
        <v>1.2742917781673895</v>
      </c>
      <c r="I21" s="5">
        <v>0.95</v>
      </c>
      <c r="J21" s="5">
        <f t="shared" si="3"/>
        <v>1.1309523809523809E-2</v>
      </c>
      <c r="K21" s="5">
        <f t="shared" si="4"/>
        <v>-1.946555680773034</v>
      </c>
      <c r="L21" s="5">
        <v>36998</v>
      </c>
      <c r="M21" s="5">
        <f>MAX((L21-$M$1)/(-L50+$M$1),(-L50+$M$1)/(L21-$M$1))</f>
        <v>1.391836955932571</v>
      </c>
      <c r="O21" s="3">
        <v>-0.1</v>
      </c>
      <c r="P21" s="3">
        <f t="shared" si="5"/>
        <v>-3.571428571428572E-4</v>
      </c>
      <c r="Q21" s="3">
        <f t="shared" ref="Q21:Q36" si="10">LOG10(ABS(P21))*SIGN(P21)+$A$2*SIGN(P21)</f>
        <v>3.447158031342219</v>
      </c>
      <c r="R21" s="3">
        <v>-277.57</v>
      </c>
      <c r="V21" s="4">
        <v>0</v>
      </c>
      <c r="W21" s="4">
        <f t="shared" si="7"/>
        <v>0</v>
      </c>
      <c r="Y21" s="4">
        <v>-1.1006</v>
      </c>
    </row>
    <row r="22" spans="2:26" x14ac:dyDescent="0.3">
      <c r="B22" s="1">
        <v>0.95</v>
      </c>
      <c r="C22" s="1">
        <f t="shared" si="0"/>
        <v>3.3928571428571426E-2</v>
      </c>
      <c r="D22" s="1">
        <f t="shared" si="1"/>
        <v>-1.4694344260533714</v>
      </c>
      <c r="E22" s="2">
        <v>229410</v>
      </c>
      <c r="F22" s="1">
        <f t="shared" si="2"/>
        <v>1.2703456693256614</v>
      </c>
      <c r="I22" s="5">
        <v>1</v>
      </c>
      <c r="J22" s="5">
        <f t="shared" si="3"/>
        <v>1.1904761904761904E-2</v>
      </c>
      <c r="K22" s="5">
        <f t="shared" si="4"/>
        <v>-1.9242792860618816</v>
      </c>
      <c r="L22" s="5">
        <v>38782</v>
      </c>
      <c r="M22" s="5">
        <f>MAX((L22-$M$1)/(-L51+$M$1),(-L51+$M$1)/(L22-$M$1))</f>
        <v>1.4228064732950727</v>
      </c>
      <c r="O22" s="3">
        <v>-0.15</v>
      </c>
      <c r="P22" s="3">
        <f t="shared" si="5"/>
        <v>-5.3571428571428574E-4</v>
      </c>
      <c r="Q22" s="3">
        <f t="shared" si="10"/>
        <v>3.2710667722865381</v>
      </c>
      <c r="R22" s="3">
        <v>-360.45</v>
      </c>
      <c r="V22" s="4">
        <v>-0.05</v>
      </c>
      <c r="W22" s="4">
        <f t="shared" si="7"/>
        <v>-5.9523809523809531E-5</v>
      </c>
      <c r="Y22" s="4">
        <v>-4.944</v>
      </c>
    </row>
    <row r="23" spans="2:26" x14ac:dyDescent="0.3">
      <c r="B23" s="1">
        <v>1</v>
      </c>
      <c r="C23" s="1">
        <f t="shared" si="0"/>
        <v>3.5714285714285712E-2</v>
      </c>
      <c r="D23" s="1">
        <f t="shared" si="1"/>
        <v>-1.4471580313422192</v>
      </c>
      <c r="E23" s="2">
        <v>242200</v>
      </c>
      <c r="F23" s="1">
        <f t="shared" si="2"/>
        <v>1.2663914120561519</v>
      </c>
      <c r="I23" s="5">
        <v>1</v>
      </c>
      <c r="J23" s="5">
        <f t="shared" si="3"/>
        <v>1.1904761904761904E-2</v>
      </c>
      <c r="K23" s="5">
        <f t="shared" si="4"/>
        <v>-1.9242792860618816</v>
      </c>
      <c r="L23" s="5">
        <v>38782</v>
      </c>
      <c r="M23" s="5">
        <f>MAX((L23-$M$1)/(-L52+$M$1),(-L52+$M$1)/(L23-$M$1))</f>
        <v>1.4228064732950727</v>
      </c>
      <c r="O23" s="3">
        <v>-0.2</v>
      </c>
      <c r="P23" s="3">
        <f t="shared" si="5"/>
        <v>-7.1428571428571439E-4</v>
      </c>
      <c r="Q23" s="3">
        <f t="shared" si="10"/>
        <v>3.1461280356782382</v>
      </c>
      <c r="R23" s="3">
        <v>-447.65</v>
      </c>
      <c r="V23" s="4">
        <v>-0.1</v>
      </c>
      <c r="W23" s="4">
        <f t="shared" si="7"/>
        <v>-1.1904761904761906E-4</v>
      </c>
      <c r="Y23" s="4">
        <v>-8.6974</v>
      </c>
    </row>
    <row r="24" spans="2:26" x14ac:dyDescent="0.3">
      <c r="B24" s="1">
        <v>1</v>
      </c>
      <c r="C24" s="1">
        <f t="shared" si="0"/>
        <v>3.5714285714285712E-2</v>
      </c>
      <c r="D24" s="1">
        <f t="shared" si="1"/>
        <v>-1.4471580313422192</v>
      </c>
      <c r="E24" s="2">
        <v>242200</v>
      </c>
      <c r="F24" s="1">
        <f t="shared" si="2"/>
        <v>1.2663914120561519</v>
      </c>
      <c r="I24" s="5">
        <v>1.5</v>
      </c>
      <c r="J24" s="5">
        <f t="shared" si="3"/>
        <v>1.7857142857142856E-2</v>
      </c>
      <c r="K24" s="5">
        <f t="shared" si="4"/>
        <v>-1.7481880270062005</v>
      </c>
      <c r="L24" s="5">
        <v>54625</v>
      </c>
      <c r="M24" s="5">
        <f>MAX((L24-$M$1)/(-L53+$M$1),(-L53+$M$1)/(L24-$M$1))</f>
        <v>1.702631820265933</v>
      </c>
      <c r="O24" s="3">
        <v>-0.25</v>
      </c>
      <c r="P24" s="3">
        <f t="shared" si="5"/>
        <v>-8.9285714285714283E-4</v>
      </c>
      <c r="Q24" s="3">
        <f t="shared" si="10"/>
        <v>3.0492180226701815</v>
      </c>
      <c r="R24" s="3">
        <v>-540.87</v>
      </c>
      <c r="V24" s="4">
        <v>-0.15</v>
      </c>
      <c r="W24" s="4">
        <f t="shared" si="7"/>
        <v>-1.7857142857142857E-4</v>
      </c>
      <c r="Y24" s="4">
        <v>-12.51</v>
      </c>
    </row>
    <row r="25" spans="2:26" x14ac:dyDescent="0.3">
      <c r="B25" s="1">
        <v>1.5</v>
      </c>
      <c r="C25" s="1">
        <f t="shared" si="0"/>
        <v>5.3571428571428568E-2</v>
      </c>
      <c r="D25" s="1">
        <f t="shared" si="1"/>
        <v>-1.2710667722865381</v>
      </c>
      <c r="E25" s="2">
        <v>376710</v>
      </c>
      <c r="F25" s="1">
        <f t="shared" si="2"/>
        <v>1.2291683257678321</v>
      </c>
      <c r="I25" s="5">
        <v>2</v>
      </c>
      <c r="J25" s="5">
        <f t="shared" si="3"/>
        <v>2.3809523809523808E-2</v>
      </c>
      <c r="K25" s="5">
        <f t="shared" si="4"/>
        <v>-1.6232492903979006</v>
      </c>
      <c r="L25" s="5">
        <v>68944</v>
      </c>
      <c r="M25" s="5">
        <f>MAX((L25-$M$1)/(-L54+$M$1),(-L54+$M$1)/(L25-$M$1))</f>
        <v>1.9040148742083551</v>
      </c>
      <c r="O25" s="3">
        <v>-0.3</v>
      </c>
      <c r="P25" s="3">
        <f t="shared" si="5"/>
        <v>-1.0714285714285715E-3</v>
      </c>
      <c r="Q25" s="3">
        <f t="shared" si="10"/>
        <v>2.9700367766225568</v>
      </c>
      <c r="R25" s="3">
        <v>-641.05999999999995</v>
      </c>
      <c r="V25" s="4">
        <v>-0.2</v>
      </c>
      <c r="W25" s="4">
        <f t="shared" si="7"/>
        <v>-2.3809523809523812E-4</v>
      </c>
      <c r="Y25" s="4">
        <v>-16.512</v>
      </c>
    </row>
    <row r="26" spans="2:26" x14ac:dyDescent="0.3">
      <c r="B26" s="1">
        <v>2</v>
      </c>
      <c r="C26" s="1">
        <f t="shared" si="0"/>
        <v>7.1428571428571425E-2</v>
      </c>
      <c r="D26" s="1">
        <f t="shared" si="1"/>
        <v>-1.146128035678238</v>
      </c>
      <c r="E26" s="2">
        <v>521220</v>
      </c>
      <c r="F26" s="1">
        <f t="shared" si="2"/>
        <v>1.1981696788304363</v>
      </c>
      <c r="I26" s="5">
        <v>2.5</v>
      </c>
      <c r="J26" s="5">
        <f t="shared" si="3"/>
        <v>2.9761904761904764E-2</v>
      </c>
      <c r="K26" s="5">
        <f t="shared" si="4"/>
        <v>-1.5263392773898441</v>
      </c>
      <c r="L26" s="5">
        <v>83337</v>
      </c>
      <c r="M26" s="5">
        <f>MAX((L26-$M$1)/(-L55+$M$1),(-L55+$M$1)/(L26-$M$1))</f>
        <v>2.0339512476422743</v>
      </c>
      <c r="O26" s="3">
        <v>-0.35</v>
      </c>
      <c r="P26" s="3">
        <f t="shared" si="5"/>
        <v>-1.2499999999999998E-3</v>
      </c>
      <c r="Q26" s="3">
        <f t="shared" si="10"/>
        <v>2.9030899869919438</v>
      </c>
      <c r="R26" s="3">
        <v>-748.69</v>
      </c>
      <c r="V26" s="4">
        <v>-0.25</v>
      </c>
      <c r="W26" s="4">
        <f t="shared" si="7"/>
        <v>-2.9761904761904759E-4</v>
      </c>
      <c r="Y26" s="4">
        <v>-20.786000000000001</v>
      </c>
    </row>
    <row r="27" spans="2:26" x14ac:dyDescent="0.3">
      <c r="B27" s="1">
        <v>2.5</v>
      </c>
      <c r="C27" s="1">
        <f t="shared" si="0"/>
        <v>8.9285714285714288E-2</v>
      </c>
      <c r="D27" s="1">
        <f t="shared" si="1"/>
        <v>-1.0492180226701815</v>
      </c>
      <c r="E27" s="2">
        <v>672770</v>
      </c>
      <c r="F27" s="1">
        <f t="shared" si="2"/>
        <v>1.172213386447077</v>
      </c>
      <c r="I27" s="5">
        <v>3</v>
      </c>
      <c r="J27" s="5">
        <f t="shared" si="3"/>
        <v>3.5714285714285712E-2</v>
      </c>
      <c r="K27" s="5">
        <f t="shared" si="4"/>
        <v>-1.4471580313422192</v>
      </c>
      <c r="L27" s="5">
        <v>98269</v>
      </c>
      <c r="M27" s="5">
        <f>MAX((L27-$M$1)/(-L56+$M$1),(-L56+$M$1)/(L27-$M$1))</f>
        <v>2.1059601299799326</v>
      </c>
      <c r="O27" s="3">
        <v>-0.4</v>
      </c>
      <c r="P27" s="3">
        <f t="shared" si="5"/>
        <v>-1.4285714285714288E-3</v>
      </c>
      <c r="Q27" s="3">
        <f t="shared" si="10"/>
        <v>2.8450980400142569</v>
      </c>
      <c r="R27" s="3">
        <v>-864.01</v>
      </c>
      <c r="V27" s="4">
        <v>-0.3</v>
      </c>
      <c r="W27" s="4">
        <f t="shared" si="7"/>
        <v>-3.5714285714285714E-4</v>
      </c>
      <c r="Y27" s="4">
        <v>-25.378</v>
      </c>
    </row>
    <row r="28" spans="2:26" x14ac:dyDescent="0.3">
      <c r="B28" s="1">
        <v>3</v>
      </c>
      <c r="C28" s="1">
        <f t="shared" si="0"/>
        <v>0.10714285714285714</v>
      </c>
      <c r="D28" s="1">
        <f t="shared" si="1"/>
        <v>-0.97003677662255683</v>
      </c>
      <c r="E28" s="2">
        <v>828820</v>
      </c>
      <c r="F28" s="1">
        <f t="shared" si="2"/>
        <v>1.1506720397673802</v>
      </c>
      <c r="I28" s="5">
        <v>3.5</v>
      </c>
      <c r="J28" s="5">
        <f t="shared" si="3"/>
        <v>4.1666666666666664E-2</v>
      </c>
      <c r="K28" s="5">
        <f t="shared" si="4"/>
        <v>-1.3802112417116061</v>
      </c>
      <c r="L28" s="6">
        <v>113870</v>
      </c>
      <c r="M28" s="5">
        <f>MAX((L28-$M$1)/(-L57+$M$1),(-L57+$M$1)/(L28-$M$1))</f>
        <v>2.1423925463654743</v>
      </c>
      <c r="O28" s="3">
        <v>-0.45</v>
      </c>
      <c r="P28" s="3">
        <f t="shared" si="5"/>
        <v>-1.6071428571428573E-3</v>
      </c>
      <c r="R28" s="3">
        <v>-987.08</v>
      </c>
      <c r="V28" s="4">
        <v>-0.35</v>
      </c>
      <c r="W28" s="4">
        <f t="shared" si="7"/>
        <v>-4.1666666666666664E-4</v>
      </c>
      <c r="Y28" s="4">
        <v>-30.315000000000001</v>
      </c>
    </row>
    <row r="29" spans="2:26" x14ac:dyDescent="0.3">
      <c r="B29" s="1">
        <v>3.5</v>
      </c>
      <c r="C29" s="1">
        <f t="shared" si="0"/>
        <v>0.125</v>
      </c>
      <c r="D29" s="1">
        <f t="shared" si="1"/>
        <v>-0.90308998699194354</v>
      </c>
      <c r="E29" s="2">
        <v>987560</v>
      </c>
      <c r="F29" s="1">
        <f t="shared" si="2"/>
        <v>1.1328931912997691</v>
      </c>
      <c r="I29" s="5">
        <v>4</v>
      </c>
      <c r="J29" s="5">
        <f t="shared" si="3"/>
        <v>4.7619047619047616E-2</v>
      </c>
      <c r="K29" s="5">
        <f t="shared" si="4"/>
        <v>-1.3222192947339193</v>
      </c>
      <c r="L29" s="6">
        <v>130200</v>
      </c>
      <c r="M29" s="5">
        <f>MAX((L29-$M$1)/(-L58+$M$1),(-L58+$M$1)/(L29-$M$1))</f>
        <v>2.162182936202921</v>
      </c>
      <c r="O29" s="3">
        <v>-0.5</v>
      </c>
      <c r="P29" s="3">
        <f t="shared" si="5"/>
        <v>-1.7857142857142857E-3</v>
      </c>
      <c r="Q29" s="3">
        <f t="shared" si="10"/>
        <v>2.7481880270062002</v>
      </c>
      <c r="R29" s="3">
        <v>-1117.9000000000001</v>
      </c>
      <c r="V29" s="4">
        <v>-0.4</v>
      </c>
      <c r="W29" s="4">
        <f t="shared" si="7"/>
        <v>-4.7619047619047624E-4</v>
      </c>
      <c r="Y29" s="4">
        <v>-35.613999999999997</v>
      </c>
    </row>
    <row r="30" spans="2:26" x14ac:dyDescent="0.3">
      <c r="B30" s="1">
        <v>4</v>
      </c>
      <c r="C30" s="1">
        <f t="shared" si="0"/>
        <v>0.14285714285714285</v>
      </c>
      <c r="D30" s="1">
        <f t="shared" si="1"/>
        <v>-0.84509804001425681</v>
      </c>
      <c r="E30" s="2">
        <v>1147800</v>
      </c>
      <c r="F30" s="1">
        <f t="shared" si="2"/>
        <v>1.1184004181913225</v>
      </c>
      <c r="I30" s="5">
        <v>4.5</v>
      </c>
      <c r="J30" s="5">
        <f t="shared" si="3"/>
        <v>5.3571428571428575E-2</v>
      </c>
      <c r="K30" s="5">
        <f t="shared" si="4"/>
        <v>-1.2710667722865379</v>
      </c>
      <c r="L30" s="6">
        <v>147300</v>
      </c>
      <c r="M30" s="5">
        <f>MAX((L30-$M$1)/(-L59+$M$1),(-L59+$M$1)/(L30-$M$1))</f>
        <v>2.1751358695652172</v>
      </c>
      <c r="O30" s="3">
        <v>-1</v>
      </c>
      <c r="P30" s="3">
        <f t="shared" si="5"/>
        <v>-3.5714285714285713E-3</v>
      </c>
      <c r="Q30" s="3">
        <f t="shared" si="10"/>
        <v>2.4471580313422194</v>
      </c>
      <c r="R30" s="3">
        <v>-2803.5</v>
      </c>
      <c r="V30" s="4">
        <v>-0.45</v>
      </c>
      <c r="W30" s="4">
        <f t="shared" si="7"/>
        <v>-5.3571428571428574E-4</v>
      </c>
      <c r="Y30" s="4">
        <v>-41.286000000000001</v>
      </c>
    </row>
    <row r="31" spans="2:26" x14ac:dyDescent="0.3">
      <c r="B31" s="1">
        <v>4.5</v>
      </c>
      <c r="C31" s="1">
        <f t="shared" si="0"/>
        <v>0.16071428571428573</v>
      </c>
      <c r="D31" s="1">
        <f t="shared" si="1"/>
        <v>-0.79394551756687548</v>
      </c>
      <c r="E31" s="2">
        <v>1308900</v>
      </c>
      <c r="F31" s="1">
        <f t="shared" si="2"/>
        <v>1.1064252425700971</v>
      </c>
      <c r="I31" s="5">
        <v>5</v>
      </c>
      <c r="J31" s="5">
        <f t="shared" si="3"/>
        <v>5.9523809523809527E-2</v>
      </c>
      <c r="K31" s="5">
        <f t="shared" si="4"/>
        <v>-1.2253092817258628</v>
      </c>
      <c r="L31" s="6">
        <v>165270</v>
      </c>
      <c r="M31" s="5">
        <f>MAX((L31-$M$1)/(-L60+$M$1),(-L60+$M$1)/(L31-$M$1))</f>
        <v>2.1845371435490706</v>
      </c>
      <c r="O31" s="3">
        <v>-1.5</v>
      </c>
      <c r="P31" s="3">
        <f t="shared" si="5"/>
        <v>-5.3571428571428572E-3</v>
      </c>
      <c r="Q31" s="3">
        <f t="shared" si="10"/>
        <v>2.2710667722865381</v>
      </c>
      <c r="R31" s="3">
        <v>-5015.8999999999996</v>
      </c>
      <c r="V31" s="4">
        <v>-0.5</v>
      </c>
      <c r="W31" s="4">
        <f t="shared" si="7"/>
        <v>-5.9523809523809518E-4</v>
      </c>
      <c r="Y31" s="4">
        <v>-47.334000000000003</v>
      </c>
    </row>
    <row r="32" spans="2:26" x14ac:dyDescent="0.3">
      <c r="B32" s="1">
        <v>5</v>
      </c>
      <c r="C32" s="1">
        <f t="shared" si="0"/>
        <v>0.17857142857142858</v>
      </c>
      <c r="D32" s="1">
        <f t="shared" si="1"/>
        <v>-0.74818802700620035</v>
      </c>
      <c r="E32" s="2">
        <v>1470300</v>
      </c>
      <c r="F32" s="1">
        <f t="shared" si="2"/>
        <v>1.0965109161395634</v>
      </c>
      <c r="I32" s="5">
        <v>0</v>
      </c>
      <c r="J32" s="5">
        <f t="shared" si="3"/>
        <v>0</v>
      </c>
      <c r="L32" s="5">
        <v>-0.12282</v>
      </c>
      <c r="O32" s="3">
        <v>-2</v>
      </c>
      <c r="P32" s="3">
        <f t="shared" si="5"/>
        <v>-7.1428571428571426E-3</v>
      </c>
      <c r="Q32" s="3">
        <f t="shared" si="10"/>
        <v>2.1461280356782382</v>
      </c>
      <c r="R32" s="3">
        <v>-7641.4</v>
      </c>
      <c r="V32" s="4">
        <v>-1</v>
      </c>
      <c r="W32" s="4">
        <f t="shared" si="7"/>
        <v>-1.1904761904761904E-3</v>
      </c>
      <c r="Y32" s="4">
        <v>-127.78</v>
      </c>
    </row>
    <row r="33" spans="2:25" x14ac:dyDescent="0.3">
      <c r="B33" s="1">
        <v>0</v>
      </c>
      <c r="C33" s="1">
        <f t="shared" si="0"/>
        <v>0</v>
      </c>
      <c r="E33" s="1">
        <v>-3.004</v>
      </c>
      <c r="I33" s="5">
        <v>-0.1</v>
      </c>
      <c r="J33" s="5">
        <f t="shared" si="3"/>
        <v>-1.1904761904761906E-3</v>
      </c>
      <c r="L33" s="5">
        <v>-3577.9</v>
      </c>
      <c r="O33" s="3">
        <v>-2.5</v>
      </c>
      <c r="P33" s="3">
        <f t="shared" si="5"/>
        <v>-8.9285714285714281E-3</v>
      </c>
      <c r="Q33" s="3">
        <f t="shared" si="10"/>
        <v>2.0492180226701815</v>
      </c>
      <c r="R33" s="3">
        <v>-10626</v>
      </c>
      <c r="V33" s="4">
        <v>-1.5</v>
      </c>
      <c r="W33" s="4">
        <f t="shared" si="7"/>
        <v>-1.7857142857142857E-3</v>
      </c>
      <c r="Y33" s="4">
        <v>-238.86</v>
      </c>
    </row>
    <row r="34" spans="2:25" x14ac:dyDescent="0.3">
      <c r="B34" s="1">
        <v>-0.05</v>
      </c>
      <c r="C34" s="1">
        <f t="shared" si="0"/>
        <v>-1.7857142857142859E-3</v>
      </c>
      <c r="E34" s="2">
        <v>-14367</v>
      </c>
      <c r="I34" s="5">
        <v>-0.15</v>
      </c>
      <c r="J34" s="5">
        <f t="shared" si="3"/>
        <v>-1.7857142857142857E-3</v>
      </c>
      <c r="L34" s="5">
        <v>-5394.2</v>
      </c>
      <c r="O34" s="3">
        <v>-3</v>
      </c>
      <c r="P34" s="3">
        <f t="shared" si="5"/>
        <v>-1.0714285714285714E-2</v>
      </c>
      <c r="Q34" s="3">
        <f t="shared" si="10"/>
        <v>1.9700367766225568</v>
      </c>
      <c r="R34" s="3">
        <v>-13920</v>
      </c>
      <c r="V34" s="4">
        <v>-2</v>
      </c>
      <c r="W34" s="4">
        <f t="shared" si="7"/>
        <v>-2.3809523809523807E-3</v>
      </c>
      <c r="Y34" s="4">
        <v>-374.22</v>
      </c>
    </row>
    <row r="35" spans="2:25" x14ac:dyDescent="0.3">
      <c r="B35" s="1">
        <v>-0.1</v>
      </c>
      <c r="C35" s="1">
        <f t="shared" si="0"/>
        <v>-3.5714285714285718E-3</v>
      </c>
      <c r="E35" s="2">
        <v>-29252</v>
      </c>
      <c r="I35" s="5">
        <v>-0.2</v>
      </c>
      <c r="J35" s="5">
        <f t="shared" si="3"/>
        <v>-2.3809523809523812E-3</v>
      </c>
      <c r="L35" s="5">
        <v>-7303.5</v>
      </c>
      <c r="O35" s="3">
        <v>-3.5</v>
      </c>
      <c r="P35" s="3">
        <f t="shared" si="5"/>
        <v>-1.2500000000000001E-2</v>
      </c>
      <c r="Q35" s="3">
        <f t="shared" si="10"/>
        <v>1.9030899869919435</v>
      </c>
      <c r="R35" s="3">
        <v>-17489</v>
      </c>
      <c r="V35" s="4">
        <v>-2.5</v>
      </c>
      <c r="W35" s="4">
        <f t="shared" si="7"/>
        <v>-2.9761904761904765E-3</v>
      </c>
      <c r="Y35" s="4">
        <v>-529.51</v>
      </c>
    </row>
    <row r="36" spans="2:25" x14ac:dyDescent="0.3">
      <c r="B36" s="1">
        <v>-0.15</v>
      </c>
      <c r="C36" s="1">
        <f t="shared" si="0"/>
        <v>-5.3571428571428572E-3</v>
      </c>
      <c r="E36" s="2">
        <v>-44556</v>
      </c>
      <c r="I36" s="5">
        <v>-0.25</v>
      </c>
      <c r="J36" s="5">
        <f t="shared" si="3"/>
        <v>-2.976190476190476E-3</v>
      </c>
      <c r="L36" s="5">
        <v>-9338.4</v>
      </c>
      <c r="O36" s="3">
        <v>-4</v>
      </c>
      <c r="P36" s="3">
        <f t="shared" si="5"/>
        <v>-1.4285714285714285E-2</v>
      </c>
      <c r="Q36" s="3">
        <f t="shared" si="10"/>
        <v>1.8450980400142569</v>
      </c>
      <c r="R36" s="3">
        <v>-21303</v>
      </c>
      <c r="V36" s="4">
        <v>-3</v>
      </c>
      <c r="W36" s="4">
        <f t="shared" si="7"/>
        <v>-3.5714285714285713E-3</v>
      </c>
      <c r="Y36" s="4">
        <v>-701.45</v>
      </c>
    </row>
    <row r="37" spans="2:25" x14ac:dyDescent="0.3">
      <c r="B37" s="1">
        <v>-0.2</v>
      </c>
      <c r="C37" s="1">
        <f t="shared" si="0"/>
        <v>-7.1428571428571435E-3</v>
      </c>
      <c r="E37" s="2">
        <v>-60183</v>
      </c>
      <c r="I37" s="5">
        <v>-0.3</v>
      </c>
      <c r="J37" s="5">
        <f t="shared" si="3"/>
        <v>-3.5714285714285713E-3</v>
      </c>
      <c r="L37" s="5">
        <v>-11514</v>
      </c>
      <c r="V37" s="4">
        <v>-3.5</v>
      </c>
      <c r="W37" s="4">
        <f t="shared" si="7"/>
        <v>-4.1666666666666666E-3</v>
      </c>
      <c r="Y37" s="4">
        <v>-887.77</v>
      </c>
    </row>
    <row r="38" spans="2:25" x14ac:dyDescent="0.3">
      <c r="B38" s="1">
        <v>-0.25</v>
      </c>
      <c r="C38" s="1">
        <f t="shared" si="0"/>
        <v>-8.9285714285714281E-3</v>
      </c>
      <c r="E38" s="2">
        <v>-76012</v>
      </c>
      <c r="I38" s="5">
        <v>-0.35</v>
      </c>
      <c r="J38" s="5">
        <f t="shared" si="3"/>
        <v>-4.1666666666666666E-3</v>
      </c>
      <c r="L38" s="5">
        <v>-13835</v>
      </c>
      <c r="V38" s="4">
        <v>-4</v>
      </c>
      <c r="W38" s="4">
        <f t="shared" si="7"/>
        <v>-4.7619047619047615E-3</v>
      </c>
      <c r="Y38" s="4">
        <v>-1086.9000000000001</v>
      </c>
    </row>
    <row r="39" spans="2:25" x14ac:dyDescent="0.3">
      <c r="B39" s="1">
        <v>-0.3</v>
      </c>
      <c r="C39" s="1">
        <f t="shared" si="0"/>
        <v>-1.0714285714285714E-2</v>
      </c>
      <c r="E39" s="2">
        <v>-91918</v>
      </c>
      <c r="I39" s="5">
        <v>-0.4</v>
      </c>
      <c r="J39" s="5">
        <f t="shared" si="3"/>
        <v>-4.7619047619047623E-3</v>
      </c>
      <c r="L39" s="5">
        <v>-16302</v>
      </c>
    </row>
    <row r="40" spans="2:25" x14ac:dyDescent="0.3">
      <c r="B40" s="1">
        <v>-0.35</v>
      </c>
      <c r="C40" s="1">
        <f t="shared" si="0"/>
        <v>-1.2499999999999999E-2</v>
      </c>
      <c r="E40" s="2">
        <v>-107790</v>
      </c>
      <c r="I40" s="5">
        <v>-0.45</v>
      </c>
      <c r="J40" s="5">
        <f t="shared" si="3"/>
        <v>-5.3571428571428581E-3</v>
      </c>
      <c r="L40" s="5">
        <v>-18910</v>
      </c>
    </row>
    <row r="41" spans="2:25" x14ac:dyDescent="0.3">
      <c r="B41" s="1">
        <v>-0.4</v>
      </c>
      <c r="C41" s="1">
        <f t="shared" si="0"/>
        <v>-1.4285714285714287E-2</v>
      </c>
      <c r="E41" s="2">
        <v>-123550</v>
      </c>
      <c r="I41" s="5">
        <v>-0.5</v>
      </c>
      <c r="J41" s="5">
        <f t="shared" si="3"/>
        <v>-5.9523809523809521E-3</v>
      </c>
      <c r="L41" s="5">
        <v>-21654</v>
      </c>
    </row>
    <row r="42" spans="2:25" x14ac:dyDescent="0.3">
      <c r="B42" s="1">
        <v>-0.45</v>
      </c>
      <c r="C42" s="1">
        <f t="shared" si="0"/>
        <v>-1.6071428571428573E-2</v>
      </c>
      <c r="E42" s="2">
        <v>-139180</v>
      </c>
      <c r="I42" s="5">
        <v>-0.55000000000000004</v>
      </c>
      <c r="J42" s="5">
        <f t="shared" si="3"/>
        <v>-6.5476190476190486E-3</v>
      </c>
      <c r="L42" s="5">
        <v>-24527</v>
      </c>
    </row>
    <row r="43" spans="2:25" x14ac:dyDescent="0.3">
      <c r="B43" s="1">
        <v>-0.5</v>
      </c>
      <c r="C43" s="1">
        <f t="shared" si="0"/>
        <v>-1.7857142857142856E-2</v>
      </c>
      <c r="E43" s="2">
        <v>-154660</v>
      </c>
      <c r="I43" s="5">
        <v>-0.6</v>
      </c>
      <c r="J43" s="5">
        <f t="shared" si="3"/>
        <v>-7.1428571428571426E-3</v>
      </c>
      <c r="L43" s="5">
        <v>-27524</v>
      </c>
    </row>
    <row r="44" spans="2:25" x14ac:dyDescent="0.3">
      <c r="B44" s="1">
        <v>-0.55000000000000004</v>
      </c>
      <c r="C44" s="1">
        <f t="shared" si="0"/>
        <v>-1.9642857142857146E-2</v>
      </c>
      <c r="E44" s="2">
        <v>-170010</v>
      </c>
      <c r="I44" s="5">
        <v>-0.65</v>
      </c>
      <c r="J44" s="5">
        <f t="shared" si="3"/>
        <v>-7.7380952380952384E-3</v>
      </c>
      <c r="L44" s="5">
        <v>-30635</v>
      </c>
    </row>
    <row r="45" spans="2:25" x14ac:dyDescent="0.3">
      <c r="B45" s="1">
        <v>-0.6</v>
      </c>
      <c r="C45" s="1">
        <f t="shared" si="0"/>
        <v>-2.1428571428571429E-2</v>
      </c>
      <c r="E45" s="2">
        <v>-185260</v>
      </c>
      <c r="I45" s="5">
        <v>-0.7</v>
      </c>
      <c r="J45" s="5">
        <f t="shared" si="3"/>
        <v>-8.3333333333333332E-3</v>
      </c>
      <c r="L45" s="5">
        <v>-33852</v>
      </c>
    </row>
    <row r="46" spans="2:25" x14ac:dyDescent="0.3">
      <c r="B46" s="1">
        <v>-0.65</v>
      </c>
      <c r="C46" s="1">
        <f t="shared" si="0"/>
        <v>-2.3214285714285715E-2</v>
      </c>
      <c r="E46" s="2">
        <v>-200450</v>
      </c>
      <c r="I46" s="5">
        <v>-0.75</v>
      </c>
      <c r="J46" s="5">
        <f t="shared" si="3"/>
        <v>-8.9285714285714281E-3</v>
      </c>
      <c r="L46" s="5">
        <v>-37169</v>
      </c>
    </row>
    <row r="47" spans="2:25" x14ac:dyDescent="0.3">
      <c r="B47" s="1">
        <v>-0.7</v>
      </c>
      <c r="C47" s="1">
        <f t="shared" si="0"/>
        <v>-2.4999999999999998E-2</v>
      </c>
      <c r="E47" s="2">
        <v>-215590</v>
      </c>
      <c r="I47" s="5">
        <v>-0.8</v>
      </c>
      <c r="J47" s="5">
        <f t="shared" si="3"/>
        <v>-9.5238095238095247E-3</v>
      </c>
      <c r="L47" s="6">
        <v>-40577</v>
      </c>
    </row>
    <row r="48" spans="2:25" x14ac:dyDescent="0.3">
      <c r="B48" s="1">
        <v>-0.75</v>
      </c>
      <c r="C48" s="1">
        <f t="shared" si="0"/>
        <v>-2.6785714285714284E-2</v>
      </c>
      <c r="E48" s="2">
        <v>-230710</v>
      </c>
      <c r="I48" s="5">
        <v>-0.85</v>
      </c>
      <c r="J48" s="5">
        <f t="shared" si="3"/>
        <v>-1.011904761904762E-2</v>
      </c>
      <c r="L48" s="6">
        <v>-44066</v>
      </c>
    </row>
    <row r="49" spans="2:12" x14ac:dyDescent="0.3">
      <c r="B49" s="1">
        <v>-0.8</v>
      </c>
      <c r="C49" s="1">
        <f t="shared" si="0"/>
        <v>-2.8571428571428574E-2</v>
      </c>
      <c r="E49" s="2">
        <v>-245850</v>
      </c>
      <c r="I49" s="5">
        <v>-0.9</v>
      </c>
      <c r="J49" s="5">
        <f t="shared" si="3"/>
        <v>-1.0714285714285716E-2</v>
      </c>
      <c r="L49" s="6">
        <v>-47629</v>
      </c>
    </row>
    <row r="50" spans="2:12" x14ac:dyDescent="0.3">
      <c r="B50" s="1">
        <v>-0.85</v>
      </c>
      <c r="C50" s="1">
        <f t="shared" si="0"/>
        <v>-3.0357142857142857E-2</v>
      </c>
      <c r="E50" s="2">
        <v>-261000</v>
      </c>
      <c r="I50" s="5">
        <v>-0.95</v>
      </c>
      <c r="J50" s="5">
        <f t="shared" si="3"/>
        <v>-1.1309523809523809E-2</v>
      </c>
      <c r="L50" s="6">
        <v>-51256</v>
      </c>
    </row>
    <row r="51" spans="2:12" x14ac:dyDescent="0.3">
      <c r="B51" s="1">
        <v>-0.9</v>
      </c>
      <c r="C51" s="1">
        <f t="shared" si="0"/>
        <v>-3.2142857142857147E-2</v>
      </c>
      <c r="E51" s="2">
        <v>-276190</v>
      </c>
      <c r="I51" s="5">
        <v>-1</v>
      </c>
      <c r="J51" s="5">
        <f t="shared" si="3"/>
        <v>-1.1904761904761904E-2</v>
      </c>
      <c r="L51" s="6">
        <v>-54937</v>
      </c>
    </row>
    <row r="52" spans="2:12" x14ac:dyDescent="0.3">
      <c r="B52" s="1">
        <v>-0.95</v>
      </c>
      <c r="C52" s="1">
        <f t="shared" si="0"/>
        <v>-3.3928571428571426E-2</v>
      </c>
      <c r="E52" s="2">
        <v>-291430</v>
      </c>
      <c r="I52" s="5">
        <v>-1</v>
      </c>
      <c r="J52" s="5">
        <f t="shared" si="3"/>
        <v>-1.1904761904761904E-2</v>
      </c>
      <c r="L52" s="6">
        <v>-54937</v>
      </c>
    </row>
    <row r="53" spans="2:12" x14ac:dyDescent="0.3">
      <c r="B53" s="1">
        <v>-1</v>
      </c>
      <c r="C53" s="1">
        <f t="shared" si="0"/>
        <v>-3.5714285714285712E-2</v>
      </c>
      <c r="E53" s="2">
        <v>-306720</v>
      </c>
      <c r="I53" s="5">
        <v>-1.5</v>
      </c>
      <c r="J53" s="5">
        <f t="shared" si="3"/>
        <v>-1.7857142857142856E-2</v>
      </c>
      <c r="L53" s="6">
        <v>-92736</v>
      </c>
    </row>
    <row r="54" spans="2:12" x14ac:dyDescent="0.3">
      <c r="B54" s="1">
        <v>-1</v>
      </c>
      <c r="C54" s="1">
        <f t="shared" si="0"/>
        <v>-3.5714285714285712E-2</v>
      </c>
      <c r="E54" s="2">
        <v>-306720</v>
      </c>
      <c r="I54" s="5">
        <v>-2</v>
      </c>
      <c r="J54" s="5">
        <f t="shared" si="3"/>
        <v>-2.3809523809523808E-2</v>
      </c>
      <c r="L54" s="6">
        <v>-130980</v>
      </c>
    </row>
    <row r="55" spans="2:12" x14ac:dyDescent="0.3">
      <c r="B55" s="1">
        <v>-1.5</v>
      </c>
      <c r="C55" s="1">
        <f t="shared" si="0"/>
        <v>-5.3571428571428568E-2</v>
      </c>
      <c r="E55" s="2">
        <v>-463040</v>
      </c>
      <c r="I55" s="5">
        <v>-2.5</v>
      </c>
      <c r="J55" s="5">
        <f t="shared" si="3"/>
        <v>-2.9761904761904764E-2</v>
      </c>
      <c r="L55" s="6">
        <v>-169200</v>
      </c>
    </row>
    <row r="56" spans="2:12" x14ac:dyDescent="0.3">
      <c r="B56" s="1">
        <v>-2</v>
      </c>
      <c r="C56" s="1">
        <f t="shared" si="0"/>
        <v>-7.1428571428571425E-2</v>
      </c>
      <c r="E56" s="2">
        <v>-624510</v>
      </c>
      <c r="I56" s="5">
        <v>-3</v>
      </c>
      <c r="J56" s="5">
        <f t="shared" si="3"/>
        <v>-3.5714285714285712E-2</v>
      </c>
      <c r="L56" s="6">
        <v>-206640</v>
      </c>
    </row>
    <row r="57" spans="2:12" x14ac:dyDescent="0.3">
      <c r="B57" s="1">
        <v>-2.5</v>
      </c>
      <c r="C57" s="1">
        <f t="shared" si="0"/>
        <v>-8.9285714285714288E-2</v>
      </c>
      <c r="E57" s="2">
        <v>-788630</v>
      </c>
      <c r="I57" s="5">
        <v>-3.5</v>
      </c>
      <c r="J57" s="5">
        <f t="shared" si="3"/>
        <v>-4.1666666666666664E-2</v>
      </c>
      <c r="L57" s="6">
        <v>-243640</v>
      </c>
    </row>
    <row r="58" spans="2:12" x14ac:dyDescent="0.3">
      <c r="B58" s="1">
        <v>-3</v>
      </c>
      <c r="C58" s="1">
        <f t="shared" si="0"/>
        <v>-0.10714285714285714</v>
      </c>
      <c r="E58" s="2">
        <v>-953700</v>
      </c>
      <c r="I58" s="5">
        <v>-4</v>
      </c>
      <c r="J58" s="5">
        <f t="shared" si="3"/>
        <v>-4.7619047619047616E-2</v>
      </c>
      <c r="L58" s="6">
        <v>-281200</v>
      </c>
    </row>
    <row r="59" spans="2:12" x14ac:dyDescent="0.3">
      <c r="B59" s="1">
        <v>-3.5</v>
      </c>
      <c r="C59" s="1">
        <f t="shared" si="0"/>
        <v>-0.125</v>
      </c>
      <c r="E59" s="2">
        <v>-1118800</v>
      </c>
      <c r="I59" s="5">
        <v>-4.5</v>
      </c>
      <c r="J59" s="5">
        <f t="shared" si="3"/>
        <v>-5.3571428571428575E-2</v>
      </c>
      <c r="L59" s="6">
        <v>-320080</v>
      </c>
    </row>
    <row r="60" spans="2:12" x14ac:dyDescent="0.3">
      <c r="B60" s="1">
        <v>-4</v>
      </c>
      <c r="C60" s="1">
        <f t="shared" si="0"/>
        <v>-0.14285714285714285</v>
      </c>
      <c r="E60" s="2">
        <v>-1283700</v>
      </c>
      <c r="I60" s="5">
        <v>-5</v>
      </c>
      <c r="J60" s="5">
        <f t="shared" si="3"/>
        <v>-5.9523809523809527E-2</v>
      </c>
      <c r="L60" s="6">
        <v>-360720</v>
      </c>
    </row>
    <row r="61" spans="2:12" x14ac:dyDescent="0.3">
      <c r="B61" s="1">
        <v>-4.5</v>
      </c>
      <c r="C61" s="1">
        <f t="shared" si="0"/>
        <v>-0.16071428571428573</v>
      </c>
      <c r="E61" s="2">
        <v>-1448200</v>
      </c>
    </row>
    <row r="62" spans="2:12" x14ac:dyDescent="0.3">
      <c r="B62" s="1">
        <v>-5</v>
      </c>
      <c r="C62" s="1">
        <f t="shared" si="0"/>
        <v>-0.17857142857142858</v>
      </c>
      <c r="E62" s="2">
        <v>-1612200</v>
      </c>
    </row>
    <row r="103" spans="3:3" x14ac:dyDescent="0.3">
      <c r="C103" s="2"/>
    </row>
    <row r="104" spans="3:3" x14ac:dyDescent="0.3">
      <c r="C104" s="2"/>
    </row>
    <row r="105" spans="3:3" x14ac:dyDescent="0.3">
      <c r="C105" s="2"/>
    </row>
    <row r="106" spans="3:3" x14ac:dyDescent="0.3">
      <c r="C106" s="2"/>
    </row>
    <row r="107" spans="3:3" x14ac:dyDescent="0.3">
      <c r="C107" s="2"/>
    </row>
    <row r="108" spans="3:3" x14ac:dyDescent="0.3">
      <c r="C108" s="2"/>
    </row>
    <row r="109" spans="3:3" x14ac:dyDescent="0.3">
      <c r="C109" s="2"/>
    </row>
    <row r="110" spans="3:3" x14ac:dyDescent="0.3">
      <c r="C110" s="2"/>
    </row>
    <row r="111" spans="3:3" x14ac:dyDescent="0.3">
      <c r="C111" s="2"/>
    </row>
    <row r="112" spans="3:3" x14ac:dyDescent="0.3">
      <c r="C112" s="2"/>
    </row>
    <row r="113" spans="3:10" x14ac:dyDescent="0.3">
      <c r="C113" s="2"/>
    </row>
    <row r="114" spans="3:10" x14ac:dyDescent="0.3">
      <c r="C114" s="2"/>
    </row>
    <row r="115" spans="3:10" x14ac:dyDescent="0.3">
      <c r="C115" s="2"/>
    </row>
    <row r="116" spans="3:10" x14ac:dyDescent="0.3">
      <c r="C116" s="2"/>
    </row>
    <row r="117" spans="3:10" x14ac:dyDescent="0.3">
      <c r="C117" s="2"/>
    </row>
    <row r="118" spans="3:10" x14ac:dyDescent="0.3">
      <c r="C118" s="2"/>
    </row>
    <row r="119" spans="3:10" x14ac:dyDescent="0.3">
      <c r="C119" s="2"/>
    </row>
    <row r="120" spans="3:10" x14ac:dyDescent="0.3">
      <c r="C120" s="2"/>
    </row>
    <row r="121" spans="3:10" x14ac:dyDescent="0.3">
      <c r="C121" s="2"/>
    </row>
    <row r="122" spans="3:10" x14ac:dyDescent="0.3">
      <c r="C122" s="2"/>
    </row>
    <row r="123" spans="3:10" x14ac:dyDescent="0.3">
      <c r="C123" s="2"/>
    </row>
    <row r="124" spans="3:10" x14ac:dyDescent="0.3">
      <c r="C124" s="2"/>
    </row>
    <row r="125" spans="3:10" x14ac:dyDescent="0.3">
      <c r="C125" s="2"/>
    </row>
    <row r="126" spans="3:10" x14ac:dyDescent="0.3">
      <c r="C126" s="2"/>
    </row>
    <row r="127" spans="3:10" x14ac:dyDescent="0.3">
      <c r="C127" s="2"/>
    </row>
    <row r="128" spans="3:10" x14ac:dyDescent="0.3">
      <c r="C128" s="2"/>
      <c r="J128" s="6"/>
    </row>
    <row r="129" spans="3:10" x14ac:dyDescent="0.3">
      <c r="C129" s="2"/>
      <c r="J129" s="6"/>
    </row>
    <row r="130" spans="3:10" x14ac:dyDescent="0.3">
      <c r="C130" s="2"/>
      <c r="J130" s="6"/>
    </row>
    <row r="131" spans="3:10" x14ac:dyDescent="0.3">
      <c r="C131" s="2"/>
      <c r="J131" s="6"/>
    </row>
    <row r="132" spans="3:10" x14ac:dyDescent="0.3">
      <c r="C132" s="2"/>
    </row>
    <row r="133" spans="3:10" x14ac:dyDescent="0.3">
      <c r="C133" s="2"/>
    </row>
    <row r="135" spans="3:10" x14ac:dyDescent="0.3">
      <c r="C135" s="2"/>
    </row>
    <row r="136" spans="3:10" x14ac:dyDescent="0.3">
      <c r="C136" s="2"/>
    </row>
    <row r="137" spans="3:10" x14ac:dyDescent="0.3">
      <c r="C137" s="2"/>
    </row>
    <row r="138" spans="3:10" x14ac:dyDescent="0.3">
      <c r="C138" s="2"/>
    </row>
    <row r="139" spans="3:10" x14ac:dyDescent="0.3">
      <c r="C139" s="2"/>
    </row>
    <row r="140" spans="3:10" x14ac:dyDescent="0.3">
      <c r="C140" s="2"/>
    </row>
    <row r="141" spans="3:10" x14ac:dyDescent="0.3">
      <c r="C141" s="2"/>
    </row>
    <row r="142" spans="3:10" x14ac:dyDescent="0.3">
      <c r="C142" s="2"/>
    </row>
    <row r="143" spans="3:10" x14ac:dyDescent="0.3">
      <c r="C143" s="2"/>
    </row>
    <row r="144" spans="3:10" x14ac:dyDescent="0.3">
      <c r="C144" s="2"/>
    </row>
    <row r="145" spans="3:10" x14ac:dyDescent="0.3">
      <c r="C145" s="2"/>
    </row>
    <row r="146" spans="3:10" x14ac:dyDescent="0.3">
      <c r="C146" s="2"/>
    </row>
    <row r="147" spans="3:10" x14ac:dyDescent="0.3">
      <c r="C147" s="2"/>
    </row>
    <row r="148" spans="3:10" x14ac:dyDescent="0.3">
      <c r="C148" s="2"/>
      <c r="J148" s="6"/>
    </row>
    <row r="149" spans="3:10" x14ac:dyDescent="0.3">
      <c r="C149" s="2"/>
      <c r="J149" s="6"/>
    </row>
    <row r="150" spans="3:10" x14ac:dyDescent="0.3">
      <c r="C150" s="2"/>
      <c r="J150" s="6"/>
    </row>
    <row r="151" spans="3:10" x14ac:dyDescent="0.3">
      <c r="C151" s="2"/>
      <c r="J151" s="6"/>
    </row>
    <row r="152" spans="3:10" x14ac:dyDescent="0.3">
      <c r="C152" s="2"/>
      <c r="J152" s="6"/>
    </row>
    <row r="153" spans="3:10" x14ac:dyDescent="0.3">
      <c r="C153" s="2"/>
      <c r="J153" s="6"/>
    </row>
    <row r="154" spans="3:10" x14ac:dyDescent="0.3">
      <c r="C154" s="2"/>
      <c r="J154" s="6"/>
    </row>
    <row r="155" spans="3:10" x14ac:dyDescent="0.3">
      <c r="C155" s="2"/>
      <c r="J155" s="6"/>
    </row>
    <row r="156" spans="3:10" x14ac:dyDescent="0.3">
      <c r="C156" s="2"/>
      <c r="J156" s="6"/>
    </row>
    <row r="157" spans="3:10" x14ac:dyDescent="0.3">
      <c r="C157" s="2"/>
      <c r="J157" s="6"/>
    </row>
    <row r="158" spans="3:10" x14ac:dyDescent="0.3">
      <c r="C158" s="2"/>
      <c r="J158" s="6"/>
    </row>
    <row r="159" spans="3:10" x14ac:dyDescent="0.3">
      <c r="C159" s="2"/>
      <c r="J159" s="6"/>
    </row>
    <row r="160" spans="3:10" x14ac:dyDescent="0.3">
      <c r="C160" s="2"/>
      <c r="J160" s="6"/>
    </row>
    <row r="161" spans="3:10" x14ac:dyDescent="0.3">
      <c r="C161" s="2"/>
      <c r="J161" s="6"/>
    </row>
    <row r="162" spans="3:10" x14ac:dyDescent="0.3">
      <c r="C162" s="2"/>
    </row>
    <row r="163" spans="3:10" x14ac:dyDescent="0.3">
      <c r="C1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for Figure 5b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Tagliazucchi</dc:creator>
  <cp:lastModifiedBy>Mario Tagliazucchi</cp:lastModifiedBy>
  <dcterms:created xsi:type="dcterms:W3CDTF">2025-02-12T17:59:58Z</dcterms:created>
  <dcterms:modified xsi:type="dcterms:W3CDTF">2025-02-18T15:22:44Z</dcterms:modified>
</cp:coreProperties>
</file>