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aileyKinz\Documents\UW-Madison\STS\manuals\excel-2-analysis\class-files\"/>
    </mc:Choice>
  </mc:AlternateContent>
  <xr:revisionPtr revIDLastSave="0" documentId="13_ncr:1_{8258784F-0926-4EE9-83DF-6B55C9C2A0CC}" xr6:coauthVersionLast="43" xr6:coauthVersionMax="43" xr10:uidLastSave="{00000000-0000-0000-0000-000000000000}"/>
  <bookViews>
    <workbookView xWindow="1560" yWindow="-405" windowWidth="23835" windowHeight="14820" tabRatio="736" xr2:uid="{00000000-000D-0000-FFFF-FFFF00000000}"/>
  </bookViews>
  <sheets>
    <sheet name="Data Validation" sheetId="12" r:id="rId1"/>
    <sheet name="Two Input" sheetId="8" r:id="rId2"/>
    <sheet name="Goal Seek" sheetId="10" r:id="rId3"/>
    <sheet name="Solver" sheetId="5" r:id="rId4"/>
    <sheet name="Statistics" sheetId="9" r:id="rId5"/>
  </sheets>
  <definedNames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Solver!$C$26:$C$29</definedName>
    <definedName name="solver_lhs2" localSheetId="3" hidden="1">Solver!$C$26:$C$29</definedName>
    <definedName name="solver_lhs3" localSheetId="3" hidden="1">Solver!$C$31</definedName>
    <definedName name="solver_lhs4" localSheetId="3" hidden="1">Solver!$C$31</definedName>
    <definedName name="solver_lhs5" localSheetId="3" hidden="1">Solver!$H$27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Solver!$D$6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hs1" localSheetId="3" hidden="1">integer</definedName>
    <definedName name="solver_rhs2" localSheetId="3" hidden="1">5</definedName>
    <definedName name="solver_rhs3" localSheetId="3" hidden="1">30</definedName>
    <definedName name="solver_rhs4" localSheetId="3" hidden="1">30</definedName>
    <definedName name="solver_rhs5" localSheetId="3" hidden="1">45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9" l="1"/>
  <c r="G4" i="9"/>
  <c r="G7" i="9"/>
  <c r="G11" i="9"/>
  <c r="G12" i="9"/>
  <c r="G15" i="9"/>
  <c r="G19" i="9"/>
  <c r="G20" i="9"/>
  <c r="G23" i="9"/>
  <c r="G27" i="9"/>
  <c r="G28" i="9"/>
  <c r="G31" i="9"/>
  <c r="E4" i="9"/>
  <c r="E5" i="9"/>
  <c r="G5" i="9" s="1"/>
  <c r="E6" i="9"/>
  <c r="G6" i="9" s="1"/>
  <c r="E7" i="9"/>
  <c r="E8" i="9"/>
  <c r="G8" i="9" s="1"/>
  <c r="E9" i="9"/>
  <c r="G9" i="9" s="1"/>
  <c r="E10" i="9"/>
  <c r="G10" i="9" s="1"/>
  <c r="E11" i="9"/>
  <c r="E12" i="9"/>
  <c r="E13" i="9"/>
  <c r="G13" i="9" s="1"/>
  <c r="E14" i="9"/>
  <c r="G14" i="9" s="1"/>
  <c r="E15" i="9"/>
  <c r="E16" i="9"/>
  <c r="G16" i="9" s="1"/>
  <c r="E17" i="9"/>
  <c r="G17" i="9" s="1"/>
  <c r="E18" i="9"/>
  <c r="G18" i="9" s="1"/>
  <c r="E19" i="9"/>
  <c r="E20" i="9"/>
  <c r="E21" i="9"/>
  <c r="G21" i="9" s="1"/>
  <c r="E22" i="9"/>
  <c r="G22" i="9" s="1"/>
  <c r="E23" i="9"/>
  <c r="E24" i="9"/>
  <c r="G24" i="9" s="1"/>
  <c r="E25" i="9"/>
  <c r="G25" i="9" s="1"/>
  <c r="E26" i="9"/>
  <c r="G26" i="9" s="1"/>
  <c r="E27" i="9"/>
  <c r="E28" i="9"/>
  <c r="E29" i="9"/>
  <c r="G29" i="9" s="1"/>
  <c r="E30" i="9"/>
  <c r="G30" i="9" s="1"/>
  <c r="E31" i="9"/>
  <c r="E32" i="9"/>
  <c r="G32" i="9" s="1"/>
  <c r="E3" i="9"/>
  <c r="G3" i="9" s="1"/>
  <c r="B31" i="10" l="1"/>
  <c r="B34" i="10" s="1"/>
  <c r="B32" i="10"/>
  <c r="B22" i="10"/>
  <c r="B10" i="10"/>
  <c r="E8" i="10"/>
  <c r="B11" i="8"/>
  <c r="E8" i="8"/>
  <c r="I11" i="5"/>
  <c r="I12" i="5"/>
  <c r="I13" i="5"/>
  <c r="I14" i="5"/>
  <c r="I15" i="5"/>
  <c r="I16" i="5"/>
  <c r="I17" i="5"/>
  <c r="I18" i="5"/>
  <c r="I19" i="5"/>
  <c r="I20" i="5"/>
  <c r="I21" i="5"/>
  <c r="I22" i="5"/>
  <c r="I10" i="5"/>
  <c r="N11" i="5"/>
  <c r="N12" i="5"/>
  <c r="N13" i="5"/>
  <c r="N14" i="5"/>
  <c r="N15" i="5"/>
  <c r="N16" i="5"/>
  <c r="N17" i="5"/>
  <c r="N18" i="5"/>
  <c r="N19" i="5"/>
  <c r="N20" i="5"/>
  <c r="N21" i="5"/>
  <c r="N22" i="5"/>
  <c r="N10" i="5"/>
  <c r="D29" i="5"/>
  <c r="D28" i="5"/>
  <c r="D27" i="5"/>
  <c r="D26" i="5"/>
  <c r="G11" i="10" l="1"/>
</calcChain>
</file>

<file path=xl/sharedStrings.xml><?xml version="1.0" encoding="utf-8"?>
<sst xmlns="http://schemas.openxmlformats.org/spreadsheetml/2006/main" count="152" uniqueCount="122">
  <si>
    <t>Project Grade</t>
  </si>
  <si>
    <t>Final Exam Grade</t>
  </si>
  <si>
    <t>*Final Exam is worth 30% of Semester Grade</t>
  </si>
  <si>
    <t>*Project is worth 20% of Semester Grade</t>
  </si>
  <si>
    <t>*Mid Term total is worth 40% of Semester Grade</t>
  </si>
  <si>
    <t>*Homework is worth 10% of Semester Grade</t>
  </si>
  <si>
    <t>HW Avg</t>
  </si>
  <si>
    <t>Semester Grade</t>
  </si>
  <si>
    <t>Exam Avg</t>
  </si>
  <si>
    <t>Final Exam</t>
  </si>
  <si>
    <t>Project</t>
  </si>
  <si>
    <t>Homework</t>
  </si>
  <si>
    <t>Mid Terms</t>
  </si>
  <si>
    <t>How will my final Project and Exam scores affect my grade?</t>
  </si>
  <si>
    <t>Solver</t>
  </si>
  <si>
    <t>Example 1</t>
  </si>
  <si>
    <t>y = x - 5</t>
  </si>
  <si>
    <t>*Solution for y=0 is x= 5</t>
  </si>
  <si>
    <t>x =</t>
  </si>
  <si>
    <t>Equation for y:</t>
  </si>
  <si>
    <t>Example 2</t>
  </si>
  <si>
    <t>x</t>
  </si>
  <si>
    <t>y</t>
  </si>
  <si>
    <t>System of equations:</t>
  </si>
  <si>
    <t>Equation 1</t>
  </si>
  <si>
    <t>Equation 2</t>
  </si>
  <si>
    <t>Equation 1:</t>
  </si>
  <si>
    <t>Equation 2:</t>
  </si>
  <si>
    <t>Objective Function:</t>
  </si>
  <si>
    <t>(Equation 1 + Equation 2)</t>
  </si>
  <si>
    <t>Example 3</t>
  </si>
  <si>
    <t>Employees</t>
  </si>
  <si>
    <t>Wage</t>
  </si>
  <si>
    <t>Jobs</t>
  </si>
  <si>
    <t>Earnings</t>
  </si>
  <si>
    <t>Customer pays per job:</t>
  </si>
  <si>
    <t>Total Jobs:</t>
  </si>
  <si>
    <t>Total Wages:</t>
  </si>
  <si>
    <t>Revenue:</t>
  </si>
  <si>
    <t>Profit:</t>
  </si>
  <si>
    <t>Gender</t>
  </si>
  <si>
    <t>M</t>
  </si>
  <si>
    <t>F</t>
  </si>
  <si>
    <t>Back to the grades example…</t>
  </si>
  <si>
    <t>HW1</t>
  </si>
  <si>
    <t>Exam1</t>
  </si>
  <si>
    <t>FinalExam:</t>
  </si>
  <si>
    <t>HW2</t>
  </si>
  <si>
    <t>Exam2</t>
  </si>
  <si>
    <t>HW3</t>
  </si>
  <si>
    <t>Exam3</t>
  </si>
  <si>
    <t>HW4</t>
  </si>
  <si>
    <t>Exam Average:</t>
  </si>
  <si>
    <t>HW5</t>
  </si>
  <si>
    <t>HW Average:</t>
  </si>
  <si>
    <t>*Use Goal Seek to calculate the Final Exam grade that will give you an A</t>
  </si>
  <si>
    <t>*Homework is 20% of semester grade</t>
  </si>
  <si>
    <t>*Exams are worth 45% of semester grade (15% each)</t>
  </si>
  <si>
    <t>*Final Exam is worth 35% of semester grade</t>
  </si>
  <si>
    <t>* An "A" grade is 90% or more</t>
  </si>
  <si>
    <t>Semester Grade =</t>
  </si>
  <si>
    <t>y=</t>
  </si>
  <si>
    <t>Eq 1</t>
  </si>
  <si>
    <t>Eq 2</t>
  </si>
  <si>
    <t>x=</t>
  </si>
  <si>
    <t>-1x -1y + 6 = 0</t>
  </si>
  <si>
    <t>y=3+2x</t>
  </si>
  <si>
    <t>y=6-x</t>
  </si>
  <si>
    <t>2.5x - 1y + 3 = 0</t>
  </si>
  <si>
    <t>Fernando</t>
  </si>
  <si>
    <t>Louisa</t>
  </si>
  <si>
    <t>Emilia</t>
  </si>
  <si>
    <t>Alan</t>
  </si>
  <si>
    <t>"What-if?" Table</t>
  </si>
  <si>
    <t>=10% HW + 40% Midterms + 20% Project + 30% Final Exam</t>
  </si>
  <si>
    <t>Aerobic Activity and Body Mass Index</t>
  </si>
  <si>
    <t>Age</t>
  </si>
  <si>
    <t>Hours of Aerobic Activity per week</t>
  </si>
  <si>
    <t>Weight without Aerobic Activity</t>
  </si>
  <si>
    <t>Predicted Weight with Aerobic Activity</t>
  </si>
  <si>
    <t>Height (feet)</t>
  </si>
  <si>
    <t>BMI</t>
  </si>
  <si>
    <t xml:space="preserve">POUNDS LOST PER HOUR OF AEROBIC ACTIVITY: </t>
  </si>
  <si>
    <t>CONVERSION POUNDS TO KILOGRAMS:</t>
  </si>
  <si>
    <t>CONVERSION FEET TO METERS:</t>
  </si>
  <si>
    <t>Average BMI</t>
  </si>
  <si>
    <t>Example 1: Grades</t>
  </si>
  <si>
    <t>Example 2: Loan Repayment</t>
  </si>
  <si>
    <t>Interest Rate (yearly)</t>
  </si>
  <si>
    <t># of payments</t>
  </si>
  <si>
    <t>Initial Loan</t>
  </si>
  <si>
    <t>Payment</t>
  </si>
  <si>
    <t>Example 3: Physics</t>
  </si>
  <si>
    <t>Initial Velocity (m/s)</t>
  </si>
  <si>
    <t>Angle (degrees)</t>
  </si>
  <si>
    <t>Time (sec)</t>
  </si>
  <si>
    <t>Horizontal Velocity</t>
  </si>
  <si>
    <t>Vertical Velocity</t>
  </si>
  <si>
    <t>Distance</t>
  </si>
  <si>
    <t>Goal Seek</t>
  </si>
  <si>
    <t>Data Validation</t>
  </si>
  <si>
    <t>Date of Pickup</t>
  </si>
  <si>
    <t>Customer Name</t>
  </si>
  <si>
    <t>Contact Number</t>
  </si>
  <si>
    <t>Special Requests</t>
  </si>
  <si>
    <t>Jasmine Barry</t>
  </si>
  <si>
    <t>Angela Nichols</t>
  </si>
  <si>
    <t>Kolby Bender</t>
  </si>
  <si>
    <t>Albert Hanson</t>
  </si>
  <si>
    <t>Kyle Romero</t>
  </si>
  <si>
    <t>Dylan Rios</t>
  </si>
  <si>
    <t>Time of Pickup</t>
  </si>
  <si>
    <t>Special cake orders</t>
  </si>
  <si>
    <t>Chocolate</t>
  </si>
  <si>
    <t>Vanilla</t>
  </si>
  <si>
    <t>Red velvet</t>
  </si>
  <si>
    <t>Cake Types</t>
  </si>
  <si>
    <t>*Frosting types offered: chocolate, vanilla, cream cheese</t>
  </si>
  <si>
    <t>*Store is only open daily for pickup between 10am-5pm</t>
  </si>
  <si>
    <t>Cake Flavor</t>
  </si>
  <si>
    <t>Frosting Flavor</t>
  </si>
  <si>
    <t>*Date of pickup must be within 90 days of order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</si>
</sst>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24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6" fillId="0" borderId="0" xfId="2" applyFont="1" applyFill="1"/>
    <xf numFmtId="0" fontId="6" fillId="0" borderId="0" xfId="2" applyFont="1"/>
    <xf numFmtId="10" fontId="6" fillId="6" borderId="1" xfId="2" applyNumberFormat="1" applyFont="1" applyFill="1" applyBorder="1"/>
    <xf numFmtId="0" fontId="5" fillId="0" borderId="0" xfId="2" applyFont="1"/>
    <xf numFmtId="10" fontId="6" fillId="0" borderId="0" xfId="2" applyNumberFormat="1" applyFont="1"/>
    <xf numFmtId="10" fontId="5" fillId="3" borderId="1" xfId="2" applyNumberFormat="1" applyFont="1" applyFill="1" applyBorder="1"/>
    <xf numFmtId="10" fontId="5" fillId="2" borderId="1" xfId="2" applyNumberFormat="1" applyFont="1" applyFill="1" applyBorder="1"/>
    <xf numFmtId="9" fontId="6" fillId="0" borderId="0" xfId="2" applyNumberFormat="1" applyFont="1"/>
    <xf numFmtId="9" fontId="6" fillId="0" borderId="0" xfId="1" applyFont="1"/>
    <xf numFmtId="10" fontId="6" fillId="0" borderId="0" xfId="2" applyNumberFormat="1" applyFont="1" applyFill="1"/>
    <xf numFmtId="165" fontId="6" fillId="0" borderId="0" xfId="2" applyNumberFormat="1" applyFont="1"/>
    <xf numFmtId="165" fontId="1" fillId="4" borderId="1" xfId="2" applyNumberFormat="1" applyFont="1" applyFill="1" applyBorder="1"/>
    <xf numFmtId="165" fontId="5" fillId="5" borderId="1" xfId="2" applyNumberFormat="1" applyFont="1" applyFill="1" applyBorder="1"/>
    <xf numFmtId="0" fontId="5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7" fillId="0" borderId="0" xfId="2" applyFont="1"/>
    <xf numFmtId="0" fontId="6" fillId="0" borderId="0" xfId="2" applyFont="1" applyAlignment="1">
      <alignment horizontal="right"/>
    </xf>
    <xf numFmtId="10" fontId="6" fillId="0" borderId="0" xfId="2" applyNumberFormat="1" applyFont="1" applyAlignment="1">
      <alignment horizontal="center"/>
    </xf>
    <xf numFmtId="0" fontId="8" fillId="0" borderId="0" xfId="2" applyFont="1"/>
    <xf numFmtId="0" fontId="7" fillId="0" borderId="0" xfId="2" applyFont="1" applyFill="1"/>
    <xf numFmtId="0" fontId="6" fillId="0" borderId="2" xfId="2" applyFont="1" applyBorder="1"/>
    <xf numFmtId="0" fontId="6" fillId="0" borderId="0" xfId="2" applyFont="1" applyBorder="1"/>
    <xf numFmtId="0" fontId="6" fillId="0" borderId="0" xfId="2" applyFont="1" applyBorder="1" applyAlignment="1">
      <alignment horizontal="right"/>
    </xf>
    <xf numFmtId="0" fontId="6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left"/>
    </xf>
    <xf numFmtId="0" fontId="6" fillId="0" borderId="2" xfId="2" applyFont="1" applyBorder="1" applyAlignment="1">
      <alignment horizontal="center"/>
    </xf>
    <xf numFmtId="164" fontId="6" fillId="0" borderId="0" xfId="2" applyNumberFormat="1" applyFont="1"/>
    <xf numFmtId="0" fontId="5" fillId="0" borderId="0" xfId="2" applyFont="1" applyBorder="1" applyAlignment="1">
      <alignment horizontal="right"/>
    </xf>
    <xf numFmtId="164" fontId="6" fillId="0" borderId="0" xfId="2" applyNumberFormat="1" applyFont="1" applyBorder="1"/>
    <xf numFmtId="10" fontId="6" fillId="8" borderId="0" xfId="2" applyNumberFormat="1" applyFont="1" applyFill="1"/>
    <xf numFmtId="10" fontId="6" fillId="9" borderId="0" xfId="2" applyNumberFormat="1" applyFont="1" applyFill="1"/>
    <xf numFmtId="10" fontId="6" fillId="6" borderId="0" xfId="2" applyNumberFormat="1" applyFont="1" applyFill="1"/>
    <xf numFmtId="10" fontId="5" fillId="6" borderId="0" xfId="2" applyNumberFormat="1" applyFont="1" applyFill="1"/>
    <xf numFmtId="10" fontId="5" fillId="7" borderId="1" xfId="2" applyNumberFormat="1" applyFont="1" applyFill="1" applyBorder="1"/>
    <xf numFmtId="0" fontId="10" fillId="0" borderId="0" xfId="2" applyFont="1" applyBorder="1"/>
    <xf numFmtId="0" fontId="10" fillId="0" borderId="1" xfId="2" applyFont="1" applyBorder="1"/>
    <xf numFmtId="0" fontId="10" fillId="0" borderId="1" xfId="2" quotePrefix="1" applyFont="1" applyBorder="1"/>
    <xf numFmtId="0" fontId="10" fillId="0" borderId="1" xfId="2" applyFont="1" applyBorder="1" applyAlignment="1">
      <alignment horizontal="center"/>
    </xf>
    <xf numFmtId="0" fontId="11" fillId="0" borderId="1" xfId="2" quotePrefix="1" applyFont="1" applyBorder="1"/>
    <xf numFmtId="0" fontId="11" fillId="0" borderId="0" xfId="2" quotePrefix="1" applyFont="1" applyBorder="1"/>
    <xf numFmtId="0" fontId="11" fillId="0" borderId="1" xfId="2" quotePrefix="1" applyFont="1" applyBorder="1" applyAlignment="1">
      <alignment horizontal="center"/>
    </xf>
    <xf numFmtId="0" fontId="6" fillId="0" borderId="0" xfId="2" quotePrefix="1" applyFont="1"/>
    <xf numFmtId="0" fontId="6" fillId="0" borderId="10" xfId="2" applyFont="1" applyBorder="1"/>
    <xf numFmtId="10" fontId="6" fillId="6" borderId="13" xfId="2" applyNumberFormat="1" applyFont="1" applyFill="1" applyBorder="1"/>
    <xf numFmtId="10" fontId="6" fillId="6" borderId="4" xfId="2" applyNumberFormat="1" applyFont="1" applyFill="1" applyBorder="1"/>
    <xf numFmtId="10" fontId="6" fillId="6" borderId="16" xfId="2" applyNumberFormat="1" applyFont="1" applyFill="1" applyBorder="1"/>
    <xf numFmtId="10" fontId="6" fillId="10" borderId="19" xfId="2" applyNumberFormat="1" applyFont="1" applyFill="1" applyBorder="1"/>
    <xf numFmtId="0" fontId="13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14" fillId="0" borderId="0" xfId="0" applyFont="1"/>
    <xf numFmtId="0" fontId="15" fillId="0" borderId="0" xfId="0" applyFont="1" applyAlignment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Border="1" applyAlignment="1">
      <alignment horizontal="right"/>
    </xf>
    <xf numFmtId="167" fontId="0" fillId="0" borderId="0" xfId="0" applyNumberFormat="1" applyBorder="1" applyAlignment="1">
      <alignment horizontal="right"/>
    </xf>
    <xf numFmtId="0" fontId="0" fillId="11" borderId="0" xfId="0" applyFill="1" applyAlignment="1">
      <alignment horizontal="right"/>
    </xf>
    <xf numFmtId="8" fontId="0" fillId="11" borderId="0" xfId="0" applyNumberFormat="1" applyFill="1" applyAlignment="1">
      <alignment horizontal="right"/>
    </xf>
    <xf numFmtId="0" fontId="14" fillId="0" borderId="0" xfId="0" applyFont="1" applyAlignment="1">
      <alignment horizontal="left"/>
    </xf>
    <xf numFmtId="0" fontId="0" fillId="11" borderId="0" xfId="0" applyFill="1"/>
    <xf numFmtId="0" fontId="0" fillId="10" borderId="0" xfId="0" applyFill="1"/>
    <xf numFmtId="0" fontId="0" fillId="0" borderId="2" xfId="0" applyBorder="1"/>
    <xf numFmtId="10" fontId="5" fillId="3" borderId="11" xfId="2" applyNumberFormat="1" applyFont="1" applyFill="1" applyBorder="1"/>
    <xf numFmtId="10" fontId="6" fillId="6" borderId="11" xfId="2" applyNumberFormat="1" applyFont="1" applyFill="1" applyBorder="1"/>
    <xf numFmtId="0" fontId="6" fillId="0" borderId="20" xfId="2" applyFont="1" applyBorder="1"/>
    <xf numFmtId="0" fontId="6" fillId="6" borderId="0" xfId="2" applyFont="1" applyFill="1" applyBorder="1" applyAlignment="1">
      <alignment horizontal="center"/>
    </xf>
    <xf numFmtId="166" fontId="6" fillId="4" borderId="0" xfId="2" applyNumberFormat="1" applyFont="1" applyFill="1" applyBorder="1" applyAlignment="1">
      <alignment horizontal="center"/>
    </xf>
    <xf numFmtId="2" fontId="6" fillId="4" borderId="0" xfId="2" applyNumberFormat="1" applyFont="1" applyFill="1" applyBorder="1"/>
    <xf numFmtId="2" fontId="6" fillId="6" borderId="0" xfId="2" applyNumberFormat="1" applyFont="1" applyFill="1" applyBorder="1"/>
    <xf numFmtId="2" fontId="0" fillId="4" borderId="0" xfId="0" applyNumberFormat="1" applyFill="1"/>
    <xf numFmtId="10" fontId="5" fillId="12" borderId="1" xfId="2" applyNumberFormat="1" applyFont="1" applyFill="1" applyBorder="1"/>
    <xf numFmtId="10" fontId="5" fillId="12" borderId="4" xfId="2" applyNumberFormat="1" applyFont="1" applyFill="1" applyBorder="1"/>
    <xf numFmtId="10" fontId="5" fillId="10" borderId="1" xfId="2" applyNumberFormat="1" applyFont="1" applyFill="1" applyBorder="1"/>
    <xf numFmtId="2" fontId="6" fillId="6" borderId="0" xfId="2" applyNumberFormat="1" applyFont="1" applyFill="1" applyBorder="1" applyAlignment="1">
      <alignment horizontal="center"/>
    </xf>
    <xf numFmtId="0" fontId="6" fillId="0" borderId="0" xfId="2" applyNumberFormat="1" applyFont="1"/>
    <xf numFmtId="0" fontId="16" fillId="0" borderId="0" xfId="2" applyFont="1"/>
    <xf numFmtId="0" fontId="0" fillId="0" borderId="0" xfId="0" applyBorder="1"/>
    <xf numFmtId="0" fontId="18" fillId="13" borderId="2" xfId="0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18" fillId="13" borderId="25" xfId="0" applyFont="1" applyFill="1" applyBorder="1" applyAlignment="1">
      <alignment horizontal="center" vertical="center"/>
    </xf>
    <xf numFmtId="0" fontId="18" fillId="13" borderId="26" xfId="0" applyFont="1" applyFill="1" applyBorder="1" applyAlignment="1">
      <alignment horizontal="center" vertical="center"/>
    </xf>
    <xf numFmtId="0" fontId="1" fillId="0" borderId="0" xfId="0" applyFont="1" applyAlignment="1"/>
    <xf numFmtId="0" fontId="19" fillId="0" borderId="0" xfId="0" applyFont="1" applyAlignment="1"/>
    <xf numFmtId="0" fontId="0" fillId="0" borderId="20" xfId="0" applyBorder="1"/>
    <xf numFmtId="0" fontId="0" fillId="0" borderId="22" xfId="0" applyBorder="1"/>
    <xf numFmtId="0" fontId="0" fillId="0" borderId="27" xfId="0" applyBorder="1"/>
    <xf numFmtId="0" fontId="0" fillId="14" borderId="28" xfId="0" applyFill="1" applyBorder="1"/>
    <xf numFmtId="0" fontId="0" fillId="0" borderId="29" xfId="0" applyBorder="1"/>
    <xf numFmtId="0" fontId="0" fillId="0" borderId="21" xfId="0" applyBorder="1"/>
    <xf numFmtId="0" fontId="17" fillId="0" borderId="28" xfId="0" applyFont="1" applyBorder="1"/>
    <xf numFmtId="0" fontId="17" fillId="0" borderId="30" xfId="0" applyFont="1" applyBorder="1"/>
    <xf numFmtId="0" fontId="17" fillId="0" borderId="23" xfId="0" applyFont="1" applyBorder="1"/>
    <xf numFmtId="0" fontId="0" fillId="0" borderId="28" xfId="0" applyFont="1" applyBorder="1"/>
    <xf numFmtId="0" fontId="0" fillId="0" borderId="30" xfId="0" applyFont="1" applyBorder="1"/>
    <xf numFmtId="0" fontId="0" fillId="0" borderId="30" xfId="0" applyBorder="1"/>
    <xf numFmtId="0" fontId="0" fillId="0" borderId="23" xfId="0" applyBorder="1"/>
    <xf numFmtId="18" fontId="0" fillId="0" borderId="28" xfId="0" applyNumberFormat="1" applyFont="1" applyBorder="1"/>
    <xf numFmtId="18" fontId="0" fillId="0" borderId="30" xfId="0" applyNumberFormat="1" applyFont="1" applyBorder="1"/>
    <xf numFmtId="0" fontId="9" fillId="0" borderId="0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0" fontId="5" fillId="12" borderId="12" xfId="2" applyNumberFormat="1" applyFont="1" applyFill="1" applyBorder="1" applyAlignment="1">
      <alignment horizontal="center" vertical="center" textRotation="90"/>
    </xf>
    <xf numFmtId="10" fontId="5" fillId="12" borderId="14" xfId="2" applyNumberFormat="1" applyFont="1" applyFill="1" applyBorder="1" applyAlignment="1">
      <alignment horizontal="center" vertical="center" textRotation="90"/>
    </xf>
    <xf numFmtId="10" fontId="5" fillId="12" borderId="15" xfId="2" applyNumberFormat="1" applyFont="1" applyFill="1" applyBorder="1" applyAlignment="1">
      <alignment horizontal="center" vertical="center" textRotation="90"/>
    </xf>
    <xf numFmtId="0" fontId="5" fillId="0" borderId="17" xfId="2" applyFont="1" applyBorder="1" applyAlignment="1">
      <alignment horizontal="right"/>
    </xf>
    <xf numFmtId="0" fontId="5" fillId="0" borderId="18" xfId="2" applyFont="1" applyBorder="1" applyAlignment="1">
      <alignment horizontal="right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10" fontId="5" fillId="3" borderId="6" xfId="2" applyNumberFormat="1" applyFont="1" applyFill="1" applyBorder="1" applyAlignment="1">
      <alignment horizontal="center"/>
    </xf>
    <xf numFmtId="10" fontId="5" fillId="3" borderId="11" xfId="2" applyNumberFormat="1" applyFont="1" applyFill="1" applyBorder="1" applyAlignment="1">
      <alignment horizontal="center"/>
    </xf>
    <xf numFmtId="0" fontId="5" fillId="7" borderId="5" xfId="2" applyFont="1" applyFill="1" applyBorder="1" applyAlignment="1">
      <alignment horizontal="center"/>
    </xf>
    <xf numFmtId="0" fontId="5" fillId="7" borderId="6" xfId="2" applyFont="1" applyFill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1" fillId="0" borderId="0" xfId="0" applyFont="1"/>
    <xf numFmtId="0" fontId="20" fillId="0" borderId="0" xfId="0" applyFont="1"/>
    <xf numFmtId="18" fontId="0" fillId="0" borderId="0" xfId="0" applyNumberFormat="1"/>
    <xf numFmtId="20" fontId="0" fillId="0" borderId="0" xfId="0" applyNumberFormat="1"/>
    <xf numFmtId="0" fontId="21" fillId="0" borderId="28" xfId="0" applyFont="1" applyBorder="1"/>
    <xf numFmtId="0" fontId="21" fillId="0" borderId="30" xfId="0" applyFont="1" applyBorder="1"/>
    <xf numFmtId="0" fontId="20" fillId="0" borderId="30" xfId="0" applyFont="1" applyBorder="1"/>
  </cellXfs>
  <cellStyles count="6">
    <cellStyle name="Currency 2" xfId="5" xr:uid="{00000000-0005-0000-0000-000000000000}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66FF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Solver Example 2</a:t>
            </a:r>
          </a:p>
        </c:rich>
      </c:tx>
      <c:layout>
        <c:manualLayout>
          <c:xMode val="edge"/>
          <c:yMode val="edge"/>
          <c:x val="0.566120755373415"/>
          <c:y val="0.157706093189964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880539204444101E-2"/>
          <c:y val="3.7310281866940499E-2"/>
          <c:w val="0.86137467191601103"/>
          <c:h val="0.9064581510644500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Solver!$H$10:$H$22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Solver!$I$10:$I$22</c:f>
              <c:numCache>
                <c:formatCode>General</c:formatCode>
                <c:ptCount val="13"/>
                <c:pt idx="0">
                  <c:v>-12</c:v>
                </c:pt>
                <c:pt idx="1">
                  <c:v>-9.5</c:v>
                </c:pt>
                <c:pt idx="2">
                  <c:v>-7</c:v>
                </c:pt>
                <c:pt idx="3">
                  <c:v>-4.5</c:v>
                </c:pt>
                <c:pt idx="4">
                  <c:v>-2</c:v>
                </c:pt>
                <c:pt idx="5">
                  <c:v>0.5</c:v>
                </c:pt>
                <c:pt idx="6">
                  <c:v>3</c:v>
                </c:pt>
                <c:pt idx="7">
                  <c:v>5.5</c:v>
                </c:pt>
                <c:pt idx="8">
                  <c:v>8</c:v>
                </c:pt>
                <c:pt idx="9">
                  <c:v>10.5</c:v>
                </c:pt>
                <c:pt idx="10">
                  <c:v>13</c:v>
                </c:pt>
                <c:pt idx="11">
                  <c:v>15.5</c:v>
                </c:pt>
                <c:pt idx="1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4-44D8-AE49-88BB240C1552}"/>
            </c:ext>
          </c:extLst>
        </c:ser>
        <c:ser>
          <c:idx val="1"/>
          <c:order val="1"/>
          <c:marker>
            <c:symbol val="none"/>
          </c:marker>
          <c:xVal>
            <c:numRef>
              <c:f>Solver!$M$10:$M$22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Solver!$N$10:$N$22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4-44D8-AE49-88BB240C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0768"/>
        <c:axId val="95597312"/>
      </c:scatterChart>
      <c:valAx>
        <c:axId val="152000768"/>
        <c:scaling>
          <c:orientation val="minMax"/>
          <c:max val="6"/>
          <c:min val="-2"/>
        </c:scaling>
        <c:delete val="0"/>
        <c:axPos val="b"/>
        <c:numFmt formatCode="General" sourceLinked="1"/>
        <c:majorTickMark val="out"/>
        <c:minorTickMark val="none"/>
        <c:tickLblPos val="nextTo"/>
        <c:crossAx val="95597312"/>
        <c:crosses val="autoZero"/>
        <c:crossBetween val="midCat"/>
      </c:valAx>
      <c:valAx>
        <c:axId val="95597312"/>
        <c:scaling>
          <c:orientation val="minMax"/>
          <c:max val="10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crossAx val="1520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7</xdr:row>
      <xdr:rowOff>190499</xdr:rowOff>
    </xdr:from>
    <xdr:to>
      <xdr:col>14</xdr:col>
      <xdr:colOff>28575</xdr:colOff>
      <xdr:row>22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DEF0-3DFA-42FB-BA8F-553FD486553E}">
  <sheetPr>
    <tabColor theme="9" tint="0.79998168889431442"/>
  </sheetPr>
  <dimension ref="A1:J16"/>
  <sheetViews>
    <sheetView tabSelected="1" zoomScaleNormal="100" workbookViewId="0">
      <selection activeCell="E8" sqref="E8"/>
    </sheetView>
  </sheetViews>
  <sheetFormatPr defaultRowHeight="15" x14ac:dyDescent="0.25"/>
  <cols>
    <col min="1" max="1" width="30.28515625" customWidth="1"/>
    <col min="2" max="2" width="19.7109375" customWidth="1"/>
    <col min="3" max="3" width="17.42578125" customWidth="1"/>
    <col min="4" max="4" width="19.5703125" customWidth="1"/>
    <col min="5" max="5" width="17.42578125" customWidth="1"/>
    <col min="6" max="6" width="18.5703125" customWidth="1"/>
    <col min="7" max="7" width="35.85546875" customWidth="1"/>
    <col min="9" max="9" width="14.140625" customWidth="1"/>
  </cols>
  <sheetData>
    <row r="1" spans="1:10" x14ac:dyDescent="0.25">
      <c r="A1" s="101" t="s">
        <v>100</v>
      </c>
      <c r="B1" s="101"/>
      <c r="C1" s="101"/>
      <c r="D1" s="101"/>
      <c r="E1" s="101"/>
      <c r="F1" s="101"/>
      <c r="G1" s="101"/>
    </row>
    <row r="2" spans="1:10" ht="15.75" thickBot="1" x14ac:dyDescent="0.3">
      <c r="A2" s="102"/>
      <c r="B2" s="102"/>
      <c r="C2" s="102"/>
      <c r="D2" s="102"/>
      <c r="E2" s="102"/>
      <c r="F2" s="102"/>
      <c r="G2" s="102"/>
    </row>
    <row r="3" spans="1:10" ht="16.5" thickTop="1" x14ac:dyDescent="0.25">
      <c r="A3" s="53"/>
    </row>
    <row r="4" spans="1:10" ht="18.75" x14ac:dyDescent="0.3">
      <c r="A4" s="85" t="s">
        <v>112</v>
      </c>
      <c r="B4" s="84"/>
      <c r="C4" s="84"/>
      <c r="D4" s="84"/>
      <c r="E4" s="84"/>
      <c r="F4" s="84"/>
      <c r="G4" s="84"/>
    </row>
    <row r="5" spans="1:10" ht="33.75" customHeight="1" x14ac:dyDescent="0.25">
      <c r="A5" s="83" t="s">
        <v>102</v>
      </c>
      <c r="B5" s="83" t="s">
        <v>119</v>
      </c>
      <c r="C5" s="81" t="s">
        <v>120</v>
      </c>
      <c r="D5" s="80" t="s">
        <v>103</v>
      </c>
      <c r="E5" s="82" t="s">
        <v>111</v>
      </c>
      <c r="F5" s="82" t="s">
        <v>101</v>
      </c>
      <c r="G5" s="82" t="s">
        <v>104</v>
      </c>
      <c r="H5" s="79"/>
    </row>
    <row r="6" spans="1:10" ht="15.75" x14ac:dyDescent="0.25">
      <c r="A6" s="92" t="s">
        <v>105</v>
      </c>
      <c r="B6" s="95"/>
      <c r="C6" s="95"/>
      <c r="D6" s="95"/>
      <c r="E6" s="99"/>
      <c r="F6" s="123"/>
      <c r="G6" s="90"/>
      <c r="I6" s="89" t="s">
        <v>116</v>
      </c>
      <c r="J6" s="88" t="s">
        <v>117</v>
      </c>
    </row>
    <row r="7" spans="1:10" ht="15.75" x14ac:dyDescent="0.25">
      <c r="A7" s="93" t="s">
        <v>106</v>
      </c>
      <c r="B7" s="96"/>
      <c r="C7" s="96"/>
      <c r="D7" s="96"/>
      <c r="E7" s="100"/>
      <c r="F7" s="124"/>
      <c r="G7" s="86"/>
      <c r="I7" s="88" t="s">
        <v>113</v>
      </c>
      <c r="J7" s="88" t="s">
        <v>121</v>
      </c>
    </row>
    <row r="8" spans="1:10" ht="15.75" x14ac:dyDescent="0.25">
      <c r="A8" s="93" t="s">
        <v>107</v>
      </c>
      <c r="B8" s="96"/>
      <c r="C8" s="96"/>
      <c r="D8" s="96"/>
      <c r="E8" s="100"/>
      <c r="F8" s="125"/>
      <c r="G8" s="86"/>
      <c r="H8" s="86"/>
      <c r="I8" s="79" t="s">
        <v>114</v>
      </c>
      <c r="J8" s="88" t="s">
        <v>118</v>
      </c>
    </row>
    <row r="9" spans="1:10" ht="15.75" x14ac:dyDescent="0.25">
      <c r="A9" s="93" t="s">
        <v>108</v>
      </c>
      <c r="B9" s="96"/>
      <c r="C9" s="96"/>
      <c r="D9" s="96"/>
      <c r="E9" s="100"/>
      <c r="F9" s="96"/>
      <c r="G9" s="86"/>
      <c r="I9" s="87" t="s">
        <v>115</v>
      </c>
      <c r="J9" s="88"/>
    </row>
    <row r="10" spans="1:10" ht="15.75" x14ac:dyDescent="0.25">
      <c r="A10" s="93" t="s">
        <v>109</v>
      </c>
      <c r="B10" s="97"/>
      <c r="C10" s="97"/>
      <c r="D10" s="97"/>
      <c r="E10" s="97"/>
      <c r="F10" s="97"/>
      <c r="G10" s="86"/>
    </row>
    <row r="11" spans="1:10" ht="15.75" x14ac:dyDescent="0.25">
      <c r="A11" s="94" t="s">
        <v>110</v>
      </c>
      <c r="B11" s="98"/>
      <c r="C11" s="98"/>
      <c r="D11" s="98"/>
      <c r="E11" s="98"/>
      <c r="F11" s="98"/>
      <c r="G11" s="91"/>
    </row>
    <row r="14" spans="1:10" x14ac:dyDescent="0.25">
      <c r="E14" s="119"/>
      <c r="F14" s="120"/>
    </row>
    <row r="15" spans="1:10" x14ac:dyDescent="0.25">
      <c r="E15" s="121"/>
    </row>
    <row r="16" spans="1:10" x14ac:dyDescent="0.25">
      <c r="E16" s="122"/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</sheetPr>
  <dimension ref="A1:AA48"/>
  <sheetViews>
    <sheetView zoomScale="90" zoomScaleNormal="90" zoomScalePageLayoutView="90" workbookViewId="0">
      <selection activeCell="B15" sqref="B15"/>
    </sheetView>
  </sheetViews>
  <sheetFormatPr defaultColWidth="8.85546875" defaultRowHeight="15" x14ac:dyDescent="0.25"/>
  <cols>
    <col min="1" max="1" width="11.42578125" style="2" customWidth="1"/>
    <col min="2" max="2" width="9.7109375" style="2" customWidth="1"/>
    <col min="3" max="3" width="8.85546875" style="2"/>
    <col min="4" max="4" width="11.42578125" style="2" customWidth="1"/>
    <col min="5" max="5" width="11.7109375" style="2" customWidth="1"/>
    <col min="6" max="6" width="16.140625" style="2" bestFit="1" customWidth="1"/>
    <col min="7" max="7" width="15.140625" style="2" customWidth="1"/>
    <col min="8" max="16384" width="8.85546875" style="2"/>
  </cols>
  <sheetData>
    <row r="1" spans="1:16" ht="12.75" customHeight="1" x14ac:dyDescent="0.25">
      <c r="A1" s="101" t="s">
        <v>13</v>
      </c>
      <c r="B1" s="101"/>
      <c r="C1" s="101"/>
      <c r="D1" s="101"/>
      <c r="E1" s="101"/>
      <c r="F1" s="101"/>
      <c r="G1" s="101"/>
    </row>
    <row r="2" spans="1:16" ht="15" customHeight="1" thickBot="1" x14ac:dyDescent="0.3">
      <c r="A2" s="102"/>
      <c r="B2" s="102"/>
      <c r="C2" s="102"/>
      <c r="D2" s="102"/>
      <c r="E2" s="102"/>
      <c r="F2" s="102"/>
      <c r="G2" s="102"/>
    </row>
    <row r="3" spans="1:16" ht="15.75" thickTop="1" x14ac:dyDescent="0.25"/>
    <row r="4" spans="1:16" ht="15" customHeight="1" x14ac:dyDescent="0.25">
      <c r="B4" s="4" t="s">
        <v>11</v>
      </c>
      <c r="E4" s="4" t="s">
        <v>12</v>
      </c>
      <c r="F4" s="4" t="s">
        <v>10</v>
      </c>
      <c r="G4" s="4" t="s">
        <v>9</v>
      </c>
    </row>
    <row r="5" spans="1:16" x14ac:dyDescent="0.25">
      <c r="A5" s="2">
        <v>1</v>
      </c>
      <c r="B5" s="11">
        <v>0.95</v>
      </c>
      <c r="D5" s="2">
        <v>1</v>
      </c>
      <c r="E5" s="11">
        <v>0.89</v>
      </c>
      <c r="F5" s="6"/>
      <c r="G5" s="7"/>
    </row>
    <row r="6" spans="1:16" x14ac:dyDescent="0.25">
      <c r="A6" s="2">
        <v>2</v>
      </c>
      <c r="B6" s="11">
        <v>0.85</v>
      </c>
      <c r="D6" s="2">
        <v>2</v>
      </c>
      <c r="E6" s="11">
        <v>0.92</v>
      </c>
    </row>
    <row r="7" spans="1:16" ht="15.75" thickBot="1" x14ac:dyDescent="0.3">
      <c r="A7" s="2">
        <v>3</v>
      </c>
      <c r="B7" s="11">
        <v>0.87</v>
      </c>
      <c r="D7" s="2">
        <v>3</v>
      </c>
      <c r="E7" s="11">
        <v>0.85</v>
      </c>
    </row>
    <row r="8" spans="1:16" ht="15.75" thickBot="1" x14ac:dyDescent="0.3">
      <c r="A8" s="2">
        <v>4</v>
      </c>
      <c r="B8" s="11">
        <v>0.93</v>
      </c>
      <c r="D8" s="14" t="s">
        <v>8</v>
      </c>
      <c r="E8" s="13">
        <f>AVERAGE(E5:E7)</f>
        <v>0.88666666666666671</v>
      </c>
      <c r="I8" s="106" t="s">
        <v>7</v>
      </c>
      <c r="J8" s="107"/>
      <c r="K8" s="48"/>
    </row>
    <row r="9" spans="1:16" x14ac:dyDescent="0.25">
      <c r="A9" s="2">
        <v>5</v>
      </c>
      <c r="B9" s="11">
        <v>0.9</v>
      </c>
      <c r="K9" s="43" t="s">
        <v>74</v>
      </c>
    </row>
    <row r="10" spans="1:16" x14ac:dyDescent="0.25">
      <c r="A10" s="2">
        <v>6</v>
      </c>
      <c r="B10" s="11">
        <v>0.89</v>
      </c>
    </row>
    <row r="11" spans="1:16" x14ac:dyDescent="0.25">
      <c r="A11" s="14" t="s">
        <v>6</v>
      </c>
      <c r="B11" s="12">
        <f>AVERAGE(B5:B10)</f>
        <v>0.89833333333333332</v>
      </c>
    </row>
    <row r="12" spans="1:16" x14ac:dyDescent="0.25">
      <c r="E12" s="8"/>
    </row>
    <row r="13" spans="1:16" x14ac:dyDescent="0.25">
      <c r="E13" s="9"/>
    </row>
    <row r="14" spans="1:16" x14ac:dyDescent="0.25">
      <c r="A14" s="5" t="s">
        <v>5</v>
      </c>
      <c r="B14" s="5"/>
      <c r="C14" s="5"/>
      <c r="D14" s="5"/>
      <c r="E14" s="9"/>
    </row>
    <row r="15" spans="1:16" x14ac:dyDescent="0.25">
      <c r="A15" s="5" t="s">
        <v>4</v>
      </c>
      <c r="B15" s="5"/>
      <c r="C15" s="5"/>
      <c r="D15" s="5"/>
      <c r="E15" s="9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5" t="s">
        <v>3</v>
      </c>
      <c r="B16" s="5"/>
      <c r="C16" s="5"/>
      <c r="D16" s="5"/>
      <c r="H16" s="1"/>
      <c r="I16" s="1"/>
      <c r="J16" s="1"/>
      <c r="K16" s="1"/>
      <c r="L16" s="1"/>
      <c r="M16" s="1"/>
      <c r="N16" s="1"/>
      <c r="O16" s="1"/>
      <c r="P16" s="1"/>
    </row>
    <row r="17" spans="1:27" ht="15.75" thickBot="1" x14ac:dyDescent="0.3">
      <c r="A17" s="5" t="s">
        <v>2</v>
      </c>
      <c r="B17" s="5"/>
      <c r="C17" s="5"/>
      <c r="D17" s="5"/>
      <c r="H17" s="1"/>
      <c r="I17" s="1"/>
      <c r="J17" s="1"/>
      <c r="K17" s="1"/>
      <c r="L17" s="1"/>
      <c r="M17" s="1"/>
      <c r="N17" s="1"/>
      <c r="O17" s="1"/>
      <c r="P17" s="1"/>
    </row>
    <row r="18" spans="1:27" ht="15" customHeight="1" x14ac:dyDescent="0.25">
      <c r="E18" s="108" t="s">
        <v>73</v>
      </c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10"/>
    </row>
    <row r="19" spans="1:27" x14ac:dyDescent="0.25">
      <c r="E19" s="44"/>
      <c r="F19" s="67"/>
      <c r="G19" s="111" t="s">
        <v>0</v>
      </c>
      <c r="H19" s="111"/>
      <c r="I19" s="111"/>
      <c r="J19" s="111"/>
      <c r="K19" s="111"/>
      <c r="L19" s="111"/>
      <c r="M19" s="111"/>
      <c r="N19" s="111"/>
      <c r="O19" s="111"/>
      <c r="P19" s="111"/>
      <c r="Q19" s="112"/>
    </row>
    <row r="20" spans="1:27" ht="15" customHeight="1" x14ac:dyDescent="0.25">
      <c r="E20" s="44"/>
      <c r="F20" s="75"/>
      <c r="G20" s="65"/>
      <c r="H20" s="6"/>
      <c r="I20" s="6"/>
      <c r="J20" s="6"/>
      <c r="K20" s="6"/>
      <c r="L20" s="6"/>
      <c r="M20" s="6"/>
      <c r="N20" s="6"/>
      <c r="O20" s="6"/>
      <c r="P20" s="6"/>
      <c r="Q20" s="6"/>
      <c r="R20" s="10"/>
      <c r="S20" s="5"/>
      <c r="T20" s="10"/>
      <c r="U20" s="5"/>
      <c r="V20" s="10"/>
      <c r="W20" s="5"/>
      <c r="X20" s="10"/>
      <c r="Y20" s="5"/>
      <c r="Z20" s="10"/>
      <c r="AA20" s="5"/>
    </row>
    <row r="21" spans="1:27" ht="15" customHeight="1" x14ac:dyDescent="0.25">
      <c r="D21" s="1"/>
      <c r="E21" s="103" t="s">
        <v>1</v>
      </c>
      <c r="F21" s="73"/>
      <c r="G21" s="66"/>
      <c r="H21" s="3"/>
      <c r="I21" s="3"/>
      <c r="J21" s="3"/>
      <c r="K21" s="3"/>
      <c r="L21" s="3"/>
      <c r="M21" s="3"/>
      <c r="N21" s="3"/>
      <c r="O21" s="3"/>
      <c r="P21" s="3"/>
      <c r="Q21" s="4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D22" s="1"/>
      <c r="E22" s="104"/>
      <c r="F22" s="73"/>
      <c r="G22" s="3"/>
      <c r="H22" s="3"/>
      <c r="I22" s="3"/>
      <c r="J22" s="3"/>
      <c r="K22" s="3"/>
      <c r="L22" s="3"/>
      <c r="M22" s="3"/>
      <c r="N22" s="3"/>
      <c r="O22" s="3"/>
      <c r="P22" s="3"/>
      <c r="Q22" s="4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D23" s="1"/>
      <c r="E23" s="104"/>
      <c r="F23" s="73"/>
      <c r="G23" s="3"/>
      <c r="H23" s="3"/>
      <c r="I23" s="3"/>
      <c r="J23" s="3"/>
      <c r="K23" s="3"/>
      <c r="L23" s="3"/>
      <c r="M23" s="3"/>
      <c r="N23" s="3"/>
      <c r="O23" s="3"/>
      <c r="P23" s="3"/>
      <c r="Q23" s="4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D24" s="1"/>
      <c r="E24" s="104"/>
      <c r="F24" s="73"/>
      <c r="G24" s="3"/>
      <c r="H24" s="3"/>
      <c r="I24" s="3"/>
      <c r="J24" s="3"/>
      <c r="K24" s="3"/>
      <c r="L24" s="3"/>
      <c r="M24" s="3"/>
      <c r="N24" s="3"/>
      <c r="O24" s="3"/>
      <c r="P24" s="3"/>
      <c r="Q24" s="4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D25" s="1"/>
      <c r="E25" s="104"/>
      <c r="F25" s="73"/>
      <c r="G25" s="3"/>
      <c r="H25" s="3"/>
      <c r="I25" s="3"/>
      <c r="J25" s="3"/>
      <c r="K25" s="3"/>
      <c r="L25" s="3"/>
      <c r="M25" s="3"/>
      <c r="N25" s="3"/>
      <c r="O25" s="3"/>
      <c r="P25" s="3"/>
      <c r="Q25" s="4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D26" s="1"/>
      <c r="E26" s="104"/>
      <c r="F26" s="73"/>
      <c r="G26" s="3"/>
      <c r="H26" s="3"/>
      <c r="I26" s="3"/>
      <c r="J26" s="3"/>
      <c r="K26" s="3"/>
      <c r="L26" s="3"/>
      <c r="M26" s="3"/>
      <c r="N26" s="3"/>
      <c r="O26" s="3"/>
      <c r="P26" s="3"/>
      <c r="Q26" s="4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D27" s="1"/>
      <c r="E27" s="104"/>
      <c r="F27" s="73"/>
      <c r="G27" s="3"/>
      <c r="H27" s="3"/>
      <c r="I27" s="3"/>
      <c r="J27" s="3"/>
      <c r="K27" s="3"/>
      <c r="L27" s="3"/>
      <c r="M27" s="3"/>
      <c r="N27" s="3"/>
      <c r="O27" s="3"/>
      <c r="P27" s="3"/>
      <c r="Q27" s="4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D28" s="1"/>
      <c r="E28" s="104"/>
      <c r="F28" s="73"/>
      <c r="G28" s="3"/>
      <c r="H28" s="3"/>
      <c r="I28" s="3"/>
      <c r="J28" s="3"/>
      <c r="K28" s="3"/>
      <c r="L28" s="3"/>
      <c r="M28" s="3"/>
      <c r="N28" s="3"/>
      <c r="O28" s="3"/>
      <c r="P28" s="3"/>
      <c r="Q28" s="4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D29" s="1"/>
      <c r="E29" s="104"/>
      <c r="F29" s="73"/>
      <c r="G29" s="3"/>
      <c r="H29" s="3"/>
      <c r="I29" s="3"/>
      <c r="J29" s="3"/>
      <c r="K29" s="3"/>
      <c r="L29" s="3"/>
      <c r="M29" s="3"/>
      <c r="N29" s="3"/>
      <c r="O29" s="3"/>
      <c r="P29" s="3"/>
      <c r="Q29" s="4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D30" s="1"/>
      <c r="E30" s="104"/>
      <c r="F30" s="73"/>
      <c r="G30" s="3"/>
      <c r="H30" s="3"/>
      <c r="I30" s="3"/>
      <c r="J30" s="3"/>
      <c r="K30" s="3"/>
      <c r="L30" s="3"/>
      <c r="M30" s="3"/>
      <c r="N30" s="3"/>
      <c r="O30" s="3"/>
      <c r="P30" s="3"/>
      <c r="Q30" s="4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D31" s="1"/>
      <c r="E31" s="104"/>
      <c r="F31" s="73"/>
      <c r="G31" s="3"/>
      <c r="H31" s="3"/>
      <c r="I31" s="3"/>
      <c r="J31" s="3"/>
      <c r="K31" s="3"/>
      <c r="L31" s="3"/>
      <c r="M31" s="3"/>
      <c r="N31" s="3"/>
      <c r="O31" s="3"/>
      <c r="P31" s="3"/>
      <c r="Q31" s="4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D32" s="1"/>
      <c r="E32" s="104"/>
      <c r="F32" s="73"/>
      <c r="G32" s="3"/>
      <c r="H32" s="3"/>
      <c r="I32" s="3"/>
      <c r="J32" s="3"/>
      <c r="K32" s="3"/>
      <c r="L32" s="3"/>
      <c r="M32" s="3"/>
      <c r="N32" s="3"/>
      <c r="O32" s="3"/>
      <c r="P32" s="3"/>
      <c r="Q32" s="4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4:27" x14ac:dyDescent="0.25">
      <c r="D33" s="1"/>
      <c r="E33" s="104"/>
      <c r="F33" s="73"/>
      <c r="G33" s="3"/>
      <c r="H33" s="3"/>
      <c r="I33" s="3"/>
      <c r="J33" s="3"/>
      <c r="K33" s="3"/>
      <c r="L33" s="3"/>
      <c r="M33" s="3"/>
      <c r="N33" s="3"/>
      <c r="O33" s="3"/>
      <c r="P33" s="3"/>
      <c r="Q33" s="4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4:27" x14ac:dyDescent="0.25">
      <c r="D34" s="1"/>
      <c r="E34" s="104"/>
      <c r="F34" s="73"/>
      <c r="G34" s="3"/>
      <c r="H34" s="3"/>
      <c r="I34" s="3"/>
      <c r="J34" s="3"/>
      <c r="K34" s="3"/>
      <c r="L34" s="3"/>
      <c r="M34" s="3"/>
      <c r="N34" s="3"/>
      <c r="O34" s="3"/>
      <c r="P34" s="3"/>
      <c r="Q34" s="4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4:27" x14ac:dyDescent="0.25">
      <c r="D35" s="1"/>
      <c r="E35" s="104"/>
      <c r="F35" s="73"/>
      <c r="G35" s="3"/>
      <c r="H35" s="3"/>
      <c r="I35" s="3"/>
      <c r="J35" s="3"/>
      <c r="K35" s="3"/>
      <c r="L35" s="3"/>
      <c r="M35" s="3"/>
      <c r="N35" s="3"/>
      <c r="O35" s="3"/>
      <c r="P35" s="3"/>
      <c r="Q35" s="4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4:27" x14ac:dyDescent="0.25">
      <c r="D36" s="1"/>
      <c r="E36" s="104"/>
      <c r="F36" s="73"/>
      <c r="G36" s="3"/>
      <c r="H36" s="3"/>
      <c r="I36" s="3"/>
      <c r="J36" s="3"/>
      <c r="K36" s="3"/>
      <c r="L36" s="3"/>
      <c r="M36" s="3"/>
      <c r="N36" s="3"/>
      <c r="O36" s="3"/>
      <c r="P36" s="3"/>
      <c r="Q36" s="4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4:27" x14ac:dyDescent="0.25">
      <c r="D37" s="1"/>
      <c r="E37" s="104"/>
      <c r="F37" s="73"/>
      <c r="G37" s="3"/>
      <c r="H37" s="3"/>
      <c r="I37" s="3"/>
      <c r="J37" s="3"/>
      <c r="K37" s="3"/>
      <c r="L37" s="3"/>
      <c r="M37" s="3"/>
      <c r="N37" s="3"/>
      <c r="O37" s="3"/>
      <c r="P37" s="3"/>
      <c r="Q37" s="4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4:27" x14ac:dyDescent="0.25">
      <c r="D38" s="1"/>
      <c r="E38" s="104"/>
      <c r="F38" s="73"/>
      <c r="G38" s="3"/>
      <c r="H38" s="3"/>
      <c r="I38" s="3"/>
      <c r="J38" s="3"/>
      <c r="K38" s="3"/>
      <c r="L38" s="3"/>
      <c r="M38" s="3"/>
      <c r="N38" s="3"/>
      <c r="O38" s="3"/>
      <c r="P38" s="3"/>
      <c r="Q38" s="4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4:27" x14ac:dyDescent="0.25">
      <c r="D39" s="1"/>
      <c r="E39" s="104"/>
      <c r="F39" s="73"/>
      <c r="G39" s="3"/>
      <c r="H39" s="3"/>
      <c r="I39" s="3"/>
      <c r="J39" s="3"/>
      <c r="K39" s="3"/>
      <c r="L39" s="3"/>
      <c r="M39" s="3"/>
      <c r="N39" s="3"/>
      <c r="O39" s="3"/>
      <c r="P39" s="3"/>
      <c r="Q39" s="4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4:27" x14ac:dyDescent="0.25">
      <c r="D40" s="1"/>
      <c r="E40" s="104"/>
      <c r="F40" s="73"/>
      <c r="G40" s="3"/>
      <c r="H40" s="3"/>
      <c r="I40" s="3"/>
      <c r="J40" s="3"/>
      <c r="K40" s="3"/>
      <c r="L40" s="3"/>
      <c r="M40" s="3"/>
      <c r="N40" s="3"/>
      <c r="O40" s="3"/>
      <c r="P40" s="3"/>
      <c r="Q40" s="4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4:27" ht="15.75" thickBot="1" x14ac:dyDescent="0.3">
      <c r="D41" s="1"/>
      <c r="E41" s="105"/>
      <c r="F41" s="7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4:27" x14ac:dyDescent="0.25">
      <c r="G42"/>
      <c r="H42"/>
      <c r="I42"/>
      <c r="J42"/>
      <c r="K42"/>
      <c r="L42"/>
      <c r="M42"/>
      <c r="N42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4:27" x14ac:dyDescent="0.25">
      <c r="G43"/>
      <c r="H43"/>
      <c r="I43"/>
      <c r="J43"/>
      <c r="K43"/>
      <c r="L43"/>
      <c r="M43"/>
      <c r="N43"/>
      <c r="S43" s="5"/>
      <c r="T43" s="5"/>
      <c r="U43" s="5"/>
      <c r="V43" s="5"/>
      <c r="W43" s="5"/>
      <c r="X43" s="5"/>
      <c r="Y43" s="5"/>
      <c r="Z43" s="5"/>
      <c r="AA43" s="5"/>
    </row>
    <row r="44" spans="4:27" x14ac:dyDescent="0.25">
      <c r="G44"/>
      <c r="H44"/>
      <c r="I44"/>
      <c r="J44"/>
      <c r="K44"/>
      <c r="L44"/>
      <c r="M44"/>
      <c r="N44"/>
    </row>
    <row r="45" spans="4:27" x14ac:dyDescent="0.25">
      <c r="G45"/>
      <c r="H45"/>
      <c r="I45"/>
      <c r="J45"/>
      <c r="K45"/>
      <c r="L45"/>
      <c r="M45"/>
      <c r="N45"/>
    </row>
    <row r="46" spans="4:27" x14ac:dyDescent="0.25">
      <c r="G46"/>
      <c r="H46"/>
      <c r="I46"/>
      <c r="J46"/>
      <c r="K46"/>
      <c r="L46"/>
      <c r="M46"/>
      <c r="N46"/>
    </row>
    <row r="47" spans="4:27" x14ac:dyDescent="0.25">
      <c r="G47"/>
      <c r="H47"/>
      <c r="I47"/>
      <c r="J47"/>
      <c r="K47"/>
      <c r="L47"/>
      <c r="M47"/>
      <c r="N47"/>
    </row>
    <row r="48" spans="4:27" x14ac:dyDescent="0.25">
      <c r="G48"/>
      <c r="H48"/>
      <c r="I48"/>
      <c r="J48"/>
      <c r="K48"/>
      <c r="L48"/>
      <c r="M48"/>
      <c r="N48"/>
    </row>
  </sheetData>
  <mergeCells count="5">
    <mergeCell ref="E21:E41"/>
    <mergeCell ref="A1:G2"/>
    <mergeCell ref="I8:J8"/>
    <mergeCell ref="E18:Q18"/>
    <mergeCell ref="G19:Q19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5" tint="0.79998168889431442"/>
  </sheetPr>
  <dimension ref="A1:BE34"/>
  <sheetViews>
    <sheetView zoomScale="85" zoomScaleNormal="85" zoomScalePageLayoutView="125" workbookViewId="0">
      <selection activeCell="A33" sqref="A33"/>
    </sheetView>
  </sheetViews>
  <sheetFormatPr defaultColWidth="8.85546875" defaultRowHeight="15" x14ac:dyDescent="0.25"/>
  <cols>
    <col min="1" max="1" width="29.7109375" customWidth="1"/>
    <col min="2" max="2" width="12.85546875" customWidth="1"/>
    <col min="7" max="7" width="11" bestFit="1" customWidth="1"/>
  </cols>
  <sheetData>
    <row r="1" spans="1:57" ht="19.5" thickBot="1" x14ac:dyDescent="0.35">
      <c r="A1" s="115" t="s">
        <v>99</v>
      </c>
      <c r="B1" s="115"/>
      <c r="C1" s="115"/>
      <c r="D1" s="115"/>
      <c r="E1" s="115"/>
      <c r="F1" s="115"/>
      <c r="G1" s="115"/>
    </row>
    <row r="2" spans="1:57" ht="16.5" thickTop="1" x14ac:dyDescent="0.25">
      <c r="A2" s="78" t="s">
        <v>86</v>
      </c>
      <c r="B2" s="2"/>
      <c r="C2" s="2"/>
      <c r="D2" s="2"/>
      <c r="E2" s="2"/>
      <c r="F2" s="2"/>
      <c r="G2" s="2"/>
      <c r="H2" s="2"/>
      <c r="I2" s="2"/>
      <c r="J2" s="16"/>
      <c r="K2" s="16"/>
      <c r="L2" s="16"/>
      <c r="M2" s="16"/>
    </row>
    <row r="3" spans="1:57" x14ac:dyDescent="0.25">
      <c r="A3" s="2" t="s">
        <v>43</v>
      </c>
      <c r="B3" s="2"/>
      <c r="C3" s="2"/>
      <c r="D3" s="2"/>
      <c r="E3" s="2"/>
      <c r="F3" s="2"/>
      <c r="G3" s="2"/>
      <c r="H3" s="2"/>
      <c r="I3" s="2"/>
      <c r="J3" s="16"/>
      <c r="K3" s="16"/>
      <c r="L3" s="16"/>
      <c r="M3" s="16"/>
    </row>
    <row r="4" spans="1:57" x14ac:dyDescent="0.25">
      <c r="A4" s="2"/>
      <c r="B4" s="2"/>
      <c r="C4" s="2"/>
      <c r="D4" s="2"/>
      <c r="E4" s="2"/>
      <c r="F4" s="2"/>
      <c r="G4" s="2"/>
      <c r="H4" s="2"/>
      <c r="I4" s="2"/>
      <c r="J4" s="16"/>
      <c r="K4" s="16"/>
      <c r="L4" s="16"/>
      <c r="M4" s="16"/>
    </row>
    <row r="5" spans="1:57" x14ac:dyDescent="0.25">
      <c r="A5" s="17" t="s">
        <v>44</v>
      </c>
      <c r="B5" s="18">
        <v>0.85</v>
      </c>
      <c r="C5" s="2"/>
      <c r="D5" s="2" t="s">
        <v>45</v>
      </c>
      <c r="E5" s="5">
        <v>0.87</v>
      </c>
      <c r="F5" s="2"/>
      <c r="G5" s="2" t="s">
        <v>46</v>
      </c>
      <c r="H5" s="34">
        <v>0.85</v>
      </c>
      <c r="I5" s="2"/>
      <c r="J5" s="16"/>
      <c r="K5" s="16"/>
      <c r="L5" s="16"/>
      <c r="M5" s="16"/>
    </row>
    <row r="6" spans="1:57" x14ac:dyDescent="0.25">
      <c r="A6" s="17" t="s">
        <v>47</v>
      </c>
      <c r="B6" s="18">
        <v>0.89</v>
      </c>
      <c r="C6" s="2"/>
      <c r="D6" s="2" t="s">
        <v>48</v>
      </c>
      <c r="E6" s="5">
        <v>0.93</v>
      </c>
      <c r="F6" s="2"/>
      <c r="G6" s="2"/>
      <c r="H6" s="2"/>
      <c r="I6" s="2"/>
      <c r="J6" s="16"/>
      <c r="K6" s="16"/>
      <c r="L6" s="16"/>
      <c r="M6" s="16"/>
    </row>
    <row r="7" spans="1:57" x14ac:dyDescent="0.25">
      <c r="A7" s="17" t="s">
        <v>49</v>
      </c>
      <c r="B7" s="18">
        <v>0.95</v>
      </c>
      <c r="C7" s="2"/>
      <c r="D7" s="2" t="s">
        <v>50</v>
      </c>
      <c r="E7" s="5">
        <v>0.89</v>
      </c>
      <c r="F7" s="2"/>
      <c r="G7" s="2"/>
      <c r="H7" s="2"/>
      <c r="I7" s="2"/>
      <c r="J7" s="16"/>
      <c r="K7" s="16"/>
      <c r="L7" s="16"/>
      <c r="M7" s="16"/>
    </row>
    <row r="8" spans="1:57" x14ac:dyDescent="0.25">
      <c r="A8" s="17" t="s">
        <v>51</v>
      </c>
      <c r="B8" s="18">
        <v>0.79</v>
      </c>
      <c r="C8" s="2"/>
      <c r="D8" s="17" t="s">
        <v>52</v>
      </c>
      <c r="E8" s="32">
        <f>AVERAGE(E5:E7)</f>
        <v>0.89666666666666661</v>
      </c>
      <c r="F8" s="2"/>
      <c r="G8" s="2"/>
      <c r="H8" s="2"/>
      <c r="I8" s="2"/>
      <c r="J8" s="16"/>
      <c r="K8" s="16"/>
      <c r="L8" s="16"/>
      <c r="M8" s="16"/>
    </row>
    <row r="9" spans="1:57" x14ac:dyDescent="0.25">
      <c r="A9" s="17" t="s">
        <v>53</v>
      </c>
      <c r="B9" s="18">
        <v>0.92</v>
      </c>
      <c r="C9" s="2"/>
      <c r="D9" s="2"/>
      <c r="E9" s="2"/>
      <c r="F9" s="2"/>
      <c r="G9" s="2"/>
      <c r="H9" s="2"/>
      <c r="I9" s="2"/>
      <c r="J9" s="16"/>
      <c r="K9" s="16"/>
      <c r="L9" s="16"/>
      <c r="M9" s="16"/>
    </row>
    <row r="10" spans="1:57" x14ac:dyDescent="0.25">
      <c r="A10" s="17" t="s">
        <v>54</v>
      </c>
      <c r="B10" s="31">
        <f>AVERAGE(B5:B9)</f>
        <v>0.88000000000000012</v>
      </c>
      <c r="C10" s="2"/>
      <c r="D10" s="2"/>
      <c r="E10" s="2"/>
      <c r="F10" s="2"/>
      <c r="G10" s="2"/>
      <c r="H10" s="2"/>
      <c r="I10" s="2"/>
      <c r="J10" s="16"/>
      <c r="K10" s="16"/>
      <c r="L10" s="16"/>
      <c r="M10" s="16"/>
    </row>
    <row r="11" spans="1:57" x14ac:dyDescent="0.25">
      <c r="A11" s="2"/>
      <c r="B11" s="2"/>
      <c r="C11" s="2"/>
      <c r="D11" s="22"/>
      <c r="E11" s="113" t="s">
        <v>60</v>
      </c>
      <c r="F11" s="114"/>
      <c r="G11" s="35">
        <f>B10*0.2+E8*0.45+H5*0.35</f>
        <v>0.877</v>
      </c>
      <c r="H11" s="1" t="s">
        <v>55</v>
      </c>
      <c r="I11" s="1"/>
      <c r="J11" s="20"/>
      <c r="K11" s="20"/>
      <c r="L11" s="20"/>
      <c r="M11" s="20"/>
    </row>
    <row r="12" spans="1:57" x14ac:dyDescent="0.25">
      <c r="A12" s="31" t="s">
        <v>56</v>
      </c>
      <c r="B12" s="31"/>
      <c r="C12" s="31"/>
      <c r="D12" s="2"/>
      <c r="E12" s="2"/>
      <c r="F12" s="2"/>
      <c r="G12" s="2"/>
      <c r="H12" s="1" t="s">
        <v>59</v>
      </c>
      <c r="I12" s="1"/>
      <c r="J12" s="20"/>
      <c r="K12" s="20"/>
      <c r="L12" s="20"/>
      <c r="M12" s="20"/>
    </row>
    <row r="13" spans="1:57" x14ac:dyDescent="0.25">
      <c r="A13" s="32" t="s">
        <v>57</v>
      </c>
      <c r="B13" s="32"/>
      <c r="C13" s="32"/>
      <c r="F13" s="2"/>
      <c r="G13" s="2"/>
      <c r="H13" s="1"/>
      <c r="I13" s="1"/>
      <c r="J13" s="20"/>
      <c r="K13" s="20"/>
      <c r="L13" s="20"/>
      <c r="M13" s="20"/>
    </row>
    <row r="14" spans="1:57" x14ac:dyDescent="0.25">
      <c r="A14" s="33" t="s">
        <v>58</v>
      </c>
      <c r="B14" s="33"/>
      <c r="C14" s="33"/>
      <c r="E14" s="2"/>
      <c r="F14" s="2"/>
      <c r="G14" s="2"/>
      <c r="H14" s="2"/>
      <c r="I14" s="2"/>
      <c r="J14" s="16"/>
      <c r="K14" s="16"/>
      <c r="L14" s="16"/>
      <c r="M14" s="16"/>
    </row>
    <row r="15" spans="1:57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</row>
    <row r="17" spans="1:2" ht="15.75" x14ac:dyDescent="0.25">
      <c r="A17" s="53" t="s">
        <v>87</v>
      </c>
    </row>
    <row r="18" spans="1:2" ht="15.75" x14ac:dyDescent="0.25">
      <c r="A18" s="54"/>
      <c r="B18" s="54"/>
    </row>
    <row r="19" spans="1:2" x14ac:dyDescent="0.25">
      <c r="A19" s="55" t="s">
        <v>88</v>
      </c>
      <c r="B19" s="56">
        <v>7.0000000000000007E-2</v>
      </c>
    </row>
    <row r="20" spans="1:2" x14ac:dyDescent="0.25">
      <c r="A20" s="55" t="s">
        <v>89</v>
      </c>
      <c r="B20" s="55">
        <v>48</v>
      </c>
    </row>
    <row r="21" spans="1:2" x14ac:dyDescent="0.25">
      <c r="A21" s="57" t="s">
        <v>90</v>
      </c>
      <c r="B21" s="58">
        <v>100000</v>
      </c>
    </row>
    <row r="22" spans="1:2" x14ac:dyDescent="0.25">
      <c r="A22" s="59" t="s">
        <v>91</v>
      </c>
      <c r="B22" s="60">
        <f>PMT(B19/12,B20,-B21)</f>
        <v>2394.6244662442905</v>
      </c>
    </row>
    <row r="23" spans="1:2" s="64" customFormat="1" x14ac:dyDescent="0.25"/>
    <row r="25" spans="1:2" ht="15.75" x14ac:dyDescent="0.25">
      <c r="A25" s="61" t="s">
        <v>92</v>
      </c>
    </row>
    <row r="26" spans="1:2" ht="15.75" x14ac:dyDescent="0.25">
      <c r="A26" s="54"/>
      <c r="B26" s="54"/>
    </row>
    <row r="27" spans="1:2" x14ac:dyDescent="0.25">
      <c r="A27" s="55" t="s">
        <v>93</v>
      </c>
      <c r="B27">
        <v>15</v>
      </c>
    </row>
    <row r="28" spans="1:2" x14ac:dyDescent="0.25">
      <c r="A28" s="55" t="s">
        <v>94</v>
      </c>
      <c r="B28">
        <v>40</v>
      </c>
    </row>
    <row r="29" spans="1:2" x14ac:dyDescent="0.25">
      <c r="A29" s="55" t="s">
        <v>95</v>
      </c>
      <c r="B29">
        <v>0</v>
      </c>
    </row>
    <row r="30" spans="1:2" x14ac:dyDescent="0.25">
      <c r="A30" s="55"/>
    </row>
    <row r="31" spans="1:2" x14ac:dyDescent="0.25">
      <c r="A31" s="55" t="s">
        <v>96</v>
      </c>
      <c r="B31">
        <f>SIN(RADIANS(B28))*B27</f>
        <v>9.6418141452980883</v>
      </c>
    </row>
    <row r="32" spans="1:2" x14ac:dyDescent="0.25">
      <c r="A32" s="59" t="s">
        <v>97</v>
      </c>
      <c r="B32" s="62">
        <f>COS(RADIANS(B28))*B27+(-9.81*B29)</f>
        <v>11.490666646784669</v>
      </c>
    </row>
    <row r="33" spans="1:2" x14ac:dyDescent="0.25">
      <c r="A33" s="55"/>
    </row>
    <row r="34" spans="1:2" x14ac:dyDescent="0.25">
      <c r="A34" s="55" t="s">
        <v>98</v>
      </c>
      <c r="B34" s="63">
        <f>B29*B31</f>
        <v>0</v>
      </c>
    </row>
  </sheetData>
  <mergeCells count="2">
    <mergeCell ref="E11:F11"/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79998168889431442"/>
  </sheetPr>
  <dimension ref="A1:O57"/>
  <sheetViews>
    <sheetView zoomScale="115" zoomScaleNormal="115" workbookViewId="0">
      <selection activeCell="A26" sqref="A26:A29"/>
    </sheetView>
  </sheetViews>
  <sheetFormatPr defaultColWidth="8.85546875" defaultRowHeight="15" x14ac:dyDescent="0.25"/>
  <cols>
    <col min="1" max="1" width="18.42578125" style="2" customWidth="1"/>
    <col min="2" max="16384" width="8.85546875" style="2"/>
  </cols>
  <sheetData>
    <row r="1" spans="1:15" s="22" customFormat="1" ht="19.5" thickBot="1" x14ac:dyDescent="0.35">
      <c r="A1" s="115" t="s">
        <v>14</v>
      </c>
      <c r="B1" s="115"/>
      <c r="C1" s="115"/>
      <c r="D1" s="115"/>
      <c r="E1" s="115"/>
      <c r="F1" s="115"/>
      <c r="G1" s="115"/>
    </row>
    <row r="2" spans="1:15" ht="15.75" thickTop="1" x14ac:dyDescent="0.25">
      <c r="A2" s="19" t="s">
        <v>15</v>
      </c>
    </row>
    <row r="3" spans="1:15" x14ac:dyDescent="0.25">
      <c r="A3" s="15" t="s">
        <v>16</v>
      </c>
      <c r="B3" s="2" t="s">
        <v>17</v>
      </c>
    </row>
    <row r="5" spans="1:15" x14ac:dyDescent="0.25">
      <c r="A5" s="17" t="s">
        <v>18</v>
      </c>
      <c r="B5" s="70"/>
    </row>
    <row r="6" spans="1:15" x14ac:dyDescent="0.25">
      <c r="A6" s="2" t="s">
        <v>19</v>
      </c>
      <c r="B6" s="71"/>
    </row>
    <row r="8" spans="1:15" s="21" customFormat="1" x14ac:dyDescent="0.25"/>
    <row r="9" spans="1:15" x14ac:dyDescent="0.25">
      <c r="A9" s="19" t="s">
        <v>20</v>
      </c>
      <c r="G9" s="38" t="s">
        <v>66</v>
      </c>
      <c r="H9" s="39" t="s">
        <v>21</v>
      </c>
      <c r="I9" s="39" t="s">
        <v>22</v>
      </c>
      <c r="J9" s="22"/>
      <c r="L9" s="40" t="s">
        <v>67</v>
      </c>
      <c r="M9" s="42" t="s">
        <v>21</v>
      </c>
      <c r="N9" s="42" t="s">
        <v>22</v>
      </c>
      <c r="O9" s="41"/>
    </row>
    <row r="10" spans="1:15" x14ac:dyDescent="0.25">
      <c r="A10" s="2" t="s">
        <v>23</v>
      </c>
      <c r="G10" s="37" t="s">
        <v>62</v>
      </c>
      <c r="H10" s="39">
        <v>-6</v>
      </c>
      <c r="I10" s="39">
        <f>3+2.5*H10</f>
        <v>-12</v>
      </c>
      <c r="J10" s="36"/>
      <c r="L10" s="40" t="s">
        <v>63</v>
      </c>
      <c r="M10" s="42">
        <v>-6</v>
      </c>
      <c r="N10" s="42">
        <f>6-M10</f>
        <v>12</v>
      </c>
      <c r="O10" s="41"/>
    </row>
    <row r="11" spans="1:15" x14ac:dyDescent="0.25">
      <c r="A11" s="17" t="s">
        <v>24</v>
      </c>
      <c r="B11" s="43" t="s">
        <v>68</v>
      </c>
      <c r="G11" s="37"/>
      <c r="H11" s="39">
        <v>-5</v>
      </c>
      <c r="I11" s="39">
        <f t="shared" ref="I11:I22" si="0">3+2.5*H11</f>
        <v>-9.5</v>
      </c>
      <c r="J11" s="36"/>
      <c r="L11" s="40"/>
      <c r="M11" s="42">
        <v>-5</v>
      </c>
      <c r="N11" s="42">
        <f t="shared" ref="N11:N22" si="1">6-M11</f>
        <v>11</v>
      </c>
      <c r="O11" s="41"/>
    </row>
    <row r="12" spans="1:15" x14ac:dyDescent="0.25">
      <c r="A12" s="17" t="s">
        <v>25</v>
      </c>
      <c r="B12" s="43" t="s">
        <v>65</v>
      </c>
      <c r="G12" s="37"/>
      <c r="H12" s="39">
        <v>-4</v>
      </c>
      <c r="I12" s="39">
        <f t="shared" si="0"/>
        <v>-7</v>
      </c>
      <c r="J12" s="36"/>
      <c r="L12" s="40"/>
      <c r="M12" s="42">
        <v>-4</v>
      </c>
      <c r="N12" s="42">
        <f t="shared" si="1"/>
        <v>10</v>
      </c>
      <c r="O12" s="41"/>
    </row>
    <row r="13" spans="1:15" x14ac:dyDescent="0.25">
      <c r="G13" s="37"/>
      <c r="H13" s="39">
        <v>-3</v>
      </c>
      <c r="I13" s="39">
        <f t="shared" si="0"/>
        <v>-4.5</v>
      </c>
      <c r="J13" s="36"/>
      <c r="L13" s="40"/>
      <c r="M13" s="42">
        <v>-3</v>
      </c>
      <c r="N13" s="42">
        <f t="shared" si="1"/>
        <v>9</v>
      </c>
      <c r="O13" s="41"/>
    </row>
    <row r="14" spans="1:15" x14ac:dyDescent="0.25">
      <c r="A14" s="23" t="s">
        <v>64</v>
      </c>
      <c r="B14" s="69"/>
      <c r="C14" s="25"/>
      <c r="G14" s="37"/>
      <c r="H14" s="39">
        <v>-2</v>
      </c>
      <c r="I14" s="39">
        <f t="shared" si="0"/>
        <v>-2</v>
      </c>
      <c r="J14" s="36"/>
      <c r="L14" s="40"/>
      <c r="M14" s="42">
        <v>-2</v>
      </c>
      <c r="N14" s="42">
        <f t="shared" si="1"/>
        <v>8</v>
      </c>
      <c r="O14" s="41"/>
    </row>
    <row r="15" spans="1:15" x14ac:dyDescent="0.25">
      <c r="A15" s="23" t="s">
        <v>61</v>
      </c>
      <c r="B15" s="69"/>
      <c r="C15" s="24"/>
      <c r="G15" s="37"/>
      <c r="H15" s="39">
        <v>-1</v>
      </c>
      <c r="I15" s="39">
        <f t="shared" si="0"/>
        <v>0.5</v>
      </c>
      <c r="J15" s="36"/>
      <c r="L15" s="40"/>
      <c r="M15" s="42">
        <v>-1</v>
      </c>
      <c r="N15" s="42">
        <f t="shared" si="1"/>
        <v>7</v>
      </c>
      <c r="O15" s="41"/>
    </row>
    <row r="16" spans="1:15" x14ac:dyDescent="0.25">
      <c r="A16" s="24"/>
      <c r="B16" s="24"/>
      <c r="C16" s="24"/>
      <c r="G16" s="37"/>
      <c r="H16" s="39">
        <v>0</v>
      </c>
      <c r="I16" s="39">
        <f t="shared" si="0"/>
        <v>3</v>
      </c>
      <c r="J16" s="36"/>
      <c r="L16" s="40"/>
      <c r="M16" s="42">
        <v>0</v>
      </c>
      <c r="N16" s="42">
        <f t="shared" si="1"/>
        <v>6</v>
      </c>
      <c r="O16" s="41"/>
    </row>
    <row r="17" spans="1:15" x14ac:dyDescent="0.25">
      <c r="A17" s="24" t="s">
        <v>26</v>
      </c>
      <c r="B17" s="76"/>
      <c r="C17" s="24"/>
      <c r="D17" s="22"/>
      <c r="G17" s="37"/>
      <c r="H17" s="39">
        <v>1</v>
      </c>
      <c r="I17" s="39">
        <f t="shared" si="0"/>
        <v>5.5</v>
      </c>
      <c r="J17" s="36"/>
      <c r="L17" s="40"/>
      <c r="M17" s="42">
        <v>1</v>
      </c>
      <c r="N17" s="42">
        <f t="shared" si="1"/>
        <v>5</v>
      </c>
      <c r="O17" s="41"/>
    </row>
    <row r="18" spans="1:15" x14ac:dyDescent="0.25">
      <c r="A18" s="24" t="s">
        <v>27</v>
      </c>
      <c r="B18" s="76"/>
      <c r="C18" s="24"/>
      <c r="G18" s="37"/>
      <c r="H18" s="39">
        <v>2</v>
      </c>
      <c r="I18" s="39">
        <f t="shared" si="0"/>
        <v>8</v>
      </c>
      <c r="J18" s="36"/>
      <c r="L18" s="40"/>
      <c r="M18" s="42">
        <v>2</v>
      </c>
      <c r="N18" s="42">
        <f t="shared" si="1"/>
        <v>4</v>
      </c>
      <c r="O18" s="41"/>
    </row>
    <row r="19" spans="1:15" x14ac:dyDescent="0.25">
      <c r="A19" s="24"/>
      <c r="B19" s="24"/>
      <c r="C19" s="24"/>
      <c r="G19" s="37"/>
      <c r="H19" s="39">
        <v>3</v>
      </c>
      <c r="I19" s="39">
        <f t="shared" si="0"/>
        <v>10.5</v>
      </c>
      <c r="J19" s="36"/>
      <c r="L19" s="40"/>
      <c r="M19" s="42">
        <v>3</v>
      </c>
      <c r="N19" s="42">
        <f t="shared" si="1"/>
        <v>3</v>
      </c>
      <c r="O19" s="41"/>
    </row>
    <row r="20" spans="1:15" x14ac:dyDescent="0.25">
      <c r="A20" s="23" t="s">
        <v>28</v>
      </c>
      <c r="B20" s="68"/>
      <c r="C20" s="26" t="s">
        <v>29</v>
      </c>
      <c r="G20" s="37"/>
      <c r="H20" s="39">
        <v>4</v>
      </c>
      <c r="I20" s="39">
        <f t="shared" si="0"/>
        <v>13</v>
      </c>
      <c r="J20" s="36"/>
      <c r="L20" s="40"/>
      <c r="M20" s="42">
        <v>4</v>
      </c>
      <c r="N20" s="42">
        <f t="shared" si="1"/>
        <v>2</v>
      </c>
      <c r="O20" s="41"/>
    </row>
    <row r="21" spans="1:15" x14ac:dyDescent="0.25">
      <c r="G21" s="37"/>
      <c r="H21" s="39">
        <v>5</v>
      </c>
      <c r="I21" s="39">
        <f t="shared" si="0"/>
        <v>15.5</v>
      </c>
      <c r="J21" s="36"/>
      <c r="L21" s="40"/>
      <c r="M21" s="42">
        <v>5</v>
      </c>
      <c r="N21" s="42">
        <f t="shared" si="1"/>
        <v>1</v>
      </c>
      <c r="O21" s="41"/>
    </row>
    <row r="22" spans="1:15" s="21" customFormat="1" x14ac:dyDescent="0.25">
      <c r="A22" s="27"/>
      <c r="B22" s="27"/>
      <c r="C22" s="27"/>
      <c r="G22" s="37"/>
      <c r="H22" s="39">
        <v>6</v>
      </c>
      <c r="I22" s="39">
        <f t="shared" si="0"/>
        <v>18</v>
      </c>
      <c r="L22" s="40"/>
      <c r="M22" s="42">
        <v>6</v>
      </c>
      <c r="N22" s="42">
        <f t="shared" si="1"/>
        <v>0</v>
      </c>
    </row>
    <row r="23" spans="1:15" s="22" customFormat="1" x14ac:dyDescent="0.25">
      <c r="A23" s="19" t="s">
        <v>30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5" s="22" customFormat="1" x14ac:dyDescent="0.25">
      <c r="K24" s="2"/>
      <c r="L24" s="2"/>
      <c r="M24" s="2"/>
    </row>
    <row r="25" spans="1:15" s="22" customFormat="1" x14ac:dyDescent="0.25">
      <c r="A25" s="4" t="s">
        <v>31</v>
      </c>
      <c r="B25" s="4" t="s">
        <v>32</v>
      </c>
      <c r="C25" s="4" t="s">
        <v>33</v>
      </c>
      <c r="D25" s="4" t="s">
        <v>34</v>
      </c>
      <c r="E25" s="2"/>
      <c r="F25" s="2"/>
      <c r="G25" s="2"/>
      <c r="H25" s="2"/>
      <c r="I25" s="2"/>
      <c r="J25" s="2"/>
      <c r="K25" s="2"/>
      <c r="L25" s="2"/>
      <c r="M25" s="2"/>
    </row>
    <row r="26" spans="1:15" s="22" customFormat="1" x14ac:dyDescent="0.25">
      <c r="A26" s="2" t="s">
        <v>72</v>
      </c>
      <c r="B26" s="28">
        <v>9.5</v>
      </c>
      <c r="C26" s="2">
        <v>4</v>
      </c>
      <c r="D26" s="28">
        <f>B26*C26</f>
        <v>38</v>
      </c>
      <c r="E26" s="2"/>
      <c r="F26" s="2"/>
      <c r="G26" s="2"/>
      <c r="H26" s="2"/>
      <c r="I26" s="2"/>
      <c r="J26" s="2"/>
      <c r="K26" s="2"/>
      <c r="L26" s="2"/>
      <c r="M26" s="2"/>
    </row>
    <row r="27" spans="1:15" x14ac:dyDescent="0.25">
      <c r="A27" s="2" t="s">
        <v>69</v>
      </c>
      <c r="B27" s="28">
        <v>8.5</v>
      </c>
      <c r="C27" s="2">
        <v>5</v>
      </c>
      <c r="D27" s="28">
        <f>B27*C27</f>
        <v>42.5</v>
      </c>
      <c r="G27" s="17" t="s">
        <v>35</v>
      </c>
      <c r="H27" s="28">
        <v>30</v>
      </c>
    </row>
    <row r="28" spans="1:15" x14ac:dyDescent="0.25">
      <c r="A28" s="2" t="s">
        <v>70</v>
      </c>
      <c r="B28" s="28">
        <v>8.5</v>
      </c>
      <c r="C28" s="2">
        <v>4</v>
      </c>
      <c r="D28" s="28">
        <f>B28*C28</f>
        <v>34</v>
      </c>
    </row>
    <row r="29" spans="1:15" x14ac:dyDescent="0.25">
      <c r="A29" s="2" t="s">
        <v>71</v>
      </c>
      <c r="B29" s="28">
        <v>8</v>
      </c>
      <c r="C29" s="2">
        <v>7</v>
      </c>
      <c r="D29" s="28">
        <f>B29*C29</f>
        <v>56</v>
      </c>
    </row>
    <row r="30" spans="1:15" s="22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5" x14ac:dyDescent="0.25">
      <c r="B31" s="29" t="s">
        <v>36</v>
      </c>
      <c r="C31" s="77"/>
    </row>
    <row r="32" spans="1:15" x14ac:dyDescent="0.25">
      <c r="B32" s="4"/>
    </row>
    <row r="33" spans="1:11" x14ac:dyDescent="0.25">
      <c r="B33" s="14" t="s">
        <v>37</v>
      </c>
      <c r="C33" s="28"/>
      <c r="K33" s="22"/>
    </row>
    <row r="34" spans="1:11" x14ac:dyDescent="0.25">
      <c r="B34" s="4"/>
      <c r="C34" s="28"/>
      <c r="I34" s="22"/>
      <c r="J34" s="22"/>
      <c r="K34" s="22"/>
    </row>
    <row r="35" spans="1:11" x14ac:dyDescent="0.25">
      <c r="A35" s="22"/>
      <c r="B35" s="29" t="s">
        <v>38</v>
      </c>
      <c r="C35" s="30"/>
      <c r="D35" s="22"/>
      <c r="E35" s="22"/>
      <c r="F35" s="22"/>
      <c r="G35" s="22"/>
      <c r="H35" s="22"/>
      <c r="I35" s="22"/>
      <c r="J35" s="22"/>
    </row>
    <row r="36" spans="1:11" x14ac:dyDescent="0.25">
      <c r="B36" s="4"/>
      <c r="C36" s="28"/>
    </row>
    <row r="37" spans="1:11" x14ac:dyDescent="0.25">
      <c r="B37" s="14" t="s">
        <v>39</v>
      </c>
      <c r="C37" s="28"/>
    </row>
    <row r="44" spans="1:11" s="22" customFormat="1" x14ac:dyDescent="0.25">
      <c r="A44" s="24"/>
      <c r="B44" s="24"/>
      <c r="C44" s="24"/>
    </row>
    <row r="45" spans="1:11" x14ac:dyDescent="0.25">
      <c r="A45" s="24"/>
      <c r="B45" s="24"/>
      <c r="C45" s="24"/>
    </row>
    <row r="56" spans="12:15" x14ac:dyDescent="0.25">
      <c r="L56" s="22"/>
      <c r="M56" s="22"/>
      <c r="N56" s="22"/>
      <c r="O56" s="22"/>
    </row>
    <row r="57" spans="12:15" x14ac:dyDescent="0.25">
      <c r="L57" s="22"/>
      <c r="M57" s="22"/>
      <c r="N57" s="22"/>
      <c r="O57" s="22"/>
    </row>
  </sheetData>
  <mergeCells count="1">
    <mergeCell ref="A1:G1"/>
  </mergeCells>
  <pageMargins left="0.75" right="0.75" top="1" bottom="1" header="0.5" footer="0.5"/>
  <pageSetup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0.79998168889431442"/>
  </sheetPr>
  <dimension ref="A1:K32"/>
  <sheetViews>
    <sheetView topLeftCell="B1" zoomScale="107" zoomScaleNormal="85" workbookViewId="0">
      <selection activeCell="G3" sqref="G3"/>
    </sheetView>
  </sheetViews>
  <sheetFormatPr defaultColWidth="8.85546875" defaultRowHeight="15" x14ac:dyDescent="0.25"/>
  <cols>
    <col min="1" max="1" width="15.85546875" customWidth="1"/>
    <col min="2" max="2" width="13.28515625" customWidth="1"/>
    <col min="3" max="3" width="41.42578125" customWidth="1"/>
    <col min="4" max="4" width="40.42578125" customWidth="1"/>
    <col min="5" max="5" width="43.42578125" customWidth="1"/>
    <col min="6" max="6" width="17.28515625" customWidth="1"/>
    <col min="8" max="8" width="8.85546875" customWidth="1"/>
    <col min="10" max="10" width="35.28515625" customWidth="1"/>
  </cols>
  <sheetData>
    <row r="1" spans="1:11" ht="31.5" x14ac:dyDescent="0.5">
      <c r="A1" s="116" t="s">
        <v>75</v>
      </c>
      <c r="B1" s="116"/>
      <c r="C1" s="116"/>
      <c r="D1" s="116"/>
      <c r="E1" s="116"/>
      <c r="F1" s="116"/>
      <c r="G1" s="116"/>
    </row>
    <row r="2" spans="1:11" ht="18.75" x14ac:dyDescent="0.3">
      <c r="A2" s="49" t="s">
        <v>40</v>
      </c>
      <c r="B2" s="49" t="s">
        <v>76</v>
      </c>
      <c r="C2" s="49" t="s">
        <v>77</v>
      </c>
      <c r="D2" s="49" t="s">
        <v>78</v>
      </c>
      <c r="E2" s="49" t="s">
        <v>79</v>
      </c>
      <c r="F2" s="49" t="s">
        <v>80</v>
      </c>
      <c r="G2" s="49" t="s">
        <v>81</v>
      </c>
      <c r="I2" s="117"/>
      <c r="J2" s="117"/>
    </row>
    <row r="3" spans="1:11" x14ac:dyDescent="0.25">
      <c r="A3" s="50" t="s">
        <v>42</v>
      </c>
      <c r="B3" s="50">
        <v>22</v>
      </c>
      <c r="C3" s="50">
        <v>6.75</v>
      </c>
      <c r="D3" s="50">
        <v>121</v>
      </c>
      <c r="E3" s="50">
        <f>D3-$K$5*C3</f>
        <v>119.9875</v>
      </c>
      <c r="F3" s="50">
        <v>5.5</v>
      </c>
      <c r="G3" s="50">
        <f>E3*$K$6/POWER((F3*$K$7),2)</f>
        <v>19.366616212571266</v>
      </c>
      <c r="I3" s="51"/>
      <c r="J3" s="51"/>
    </row>
    <row r="4" spans="1:11" x14ac:dyDescent="0.25">
      <c r="A4" s="50" t="s">
        <v>42</v>
      </c>
      <c r="B4" s="50">
        <v>21</v>
      </c>
      <c r="C4" s="50">
        <v>1</v>
      </c>
      <c r="D4" s="50">
        <v>147</v>
      </c>
      <c r="E4" s="50">
        <f t="shared" ref="E4:E32" si="0">D4-$K$5*C4</f>
        <v>146.85</v>
      </c>
      <c r="F4" s="50">
        <v>4.7</v>
      </c>
      <c r="G4" s="50">
        <f t="shared" ref="G4:G32" si="1">E4*$K$6/POWER((F4*$K$7),2)</f>
        <v>32.457970076646347</v>
      </c>
      <c r="I4" s="51"/>
      <c r="J4" s="51"/>
    </row>
    <row r="5" spans="1:11" x14ac:dyDescent="0.25">
      <c r="A5" s="50" t="s">
        <v>41</v>
      </c>
      <c r="B5" s="50">
        <v>18</v>
      </c>
      <c r="C5" s="50">
        <v>0</v>
      </c>
      <c r="D5" s="50">
        <v>178</v>
      </c>
      <c r="E5" s="50">
        <f t="shared" si="0"/>
        <v>178</v>
      </c>
      <c r="F5" s="50">
        <v>6.2</v>
      </c>
      <c r="G5" s="50">
        <f t="shared" si="1"/>
        <v>22.608916185574309</v>
      </c>
      <c r="I5" s="118" t="s">
        <v>82</v>
      </c>
      <c r="J5" s="118"/>
      <c r="K5">
        <v>0.15</v>
      </c>
    </row>
    <row r="6" spans="1:11" x14ac:dyDescent="0.25">
      <c r="A6" s="50" t="s">
        <v>41</v>
      </c>
      <c r="B6" s="50">
        <v>19</v>
      </c>
      <c r="C6" s="50">
        <v>4.5</v>
      </c>
      <c r="D6" s="50">
        <v>229</v>
      </c>
      <c r="E6" s="50">
        <f t="shared" si="0"/>
        <v>228.32499999999999</v>
      </c>
      <c r="F6" s="50">
        <v>5.9</v>
      </c>
      <c r="G6" s="50">
        <f t="shared" si="1"/>
        <v>32.025252573917953</v>
      </c>
      <c r="I6" s="118" t="s">
        <v>83</v>
      </c>
      <c r="J6" s="118"/>
      <c r="K6">
        <v>0.4536</v>
      </c>
    </row>
    <row r="7" spans="1:11" x14ac:dyDescent="0.25">
      <c r="A7" s="50" t="s">
        <v>42</v>
      </c>
      <c r="B7" s="50">
        <v>23</v>
      </c>
      <c r="C7" s="50">
        <v>5.75</v>
      </c>
      <c r="D7" s="50">
        <v>154</v>
      </c>
      <c r="E7" s="50">
        <f t="shared" si="0"/>
        <v>153.13749999999999</v>
      </c>
      <c r="F7" s="50">
        <v>5.3</v>
      </c>
      <c r="G7" s="50">
        <f t="shared" si="1"/>
        <v>26.617847602017736</v>
      </c>
      <c r="I7" s="118" t="s">
        <v>84</v>
      </c>
      <c r="J7" s="118"/>
      <c r="K7">
        <v>0.30480000000000002</v>
      </c>
    </row>
    <row r="8" spans="1:11" x14ac:dyDescent="0.25">
      <c r="A8" s="50" t="s">
        <v>42</v>
      </c>
      <c r="B8" s="50">
        <v>21</v>
      </c>
      <c r="C8" s="50">
        <v>0</v>
      </c>
      <c r="D8" s="50">
        <v>132</v>
      </c>
      <c r="E8" s="50">
        <f t="shared" si="0"/>
        <v>132</v>
      </c>
      <c r="F8" s="50">
        <v>5</v>
      </c>
      <c r="G8" s="50">
        <f t="shared" si="1"/>
        <v>25.779651559303115</v>
      </c>
      <c r="I8" t="s">
        <v>85</v>
      </c>
      <c r="K8" s="72">
        <f>AVERAGE(G3:G32)</f>
        <v>27.357106185329904</v>
      </c>
    </row>
    <row r="9" spans="1:11" x14ac:dyDescent="0.25">
      <c r="A9" s="50" t="s">
        <v>42</v>
      </c>
      <c r="B9" s="50">
        <v>20</v>
      </c>
      <c r="C9" s="50">
        <v>6.75</v>
      </c>
      <c r="D9" s="50">
        <v>114</v>
      </c>
      <c r="E9" s="50">
        <f t="shared" si="0"/>
        <v>112.9875</v>
      </c>
      <c r="F9" s="50">
        <v>5.3</v>
      </c>
      <c r="G9" s="50">
        <f t="shared" si="1"/>
        <v>19.639109009439093</v>
      </c>
      <c r="K9" s="52"/>
    </row>
    <row r="10" spans="1:11" x14ac:dyDescent="0.25">
      <c r="A10" s="50" t="s">
        <v>41</v>
      </c>
      <c r="B10" s="50">
        <v>20</v>
      </c>
      <c r="C10" s="50">
        <v>2.25</v>
      </c>
      <c r="D10" s="50">
        <v>203</v>
      </c>
      <c r="E10" s="50">
        <f t="shared" si="0"/>
        <v>202.66249999999999</v>
      </c>
      <c r="F10" s="50">
        <v>5.7</v>
      </c>
      <c r="G10" s="50">
        <f t="shared" si="1"/>
        <v>30.45557510782611</v>
      </c>
    </row>
    <row r="11" spans="1:11" x14ac:dyDescent="0.25">
      <c r="A11" s="50" t="s">
        <v>41</v>
      </c>
      <c r="B11" s="50">
        <v>23</v>
      </c>
      <c r="C11" s="50">
        <v>0.25</v>
      </c>
      <c r="D11" s="50">
        <v>157</v>
      </c>
      <c r="E11" s="50">
        <f t="shared" si="0"/>
        <v>156.96250000000001</v>
      </c>
      <c r="F11" s="50">
        <v>5.6</v>
      </c>
      <c r="G11" s="50">
        <f t="shared" si="1"/>
        <v>24.437848819894068</v>
      </c>
    </row>
    <row r="12" spans="1:11" x14ac:dyDescent="0.25">
      <c r="A12" s="50" t="s">
        <v>42</v>
      </c>
      <c r="B12" s="50">
        <v>22</v>
      </c>
      <c r="C12" s="50">
        <v>6</v>
      </c>
      <c r="D12" s="50">
        <v>125</v>
      </c>
      <c r="E12" s="50">
        <f t="shared" si="0"/>
        <v>124.1</v>
      </c>
      <c r="F12" s="50">
        <v>4.8</v>
      </c>
      <c r="G12" s="50">
        <f t="shared" si="1"/>
        <v>26.298587753425501</v>
      </c>
    </row>
    <row r="13" spans="1:11" x14ac:dyDescent="0.25">
      <c r="A13" s="50" t="s">
        <v>42</v>
      </c>
      <c r="B13" s="50">
        <v>20</v>
      </c>
      <c r="C13" s="50">
        <v>2.5</v>
      </c>
      <c r="D13" s="50">
        <v>140</v>
      </c>
      <c r="E13" s="50">
        <f t="shared" si="0"/>
        <v>139.625</v>
      </c>
      <c r="F13" s="50">
        <v>5</v>
      </c>
      <c r="G13" s="50">
        <f t="shared" si="1"/>
        <v>27.268817037634072</v>
      </c>
    </row>
    <row r="14" spans="1:11" x14ac:dyDescent="0.25">
      <c r="A14" s="50" t="s">
        <v>42</v>
      </c>
      <c r="B14" s="50">
        <v>23</v>
      </c>
      <c r="C14" s="50">
        <v>0</v>
      </c>
      <c r="D14" s="50">
        <v>132</v>
      </c>
      <c r="E14" s="50">
        <f t="shared" si="0"/>
        <v>132</v>
      </c>
      <c r="F14" s="50">
        <v>5.0999999999999996</v>
      </c>
      <c r="G14" s="50">
        <f t="shared" si="1"/>
        <v>24.778596269995312</v>
      </c>
    </row>
    <row r="15" spans="1:11" x14ac:dyDescent="0.25">
      <c r="A15" s="50" t="s">
        <v>41</v>
      </c>
      <c r="B15" s="50">
        <v>18</v>
      </c>
      <c r="C15" s="50">
        <v>2.75</v>
      </c>
      <c r="D15" s="50">
        <v>177</v>
      </c>
      <c r="E15" s="50">
        <f t="shared" si="0"/>
        <v>176.58750000000001</v>
      </c>
      <c r="F15" s="50">
        <v>5.8</v>
      </c>
      <c r="G15" s="50">
        <f t="shared" si="1"/>
        <v>25.62991061624216</v>
      </c>
    </row>
    <row r="16" spans="1:11" x14ac:dyDescent="0.25">
      <c r="A16" s="50" t="s">
        <v>42</v>
      </c>
      <c r="B16" s="50">
        <v>20</v>
      </c>
      <c r="C16" s="50">
        <v>5.25</v>
      </c>
      <c r="D16" s="50">
        <v>105</v>
      </c>
      <c r="E16" s="50">
        <f t="shared" si="0"/>
        <v>104.21250000000001</v>
      </c>
      <c r="F16" s="50">
        <v>5.7</v>
      </c>
      <c r="G16" s="50">
        <f t="shared" si="1"/>
        <v>15.660774050079954</v>
      </c>
    </row>
    <row r="17" spans="1:7" x14ac:dyDescent="0.25">
      <c r="A17" s="50" t="s">
        <v>41</v>
      </c>
      <c r="B17" s="50">
        <v>22</v>
      </c>
      <c r="C17" s="50">
        <v>0.75</v>
      </c>
      <c r="D17" s="50">
        <v>165</v>
      </c>
      <c r="E17" s="50">
        <f t="shared" si="0"/>
        <v>164.88749999999999</v>
      </c>
      <c r="F17" s="50">
        <v>5.7</v>
      </c>
      <c r="G17" s="50">
        <f t="shared" si="1"/>
        <v>24.778849765455757</v>
      </c>
    </row>
    <row r="18" spans="1:7" x14ac:dyDescent="0.25">
      <c r="A18" s="50" t="s">
        <v>42</v>
      </c>
      <c r="B18" s="50">
        <v>21</v>
      </c>
      <c r="C18" s="50">
        <v>7</v>
      </c>
      <c r="D18" s="50">
        <v>130</v>
      </c>
      <c r="E18" s="50">
        <f t="shared" si="0"/>
        <v>128.94999999999999</v>
      </c>
      <c r="F18" s="50">
        <v>5.3</v>
      </c>
      <c r="G18" s="50">
        <f t="shared" si="1"/>
        <v>22.413657322864662</v>
      </c>
    </row>
    <row r="19" spans="1:7" x14ac:dyDescent="0.25">
      <c r="A19" s="50" t="s">
        <v>42</v>
      </c>
      <c r="B19" s="50">
        <v>20</v>
      </c>
      <c r="C19" s="50">
        <v>2</v>
      </c>
      <c r="D19" s="50">
        <v>124</v>
      </c>
      <c r="E19" s="50">
        <f t="shared" si="0"/>
        <v>123.7</v>
      </c>
      <c r="F19" s="50">
        <v>5.2</v>
      </c>
      <c r="G19" s="50">
        <f t="shared" si="1"/>
        <v>22.336037645448066</v>
      </c>
    </row>
    <row r="20" spans="1:7" x14ac:dyDescent="0.25">
      <c r="A20" s="50" t="s">
        <v>42</v>
      </c>
      <c r="B20" s="50">
        <v>20</v>
      </c>
      <c r="C20" s="50">
        <v>2.5</v>
      </c>
      <c r="D20" s="50">
        <v>112</v>
      </c>
      <c r="E20" s="50">
        <f t="shared" si="0"/>
        <v>111.625</v>
      </c>
      <c r="F20" s="50">
        <v>5.0999999999999996</v>
      </c>
      <c r="G20" s="50">
        <f t="shared" si="1"/>
        <v>20.953869762410807</v>
      </c>
    </row>
    <row r="21" spans="1:7" x14ac:dyDescent="0.25">
      <c r="A21" s="50" t="s">
        <v>41</v>
      </c>
      <c r="B21" s="50">
        <v>18</v>
      </c>
      <c r="C21" s="50">
        <v>5</v>
      </c>
      <c r="D21" s="50">
        <v>230</v>
      </c>
      <c r="E21" s="50">
        <f t="shared" si="0"/>
        <v>229.25</v>
      </c>
      <c r="F21" s="50">
        <v>5.9</v>
      </c>
      <c r="G21" s="50">
        <f t="shared" si="1"/>
        <v>32.154994646099603</v>
      </c>
    </row>
    <row r="22" spans="1:7" x14ac:dyDescent="0.25">
      <c r="A22" s="50" t="s">
        <v>41</v>
      </c>
      <c r="B22" s="50">
        <v>21</v>
      </c>
      <c r="C22" s="50">
        <v>0</v>
      </c>
      <c r="D22" s="50">
        <v>219</v>
      </c>
      <c r="E22" s="50">
        <f t="shared" si="0"/>
        <v>219</v>
      </c>
      <c r="F22" s="50">
        <v>5.8</v>
      </c>
      <c r="G22" s="50">
        <f t="shared" si="1"/>
        <v>31.785661074294801</v>
      </c>
    </row>
    <row r="23" spans="1:7" x14ac:dyDescent="0.25">
      <c r="A23" s="50" t="s">
        <v>42</v>
      </c>
      <c r="B23" s="50">
        <v>23</v>
      </c>
      <c r="C23" s="50">
        <v>6</v>
      </c>
      <c r="D23" s="50">
        <v>180</v>
      </c>
      <c r="E23" s="50">
        <f t="shared" si="0"/>
        <v>179.1</v>
      </c>
      <c r="F23" s="50">
        <v>5</v>
      </c>
      <c r="G23" s="50">
        <f t="shared" si="1"/>
        <v>34.978299956599912</v>
      </c>
    </row>
    <row r="24" spans="1:7" x14ac:dyDescent="0.25">
      <c r="A24" s="50" t="s">
        <v>42</v>
      </c>
      <c r="B24" s="50">
        <v>23</v>
      </c>
      <c r="C24" s="50">
        <v>2.5</v>
      </c>
      <c r="D24" s="50">
        <v>165</v>
      </c>
      <c r="E24" s="50">
        <f t="shared" si="0"/>
        <v>164.625</v>
      </c>
      <c r="F24" s="50">
        <v>4.9000000000000004</v>
      </c>
      <c r="G24" s="50">
        <f t="shared" si="1"/>
        <v>33.477016662488126</v>
      </c>
    </row>
    <row r="25" spans="1:7" x14ac:dyDescent="0.25">
      <c r="A25" s="50" t="s">
        <v>42</v>
      </c>
      <c r="B25" s="50">
        <v>20</v>
      </c>
      <c r="C25" s="50">
        <v>0.25</v>
      </c>
      <c r="D25" s="50">
        <v>146</v>
      </c>
      <c r="E25" s="50">
        <f t="shared" si="0"/>
        <v>145.96250000000001</v>
      </c>
      <c r="F25" s="50">
        <v>5.0999999999999996</v>
      </c>
      <c r="G25" s="50">
        <f t="shared" si="1"/>
        <v>27.399589833781747</v>
      </c>
    </row>
    <row r="26" spans="1:7" x14ac:dyDescent="0.25">
      <c r="A26" s="50" t="s">
        <v>41</v>
      </c>
      <c r="B26" s="50">
        <v>18</v>
      </c>
      <c r="C26" s="50">
        <v>4.75</v>
      </c>
      <c r="D26" s="50">
        <v>140</v>
      </c>
      <c r="E26" s="50">
        <f t="shared" si="0"/>
        <v>139.28749999999999</v>
      </c>
      <c r="F26" s="50">
        <v>6</v>
      </c>
      <c r="G26" s="50">
        <f t="shared" si="1"/>
        <v>18.890904969309933</v>
      </c>
    </row>
    <row r="27" spans="1:7" x14ac:dyDescent="0.25">
      <c r="A27" s="50" t="s">
        <v>41</v>
      </c>
      <c r="B27" s="50">
        <v>23</v>
      </c>
      <c r="C27" s="50">
        <v>1.25</v>
      </c>
      <c r="D27" s="50">
        <v>169</v>
      </c>
      <c r="E27" s="50">
        <f t="shared" si="0"/>
        <v>168.8125</v>
      </c>
      <c r="F27" s="50">
        <v>6.1</v>
      </c>
      <c r="G27" s="50">
        <f t="shared" si="1"/>
        <v>22.150730440939519</v>
      </c>
    </row>
    <row r="28" spans="1:7" x14ac:dyDescent="0.25">
      <c r="A28" s="50" t="s">
        <v>42</v>
      </c>
      <c r="B28" s="50">
        <v>18</v>
      </c>
      <c r="C28" s="50">
        <v>6.75</v>
      </c>
      <c r="D28" s="50">
        <v>205</v>
      </c>
      <c r="E28" s="50">
        <f t="shared" si="0"/>
        <v>203.98750000000001</v>
      </c>
      <c r="F28" s="50">
        <v>5.4</v>
      </c>
      <c r="G28" s="50">
        <f t="shared" si="1"/>
        <v>34.155382739777821</v>
      </c>
    </row>
    <row r="29" spans="1:7" x14ac:dyDescent="0.25">
      <c r="A29" s="50" t="s">
        <v>41</v>
      </c>
      <c r="B29" s="50">
        <v>19</v>
      </c>
      <c r="C29" s="50">
        <v>0</v>
      </c>
      <c r="D29" s="50">
        <v>226</v>
      </c>
      <c r="E29" s="50">
        <f t="shared" si="0"/>
        <v>226</v>
      </c>
      <c r="F29" s="50">
        <v>6.2</v>
      </c>
      <c r="G29" s="50">
        <f t="shared" si="1"/>
        <v>28.705702572695465</v>
      </c>
    </row>
    <row r="30" spans="1:7" x14ac:dyDescent="0.25">
      <c r="A30" s="50" t="s">
        <v>42</v>
      </c>
      <c r="B30" s="50">
        <v>23</v>
      </c>
      <c r="C30" s="50">
        <v>2.5</v>
      </c>
      <c r="D30" s="50">
        <v>249</v>
      </c>
      <c r="E30" s="50">
        <f t="shared" si="0"/>
        <v>248.625</v>
      </c>
      <c r="F30" s="50">
        <v>5.2</v>
      </c>
      <c r="G30" s="50">
        <f t="shared" si="1"/>
        <v>44.893268873076195</v>
      </c>
    </row>
    <row r="31" spans="1:7" x14ac:dyDescent="0.25">
      <c r="A31" s="50" t="s">
        <v>41</v>
      </c>
      <c r="B31" s="50">
        <v>18</v>
      </c>
      <c r="C31" s="50">
        <v>5</v>
      </c>
      <c r="D31" s="50">
        <v>148</v>
      </c>
      <c r="E31" s="50">
        <f t="shared" si="0"/>
        <v>147.25</v>
      </c>
      <c r="F31" s="50">
        <v>5.6</v>
      </c>
      <c r="G31" s="50">
        <f t="shared" si="1"/>
        <v>22.925687592446614</v>
      </c>
    </row>
    <row r="32" spans="1:7" x14ac:dyDescent="0.25">
      <c r="A32" s="50" t="s">
        <v>41</v>
      </c>
      <c r="B32" s="50">
        <v>19</v>
      </c>
      <c r="C32" s="50">
        <v>6.5</v>
      </c>
      <c r="D32" s="50">
        <v>305</v>
      </c>
      <c r="E32" s="50">
        <f t="shared" si="0"/>
        <v>304.02499999999998</v>
      </c>
      <c r="F32" s="50">
        <v>5.7</v>
      </c>
      <c r="G32" s="50">
        <f t="shared" si="1"/>
        <v>45.688058827641186</v>
      </c>
    </row>
  </sheetData>
  <mergeCells count="5">
    <mergeCell ref="A1:G1"/>
    <mergeCell ref="I2:J2"/>
    <mergeCell ref="I5:J5"/>
    <mergeCell ref="I6:J6"/>
    <mergeCell ref="I7: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Two Input</vt:lpstr>
      <vt:lpstr>Goal Seek</vt:lpstr>
      <vt:lpstr>Solver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</dc:creator>
  <cp:lastModifiedBy>HaileyKinz</cp:lastModifiedBy>
  <dcterms:created xsi:type="dcterms:W3CDTF">2010-08-16T19:53:06Z</dcterms:created>
  <dcterms:modified xsi:type="dcterms:W3CDTF">2019-04-24T14:07:31Z</dcterms:modified>
</cp:coreProperties>
</file>