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Melki Hasali\Desktop\"/>
    </mc:Choice>
  </mc:AlternateContent>
  <bookViews>
    <workbookView xWindow="0" yWindow="0" windowWidth="20490" windowHeight="6930"/>
  </bookViews>
  <sheets>
    <sheet name="Analisa KI" sheetId="2" r:id="rId1"/>
    <sheet name="Komite KI" sheetId="3" r:id="rId2"/>
    <sheet name="Shedule KI" sheetId="4" r:id="rId3"/>
    <sheet name="Taksasi Jam" sheetId="5" r:id="rId4"/>
    <sheet name="Rating Krd" sheetId="6" r:id="rId5"/>
  </sheets>
  <definedNames>
    <definedName name="_xlnm.Print_Area" localSheetId="0">'Analisa KI'!$B$2:$Y$422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E30" i="5"/>
  <c r="E27" i="5"/>
  <c r="E26" i="5"/>
  <c r="G31" i="5"/>
  <c r="G30" i="5"/>
  <c r="G27" i="5"/>
  <c r="G26" i="5"/>
  <c r="G22" i="5"/>
  <c r="G21" i="5"/>
  <c r="E22" i="5"/>
  <c r="E21" i="5"/>
  <c r="F119" i="2"/>
  <c r="B5" i="6" l="1"/>
  <c r="B6" i="6" s="1"/>
  <c r="B7" i="6" s="1"/>
  <c r="B8" i="6" s="1"/>
  <c r="B9" i="6" s="1"/>
  <c r="B10" i="6" s="1"/>
  <c r="B11" i="6" s="1"/>
  <c r="B12" i="6" s="1"/>
  <c r="B4" i="6"/>
  <c r="I31" i="5"/>
  <c r="I30" i="5"/>
  <c r="I32" i="5" s="1"/>
  <c r="I27" i="5"/>
  <c r="I26" i="5"/>
  <c r="I22" i="5"/>
  <c r="I21" i="5"/>
  <c r="I23" i="5" s="1"/>
  <c r="C7" i="4"/>
  <c r="G7" i="4" s="1"/>
  <c r="F7" i="4"/>
  <c r="C8" i="4"/>
  <c r="E8" i="4" s="1"/>
  <c r="D8" i="4"/>
  <c r="F8" i="4" s="1"/>
  <c r="B9" i="4"/>
  <c r="B10" i="4" s="1"/>
  <c r="D9" i="4"/>
  <c r="D10" i="4"/>
  <c r="B11" i="4"/>
  <c r="B12" i="4" s="1"/>
  <c r="D11" i="4"/>
  <c r="D12" i="4"/>
  <c r="B13" i="4"/>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D13" i="4"/>
  <c r="D14" i="4"/>
  <c r="D15" i="4"/>
  <c r="D16" i="4"/>
  <c r="D17" i="4"/>
  <c r="D18" i="4"/>
  <c r="D19" i="4"/>
  <c r="D20" i="4"/>
  <c r="D21" i="4"/>
  <c r="D22" i="4"/>
  <c r="D23" i="4"/>
  <c r="D24" i="4"/>
  <c r="D25" i="4"/>
  <c r="D26" i="4"/>
  <c r="D27" i="4"/>
  <c r="D28" i="4"/>
  <c r="D29" i="4"/>
  <c r="D30" i="4"/>
  <c r="I30" i="4"/>
  <c r="D31" i="4"/>
  <c r="D32" i="4"/>
  <c r="D33" i="4"/>
  <c r="D34" i="4"/>
  <c r="D35" i="4"/>
  <c r="D36" i="4"/>
  <c r="D37" i="4"/>
  <c r="D38" i="4"/>
  <c r="D39" i="4"/>
  <c r="D40" i="4"/>
  <c r="D41" i="4"/>
  <c r="D42" i="4"/>
  <c r="I42" i="4"/>
  <c r="Q322" i="2" s="1"/>
  <c r="Q261" i="2" s="1"/>
  <c r="Q267" i="2" s="1"/>
  <c r="D43" i="4"/>
  <c r="D44" i="4"/>
  <c r="D45" i="4"/>
  <c r="D46" i="4"/>
  <c r="D47" i="4"/>
  <c r="D48" i="4"/>
  <c r="D49" i="4"/>
  <c r="D50" i="4"/>
  <c r="D51" i="4"/>
  <c r="D52" i="4"/>
  <c r="D53" i="4"/>
  <c r="D54" i="4"/>
  <c r="I54" i="4"/>
  <c r="D55" i="4"/>
  <c r="D56" i="4"/>
  <c r="D57" i="4"/>
  <c r="D58" i="4"/>
  <c r="D59" i="4"/>
  <c r="D60" i="4"/>
  <c r="D61" i="4"/>
  <c r="D62" i="4"/>
  <c r="D63" i="4"/>
  <c r="D64" i="4"/>
  <c r="D65" i="4"/>
  <c r="D66" i="4"/>
  <c r="I66" i="4"/>
  <c r="D67" i="4"/>
  <c r="D69" i="4"/>
  <c r="E33" i="3"/>
  <c r="D33" i="3"/>
  <c r="E32" i="3"/>
  <c r="D32" i="3"/>
  <c r="E31" i="3"/>
  <c r="D31" i="3"/>
  <c r="E30" i="3"/>
  <c r="D30" i="3"/>
  <c r="E29" i="3"/>
  <c r="D29" i="3"/>
  <c r="E28" i="3"/>
  <c r="D28" i="3"/>
  <c r="E27" i="3"/>
  <c r="D27" i="3"/>
  <c r="D26" i="3"/>
  <c r="D25" i="3"/>
  <c r="D24" i="3"/>
  <c r="D23" i="3"/>
  <c r="D22" i="3"/>
  <c r="C22" i="3"/>
  <c r="C23" i="3" s="1"/>
  <c r="C24" i="3" s="1"/>
  <c r="C25" i="3" s="1"/>
  <c r="C26" i="3" s="1"/>
  <c r="G21" i="3"/>
  <c r="D21" i="3"/>
  <c r="G17" i="3"/>
  <c r="G16" i="3"/>
  <c r="G15" i="3"/>
  <c r="G14" i="3"/>
  <c r="G13" i="3"/>
  <c r="G12" i="3"/>
  <c r="C12" i="3"/>
  <c r="C13" i="3" s="1"/>
  <c r="C14" i="3" s="1"/>
  <c r="C15" i="3" s="1"/>
  <c r="C16" i="3" s="1"/>
  <c r="C17" i="3" s="1"/>
  <c r="C18" i="3" s="1"/>
  <c r="G11" i="3"/>
  <c r="H30" i="2"/>
  <c r="W30" i="2"/>
  <c r="Q38" i="2"/>
  <c r="N88" i="2"/>
  <c r="L91" i="2" s="1"/>
  <c r="H104" i="2"/>
  <c r="H173" i="2" s="1"/>
  <c r="O104" i="2"/>
  <c r="H174" i="2" s="1"/>
  <c r="U108" i="2"/>
  <c r="H108" i="2" s="1"/>
  <c r="U110" i="2"/>
  <c r="H110" i="2" s="1"/>
  <c r="H295" i="2" s="1"/>
  <c r="U112" i="2"/>
  <c r="U114" i="2"/>
  <c r="I119" i="2"/>
  <c r="I121" i="2"/>
  <c r="I122" i="2" s="1"/>
  <c r="M124" i="2" s="1"/>
  <c r="M141" i="2"/>
  <c r="H210" i="2" s="1"/>
  <c r="J147" i="2"/>
  <c r="M148" i="2" s="1"/>
  <c r="O147" i="2" s="1"/>
  <c r="F159" i="2" s="1"/>
  <c r="J150" i="2"/>
  <c r="M151" i="2" s="1"/>
  <c r="O150" i="2" s="1"/>
  <c r="F163" i="2" s="1"/>
  <c r="J153" i="2"/>
  <c r="M154" i="2" s="1"/>
  <c r="O153" i="2" s="1"/>
  <c r="F167" i="2" s="1"/>
  <c r="E159" i="2"/>
  <c r="H159" i="2"/>
  <c r="H163" i="2" s="1"/>
  <c r="H167" i="2" s="1"/>
  <c r="E163" i="2"/>
  <c r="L163" i="2"/>
  <c r="L167" i="2" s="1"/>
  <c r="E167" i="2"/>
  <c r="H190" i="2"/>
  <c r="K190" i="2" s="1"/>
  <c r="H193" i="2"/>
  <c r="K193" i="2" s="1"/>
  <c r="N193" i="2" s="1"/>
  <c r="Q193" i="2" s="1"/>
  <c r="T193" i="2" s="1"/>
  <c r="W193" i="2" s="1"/>
  <c r="H196" i="2"/>
  <c r="K196" i="2" s="1"/>
  <c r="H197" i="2"/>
  <c r="K197" i="2" s="1"/>
  <c r="N197" i="2" s="1"/>
  <c r="Q197" i="2" s="1"/>
  <c r="T197" i="2" s="1"/>
  <c r="W197" i="2" s="1"/>
  <c r="H198" i="2"/>
  <c r="K198" i="2" s="1"/>
  <c r="N198" i="2" s="1"/>
  <c r="Q198" i="2" s="1"/>
  <c r="T198" i="2" s="1"/>
  <c r="W198" i="2" s="1"/>
  <c r="H199" i="2"/>
  <c r="K199" i="2" s="1"/>
  <c r="N199" i="2" s="1"/>
  <c r="Q199" i="2" s="1"/>
  <c r="T199" i="2" s="1"/>
  <c r="W199" i="2" s="1"/>
  <c r="H200" i="2"/>
  <c r="K200" i="2" s="1"/>
  <c r="N200" i="2" s="1"/>
  <c r="Q200" i="2" s="1"/>
  <c r="T200" i="2" s="1"/>
  <c r="W200" i="2" s="1"/>
  <c r="H201" i="2"/>
  <c r="K201" i="2" s="1"/>
  <c r="N201" i="2" s="1"/>
  <c r="Q201" i="2" s="1"/>
  <c r="T201" i="2" s="1"/>
  <c r="W201" i="2" s="1"/>
  <c r="H202" i="2"/>
  <c r="K202" i="2" s="1"/>
  <c r="N202" i="2" s="1"/>
  <c r="Q202" i="2" s="1"/>
  <c r="T202" i="2" s="1"/>
  <c r="W202" i="2" s="1"/>
  <c r="H203" i="2"/>
  <c r="K203" i="2" s="1"/>
  <c r="N203" i="2" s="1"/>
  <c r="Q203" i="2" s="1"/>
  <c r="T203" i="2" s="1"/>
  <c r="W203" i="2" s="1"/>
  <c r="H204" i="2"/>
  <c r="K204" i="2" s="1"/>
  <c r="N204" i="2" s="1"/>
  <c r="Q204" i="2" s="1"/>
  <c r="T204" i="2" s="1"/>
  <c r="W204" i="2" s="1"/>
  <c r="H205" i="2"/>
  <c r="K205" i="2" s="1"/>
  <c r="N205" i="2" s="1"/>
  <c r="Q205" i="2" s="1"/>
  <c r="T205" i="2" s="1"/>
  <c r="W205" i="2" s="1"/>
  <c r="H206" i="2"/>
  <c r="K206" i="2" s="1"/>
  <c r="N206" i="2" s="1"/>
  <c r="Q206" i="2" s="1"/>
  <c r="T206" i="2" s="1"/>
  <c r="W206" i="2" s="1"/>
  <c r="E212" i="2"/>
  <c r="H226" i="2"/>
  <c r="N226" i="2"/>
  <c r="H227" i="2"/>
  <c r="N227" i="2"/>
  <c r="H228" i="2"/>
  <c r="N228" i="2"/>
  <c r="H229" i="2"/>
  <c r="N229" i="2"/>
  <c r="H230" i="2"/>
  <c r="N230" i="2"/>
  <c r="H231" i="2"/>
  <c r="N231" i="2"/>
  <c r="K232" i="2"/>
  <c r="Q232" i="2"/>
  <c r="K233" i="2"/>
  <c r="Q233" i="2"/>
  <c r="K234" i="2"/>
  <c r="Q234" i="2"/>
  <c r="G245" i="2"/>
  <c r="G247" i="2" s="1"/>
  <c r="O245" i="2"/>
  <c r="O247" i="2" s="1"/>
  <c r="K255" i="2"/>
  <c r="K256" i="2"/>
  <c r="H257" i="2"/>
  <c r="K270" i="2"/>
  <c r="H284" i="2"/>
  <c r="H285" i="2"/>
  <c r="K285" i="2" s="1"/>
  <c r="N285" i="2" s="1"/>
  <c r="Q285" i="2" s="1"/>
  <c r="T285" i="2" s="1"/>
  <c r="W285" i="2" s="1"/>
  <c r="H286" i="2"/>
  <c r="K286" i="2" s="1"/>
  <c r="N286" i="2" s="1"/>
  <c r="Q286" i="2" s="1"/>
  <c r="T286" i="2" s="1"/>
  <c r="W286" i="2" s="1"/>
  <c r="H287" i="2"/>
  <c r="K287" i="2" s="1"/>
  <c r="N287" i="2" s="1"/>
  <c r="Q287" i="2" s="1"/>
  <c r="T287" i="2" s="1"/>
  <c r="W287" i="2" s="1"/>
  <c r="H291" i="2"/>
  <c r="K291" i="2" s="1"/>
  <c r="N291" i="2" s="1"/>
  <c r="Q291" i="2" s="1"/>
  <c r="H292" i="2"/>
  <c r="K292" i="2" s="1"/>
  <c r="N292" i="2" s="1"/>
  <c r="Q292" i="2" s="1"/>
  <c r="H294" i="2"/>
  <c r="K294" i="2" s="1"/>
  <c r="H296" i="2"/>
  <c r="K296" i="2" s="1"/>
  <c r="N296" i="2" s="1"/>
  <c r="Q296" i="2" s="1"/>
  <c r="H298" i="2"/>
  <c r="H304" i="2"/>
  <c r="K304" i="2" s="1"/>
  <c r="H305" i="2"/>
  <c r="H306" i="2"/>
  <c r="K306" i="2"/>
  <c r="N306" i="2"/>
  <c r="Q306" i="2"/>
  <c r="T306" i="2"/>
  <c r="W306" i="2"/>
  <c r="H310" i="2"/>
  <c r="K310" i="2" s="1"/>
  <c r="N310" i="2" s="1"/>
  <c r="Q310" i="2" s="1"/>
  <c r="T310" i="2" s="1"/>
  <c r="W310" i="2" s="1"/>
  <c r="H313" i="2"/>
  <c r="K314" i="2"/>
  <c r="H321" i="2"/>
  <c r="H322" i="2"/>
  <c r="N322" i="2"/>
  <c r="N261" i="2" s="1"/>
  <c r="N267" i="2" s="1"/>
  <c r="T322" i="2"/>
  <c r="T261" i="2" s="1"/>
  <c r="T267" i="2" s="1"/>
  <c r="W322" i="2"/>
  <c r="W261" i="2" s="1"/>
  <c r="W267" i="2" s="1"/>
  <c r="H324" i="2"/>
  <c r="K321" i="2" s="1"/>
  <c r="R365" i="2"/>
  <c r="R366" i="2"/>
  <c r="G372" i="2"/>
  <c r="G374" i="2" s="1"/>
  <c r="J373" i="2"/>
  <c r="G392" i="2"/>
  <c r="H399" i="2"/>
  <c r="D400" i="2"/>
  <c r="D401" i="2" s="1"/>
  <c r="D402" i="2" s="1"/>
  <c r="D403" i="2" s="1"/>
  <c r="D404" i="2" s="1"/>
  <c r="I28" i="5" l="1"/>
  <c r="I34" i="5" s="1"/>
  <c r="I36" i="5" s="1"/>
  <c r="H114" i="2"/>
  <c r="H299" i="2" s="1"/>
  <c r="H112" i="2"/>
  <c r="H297" i="2" s="1"/>
  <c r="K297" i="2" s="1"/>
  <c r="N297" i="2" s="1"/>
  <c r="Q297" i="2" s="1"/>
  <c r="N294" i="2"/>
  <c r="Q294" i="2" s="1"/>
  <c r="T294" i="2" s="1"/>
  <c r="W294" i="2" s="1"/>
  <c r="K295" i="2"/>
  <c r="K260" i="2"/>
  <c r="H191" i="2"/>
  <c r="H192" i="2" s="1"/>
  <c r="H194" i="2" s="1"/>
  <c r="H308" i="2"/>
  <c r="N163" i="2"/>
  <c r="N159" i="2"/>
  <c r="N168" i="2" s="1"/>
  <c r="N171" i="2" s="1"/>
  <c r="U115" i="2"/>
  <c r="I138" i="2" s="1"/>
  <c r="H289" i="2"/>
  <c r="N175" i="2"/>
  <c r="H260" i="2"/>
  <c r="H267" i="2" s="1"/>
  <c r="H280" i="2" s="1"/>
  <c r="E226" i="2"/>
  <c r="K226" i="2" s="1"/>
  <c r="K236" i="2"/>
  <c r="Q236" i="2" s="1"/>
  <c r="I91" i="2"/>
  <c r="O91" i="2" s="1"/>
  <c r="R367" i="2"/>
  <c r="I18" i="4"/>
  <c r="G8" i="4"/>
  <c r="C9" i="4" s="1"/>
  <c r="N304" i="2"/>
  <c r="T296" i="2"/>
  <c r="T291" i="2"/>
  <c r="T292" i="2"/>
  <c r="N196" i="2"/>
  <c r="J372" i="2"/>
  <c r="J374" i="2" s="1"/>
  <c r="N167" i="2"/>
  <c r="H293" i="2"/>
  <c r="N190" i="2"/>
  <c r="H115" i="2" l="1"/>
  <c r="H117" i="2" s="1"/>
  <c r="O111" i="2" s="1"/>
  <c r="H300" i="2"/>
  <c r="H301" i="2" s="1"/>
  <c r="M139" i="2"/>
  <c r="M140" i="2" s="1"/>
  <c r="M142" i="2" s="1"/>
  <c r="M143" i="2" s="1"/>
  <c r="H212" i="2" s="1"/>
  <c r="N295" i="2"/>
  <c r="Q295" i="2" s="1"/>
  <c r="T295" i="2" s="1"/>
  <c r="W295" i="2" s="1"/>
  <c r="K191" i="2"/>
  <c r="N191" i="2" s="1"/>
  <c r="Q191" i="2" s="1"/>
  <c r="T191" i="2" s="1"/>
  <c r="W191" i="2" s="1"/>
  <c r="K293" i="2"/>
  <c r="N293" i="2" s="1"/>
  <c r="Q226" i="2"/>
  <c r="N176" i="2"/>
  <c r="N177" i="2" s="1"/>
  <c r="H269" i="2"/>
  <c r="H271" i="2" s="1"/>
  <c r="K298" i="2"/>
  <c r="H69" i="4"/>
  <c r="I69" i="4" s="1"/>
  <c r="K322" i="2"/>
  <c r="G9" i="4"/>
  <c r="C10" i="4" s="1"/>
  <c r="E9" i="4"/>
  <c r="Q196" i="2"/>
  <c r="W292" i="2"/>
  <c r="Q190" i="2"/>
  <c r="W296" i="2"/>
  <c r="T297" i="2"/>
  <c r="Q304" i="2"/>
  <c r="W291" i="2"/>
  <c r="K192" i="2" l="1"/>
  <c r="K194" i="2" s="1"/>
  <c r="N192" i="2"/>
  <c r="N194" i="2" s="1"/>
  <c r="H207" i="2"/>
  <c r="H222" i="2" s="1"/>
  <c r="K299" i="2"/>
  <c r="K300" i="2" s="1"/>
  <c r="N298" i="2"/>
  <c r="F9" i="4"/>
  <c r="E69" i="4"/>
  <c r="I19" i="4"/>
  <c r="K323" i="2" s="1"/>
  <c r="E10" i="4"/>
  <c r="F10" i="4" s="1"/>
  <c r="G10" i="4"/>
  <c r="C11" i="4" s="1"/>
  <c r="K261" i="2"/>
  <c r="K267" i="2" s="1"/>
  <c r="K324" i="2"/>
  <c r="Q293" i="2"/>
  <c r="W297" i="2"/>
  <c r="T190" i="2"/>
  <c r="Q192" i="2"/>
  <c r="Q194" i="2" s="1"/>
  <c r="O115" i="2"/>
  <c r="O117" i="2" s="1"/>
  <c r="Q118" i="2" s="1"/>
  <c r="H315" i="2"/>
  <c r="H317" i="2" s="1"/>
  <c r="H318" i="2" s="1"/>
  <c r="K328" i="2" s="1"/>
  <c r="M144" i="2"/>
  <c r="T304" i="2"/>
  <c r="T196" i="2"/>
  <c r="H208" i="2" l="1"/>
  <c r="H209" i="2" s="1"/>
  <c r="H211" i="2" s="1"/>
  <c r="H213" i="2" s="1"/>
  <c r="H221" i="2" s="1"/>
  <c r="K207" i="2"/>
  <c r="N299" i="2"/>
  <c r="N300" i="2" s="1"/>
  <c r="Q298" i="2"/>
  <c r="K210" i="2"/>
  <c r="K262" i="2"/>
  <c r="K305" i="2"/>
  <c r="K308" i="2" s="1"/>
  <c r="N321" i="2"/>
  <c r="N324" i="2" s="1"/>
  <c r="G11" i="4"/>
  <c r="C12" i="4" s="1"/>
  <c r="E11" i="4"/>
  <c r="F11" i="4" s="1"/>
  <c r="T192" i="2"/>
  <c r="T194" i="2" s="1"/>
  <c r="W190" i="2"/>
  <c r="W192" i="2" s="1"/>
  <c r="W194" i="2" s="1"/>
  <c r="W304" i="2"/>
  <c r="T293" i="2"/>
  <c r="W196" i="2"/>
  <c r="K208" i="2" l="1"/>
  <c r="K209" i="2" s="1"/>
  <c r="N207" i="2"/>
  <c r="K222" i="2"/>
  <c r="T298" i="2"/>
  <c r="Q299" i="2"/>
  <c r="Q300" i="2" s="1"/>
  <c r="E12" i="4"/>
  <c r="F12" i="4" s="1"/>
  <c r="G12" i="4"/>
  <c r="C13" i="4" s="1"/>
  <c r="Q321" i="2"/>
  <c r="Q324" i="2" s="1"/>
  <c r="N305" i="2"/>
  <c r="N308" i="2" s="1"/>
  <c r="W293" i="2"/>
  <c r="N222" i="2" l="1"/>
  <c r="Q207" i="2"/>
  <c r="N208" i="2"/>
  <c r="N209" i="2" s="1"/>
  <c r="N254" i="2" s="1"/>
  <c r="N257" i="2" s="1"/>
  <c r="N269" i="2" s="1"/>
  <c r="E228" i="2" s="1"/>
  <c r="K211" i="2"/>
  <c r="K212" i="2" s="1"/>
  <c r="K265" i="2" s="1"/>
  <c r="K254" i="2"/>
  <c r="K257" i="2" s="1"/>
  <c r="K269" i="2" s="1"/>
  <c r="W298" i="2"/>
  <c r="T299" i="2"/>
  <c r="T300" i="2" s="1"/>
  <c r="G13" i="4"/>
  <c r="C14" i="4" s="1"/>
  <c r="E13" i="4"/>
  <c r="F13" i="4" s="1"/>
  <c r="T321" i="2"/>
  <c r="T324" i="2" s="1"/>
  <c r="Q305" i="2"/>
  <c r="Q308" i="2" s="1"/>
  <c r="K213" i="2" l="1"/>
  <c r="K221" i="2" s="1"/>
  <c r="Q222" i="2"/>
  <c r="Q208" i="2"/>
  <c r="Q209" i="2" s="1"/>
  <c r="Q254" i="2" s="1"/>
  <c r="Q257" i="2" s="1"/>
  <c r="Q269" i="2" s="1"/>
  <c r="F276" i="2" s="1"/>
  <c r="H276" i="2" s="1"/>
  <c r="T207" i="2"/>
  <c r="F275" i="2"/>
  <c r="H275" i="2" s="1"/>
  <c r="E227" i="2"/>
  <c r="F274" i="2"/>
  <c r="K271" i="2"/>
  <c r="W299" i="2"/>
  <c r="W300" i="2" s="1"/>
  <c r="T305" i="2"/>
  <c r="T308" i="2" s="1"/>
  <c r="W321" i="2"/>
  <c r="W324" i="2" s="1"/>
  <c r="W305" i="2" s="1"/>
  <c r="W308" i="2" s="1"/>
  <c r="E14" i="4"/>
  <c r="F14" i="4" s="1"/>
  <c r="G14" i="4"/>
  <c r="C15" i="4" s="1"/>
  <c r="Q228" i="2"/>
  <c r="K228" i="2"/>
  <c r="K313" i="2" l="1"/>
  <c r="K317" i="2" s="1"/>
  <c r="J339" i="2" s="1"/>
  <c r="E229" i="2"/>
  <c r="N270" i="2"/>
  <c r="N271" i="2" s="1"/>
  <c r="K284" i="2"/>
  <c r="K289" i="2" s="1"/>
  <c r="K301" i="2" s="1"/>
  <c r="K318" i="2" s="1"/>
  <c r="T222" i="2"/>
  <c r="W207" i="2"/>
  <c r="T208" i="2"/>
  <c r="T209" i="2" s="1"/>
  <c r="T254" i="2" s="1"/>
  <c r="T257" i="2" s="1"/>
  <c r="T269" i="2" s="1"/>
  <c r="E230" i="2" s="1"/>
  <c r="F279" i="2"/>
  <c r="H274" i="2"/>
  <c r="H279" i="2" s="1"/>
  <c r="K280" i="2" s="1"/>
  <c r="Q227" i="2"/>
  <c r="Q235" i="2" s="1"/>
  <c r="Q237" i="2" s="1"/>
  <c r="Q245" i="2" s="1"/>
  <c r="K227" i="2"/>
  <c r="K235" i="2" s="1"/>
  <c r="G15" i="4"/>
  <c r="C16" i="4" s="1"/>
  <c r="E15" i="4"/>
  <c r="F15" i="4" s="1"/>
  <c r="K229" i="2"/>
  <c r="Q229" i="2"/>
  <c r="K315" i="2" l="1"/>
  <c r="F277" i="2"/>
  <c r="H277" i="2" s="1"/>
  <c r="W222" i="2"/>
  <c r="W208" i="2"/>
  <c r="W209" i="2" s="1"/>
  <c r="W254" i="2" s="1"/>
  <c r="W257" i="2" s="1"/>
  <c r="W269" i="2" s="1"/>
  <c r="F278" i="2" s="1"/>
  <c r="K238" i="2"/>
  <c r="K237" i="2"/>
  <c r="Q270" i="2"/>
  <c r="Q271" i="2" s="1"/>
  <c r="N284" i="2"/>
  <c r="N289" i="2" s="1"/>
  <c r="N301" i="2" s="1"/>
  <c r="N318" i="2" s="1"/>
  <c r="N328" i="2" s="1"/>
  <c r="E16" i="4"/>
  <c r="F16" i="4" s="1"/>
  <c r="G16" i="4"/>
  <c r="C17" i="4" s="1"/>
  <c r="K230" i="2"/>
  <c r="Q230" i="2"/>
  <c r="E231" i="2" l="1"/>
  <c r="K231" i="2" s="1"/>
  <c r="I246" i="2"/>
  <c r="I245" i="2"/>
  <c r="G389" i="2"/>
  <c r="Q246" i="2"/>
  <c r="Q247" i="2" s="1"/>
  <c r="O249" i="2" s="1"/>
  <c r="H330" i="2"/>
  <c r="J333" i="2"/>
  <c r="G390" i="2"/>
  <c r="Q284" i="2"/>
  <c r="Q289" i="2" s="1"/>
  <c r="Q301" i="2" s="1"/>
  <c r="Q318" i="2" s="1"/>
  <c r="T270" i="2"/>
  <c r="T271" i="2" s="1"/>
  <c r="G17" i="4"/>
  <c r="C18" i="4" s="1"/>
  <c r="E17" i="4"/>
  <c r="F17" i="4" s="1"/>
  <c r="Q231" i="2"/>
  <c r="I247" i="2" l="1"/>
  <c r="G249" i="2" s="1"/>
  <c r="K239" i="2" s="1"/>
  <c r="W270" i="2"/>
  <c r="W271" i="2" s="1"/>
  <c r="W284" i="2" s="1"/>
  <c r="W289" i="2" s="1"/>
  <c r="W301" i="2" s="1"/>
  <c r="W318" i="2" s="1"/>
  <c r="T284" i="2"/>
  <c r="T289" i="2" s="1"/>
  <c r="T301" i="2" s="1"/>
  <c r="T318" i="2" s="1"/>
  <c r="E18" i="4"/>
  <c r="F18" i="4" s="1"/>
  <c r="G18" i="4"/>
  <c r="C19" i="4" s="1"/>
  <c r="J336" i="2" l="1"/>
  <c r="G391" i="2"/>
  <c r="G19" i="4"/>
  <c r="C20" i="4" s="1"/>
  <c r="E19" i="4"/>
  <c r="F19" i="4" s="1"/>
  <c r="G20" i="4" l="1"/>
  <c r="C21" i="4" s="1"/>
  <c r="E20" i="4"/>
  <c r="I31" i="4" l="1"/>
  <c r="N323" i="2" s="1"/>
  <c r="F20" i="4"/>
  <c r="E21" i="4"/>
  <c r="F21" i="4" s="1"/>
  <c r="G21" i="4"/>
  <c r="C22" i="4" s="1"/>
  <c r="G22" i="4" l="1"/>
  <c r="C23" i="4" s="1"/>
  <c r="E22" i="4"/>
  <c r="F22" i="4" s="1"/>
  <c r="N210" i="2"/>
  <c r="N211" i="2" s="1"/>
  <c r="N262" i="2"/>
  <c r="N212" i="2" l="1"/>
  <c r="N265" i="2" s="1"/>
  <c r="E23" i="4"/>
  <c r="F23" i="4" s="1"/>
  <c r="G23" i="4"/>
  <c r="C24" i="4" s="1"/>
  <c r="N213" i="2" l="1"/>
  <c r="N313" i="2" s="1"/>
  <c r="G24" i="4"/>
  <c r="C25" i="4" s="1"/>
  <c r="E24" i="4"/>
  <c r="F24" i="4" s="1"/>
  <c r="N221" i="2" l="1"/>
  <c r="N317" i="2"/>
  <c r="N339" i="2" s="1"/>
  <c r="N315" i="2"/>
  <c r="E25" i="4"/>
  <c r="F25" i="4" s="1"/>
  <c r="G25" i="4"/>
  <c r="C26" i="4" s="1"/>
  <c r="G26" i="4" l="1"/>
  <c r="C27" i="4" s="1"/>
  <c r="E26" i="4"/>
  <c r="F26" i="4" s="1"/>
  <c r="E27" i="4" l="1"/>
  <c r="F27" i="4" s="1"/>
  <c r="G27" i="4"/>
  <c r="C28" i="4" s="1"/>
  <c r="G28" i="4" l="1"/>
  <c r="C29" i="4" s="1"/>
  <c r="E28" i="4"/>
  <c r="F28" i="4" s="1"/>
  <c r="E29" i="4" l="1"/>
  <c r="F29" i="4" s="1"/>
  <c r="G29" i="4"/>
  <c r="C30" i="4" s="1"/>
  <c r="G30" i="4" l="1"/>
  <c r="C31" i="4" s="1"/>
  <c r="E30" i="4"/>
  <c r="F30" i="4" s="1"/>
  <c r="E31" i="4" l="1"/>
  <c r="F31" i="4" s="1"/>
  <c r="G31" i="4"/>
  <c r="C32" i="4" s="1"/>
  <c r="E32" i="4" l="1"/>
  <c r="G32" i="4"/>
  <c r="C33" i="4" s="1"/>
  <c r="G33" i="4" l="1"/>
  <c r="C34" i="4" s="1"/>
  <c r="E33" i="4"/>
  <c r="F33" i="4" s="1"/>
  <c r="I43" i="4"/>
  <c r="Q323" i="2" s="1"/>
  <c r="F32" i="4"/>
  <c r="Q262" i="2" l="1"/>
  <c r="Q210" i="2"/>
  <c r="Q211" i="2" s="1"/>
  <c r="E34" i="4"/>
  <c r="F34" i="4" s="1"/>
  <c r="G34" i="4"/>
  <c r="C35" i="4" s="1"/>
  <c r="G35" i="4" l="1"/>
  <c r="C36" i="4" s="1"/>
  <c r="E35" i="4"/>
  <c r="F35" i="4" s="1"/>
  <c r="Q212" i="2"/>
  <c r="Q265" i="2" s="1"/>
  <c r="Q213" i="2" l="1"/>
  <c r="E36" i="4"/>
  <c r="F36" i="4" s="1"/>
  <c r="G36" i="4"/>
  <c r="C37" i="4" s="1"/>
  <c r="G37" i="4" l="1"/>
  <c r="C38" i="4" s="1"/>
  <c r="E37" i="4"/>
  <c r="F37" i="4" s="1"/>
  <c r="Q313" i="2"/>
  <c r="Q221" i="2"/>
  <c r="Q317" i="2" l="1"/>
  <c r="Q315" i="2"/>
  <c r="E38" i="4"/>
  <c r="F38" i="4" s="1"/>
  <c r="G38" i="4"/>
  <c r="C39" i="4" s="1"/>
  <c r="G39" i="4" l="1"/>
  <c r="C40" i="4" s="1"/>
  <c r="E39" i="4"/>
  <c r="F39" i="4" s="1"/>
  <c r="E40" i="4" l="1"/>
  <c r="F40" i="4" s="1"/>
  <c r="G40" i="4"/>
  <c r="C41" i="4" s="1"/>
  <c r="G41" i="4" l="1"/>
  <c r="C42" i="4" s="1"/>
  <c r="E41" i="4"/>
  <c r="F41" i="4" s="1"/>
  <c r="E42" i="4" l="1"/>
  <c r="F42" i="4" s="1"/>
  <c r="G42" i="4"/>
  <c r="C43" i="4" s="1"/>
  <c r="G43" i="4" l="1"/>
  <c r="C44" i="4" s="1"/>
  <c r="E43" i="4"/>
  <c r="F43" i="4" s="1"/>
  <c r="G44" i="4" l="1"/>
  <c r="C45" i="4" s="1"/>
  <c r="E44" i="4"/>
  <c r="E45" i="4" l="1"/>
  <c r="F45" i="4" s="1"/>
  <c r="G45" i="4"/>
  <c r="C46" i="4" s="1"/>
  <c r="I55" i="4"/>
  <c r="T323" i="2" s="1"/>
  <c r="F44" i="4"/>
  <c r="T210" i="2" l="1"/>
  <c r="T211" i="2" s="1"/>
  <c r="T262" i="2"/>
  <c r="G46" i="4"/>
  <c r="C47" i="4" s="1"/>
  <c r="E46" i="4"/>
  <c r="F46" i="4" s="1"/>
  <c r="E47" i="4" l="1"/>
  <c r="F47" i="4" s="1"/>
  <c r="G47" i="4"/>
  <c r="C48" i="4" s="1"/>
  <c r="T212" i="2"/>
  <c r="T265" i="2" s="1"/>
  <c r="T213" i="2" l="1"/>
  <c r="T221" i="2" s="1"/>
  <c r="G48" i="4"/>
  <c r="C49" i="4" s="1"/>
  <c r="E48" i="4"/>
  <c r="F48" i="4" s="1"/>
  <c r="T313" i="2" l="1"/>
  <c r="T317" i="2" s="1"/>
  <c r="E49" i="4"/>
  <c r="F49" i="4" s="1"/>
  <c r="G49" i="4"/>
  <c r="C50" i="4" s="1"/>
  <c r="T315" i="2" l="1"/>
  <c r="G50" i="4"/>
  <c r="C51" i="4" s="1"/>
  <c r="E50" i="4"/>
  <c r="F50" i="4" s="1"/>
  <c r="E51" i="4" l="1"/>
  <c r="F51" i="4" s="1"/>
  <c r="G51" i="4"/>
  <c r="C52" i="4" s="1"/>
  <c r="G52" i="4" l="1"/>
  <c r="C53" i="4" s="1"/>
  <c r="E52" i="4"/>
  <c r="F52" i="4" s="1"/>
  <c r="E53" i="4" l="1"/>
  <c r="F53" i="4" s="1"/>
  <c r="G53" i="4"/>
  <c r="C54" i="4" s="1"/>
  <c r="G54" i="4" l="1"/>
  <c r="C55" i="4" s="1"/>
  <c r="E54" i="4"/>
  <c r="F54" i="4" s="1"/>
  <c r="E55" i="4" l="1"/>
  <c r="F55" i="4" s="1"/>
  <c r="G55" i="4"/>
  <c r="C56" i="4" s="1"/>
  <c r="E56" i="4" l="1"/>
  <c r="G56" i="4"/>
  <c r="C57" i="4" s="1"/>
  <c r="G57" i="4" l="1"/>
  <c r="C58" i="4" s="1"/>
  <c r="E57" i="4"/>
  <c r="F57" i="4" s="1"/>
  <c r="I67" i="4"/>
  <c r="F56" i="4"/>
  <c r="W323" i="2" l="1"/>
  <c r="H70" i="4"/>
  <c r="I70" i="4" s="1"/>
  <c r="E58" i="4"/>
  <c r="F58" i="4" s="1"/>
  <c r="G58" i="4"/>
  <c r="C59" i="4" s="1"/>
  <c r="G59" i="4" l="1"/>
  <c r="C60" i="4" s="1"/>
  <c r="E59" i="4"/>
  <c r="F59" i="4" s="1"/>
  <c r="W262" i="2"/>
  <c r="W210" i="2"/>
  <c r="W211" i="2" s="1"/>
  <c r="W212" i="2" l="1"/>
  <c r="W265" i="2" s="1"/>
  <c r="E60" i="4"/>
  <c r="F60" i="4" s="1"/>
  <c r="G60" i="4"/>
  <c r="C61" i="4" s="1"/>
  <c r="G61" i="4" l="1"/>
  <c r="C62" i="4" s="1"/>
  <c r="E61" i="4"/>
  <c r="F61" i="4" s="1"/>
  <c r="W213" i="2"/>
  <c r="W221" i="2" l="1"/>
  <c r="W313" i="2"/>
  <c r="E62" i="4"/>
  <c r="F62" i="4" s="1"/>
  <c r="G62" i="4"/>
  <c r="C63" i="4" s="1"/>
  <c r="G63" i="4" l="1"/>
  <c r="C64" i="4" s="1"/>
  <c r="E63" i="4"/>
  <c r="F63" i="4" s="1"/>
  <c r="W317" i="2"/>
  <c r="W315" i="2"/>
  <c r="E64" i="4" l="1"/>
  <c r="F64" i="4" s="1"/>
  <c r="G64" i="4"/>
  <c r="C65" i="4" s="1"/>
  <c r="G65" i="4" l="1"/>
  <c r="C66" i="4" s="1"/>
  <c r="E65" i="4"/>
  <c r="F65" i="4" s="1"/>
  <c r="E66" i="4" l="1"/>
  <c r="F66" i="4" s="1"/>
  <c r="G66" i="4"/>
  <c r="C67" i="4" s="1"/>
  <c r="G67" i="4" l="1"/>
  <c r="E67" i="4"/>
  <c r="F67" i="4" s="1"/>
</calcChain>
</file>

<file path=xl/comments1.xml><?xml version="1.0" encoding="utf-8"?>
<comments xmlns="http://schemas.openxmlformats.org/spreadsheetml/2006/main">
  <authors>
    <author>joko suparyono</author>
    <author>Acer</author>
  </authors>
  <commentList>
    <comment ref="N30" authorId="0" shapeId="0">
      <text>
        <r>
          <rPr>
            <sz val="8"/>
            <color indexed="81"/>
            <rFont val="Tahoma"/>
            <family val="2"/>
          </rPr>
          <t xml:space="preserve">Input Berdasarkan  rekening koran 3 bulan terakhir
</t>
        </r>
      </text>
    </comment>
    <comment ref="N32" authorId="0" shapeId="0">
      <text>
        <r>
          <rPr>
            <sz val="8"/>
            <color indexed="81"/>
            <rFont val="Tahoma"/>
            <family val="2"/>
          </rPr>
          <t xml:space="preserve">Input berdasarkan rekenng koran 3 bulan terakhir
</t>
        </r>
      </text>
    </comment>
    <comment ref="N38" authorId="0" shapeId="0">
      <text>
        <r>
          <rPr>
            <sz val="8"/>
            <color indexed="81"/>
            <rFont val="Tahoma"/>
            <family val="2"/>
          </rPr>
          <t xml:space="preserve">Informasi Dari Papi/SID
</t>
        </r>
      </text>
    </comment>
    <comment ref="N41" authorId="0" shapeId="0">
      <text>
        <r>
          <rPr>
            <sz val="8"/>
            <color indexed="81"/>
            <rFont val="Tahoma"/>
            <family val="2"/>
          </rPr>
          <t xml:space="preserve">Informasi dari Papi/SID
</t>
        </r>
      </text>
    </comment>
    <comment ref="H101" authorId="1" shapeId="0">
      <text>
        <r>
          <rPr>
            <sz val="9"/>
            <color indexed="81"/>
            <rFont val="Tahoma"/>
            <family val="2"/>
          </rPr>
          <t xml:space="preserve">Pasir, Batu, Kayu, Besi, Semen, dll
</t>
        </r>
      </text>
    </comment>
    <comment ref="K255" authorId="0" shapeId="0">
      <text>
        <r>
          <rPr>
            <sz val="8"/>
            <color indexed="81"/>
            <rFont val="Tahoma"/>
            <family val="2"/>
          </rPr>
          <t xml:space="preserve">KMK dari Skedule Kredit
</t>
        </r>
      </text>
    </comment>
  </commentList>
</comments>
</file>

<file path=xl/sharedStrings.xml><?xml version="1.0" encoding="utf-8"?>
<sst xmlns="http://schemas.openxmlformats.org/spreadsheetml/2006/main" count="698" uniqueCount="364">
  <si>
    <t>Analis</t>
  </si>
  <si>
    <t>Ka. Unit Kredit UMK</t>
  </si>
  <si>
    <t>Kadep UMK</t>
  </si>
  <si>
    <t>Mengatahui</t>
  </si>
  <si>
    <t>Lain-lain sesuai ketentuan Bank</t>
  </si>
  <si>
    <t>g</t>
  </si>
  <si>
    <t>Membayar biaya yang timbul akibat perjanjian kredit</t>
  </si>
  <si>
    <t>f</t>
  </si>
  <si>
    <t>Supervisi dan monitoring aktif kegiatan usaha dan rekening Debitur</t>
  </si>
  <si>
    <t>e</t>
  </si>
  <si>
    <t>Penutupan asuransi wajib diperbaharui setiap tahun oleh debitur selama kredit belum lunas</t>
  </si>
  <si>
    <t>d</t>
  </si>
  <si>
    <t xml:space="preserve">Jaminan kredit diasuransikan dengan syarat Banker's Clause </t>
  </si>
  <si>
    <t>c</t>
  </si>
  <si>
    <t>Jaminan kredit diikat APHT &amp; Fiducia</t>
  </si>
  <si>
    <t>b</t>
  </si>
  <si>
    <t>Menyerahkan asli jaminan kredit</t>
  </si>
  <si>
    <t>a</t>
  </si>
  <si>
    <t>Memenuhi syarat-syarat efektif kredit yang berlaku :</t>
  </si>
  <si>
    <t>Suami isteri menandatangani perjanjian kredit</t>
  </si>
  <si>
    <t>Angsuran kredit secara bulanan pokok dan bunga</t>
  </si>
  <si>
    <t>(addendum I)</t>
  </si>
  <si>
    <t>Rp</t>
  </si>
  <si>
    <t xml:space="preserve">Plafond KI sebesar </t>
  </si>
  <si>
    <t>Dapat dipertimbangkan kredit investasi dengan syarat dan ketentuan sebagai berikut :</t>
  </si>
  <si>
    <t>Keputusan Komite Divisi PER</t>
  </si>
  <si>
    <t>(Dua tahun dua bulan)</t>
  </si>
  <si>
    <t>PBP</t>
  </si>
  <si>
    <t>Layak</t>
  </si>
  <si>
    <t>IRR</t>
  </si>
  <si>
    <t>B/C Ratio</t>
  </si>
  <si>
    <t>NPV</t>
  </si>
  <si>
    <t xml:space="preserve">Kesimpulan </t>
  </si>
  <si>
    <t>Dari hasil analisa kredit diatas, maka dapat disimpulkan beberapa hal sebagai berikut :</t>
  </si>
  <si>
    <t>Kesimpuan dan Saran</t>
  </si>
  <si>
    <t>Jumlah</t>
  </si>
  <si>
    <t>Adendum</t>
  </si>
  <si>
    <t>Baru</t>
  </si>
  <si>
    <t>KI</t>
  </si>
  <si>
    <t>KMK R/C</t>
  </si>
  <si>
    <t>Saldo Kredit</t>
  </si>
  <si>
    <t>Plafond Krd</t>
  </si>
  <si>
    <t xml:space="preserve">Jumlah kredit </t>
  </si>
  <si>
    <t>Jaminan Mengcover</t>
  </si>
  <si>
    <t>Jumlah Kredit</t>
  </si>
  <si>
    <t>Total Jaminan</t>
  </si>
  <si>
    <t>Nlai Taksasi</t>
  </si>
  <si>
    <t>Pemilik</t>
  </si>
  <si>
    <t>Lokasi</t>
  </si>
  <si>
    <t>Uraian</t>
  </si>
  <si>
    <t>No</t>
  </si>
  <si>
    <t>Agunan</t>
  </si>
  <si>
    <t>=</t>
  </si>
  <si>
    <t>IMB</t>
  </si>
  <si>
    <t>KTP</t>
  </si>
  <si>
    <t>-</t>
  </si>
  <si>
    <t>TDP</t>
  </si>
  <si>
    <t>TDR</t>
  </si>
  <si>
    <t>NPWP</t>
  </si>
  <si>
    <t>SIUP</t>
  </si>
  <si>
    <t>SITU</t>
  </si>
  <si>
    <t>Pengesahan</t>
  </si>
  <si>
    <t>Akte Pendirian</t>
  </si>
  <si>
    <t>Legalitas Usaha</t>
  </si>
  <si>
    <t>Jatuh Tempo</t>
  </si>
  <si>
    <t>Aspek Hukum</t>
  </si>
  <si>
    <t>Bulan</t>
  </si>
  <si>
    <t>Der to Equity Ratio (DER)</t>
  </si>
  <si>
    <t>&gt; 1%</t>
  </si>
  <si>
    <t>Nilai Asset</t>
  </si>
  <si>
    <t>Setelah Kredit</t>
  </si>
  <si>
    <t>Sebelum Kredit</t>
  </si>
  <si>
    <t>Analisa Kinerja Keuangan</t>
  </si>
  <si>
    <t>Saldo Akhir</t>
  </si>
  <si>
    <t>Bunga</t>
  </si>
  <si>
    <t>Pokok</t>
  </si>
  <si>
    <t>Saldo Awal</t>
  </si>
  <si>
    <t>Tahun V</t>
  </si>
  <si>
    <t>Tahun IV</t>
  </si>
  <si>
    <t>Tahun III</t>
  </si>
  <si>
    <t>Tahun II</t>
  </si>
  <si>
    <t>Tahun I</t>
  </si>
  <si>
    <t>Tahun 0</t>
  </si>
  <si>
    <t>Total Pasiva</t>
  </si>
  <si>
    <t>Total Modal</t>
  </si>
  <si>
    <t>Modal</t>
  </si>
  <si>
    <t>Laba tahun berjalan</t>
  </si>
  <si>
    <t>Laba dan Modal</t>
  </si>
  <si>
    <t>Utanga Jangka Panjang</t>
  </si>
  <si>
    <t>Total Pasiva Lancar</t>
  </si>
  <si>
    <t>Utang Pajak</t>
  </si>
  <si>
    <t>Utang Bank</t>
  </si>
  <si>
    <t>Utang Dagang</t>
  </si>
  <si>
    <t>Pasiva Lancar</t>
  </si>
  <si>
    <t>Total Aktiva</t>
  </si>
  <si>
    <t>Jumlah Aktiva Tetap</t>
  </si>
  <si>
    <t>Penyusutan Kendaraan</t>
  </si>
  <si>
    <t>Kendaraan</t>
  </si>
  <si>
    <t>Penyusutan Peralatan</t>
  </si>
  <si>
    <t>Peralatan</t>
  </si>
  <si>
    <t>Penyusutan Mesin</t>
  </si>
  <si>
    <t>Mesin</t>
  </si>
  <si>
    <t>Penyusutan Bangunan</t>
  </si>
  <si>
    <t>Bangunan</t>
  </si>
  <si>
    <t>Tanah</t>
  </si>
  <si>
    <t>Aktiva Tetap</t>
  </si>
  <si>
    <t>Total Aktiva Lancar</t>
  </si>
  <si>
    <t>Persediaan</t>
  </si>
  <si>
    <t>Piutang Dagang</t>
  </si>
  <si>
    <t>Bank</t>
  </si>
  <si>
    <t>Kas</t>
  </si>
  <si>
    <t>Aktiva Lancar</t>
  </si>
  <si>
    <t>Proyeksi Neraca</t>
  </si>
  <si>
    <t>Tahun</t>
  </si>
  <si>
    <t>Proced BEP</t>
  </si>
  <si>
    <t>Realisasi Proced</t>
  </si>
  <si>
    <t xml:space="preserve">Total Procedd </t>
  </si>
  <si>
    <t>Pay Back Periode</t>
  </si>
  <si>
    <t>Kas Akhir</t>
  </si>
  <si>
    <t>Kas Awal</t>
  </si>
  <si>
    <t>Surplus/Defisit</t>
  </si>
  <si>
    <t>Total Penggunaan Dana</t>
  </si>
  <si>
    <t>Pajak</t>
  </si>
  <si>
    <t>Pembayaran Bunga</t>
  </si>
  <si>
    <t>Pelunasan Kredit</t>
  </si>
  <si>
    <t>Angsuran Bunga</t>
  </si>
  <si>
    <t>Angsuran Pokok</t>
  </si>
  <si>
    <t>Investasi</t>
  </si>
  <si>
    <t>Penggunaan Dana</t>
  </si>
  <si>
    <t>Total Sumber Dana</t>
  </si>
  <si>
    <t>Share Dana Sendiri</t>
  </si>
  <si>
    <t>Kredit Investasi</t>
  </si>
  <si>
    <t>Laba Operasional</t>
  </si>
  <si>
    <t>Sumber Dana</t>
  </si>
  <si>
    <t>Proyeksi Cash Flow</t>
  </si>
  <si>
    <t>+</t>
  </si>
  <si>
    <t>(NPV1 + NPV2)</t>
  </si>
  <si>
    <t>(NPV1 - NPV2)</t>
  </si>
  <si>
    <t>NPV2 x (I2-I1)</t>
  </si>
  <si>
    <t>I2</t>
  </si>
  <si>
    <t>NPV1 x (I2-I1)</t>
  </si>
  <si>
    <t>I1</t>
  </si>
  <si>
    <t>Perhitungan IRR</t>
  </si>
  <si>
    <t>Jumlah Project Cost</t>
  </si>
  <si>
    <t>Jumlah Proceeds</t>
  </si>
  <si>
    <t>(Proceeds)</t>
  </si>
  <si>
    <t>Present Value</t>
  </si>
  <si>
    <t>Discount Faktor</t>
  </si>
  <si>
    <t>Net Cash Flow</t>
  </si>
  <si>
    <t>Tahun Ke</t>
  </si>
  <si>
    <t>Model II</t>
  </si>
  <si>
    <t>Model I</t>
  </si>
  <si>
    <t>Tahun 5</t>
  </si>
  <si>
    <t>Tahun 4</t>
  </si>
  <si>
    <t>Tahun 3</t>
  </si>
  <si>
    <t>Tahun 2</t>
  </si>
  <si>
    <t>Tahun 1</t>
  </si>
  <si>
    <t>Model 2</t>
  </si>
  <si>
    <t>(1-T) (S-E-D)+D</t>
  </si>
  <si>
    <t>Model 1</t>
  </si>
  <si>
    <t>P+I (1-T) + D</t>
  </si>
  <si>
    <t>Perhitungan Net Cash Flow (Proceed)</t>
  </si>
  <si>
    <t>Laba Bersih</t>
  </si>
  <si>
    <t>Laba Sebelum Pajak</t>
  </si>
  <si>
    <t>Biaya Bunga</t>
  </si>
  <si>
    <t>Total Biaya</t>
  </si>
  <si>
    <t>Biaya Penyusutan</t>
  </si>
  <si>
    <t>Biaya Lain-Lain</t>
  </si>
  <si>
    <t>Biaya Operasional</t>
  </si>
  <si>
    <t>Laba Kotor</t>
  </si>
  <si>
    <t>Pendapatan Lain-Lain</t>
  </si>
  <si>
    <t xml:space="preserve">Laba </t>
  </si>
  <si>
    <t>HPP</t>
  </si>
  <si>
    <t>Penjualan</t>
  </si>
  <si>
    <t>Proyeksi Laba Rugi</t>
  </si>
  <si>
    <t>Taksiran Pajak &gt; Rp100 Juta</t>
  </si>
  <si>
    <t>Taksiran Pajak Rp50 Juta s/d Rp100 Juta</t>
  </si>
  <si>
    <t>Taksiran Pajak 0 s/d Rp50 Juta</t>
  </si>
  <si>
    <t>Aktiva Lancar secara proposional naik</t>
  </si>
  <si>
    <t>Biaya operasional secara proposioal naik</t>
  </si>
  <si>
    <t>Keuntungan yang direncanakan</t>
  </si>
  <si>
    <t>Pendapatan/omset naik</t>
  </si>
  <si>
    <t>Asumsi Dalam Proyeksi</t>
  </si>
  <si>
    <t>Dibulatkan</t>
  </si>
  <si>
    <t>Kebutuhan Kredit</t>
  </si>
  <si>
    <t>Utang Lancar</t>
  </si>
  <si>
    <t>Modal Kerja Bersih</t>
  </si>
  <si>
    <t>Modal Kerja Yang Direncanakan</t>
  </si>
  <si>
    <t>Kebutuhan Modal Kerja/Kredit</t>
  </si>
  <si>
    <t>x</t>
  </si>
  <si>
    <t>Kebutuhan Persediaan</t>
  </si>
  <si>
    <t>Kebutuhan Piutang</t>
  </si>
  <si>
    <t>Kebutuhan Kas</t>
  </si>
  <si>
    <t>jumlah Hari Perputaran (TOP)</t>
  </si>
  <si>
    <t>Hari</t>
  </si>
  <si>
    <t>Kali</t>
  </si>
  <si>
    <t>Piutang</t>
  </si>
  <si>
    <t>Tingkat Perputaran Modal Kerja</t>
  </si>
  <si>
    <t>Laba Ops/Usaha</t>
  </si>
  <si>
    <t xml:space="preserve">  </t>
  </si>
  <si>
    <t xml:space="preserve">Pendapatan Lain-Lain </t>
  </si>
  <si>
    <t>Penghasilan Usaha</t>
  </si>
  <si>
    <t>Laba/Rugi Per</t>
  </si>
  <si>
    <t>Jumlah Modal</t>
  </si>
  <si>
    <t>Utang jangka Panjang</t>
  </si>
  <si>
    <t>Jumlah Utang Lancar</t>
  </si>
  <si>
    <t>Jumlah Aktiva Lancar</t>
  </si>
  <si>
    <t>Pekerjaan dalam proses</t>
  </si>
  <si>
    <t>Persediaan barang</t>
  </si>
  <si>
    <t>Pasiva</t>
  </si>
  <si>
    <t>Aktiva</t>
  </si>
  <si>
    <t>(Pada saat kunjungan)</t>
  </si>
  <si>
    <t xml:space="preserve">Neraca Per </t>
  </si>
  <si>
    <t>Keadaan keuangan yang Berjalan</t>
  </si>
  <si>
    <t>Aspek keuangan</t>
  </si>
  <si>
    <t>Kredit</t>
  </si>
  <si>
    <t>Sendiri</t>
  </si>
  <si>
    <t>Total
Investasi</t>
  </si>
  <si>
    <t>Jenis Biaya</t>
  </si>
  <si>
    <t>Kebutuhan Investasi</t>
  </si>
  <si>
    <t>Aspek Keuangan</t>
  </si>
  <si>
    <t>Aspek Manajemen</t>
  </si>
  <si>
    <t>Aspek Produksi</t>
  </si>
  <si>
    <t>Aspek Pemasaran</t>
  </si>
  <si>
    <t>Gambaran Umum Perusahaan</t>
  </si>
  <si>
    <t>A</t>
  </si>
  <si>
    <t>Rating Debitur</t>
  </si>
  <si>
    <t>Kondisi Usaha</t>
  </si>
  <si>
    <t>Aktivitas Rekening</t>
  </si>
  <si>
    <t>Karakter Pemohon</t>
  </si>
  <si>
    <t>Informasi Bank Lain (SID)</t>
  </si>
  <si>
    <t>Plafond krd</t>
  </si>
  <si>
    <t>Kolektibility</t>
  </si>
  <si>
    <t>Saldo</t>
  </si>
  <si>
    <t>Rekening</t>
  </si>
  <si>
    <t>Data Kredit</t>
  </si>
  <si>
    <t>Mutasi kredit</t>
  </si>
  <si>
    <t>Mutasi Debet</t>
  </si>
  <si>
    <t>Tercatat Sejak</t>
  </si>
  <si>
    <t>Nama Pemilik</t>
  </si>
  <si>
    <t>Sebagai pemegang rekening Giro/Tabungan/Deposito</t>
  </si>
  <si>
    <t>Hubungan Dengan Bank</t>
  </si>
  <si>
    <t>Tujuan Penggunaan Kredit</t>
  </si>
  <si>
    <t>Bln</t>
  </si>
  <si>
    <t>Jangka Waktu</t>
  </si>
  <si>
    <t>(Addendum)</t>
  </si>
  <si>
    <t>Besar Kredit</t>
  </si>
  <si>
    <t>Jenis Kredit</t>
  </si>
  <si>
    <t>Permohonan Kredit</t>
  </si>
  <si>
    <t>Perusahaan Group</t>
  </si>
  <si>
    <t>Jenis Usaha</t>
  </si>
  <si>
    <t>Alamat Perusahaan</t>
  </si>
  <si>
    <t>Nama Perusahaan</t>
  </si>
  <si>
    <t>Alamat Pemohon</t>
  </si>
  <si>
    <t>Tempat/Tgl Lahir</t>
  </si>
  <si>
    <t>Nama Pemohon</t>
  </si>
  <si>
    <t>Data Pemohon</t>
  </si>
  <si>
    <t>Dasar Permahasan Kredit</t>
  </si>
  <si>
    <t>RISALAH KEPUTUSAN KOMITE KREDIT</t>
  </si>
  <si>
    <t>DIVISI PENGEMBANGAN EKONOMI RAKYAT</t>
  </si>
  <si>
    <t>NOMOR :       /KOM-KRD-PER/II/2011</t>
  </si>
  <si>
    <t>Rapat komite kredit Divisi Pengembanan Ekonomi Rakyat atas permohonan kredit modal kerja/Investasi Cabang</t>
  </si>
  <si>
    <t>dengan keputusan sebagai berikut :</t>
  </si>
  <si>
    <t>Data Debitur :</t>
  </si>
  <si>
    <t>Bidang Usaha</t>
  </si>
  <si>
    <t>Jumlah Permohonan</t>
  </si>
  <si>
    <t>Tujuan Penggunaan</t>
  </si>
  <si>
    <t>Sektor Ekonomi</t>
  </si>
  <si>
    <t>Keputusan Komite Kredit</t>
  </si>
  <si>
    <t>Anggota Komite Kredit</t>
  </si>
  <si>
    <t>Nama</t>
  </si>
  <si>
    <t>Jabatan</t>
  </si>
  <si>
    <t>Tanda Tangan</t>
  </si>
  <si>
    <t>Jml Ang</t>
  </si>
  <si>
    <t>Ang Bunga</t>
  </si>
  <si>
    <t>Ang Pokok</t>
  </si>
  <si>
    <t>Ang Ke</t>
  </si>
  <si>
    <t>Tenor</t>
  </si>
  <si>
    <t>Plafond Kredit</t>
  </si>
  <si>
    <t>Form Taksasi Jaminan</t>
  </si>
  <si>
    <t>Nama Debitur</t>
  </si>
  <si>
    <t>Alamat Debitur</t>
  </si>
  <si>
    <t>Jaminan Kredit</t>
  </si>
  <si>
    <t>Nomor</t>
  </si>
  <si>
    <t>Tanggal</t>
  </si>
  <si>
    <t>Luas</t>
  </si>
  <si>
    <t>Lokasi Jaminan</t>
  </si>
  <si>
    <t>B</t>
  </si>
  <si>
    <t>Taksasi Harga</t>
  </si>
  <si>
    <t xml:space="preserve">Luas </t>
  </si>
  <si>
    <t>Harga</t>
  </si>
  <si>
    <t>M2</t>
  </si>
  <si>
    <t>Pemerintah</t>
  </si>
  <si>
    <t>Pasar</t>
  </si>
  <si>
    <t>C</t>
  </si>
  <si>
    <t>Taksasi Harga Bank</t>
  </si>
  <si>
    <t>D</t>
  </si>
  <si>
    <t>Taksasi Harga Pemerintah</t>
  </si>
  <si>
    <t>E</t>
  </si>
  <si>
    <t>Taksasi Harga Pasar</t>
  </si>
  <si>
    <t>F</t>
  </si>
  <si>
    <t>Nilai Taksasi Bank + Pemerintah + Pasar</t>
  </si>
  <si>
    <t>G</t>
  </si>
  <si>
    <t>Nilai Wajar (F/3)</t>
  </si>
  <si>
    <t>Jayapura,</t>
  </si>
  <si>
    <t>Mengetahui,</t>
  </si>
  <si>
    <t>Kadep PER &amp; Komersial</t>
  </si>
  <si>
    <t>Gambar Lokasi Jaminan</t>
  </si>
  <si>
    <t>è</t>
  </si>
  <si>
    <t xml:space="preserve">    Lokasi Jaminan</t>
  </si>
  <si>
    <t>Rating</t>
  </si>
  <si>
    <t>Diskripsi</t>
  </si>
  <si>
    <t>AAA</t>
  </si>
  <si>
    <t>Peringkat tertinggi. Kemampuan membayar bunga dan pokok
pinjaman sangat bagus</t>
  </si>
  <si>
    <t>AA</t>
  </si>
  <si>
    <t>Kemampuan membayar bunga dan pokok bagus. Bersama-sama
dengan peringkat tertinggi, kelompok ini masuk kelompok obligasi
dengan kelas peringkat tinggi</t>
  </si>
  <si>
    <t>Kemampuan membayar bunga dan pokok pinjaman bagus, 
meskipun agak sedikit rentan terhadap perubahan kondisi ekonomi yang tidak menguntungkan</t>
  </si>
  <si>
    <t>BBB</t>
  </si>
  <si>
    <t>Kapasitas membayar bunga dan pokok pinjaman cukup. Perubahan
kondisi ekonomi yang tidak menguntungkan lebih mungkin akan
menyebabkan melemahnya kapasitas membayar bunga dan pokok
pinjaman pada kategori ini dibanding pada obligasi dengan kategori
peringkat tinggi. obligasi ini termasuk dalam kategori peringkat
menengah.</t>
  </si>
  <si>
    <t>BB</t>
  </si>
  <si>
    <t>Dalam kemampuannya untuk membayar bunga dan pokok pinjaman
peringkat obligasi dalam kategori ini dianggap spekulatif</t>
  </si>
  <si>
    <t>BB menunjukkan tingkat spekulasi paling rendah</t>
  </si>
  <si>
    <t>CCC</t>
  </si>
  <si>
    <t>CC merupakan tingkat spekulasi paling tinggi</t>
  </si>
  <si>
    <t>CC</t>
  </si>
  <si>
    <t>Obligasi dalam peringkat ini tidak mampu membayar bunga</t>
  </si>
  <si>
    <t>Obligasi masuk dalam default karena sudah tidak mampu
membayar bunga dan pokok pinjaman</t>
  </si>
  <si>
    <t>LAPORAN ANALISA KREDIT INVESTASI</t>
  </si>
  <si>
    <t xml:space="preserve">TANGGAL </t>
  </si>
  <si>
    <t xml:space="preserve">ATAS NAMA : </t>
  </si>
  <si>
    <t>Surat Kepala Cabang</t>
  </si>
  <si>
    <t>tanggal</t>
  </si>
  <si>
    <t>perihal persetujuan kredit investasi</t>
  </si>
  <si>
    <t>….</t>
  </si>
  <si>
    <t>Kas dan Bank</t>
  </si>
  <si>
    <t>Biaya Transportasi +Promosi + Tenaga Kerja</t>
  </si>
  <si>
    <t>Biaya Telp/Listrik/Air + Pemeliharaan</t>
  </si>
  <si>
    <t>Biaya ATK + Administrasi + Konsumsi</t>
  </si>
  <si>
    <t>Biaya Umum + Gaji Pemilik</t>
  </si>
  <si>
    <t>Biaya Transportasi + Promosi + Tenaga Kerja</t>
  </si>
  <si>
    <t>Layak/Tidak Layak</t>
  </si>
  <si>
    <t>NPV Positif / Negatif</t>
  </si>
  <si>
    <t>Standar/Tidak Standar Bank</t>
  </si>
  <si>
    <t>Jangka waktu kredit</t>
  </si>
  <si>
    <t>Luas Tanah/Bangunan</t>
  </si>
  <si>
    <t>Jaminan marketabel lokasi …..</t>
  </si>
  <si>
    <t>Pemohon memiliki karakter baik/cukup baik/buruk</t>
  </si>
  <si>
    <t>Usaha mempunyai prospek baik/cukup baik/buruk di daerah pemohon dan sekitarnya</t>
  </si>
  <si>
    <t>Dari hasil analisa keuangan menunjukkan kemampuan debitur untuk mengembalikan kredit bisa/cukup/tidak dapat diandalkan</t>
  </si>
  <si>
    <t>Ratio investasi adalah sbb :</t>
  </si>
  <si>
    <t>Legalitas usaha lengkap/tidak lengkap</t>
  </si>
  <si>
    <t xml:space="preserve">Jaminan mencover </t>
  </si>
  <si>
    <t>% untuk Permohonan</t>
  </si>
  <si>
    <t xml:space="preserve">Tingkat suku bunga  </t>
  </si>
  <si>
    <t>% per tahun</t>
  </si>
  <si>
    <t>(…)</t>
  </si>
  <si>
    <t>…</t>
  </si>
  <si>
    <t>TANGGAL ………..</t>
  </si>
  <si>
    <t>Jl. …………..</t>
  </si>
  <si>
    <t>Posisi Per …</t>
  </si>
  <si>
    <t>Lancar/Tidak Lancar</t>
  </si>
  <si>
    <t>Baik/Cukup Baik/Buruk</t>
  </si>
  <si>
    <t>Laba Operasional/Usaha</t>
  </si>
  <si>
    <t>Tidak Ada /  Ada di Bank Papua/Bank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</si>
</sst>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0.0%"/>
    <numFmt numFmtId="166" formatCode="0.000%"/>
    <numFmt numFmtId="167" formatCode="_(* #,##0.00000_);_(* \(#,##0.00000\);_(* &quot;-&quot;??_);_(@_)"/>
  </numFmts>
  <fonts count="19" x14ac:knownFonts="1">
    <font>
      <sz val="11"/>
      <color theme="1"/>
      <name val="Calibri"/>
      <family val="2"/>
      <scheme val="minor"/>
    </font>
    <font>
      <sz val="11"/>
      <color theme="1"/>
      <name val="Calibri"/>
      <family val="2"/>
      <scheme val="minor"/>
    </font>
    <font>
      <sz val="10"/>
      <name val="Arial"/>
    </font>
    <font>
      <sz val="10"/>
      <name val="Arial"/>
      <family val="2"/>
    </font>
    <font>
      <b/>
      <sz val="10"/>
      <name val="Arial"/>
      <family val="2"/>
    </font>
    <font>
      <sz val="9"/>
      <name val="Arial"/>
      <family val="2"/>
    </font>
    <font>
      <b/>
      <sz val="10"/>
      <color theme="1"/>
      <name val="Arial"/>
      <family val="2"/>
    </font>
    <font>
      <sz val="11"/>
      <color theme="1"/>
      <name val="Calibri"/>
      <family val="2"/>
    </font>
    <font>
      <u/>
      <sz val="10"/>
      <name val="Arial"/>
      <family val="2"/>
    </font>
    <font>
      <u/>
      <sz val="11"/>
      <color theme="1"/>
      <name val="Calibri"/>
      <family val="2"/>
      <scheme val="minor"/>
    </font>
    <font>
      <sz val="10"/>
      <color theme="0"/>
      <name val="Arial"/>
      <family val="2"/>
    </font>
    <font>
      <sz val="10"/>
      <color theme="1"/>
      <name val="Arial"/>
      <family val="2"/>
    </font>
    <font>
      <b/>
      <sz val="10"/>
      <color rgb="FFFF0000"/>
      <name val="Arial"/>
      <family val="2"/>
    </font>
    <font>
      <sz val="8"/>
      <color indexed="81"/>
      <name val="Tahoma"/>
      <family val="2"/>
    </font>
    <font>
      <sz val="9"/>
      <color indexed="81"/>
      <name val="Tahoma"/>
      <family val="2"/>
    </font>
    <font>
      <sz val="10"/>
      <color rgb="FFFF0000"/>
      <name val="Arial"/>
      <family val="2"/>
    </font>
    <font>
      <sz val="10"/>
      <color rgb="FF000099"/>
      <name val="Arial"/>
      <family val="2"/>
    </font>
    <font>
      <b/>
      <sz val="11"/>
      <name val="Arial"/>
      <family val="2"/>
    </font>
    <font>
      <sz val="28"/>
      <name val="Wingdings 2"/>
      <family val="1"/>
      <charset val="2"/>
    </font>
  </fonts>
  <fills count="3">
    <fill>
      <patternFill patternType="none"/>
    </fill>
    <fill>
      <patternFill patternType="gray125"/>
    </fill>
    <fill>
      <patternFill patternType="solid">
        <fgColor theme="1" tint="4.9989318521683403E-2"/>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double">
        <color indexed="64"/>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thick">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cellStyleXfs>
  <cellXfs count="288">
    <xf numFmtId="0" fontId="0" fillId="0" borderId="0" xfId="0"/>
    <xf numFmtId="0" fontId="2" fillId="0" borderId="0" xfId="1"/>
    <xf numFmtId="0" fontId="3" fillId="0" borderId="0" xfId="1" applyFont="1"/>
    <xf numFmtId="0" fontId="2" fillId="0" borderId="0" xfId="1" applyAlignment="1">
      <alignment horizontal="center"/>
    </xf>
    <xf numFmtId="0" fontId="3" fillId="0" borderId="0" xfId="1" applyFont="1" applyAlignment="1">
      <alignment horizontal="center"/>
    </xf>
    <xf numFmtId="164" fontId="0" fillId="0" borderId="0" xfId="2" applyNumberFormat="1" applyFont="1" applyAlignment="1">
      <alignment horizontal="center"/>
    </xf>
    <xf numFmtId="164" fontId="0" fillId="0" borderId="0" xfId="2" applyNumberFormat="1" applyFont="1" applyAlignment="1">
      <alignment horizontal="center"/>
    </xf>
    <xf numFmtId="0" fontId="3" fillId="0" borderId="0" xfId="1" applyFont="1" applyAlignment="1">
      <alignment horizontal="left"/>
    </xf>
    <xf numFmtId="9" fontId="2" fillId="0" borderId="0" xfId="1" applyNumberFormat="1"/>
    <xf numFmtId="2" fontId="2" fillId="0" borderId="0" xfId="1" applyNumberFormat="1"/>
    <xf numFmtId="0" fontId="2" fillId="0" borderId="0" xfId="1" applyAlignment="1">
      <alignment horizontal="left"/>
    </xf>
    <xf numFmtId="9" fontId="4" fillId="0" borderId="0" xfId="3" applyFont="1" applyBorder="1" applyAlignment="1">
      <alignment horizontal="center"/>
    </xf>
    <xf numFmtId="0" fontId="2" fillId="0" borderId="0" xfId="1" applyBorder="1"/>
    <xf numFmtId="0" fontId="2" fillId="0" borderId="0" xfId="1" applyBorder="1" applyAlignment="1">
      <alignment horizontal="center"/>
    </xf>
    <xf numFmtId="0" fontId="3" fillId="0" borderId="1" xfId="1" applyFont="1" applyBorder="1"/>
    <xf numFmtId="0" fontId="3" fillId="0" borderId="0" xfId="1" applyFont="1" applyBorder="1"/>
    <xf numFmtId="164" fontId="3" fillId="0" borderId="0" xfId="2" applyNumberFormat="1" applyFont="1"/>
    <xf numFmtId="0" fontId="2" fillId="0" borderId="4" xfId="1" applyBorder="1"/>
    <xf numFmtId="0" fontId="2" fillId="0" borderId="5" xfId="1" applyBorder="1"/>
    <xf numFmtId="0" fontId="2" fillId="0" borderId="6" xfId="1" applyBorder="1" applyAlignment="1">
      <alignment horizontal="center"/>
    </xf>
    <xf numFmtId="0" fontId="2" fillId="0" borderId="2" xfId="1" applyBorder="1"/>
    <xf numFmtId="0" fontId="2" fillId="0" borderId="1" xfId="1" applyBorder="1"/>
    <xf numFmtId="0" fontId="2" fillId="0" borderId="3" xfId="1" applyBorder="1" applyAlignment="1">
      <alignment horizontal="center"/>
    </xf>
    <xf numFmtId="0" fontId="2" fillId="0" borderId="7" xfId="1" applyBorder="1"/>
    <xf numFmtId="0" fontId="2" fillId="0" borderId="8" xfId="1" applyBorder="1"/>
    <xf numFmtId="0" fontId="2" fillId="0" borderId="9" xfId="1" applyBorder="1" applyAlignment="1">
      <alignment horizontal="center"/>
    </xf>
    <xf numFmtId="0" fontId="2" fillId="0" borderId="10" xfId="1" applyBorder="1" applyAlignment="1">
      <alignment horizontal="right"/>
    </xf>
    <xf numFmtId="0" fontId="2" fillId="0" borderId="0" xfId="1" applyBorder="1" applyAlignment="1">
      <alignment horizontal="right"/>
    </xf>
    <xf numFmtId="0" fontId="2" fillId="0" borderId="10" xfId="1" applyBorder="1"/>
    <xf numFmtId="0" fontId="2" fillId="0" borderId="11" xfId="1" applyBorder="1"/>
    <xf numFmtId="0" fontId="2" fillId="0" borderId="11" xfId="1" applyBorder="1" applyAlignment="1">
      <alignment horizontal="center"/>
    </xf>
    <xf numFmtId="0" fontId="2" fillId="0" borderId="0" xfId="1" applyBorder="1" applyAlignment="1">
      <alignment horizontal="left"/>
    </xf>
    <xf numFmtId="0" fontId="3" fillId="0" borderId="11" xfId="1" applyFont="1" applyBorder="1" applyAlignment="1">
      <alignment horizontal="left"/>
    </xf>
    <xf numFmtId="0" fontId="2" fillId="0" borderId="0" xfId="1" quotePrefix="1" applyFont="1"/>
    <xf numFmtId="0" fontId="2" fillId="0" borderId="0" xfId="1" quotePrefix="1"/>
    <xf numFmtId="0" fontId="3" fillId="0" borderId="0" xfId="1" quotePrefix="1" applyFont="1"/>
    <xf numFmtId="0" fontId="3" fillId="0" borderId="0" xfId="1" applyFont="1" applyAlignment="1">
      <alignment horizontal="right"/>
    </xf>
    <xf numFmtId="9" fontId="2" fillId="0" borderId="5" xfId="1" applyNumberFormat="1" applyBorder="1"/>
    <xf numFmtId="2" fontId="2" fillId="0" borderId="5" xfId="1" applyNumberFormat="1" applyBorder="1"/>
    <xf numFmtId="0" fontId="2" fillId="0" borderId="6" xfId="1" applyBorder="1"/>
    <xf numFmtId="0" fontId="2" fillId="0" borderId="3" xfId="1" applyBorder="1"/>
    <xf numFmtId="0" fontId="2" fillId="0" borderId="9" xfId="1" applyBorder="1"/>
    <xf numFmtId="164" fontId="0" fillId="0" borderId="0" xfId="2" applyNumberFormat="1" applyFont="1" applyBorder="1" applyAlignment="1">
      <alignment horizontal="center"/>
    </xf>
    <xf numFmtId="43" fontId="0" fillId="0" borderId="0" xfId="2" applyNumberFormat="1" applyFont="1" applyBorder="1" applyAlignment="1">
      <alignment horizontal="center"/>
    </xf>
    <xf numFmtId="0" fontId="3" fillId="0" borderId="0" xfId="1" applyFont="1" applyFill="1" applyBorder="1"/>
    <xf numFmtId="43" fontId="0" fillId="0" borderId="0" xfId="2" applyFont="1"/>
    <xf numFmtId="0" fontId="2" fillId="0" borderId="0" xfId="1" applyFill="1" applyBorder="1"/>
    <xf numFmtId="164" fontId="3" fillId="0" borderId="0" xfId="2" applyNumberFormat="1" applyFont="1" applyBorder="1" applyAlignment="1">
      <alignment horizontal="center"/>
    </xf>
    <xf numFmtId="164" fontId="0" fillId="0" borderId="7" xfId="2" applyNumberFormat="1" applyFont="1" applyBorder="1"/>
    <xf numFmtId="164" fontId="0" fillId="0" borderId="8" xfId="2" applyNumberFormat="1" applyFont="1" applyBorder="1"/>
    <xf numFmtId="164" fontId="0" fillId="0" borderId="9" xfId="2" applyNumberFormat="1" applyFont="1" applyBorder="1"/>
    <xf numFmtId="164" fontId="0" fillId="0" borderId="0" xfId="2" applyNumberFormat="1" applyFont="1" applyBorder="1"/>
    <xf numFmtId="164" fontId="0" fillId="0" borderId="4" xfId="2" applyNumberFormat="1" applyFont="1" applyBorder="1"/>
    <xf numFmtId="164" fontId="0" fillId="0" borderId="5" xfId="2" applyNumberFormat="1" applyFont="1" applyBorder="1"/>
    <xf numFmtId="164" fontId="0" fillId="0" borderId="6" xfId="2" applyNumberFormat="1" applyFont="1" applyBorder="1"/>
    <xf numFmtId="164" fontId="0" fillId="0" borderId="10" xfId="2" applyNumberFormat="1" applyFont="1" applyBorder="1"/>
    <xf numFmtId="164" fontId="0" fillId="0" borderId="11" xfId="2" applyNumberFormat="1" applyFont="1" applyBorder="1"/>
    <xf numFmtId="0" fontId="2" fillId="0" borderId="0" xfId="1" applyFont="1" applyFill="1" applyBorder="1"/>
    <xf numFmtId="10" fontId="2" fillId="0" borderId="0" xfId="1" applyNumberFormat="1"/>
    <xf numFmtId="9" fontId="0" fillId="0" borderId="0" xfId="3" applyNumberFormat="1" applyFont="1"/>
    <xf numFmtId="0" fontId="7" fillId="0" borderId="0" xfId="1" quotePrefix="1" applyFont="1"/>
    <xf numFmtId="9" fontId="0" fillId="0" borderId="0" xfId="3" applyFont="1"/>
    <xf numFmtId="0" fontId="2" fillId="0" borderId="0" xfId="1" applyFont="1"/>
    <xf numFmtId="9" fontId="2" fillId="0" borderId="0" xfId="1" applyNumberFormat="1" applyFont="1"/>
    <xf numFmtId="0" fontId="9" fillId="0" borderId="0" xfId="1" applyFont="1"/>
    <xf numFmtId="0" fontId="2" fillId="0" borderId="5" xfId="1" applyBorder="1" applyAlignment="1">
      <alignment horizontal="center"/>
    </xf>
    <xf numFmtId="9" fontId="3" fillId="0" borderId="0" xfId="1" applyNumberFormat="1" applyFont="1"/>
    <xf numFmtId="0" fontId="2" fillId="0" borderId="0" xfId="1" quotePrefix="1" applyAlignment="1">
      <alignment horizontal="center"/>
    </xf>
    <xf numFmtId="164" fontId="0" fillId="0" borderId="0" xfId="2" applyNumberFormat="1" applyFont="1"/>
    <xf numFmtId="0" fontId="2" fillId="0" borderId="5" xfId="1" applyBorder="1" applyAlignment="1">
      <alignment horizontal="left"/>
    </xf>
    <xf numFmtId="164" fontId="0" fillId="0" borderId="1" xfId="2" applyNumberFormat="1" applyFont="1" applyBorder="1"/>
    <xf numFmtId="9" fontId="2" fillId="0" borderId="0" xfId="1" applyNumberFormat="1" applyBorder="1"/>
    <xf numFmtId="164" fontId="2" fillId="0" borderId="0" xfId="1" applyNumberFormat="1"/>
    <xf numFmtId="0" fontId="3" fillId="0" borderId="11" xfId="1" applyFont="1" applyBorder="1"/>
    <xf numFmtId="0" fontId="3" fillId="0" borderId="5" xfId="1" applyFont="1" applyBorder="1"/>
    <xf numFmtId="0" fontId="4" fillId="0" borderId="3" xfId="1" applyFont="1" applyBorder="1"/>
    <xf numFmtId="164" fontId="10" fillId="0" borderId="0" xfId="2" applyNumberFormat="1" applyFont="1"/>
    <xf numFmtId="9" fontId="2" fillId="0" borderId="1" xfId="1" applyNumberFormat="1" applyBorder="1"/>
    <xf numFmtId="9" fontId="0" fillId="0" borderId="1" xfId="3" applyFont="1" applyBorder="1"/>
    <xf numFmtId="0" fontId="2" fillId="0" borderId="14" xfId="1" applyBorder="1"/>
    <xf numFmtId="0" fontId="2" fillId="0" borderId="15" xfId="1" applyBorder="1"/>
    <xf numFmtId="0" fontId="2" fillId="0" borderId="16" xfId="1" applyBorder="1"/>
    <xf numFmtId="0" fontId="1" fillId="0" borderId="0" xfId="1" applyFont="1"/>
    <xf numFmtId="0" fontId="1" fillId="0" borderId="0" xfId="1" applyFont="1" applyAlignment="1">
      <alignment horizontal="justify" vertical="justify"/>
    </xf>
    <xf numFmtId="0" fontId="11" fillId="0" borderId="0" xfId="1" applyFont="1"/>
    <xf numFmtId="0" fontId="2" fillId="0" borderId="10" xfId="1" applyBorder="1" applyAlignment="1">
      <alignment horizontal="left"/>
    </xf>
    <xf numFmtId="0" fontId="2" fillId="0" borderId="10" xfId="1" applyBorder="1" applyAlignment="1">
      <alignment horizontal="center"/>
    </xf>
    <xf numFmtId="0" fontId="2" fillId="0" borderId="17" xfId="1" applyBorder="1"/>
    <xf numFmtId="0" fontId="2" fillId="0" borderId="18" xfId="1" applyBorder="1"/>
    <xf numFmtId="0" fontId="2" fillId="0" borderId="19" xfId="1" applyBorder="1"/>
    <xf numFmtId="0" fontId="2" fillId="0" borderId="20" xfId="1" applyBorder="1"/>
    <xf numFmtId="0" fontId="2" fillId="0" borderId="12" xfId="1" applyBorder="1"/>
    <xf numFmtId="0" fontId="3" fillId="0" borderId="12" xfId="1" applyFont="1" applyBorder="1"/>
    <xf numFmtId="0" fontId="12" fillId="0" borderId="0" xfId="1" applyFont="1"/>
    <xf numFmtId="0" fontId="2" fillId="0" borderId="21" xfId="1" applyBorder="1"/>
    <xf numFmtId="0" fontId="2" fillId="0" borderId="16" xfId="1" applyBorder="1" applyAlignment="1">
      <alignment horizontal="center" vertical="center"/>
    </xf>
    <xf numFmtId="0" fontId="2" fillId="0" borderId="14" xfId="1" applyBorder="1" applyAlignment="1">
      <alignment horizontal="center" vertical="center"/>
    </xf>
    <xf numFmtId="164" fontId="15" fillId="2" borderId="0" xfId="1" applyNumberFormat="1" applyFont="1" applyFill="1"/>
    <xf numFmtId="0" fontId="15" fillId="2" borderId="0" xfId="1" applyFont="1" applyFill="1"/>
    <xf numFmtId="0" fontId="16" fillId="0" borderId="0" xfId="1" applyFont="1"/>
    <xf numFmtId="0" fontId="10" fillId="2" borderId="0" xfId="1" applyFont="1" applyFill="1"/>
    <xf numFmtId="43" fontId="10" fillId="2" borderId="0" xfId="2" applyFont="1" applyFill="1"/>
    <xf numFmtId="164" fontId="10" fillId="2" borderId="0" xfId="2" applyNumberFormat="1" applyFont="1" applyFill="1"/>
    <xf numFmtId="0" fontId="10" fillId="2" borderId="22" xfId="1" applyFont="1" applyFill="1" applyBorder="1" applyAlignment="1">
      <alignment horizontal="center" vertical="center"/>
    </xf>
    <xf numFmtId="0" fontId="10" fillId="2" borderId="23" xfId="1" applyFont="1" applyFill="1" applyBorder="1" applyAlignment="1">
      <alignment horizontal="center" vertical="center"/>
    </xf>
    <xf numFmtId="0" fontId="10" fillId="2" borderId="24" xfId="1" applyFont="1" applyFill="1" applyBorder="1" applyAlignment="1">
      <alignment horizontal="center" vertical="center"/>
    </xf>
    <xf numFmtId="0" fontId="10" fillId="2" borderId="25" xfId="1" applyFont="1" applyFill="1" applyBorder="1" applyAlignment="1">
      <alignment horizontal="center" vertical="center"/>
    </xf>
    <xf numFmtId="0" fontId="10" fillId="2" borderId="26" xfId="1" applyFont="1" applyFill="1" applyBorder="1" applyAlignment="1">
      <alignment horizontal="center" vertical="center"/>
    </xf>
    <xf numFmtId="0" fontId="3" fillId="0" borderId="15" xfId="1" applyFont="1" applyBorder="1"/>
    <xf numFmtId="164" fontId="0" fillId="0" borderId="15" xfId="2" applyNumberFormat="1" applyFont="1" applyBorder="1"/>
    <xf numFmtId="164" fontId="0" fillId="0" borderId="17" xfId="2" applyNumberFormat="1" applyFont="1" applyBorder="1"/>
    <xf numFmtId="164" fontId="3" fillId="0" borderId="0" xfId="2" applyNumberFormat="1" applyFont="1" applyAlignment="1">
      <alignment horizontal="center"/>
    </xf>
    <xf numFmtId="164" fontId="3" fillId="0" borderId="0" xfId="2" quotePrefix="1" applyNumberFormat="1" applyFont="1" applyAlignment="1">
      <alignment horizontal="center"/>
    </xf>
    <xf numFmtId="164" fontId="15" fillId="0" borderId="14" xfId="2" applyNumberFormat="1" applyFont="1" applyBorder="1"/>
    <xf numFmtId="164" fontId="15" fillId="0" borderId="14" xfId="1" applyNumberFormat="1" applyFont="1" applyBorder="1"/>
    <xf numFmtId="164" fontId="17" fillId="0" borderId="14" xfId="1" applyNumberFormat="1" applyFont="1" applyBorder="1"/>
    <xf numFmtId="0" fontId="2" fillId="0" borderId="27" xfId="1" applyBorder="1"/>
    <xf numFmtId="0" fontId="2" fillId="0" borderId="28" xfId="1" applyBorder="1"/>
    <xf numFmtId="0" fontId="2" fillId="0" borderId="29" xfId="1" applyBorder="1"/>
    <xf numFmtId="0" fontId="2" fillId="0" borderId="30" xfId="1" applyBorder="1"/>
    <xf numFmtId="0" fontId="18" fillId="0" borderId="0" xfId="1" applyFont="1" applyBorder="1"/>
    <xf numFmtId="0" fontId="2" fillId="0" borderId="31" xfId="1" applyBorder="1"/>
    <xf numFmtId="0" fontId="2" fillId="0" borderId="32" xfId="1" applyBorder="1"/>
    <xf numFmtId="0" fontId="2" fillId="0" borderId="33" xfId="1" applyBorder="1"/>
    <xf numFmtId="0" fontId="2" fillId="0" borderId="34" xfId="1" applyBorder="1"/>
    <xf numFmtId="0" fontId="2" fillId="0" borderId="14" xfId="1" applyBorder="1" applyAlignment="1">
      <alignment horizontal="center"/>
    </xf>
    <xf numFmtId="0" fontId="2" fillId="0" borderId="14" xfId="1" applyBorder="1" applyAlignment="1">
      <alignment horizontal="left" vertical="center" wrapText="1"/>
    </xf>
    <xf numFmtId="0" fontId="3" fillId="0" borderId="14" xfId="1" applyFont="1" applyBorder="1" applyAlignment="1">
      <alignment horizontal="center" vertical="center"/>
    </xf>
    <xf numFmtId="0" fontId="3" fillId="0" borderId="14" xfId="1" applyFont="1" applyBorder="1" applyAlignment="1">
      <alignment horizontal="left" vertical="center" wrapText="1"/>
    </xf>
    <xf numFmtId="0" fontId="3" fillId="0" borderId="14" xfId="1" applyFont="1" applyBorder="1" applyAlignment="1">
      <alignment horizontal="left" vertical="center"/>
    </xf>
    <xf numFmtId="0" fontId="2" fillId="0" borderId="14" xfId="1" applyBorder="1" applyAlignment="1">
      <alignment horizontal="left" vertical="center"/>
    </xf>
    <xf numFmtId="17" fontId="2" fillId="0" borderId="5" xfId="1" applyNumberFormat="1" applyBorder="1"/>
    <xf numFmtId="164" fontId="0" fillId="0" borderId="0" xfId="2" applyNumberFormat="1" applyFont="1" applyAlignment="1">
      <alignment horizontal="left"/>
    </xf>
    <xf numFmtId="0" fontId="0" fillId="0" borderId="15" xfId="0" applyBorder="1"/>
    <xf numFmtId="0" fontId="0" fillId="0" borderId="0" xfId="0" applyBorder="1"/>
    <xf numFmtId="0" fontId="0" fillId="0" borderId="10" xfId="0" applyBorder="1"/>
    <xf numFmtId="0" fontId="0" fillId="0" borderId="11" xfId="0" applyBorder="1"/>
    <xf numFmtId="164" fontId="2" fillId="0" borderId="5" xfId="1" applyNumberFormat="1" applyBorder="1" applyAlignment="1">
      <alignment horizontal="center"/>
    </xf>
    <xf numFmtId="0" fontId="2" fillId="0" borderId="5" xfId="1" applyBorder="1" applyAlignment="1">
      <alignment horizontal="center"/>
    </xf>
    <xf numFmtId="164" fontId="0" fillId="0" borderId="0" xfId="2" applyNumberFormat="1" applyFont="1" applyBorder="1" applyAlignment="1">
      <alignment horizontal="center"/>
    </xf>
    <xf numFmtId="164" fontId="0" fillId="0" borderId="0" xfId="2" applyNumberFormat="1" applyFont="1" applyAlignment="1">
      <alignment horizontal="center"/>
    </xf>
    <xf numFmtId="164" fontId="0" fillId="0" borderId="1" xfId="2" applyNumberFormat="1" applyFont="1" applyBorder="1" applyAlignment="1">
      <alignment horizontal="center"/>
    </xf>
    <xf numFmtId="164" fontId="2" fillId="0" borderId="0" xfId="1" applyNumberFormat="1" applyAlignment="1">
      <alignment horizontal="center"/>
    </xf>
    <xf numFmtId="0" fontId="2" fillId="0" borderId="0" xfId="1" applyAlignment="1">
      <alignment horizontal="center"/>
    </xf>
    <xf numFmtId="0" fontId="3" fillId="0" borderId="0" xfId="1" applyFont="1" applyAlignment="1">
      <alignment horizontal="center"/>
    </xf>
    <xf numFmtId="0" fontId="5" fillId="0" borderId="11" xfId="1" applyFont="1" applyBorder="1" applyAlignment="1">
      <alignment horizontal="center"/>
    </xf>
    <xf numFmtId="0" fontId="5" fillId="0" borderId="0" xfId="1" applyFont="1" applyBorder="1" applyAlignment="1">
      <alignment horizontal="center"/>
    </xf>
    <xf numFmtId="0" fontId="5" fillId="0" borderId="10" xfId="1" applyFont="1" applyBorder="1" applyAlignment="1">
      <alignment horizontal="center"/>
    </xf>
    <xf numFmtId="0" fontId="5" fillId="0" borderId="11" xfId="1" applyFont="1" applyBorder="1" applyAlignment="1">
      <alignment horizontal="left"/>
    </xf>
    <xf numFmtId="0" fontId="5" fillId="0" borderId="0" xfId="1" applyFont="1" applyBorder="1" applyAlignment="1">
      <alignment horizontal="left"/>
    </xf>
    <xf numFmtId="0" fontId="5" fillId="0" borderId="10" xfId="1" applyFont="1" applyBorder="1" applyAlignment="1">
      <alignment horizontal="left"/>
    </xf>
    <xf numFmtId="0" fontId="3" fillId="0" borderId="11" xfId="1" applyFont="1" applyBorder="1" applyAlignment="1">
      <alignment horizontal="center"/>
    </xf>
    <xf numFmtId="0" fontId="2" fillId="0" borderId="0" xfId="1" applyBorder="1" applyAlignment="1">
      <alignment horizontal="center"/>
    </xf>
    <xf numFmtId="0" fontId="2" fillId="0" borderId="10" xfId="1" applyBorder="1" applyAlignment="1">
      <alignment horizontal="center"/>
    </xf>
    <xf numFmtId="164" fontId="2" fillId="0" borderId="0" xfId="1" applyNumberFormat="1" applyBorder="1" applyAlignment="1">
      <alignment horizontal="center"/>
    </xf>
    <xf numFmtId="9" fontId="0" fillId="0" borderId="0" xfId="3" applyFont="1" applyAlignment="1">
      <alignment horizontal="center"/>
    </xf>
    <xf numFmtId="0" fontId="2" fillId="0" borderId="3" xfId="1" applyBorder="1" applyAlignment="1">
      <alignment horizontal="center"/>
    </xf>
    <xf numFmtId="0" fontId="2" fillId="0" borderId="1" xfId="1" applyBorder="1" applyAlignment="1">
      <alignment horizontal="center"/>
    </xf>
    <xf numFmtId="0" fontId="2" fillId="0" borderId="2" xfId="1" applyBorder="1" applyAlignment="1">
      <alignment horizontal="center"/>
    </xf>
    <xf numFmtId="164" fontId="2" fillId="0" borderId="6" xfId="1" applyNumberFormat="1" applyBorder="1" applyAlignment="1">
      <alignment horizontal="center"/>
    </xf>
    <xf numFmtId="164" fontId="2" fillId="0" borderId="4" xfId="1" applyNumberFormat="1" applyBorder="1" applyAlignment="1">
      <alignment horizontal="center"/>
    </xf>
    <xf numFmtId="164" fontId="2" fillId="0" borderId="11" xfId="1" applyNumberFormat="1" applyBorder="1" applyAlignment="1">
      <alignment horizontal="center"/>
    </xf>
    <xf numFmtId="164" fontId="2" fillId="0" borderId="10" xfId="1" applyNumberFormat="1" applyBorder="1" applyAlignment="1">
      <alignment horizontal="center"/>
    </xf>
    <xf numFmtId="164" fontId="0" fillId="0" borderId="11" xfId="2" applyNumberFormat="1" applyFont="1" applyBorder="1" applyAlignment="1">
      <alignment horizontal="right"/>
    </xf>
    <xf numFmtId="164" fontId="0" fillId="0" borderId="0" xfId="2" applyNumberFormat="1" applyFont="1" applyBorder="1" applyAlignment="1">
      <alignment horizontal="right"/>
    </xf>
    <xf numFmtId="164" fontId="0" fillId="0" borderId="10" xfId="2" applyNumberFormat="1" applyFont="1" applyBorder="1" applyAlignment="1">
      <alignment horizontal="right"/>
    </xf>
    <xf numFmtId="0" fontId="2" fillId="0" borderId="8" xfId="1" applyBorder="1" applyAlignment="1">
      <alignment horizontal="center"/>
    </xf>
    <xf numFmtId="0" fontId="2" fillId="0" borderId="6" xfId="1" applyBorder="1" applyAlignment="1">
      <alignment horizontal="center"/>
    </xf>
    <xf numFmtId="0" fontId="2" fillId="0" borderId="4" xfId="1" applyBorder="1" applyAlignment="1">
      <alignment horizontal="center"/>
    </xf>
    <xf numFmtId="167" fontId="0" fillId="0" borderId="0" xfId="2" applyNumberFormat="1" applyFont="1" applyBorder="1" applyAlignment="1">
      <alignment horizontal="center"/>
    </xf>
    <xf numFmtId="164" fontId="0" fillId="0" borderId="11" xfId="2" applyNumberFormat="1" applyFont="1" applyBorder="1" applyAlignment="1">
      <alignment horizontal="center"/>
    </xf>
    <xf numFmtId="164" fontId="0" fillId="0" borderId="10" xfId="2" applyNumberFormat="1" applyFont="1" applyBorder="1" applyAlignment="1">
      <alignment horizontal="center"/>
    </xf>
    <xf numFmtId="10" fontId="6" fillId="0" borderId="0" xfId="3" applyNumberFormat="1" applyFont="1" applyAlignment="1">
      <alignment horizontal="center"/>
    </xf>
    <xf numFmtId="164" fontId="2" fillId="0" borderId="3" xfId="1" applyNumberFormat="1" applyBorder="1" applyAlignment="1">
      <alignment horizontal="center"/>
    </xf>
    <xf numFmtId="164" fontId="0" fillId="0" borderId="6" xfId="2" applyNumberFormat="1" applyFont="1" applyBorder="1" applyAlignment="1">
      <alignment horizontal="center"/>
    </xf>
    <xf numFmtId="164" fontId="0" fillId="0" borderId="5" xfId="2" applyNumberFormat="1" applyFont="1" applyBorder="1" applyAlignment="1">
      <alignment horizontal="center"/>
    </xf>
    <xf numFmtId="164" fontId="0" fillId="0" borderId="4" xfId="2" applyNumberFormat="1" applyFont="1" applyBorder="1" applyAlignment="1">
      <alignment horizontal="center"/>
    </xf>
    <xf numFmtId="166" fontId="0" fillId="0" borderId="0" xfId="3" applyNumberFormat="1" applyFont="1" applyAlignment="1">
      <alignment horizontal="center"/>
    </xf>
    <xf numFmtId="2" fontId="2" fillId="0" borderId="3" xfId="1" applyNumberFormat="1" applyBorder="1" applyAlignment="1">
      <alignment horizontal="center"/>
    </xf>
    <xf numFmtId="2" fontId="2" fillId="0" borderId="1" xfId="1" applyNumberFormat="1" applyBorder="1" applyAlignment="1">
      <alignment horizontal="center"/>
    </xf>
    <xf numFmtId="2" fontId="2" fillId="0" borderId="2" xfId="1" applyNumberFormat="1" applyBorder="1" applyAlignment="1">
      <alignment horizontal="center"/>
    </xf>
    <xf numFmtId="10" fontId="2" fillId="0" borderId="3" xfId="1" applyNumberFormat="1" applyBorder="1" applyAlignment="1">
      <alignment horizontal="center"/>
    </xf>
    <xf numFmtId="10" fontId="2" fillId="0" borderId="1" xfId="1" applyNumberFormat="1" applyBorder="1" applyAlignment="1">
      <alignment horizontal="center"/>
    </xf>
    <xf numFmtId="10" fontId="2" fillId="0" borderId="2" xfId="1" applyNumberFormat="1" applyBorder="1" applyAlignment="1">
      <alignment horizontal="center"/>
    </xf>
    <xf numFmtId="164" fontId="3" fillId="0" borderId="0" xfId="2" applyNumberFormat="1" applyFont="1" applyBorder="1" applyAlignment="1">
      <alignment horizontal="center"/>
    </xf>
    <xf numFmtId="164" fontId="0" fillId="0" borderId="3" xfId="2" applyNumberFormat="1" applyFont="1" applyBorder="1" applyAlignment="1">
      <alignment horizontal="center"/>
    </xf>
    <xf numFmtId="164" fontId="0" fillId="0" borderId="2" xfId="2" applyNumberFormat="1" applyFont="1" applyBorder="1" applyAlignment="1">
      <alignment horizontal="center"/>
    </xf>
    <xf numFmtId="0" fontId="2" fillId="0" borderId="9" xfId="1" applyBorder="1" applyAlignment="1">
      <alignment horizontal="center"/>
    </xf>
    <xf numFmtId="0" fontId="2" fillId="0" borderId="7" xfId="1" applyBorder="1" applyAlignment="1">
      <alignment horizontal="center"/>
    </xf>
    <xf numFmtId="0" fontId="3" fillId="0" borderId="0" xfId="1" applyFont="1" applyBorder="1" applyAlignment="1">
      <alignment horizontal="center"/>
    </xf>
    <xf numFmtId="9" fontId="4" fillId="0" borderId="3" xfId="3" applyFont="1" applyBorder="1" applyAlignment="1">
      <alignment horizontal="center"/>
    </xf>
    <xf numFmtId="9" fontId="4" fillId="0" borderId="1" xfId="3" applyFont="1" applyBorder="1" applyAlignment="1">
      <alignment horizontal="center"/>
    </xf>
    <xf numFmtId="9" fontId="4" fillId="0" borderId="2" xfId="3" applyFont="1" applyBorder="1" applyAlignment="1">
      <alignment horizontal="center"/>
    </xf>
    <xf numFmtId="164" fontId="3" fillId="0" borderId="11" xfId="2" applyNumberFormat="1" applyFont="1" applyBorder="1" applyAlignment="1">
      <alignment horizontal="right"/>
    </xf>
    <xf numFmtId="164" fontId="0" fillId="0" borderId="3" xfId="2" applyNumberFormat="1" applyFont="1" applyBorder="1" applyAlignment="1">
      <alignment horizontal="right"/>
    </xf>
    <xf numFmtId="164" fontId="0" fillId="0" borderId="1" xfId="2" applyNumberFormat="1" applyFont="1" applyBorder="1" applyAlignment="1">
      <alignment horizontal="right"/>
    </xf>
    <xf numFmtId="164" fontId="0" fillId="0" borderId="2" xfId="2" applyNumberFormat="1" applyFont="1" applyBorder="1" applyAlignment="1">
      <alignment horizontal="right"/>
    </xf>
    <xf numFmtId="0" fontId="2" fillId="0" borderId="11" xfId="1" applyBorder="1" applyAlignment="1">
      <alignment horizontal="center"/>
    </xf>
    <xf numFmtId="165" fontId="0" fillId="0" borderId="0" xfId="3" applyNumberFormat="1" applyFont="1" applyAlignment="1">
      <alignment horizontal="center"/>
    </xf>
    <xf numFmtId="164" fontId="2" fillId="0" borderId="8" xfId="1" applyNumberFormat="1" applyBorder="1" applyAlignment="1">
      <alignment horizontal="center"/>
    </xf>
    <xf numFmtId="164" fontId="0" fillId="0" borderId="8" xfId="2" applyNumberFormat="1" applyFont="1" applyBorder="1" applyAlignment="1">
      <alignment horizontal="center"/>
    </xf>
    <xf numFmtId="164" fontId="2" fillId="0" borderId="9" xfId="1" applyNumberFormat="1" applyBorder="1" applyAlignment="1">
      <alignment horizontal="center"/>
    </xf>
    <xf numFmtId="164" fontId="2" fillId="0" borderId="7" xfId="1" applyNumberFormat="1" applyBorder="1" applyAlignment="1">
      <alignment horizontal="center"/>
    </xf>
    <xf numFmtId="164" fontId="0" fillId="0" borderId="9" xfId="2" applyNumberFormat="1" applyFont="1" applyBorder="1" applyAlignment="1">
      <alignment horizontal="center"/>
    </xf>
    <xf numFmtId="164" fontId="0" fillId="0" borderId="7" xfId="2" applyNumberFormat="1" applyFont="1" applyBorder="1" applyAlignment="1">
      <alignment horizontal="center"/>
    </xf>
    <xf numFmtId="164" fontId="2" fillId="0" borderId="1" xfId="1" applyNumberFormat="1" applyBorder="1" applyAlignment="1">
      <alignment horizontal="center"/>
    </xf>
    <xf numFmtId="164" fontId="2" fillId="0" borderId="2" xfId="1" applyNumberFormat="1" applyBorder="1" applyAlignment="1">
      <alignment horizontal="center"/>
    </xf>
    <xf numFmtId="10" fontId="0" fillId="0" borderId="0" xfId="3" applyNumberFormat="1" applyFont="1" applyAlignment="1">
      <alignment horizontal="center"/>
    </xf>
    <xf numFmtId="164" fontId="3" fillId="0" borderId="0" xfId="1" applyNumberFormat="1" applyFont="1" applyAlignment="1">
      <alignment horizontal="center"/>
    </xf>
    <xf numFmtId="0" fontId="2" fillId="0" borderId="0" xfId="1" applyFont="1" applyAlignment="1">
      <alignment horizontal="center"/>
    </xf>
    <xf numFmtId="0" fontId="2" fillId="0" borderId="9" xfId="1" applyBorder="1" applyAlignment="1">
      <alignment horizontal="center" vertical="center"/>
    </xf>
    <xf numFmtId="0" fontId="2" fillId="0" borderId="8" xfId="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2" fillId="0" borderId="5" xfId="1" applyBorder="1" applyAlignment="1">
      <alignment horizontal="center" vertical="center"/>
    </xf>
    <xf numFmtId="0" fontId="2" fillId="0" borderId="4" xfId="1" applyBorder="1" applyAlignment="1">
      <alignment horizontal="center" vertical="center"/>
    </xf>
    <xf numFmtId="0" fontId="3" fillId="0" borderId="3" xfId="1" applyFont="1" applyBorder="1" applyAlignment="1">
      <alignment horizontal="center" vertical="center"/>
    </xf>
    <xf numFmtId="0" fontId="2" fillId="0" borderId="1" xfId="1" applyBorder="1" applyAlignment="1">
      <alignment horizontal="center" vertical="center"/>
    </xf>
    <xf numFmtId="0" fontId="2" fillId="0" borderId="2" xfId="1" applyBorder="1" applyAlignment="1">
      <alignment horizontal="center" vertical="center"/>
    </xf>
    <xf numFmtId="0" fontId="3" fillId="0" borderId="11" xfId="1" applyFont="1" applyBorder="1" applyAlignment="1">
      <alignment horizontal="left"/>
    </xf>
    <xf numFmtId="0" fontId="2" fillId="0" borderId="0" xfId="1" applyBorder="1" applyAlignment="1">
      <alignment horizontal="left"/>
    </xf>
    <xf numFmtId="0" fontId="2" fillId="0" borderId="10" xfId="1" applyBorder="1" applyAlignment="1">
      <alignment horizontal="left"/>
    </xf>
    <xf numFmtId="0" fontId="1" fillId="0" borderId="0" xfId="1" applyFont="1" applyAlignment="1">
      <alignment horizontal="justify" vertical="justify"/>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16" xfId="1" applyFont="1" applyBorder="1" applyAlignment="1">
      <alignment horizontal="center" vertical="center"/>
    </xf>
    <xf numFmtId="0" fontId="3" fillId="0" borderId="15" xfId="1" applyFont="1" applyBorder="1" applyAlignment="1">
      <alignment horizontal="center" vertical="center"/>
    </xf>
    <xf numFmtId="0" fontId="2" fillId="0" borderId="9" xfId="1" applyBorder="1" applyAlignment="1">
      <alignment horizontal="center" vertical="center" wrapText="1"/>
    </xf>
    <xf numFmtId="164" fontId="10" fillId="0" borderId="0" xfId="2" applyNumberFormat="1" applyFont="1" applyAlignment="1">
      <alignment horizontal="center"/>
    </xf>
    <xf numFmtId="0" fontId="3" fillId="0" borderId="10" xfId="1" applyFont="1" applyBorder="1" applyAlignment="1">
      <alignment horizontal="center"/>
    </xf>
    <xf numFmtId="14" fontId="2" fillId="0" borderId="11" xfId="1" applyNumberFormat="1" applyBorder="1" applyAlignment="1">
      <alignment horizontal="center"/>
    </xf>
    <xf numFmtId="37" fontId="0" fillId="0" borderId="11" xfId="2" applyNumberFormat="1" applyFont="1" applyBorder="1" applyAlignment="1">
      <alignment horizontal="right"/>
    </xf>
    <xf numFmtId="37" fontId="0" fillId="0" borderId="0" xfId="2" applyNumberFormat="1" applyFont="1" applyBorder="1" applyAlignment="1">
      <alignment horizontal="right"/>
    </xf>
    <xf numFmtId="37" fontId="0" fillId="0" borderId="10" xfId="2" applyNumberFormat="1" applyFont="1" applyBorder="1" applyAlignment="1">
      <alignment horizontal="right"/>
    </xf>
    <xf numFmtId="0" fontId="2" fillId="0" borderId="3" xfId="1" applyBorder="1" applyAlignment="1">
      <alignment horizontal="center" vertical="center"/>
    </xf>
    <xf numFmtId="0" fontId="2" fillId="0" borderId="16" xfId="1" applyBorder="1" applyAlignment="1">
      <alignment horizontal="center" vertical="center"/>
    </xf>
    <xf numFmtId="0" fontId="2" fillId="0" borderId="17" xfId="1" applyBorder="1" applyAlignment="1">
      <alignment horizontal="center" vertical="center"/>
    </xf>
    <xf numFmtId="17" fontId="3" fillId="0" borderId="5" xfId="1" applyNumberFormat="1" applyFont="1" applyBorder="1" applyAlignment="1">
      <alignment horizontal="center"/>
    </xf>
    <xf numFmtId="164" fontId="0" fillId="0" borderId="11" xfId="2" applyNumberFormat="1" applyFont="1" applyFill="1" applyBorder="1" applyAlignment="1">
      <alignment horizontal="center"/>
    </xf>
    <xf numFmtId="164" fontId="0" fillId="0" borderId="0" xfId="2" applyNumberFormat="1" applyFont="1" applyFill="1" applyBorder="1" applyAlignment="1">
      <alignment horizontal="center"/>
    </xf>
    <xf numFmtId="164" fontId="0" fillId="0" borderId="10" xfId="2" applyNumberFormat="1" applyFont="1" applyFill="1" applyBorder="1" applyAlignment="1">
      <alignment horizontal="center"/>
    </xf>
    <xf numFmtId="164" fontId="0" fillId="0" borderId="6" xfId="2" applyNumberFormat="1" applyFont="1" applyBorder="1" applyAlignment="1">
      <alignment horizontal="right"/>
    </xf>
    <xf numFmtId="164" fontId="0" fillId="0" borderId="5" xfId="2" applyNumberFormat="1" applyFont="1" applyBorder="1" applyAlignment="1">
      <alignment horizontal="right"/>
    </xf>
    <xf numFmtId="164" fontId="0" fillId="0" borderId="4" xfId="2" applyNumberFormat="1" applyFont="1" applyBorder="1" applyAlignment="1">
      <alignment horizontal="right"/>
    </xf>
    <xf numFmtId="0" fontId="3" fillId="0" borderId="9" xfId="1" applyFont="1" applyBorder="1" applyAlignment="1">
      <alignment horizontal="center" vertical="center"/>
    </xf>
    <xf numFmtId="0" fontId="3" fillId="0" borderId="8" xfId="1" applyFont="1" applyBorder="1" applyAlignment="1">
      <alignment horizontal="center" vertical="center"/>
    </xf>
    <xf numFmtId="0" fontId="3" fillId="0" borderId="7" xfId="1" applyFont="1" applyBorder="1" applyAlignment="1">
      <alignment horizontal="center" vertical="center"/>
    </xf>
    <xf numFmtId="0" fontId="3" fillId="0" borderId="6" xfId="1" applyFont="1" applyBorder="1" applyAlignment="1">
      <alignment horizontal="center" vertical="center"/>
    </xf>
    <xf numFmtId="0" fontId="3" fillId="0" borderId="5" xfId="1" applyFont="1" applyBorder="1" applyAlignment="1">
      <alignment horizontal="center" vertical="center"/>
    </xf>
    <xf numFmtId="0" fontId="3" fillId="0" borderId="4" xfId="1" applyFont="1" applyBorder="1" applyAlignment="1">
      <alignment horizontal="center" vertical="center"/>
    </xf>
    <xf numFmtId="164" fontId="3" fillId="0" borderId="11" xfId="2" applyNumberFormat="1" applyFont="1" applyBorder="1" applyAlignment="1">
      <alignment horizontal="center"/>
    </xf>
    <xf numFmtId="164" fontId="4" fillId="0" borderId="12" xfId="1" applyNumberFormat="1" applyFont="1" applyBorder="1" applyAlignment="1">
      <alignment horizontal="center"/>
    </xf>
    <xf numFmtId="0" fontId="4" fillId="0" borderId="12" xfId="1" applyFont="1" applyBorder="1" applyAlignment="1">
      <alignment horizontal="center"/>
    </xf>
    <xf numFmtId="164" fontId="2" fillId="0" borderId="13" xfId="1" applyNumberFormat="1" applyBorder="1" applyAlignment="1">
      <alignment horizontal="center"/>
    </xf>
    <xf numFmtId="0" fontId="2" fillId="0" borderId="13" xfId="1" applyBorder="1" applyAlignment="1">
      <alignment horizontal="center"/>
    </xf>
    <xf numFmtId="164" fontId="2" fillId="0" borderId="11" xfId="1" applyNumberFormat="1" applyBorder="1" applyAlignment="1">
      <alignment horizontal="right"/>
    </xf>
    <xf numFmtId="0" fontId="2" fillId="0" borderId="0" xfId="1" applyBorder="1" applyAlignment="1">
      <alignment horizontal="right"/>
    </xf>
    <xf numFmtId="0" fontId="2" fillId="0" borderId="10" xfId="1" applyBorder="1" applyAlignment="1">
      <alignment horizontal="right"/>
    </xf>
    <xf numFmtId="43" fontId="0" fillId="0" borderId="5" xfId="2" applyFont="1" applyBorder="1" applyAlignment="1">
      <alignment horizontal="center"/>
    </xf>
    <xf numFmtId="164" fontId="0" fillId="0" borderId="0" xfId="3" applyNumberFormat="1" applyFont="1" applyAlignment="1">
      <alignment horizontal="left"/>
    </xf>
    <xf numFmtId="0" fontId="2" fillId="0" borderId="0" xfId="1" applyAlignment="1">
      <alignment horizontal="left"/>
    </xf>
    <xf numFmtId="0" fontId="2" fillId="0" borderId="0" xfId="1" applyBorder="1" applyAlignment="1">
      <alignment horizontal="left" vertical="center" wrapText="1"/>
    </xf>
    <xf numFmtId="0" fontId="2" fillId="0" borderId="11" xfId="1" applyBorder="1" applyAlignment="1">
      <alignment horizontal="left" vertical="center" wrapText="1"/>
    </xf>
    <xf numFmtId="0" fontId="3" fillId="0" borderId="0" xfId="1" applyFont="1" applyAlignment="1">
      <alignment horizontal="left"/>
    </xf>
    <xf numFmtId="0" fontId="1" fillId="0" borderId="0" xfId="1" applyFont="1" applyAlignment="1">
      <alignment horizontal="center"/>
    </xf>
    <xf numFmtId="43" fontId="8" fillId="0" borderId="0" xfId="2" applyNumberFormat="1" applyFont="1" applyAlignment="1">
      <alignment horizontal="center"/>
    </xf>
    <xf numFmtId="10" fontId="2" fillId="0" borderId="0" xfId="1" applyNumberFormat="1" applyAlignment="1">
      <alignment horizontal="center"/>
    </xf>
    <xf numFmtId="0" fontId="2" fillId="0" borderId="3" xfId="1" applyBorder="1" applyAlignment="1">
      <alignment horizontal="left" vertical="center"/>
    </xf>
    <xf numFmtId="0" fontId="2" fillId="0" borderId="1" xfId="1" applyBorder="1" applyAlignment="1">
      <alignment horizontal="left" vertical="center"/>
    </xf>
    <xf numFmtId="0" fontId="2" fillId="0" borderId="2" xfId="1" applyBorder="1" applyAlignment="1">
      <alignment horizontal="left" vertical="center"/>
    </xf>
    <xf numFmtId="0" fontId="3" fillId="0" borderId="3" xfId="1" applyFont="1" applyBorder="1" applyAlignment="1">
      <alignment horizontal="left" vertical="center"/>
    </xf>
    <xf numFmtId="0" fontId="3" fillId="0" borderId="14" xfId="1" applyFont="1" applyBorder="1" applyAlignment="1">
      <alignment horizontal="center" vertical="center" wrapText="1"/>
    </xf>
    <xf numFmtId="0" fontId="2" fillId="0" borderId="3" xfId="1" applyBorder="1" applyAlignment="1">
      <alignment horizontal="center" vertical="center" wrapText="1"/>
    </xf>
    <xf numFmtId="0" fontId="2" fillId="0" borderId="14" xfId="1" applyBorder="1" applyAlignment="1">
      <alignment horizontal="center" vertical="center" wrapText="1"/>
    </xf>
    <xf numFmtId="0" fontId="3" fillId="0" borderId="1" xfId="1" applyFont="1" applyBorder="1" applyAlignment="1">
      <alignment horizontal="left" vertical="center"/>
    </xf>
    <xf numFmtId="0" fontId="3" fillId="0" borderId="2" xfId="1" applyFont="1" applyBorder="1" applyAlignment="1">
      <alignment horizontal="left" vertical="center"/>
    </xf>
    <xf numFmtId="0" fontId="3" fillId="0" borderId="21" xfId="1" applyFont="1" applyBorder="1" applyAlignment="1">
      <alignment horizontal="center"/>
    </xf>
    <xf numFmtId="0" fontId="2" fillId="0" borderId="21" xfId="1" applyBorder="1" applyAlignment="1">
      <alignment horizontal="center"/>
    </xf>
    <xf numFmtId="43" fontId="0" fillId="0" borderId="0" xfId="2" applyFont="1" applyAlignment="1">
      <alignment horizontal="center"/>
    </xf>
    <xf numFmtId="0" fontId="3" fillId="0" borderId="3" xfId="1" applyFont="1" applyBorder="1" applyAlignment="1">
      <alignment horizontal="center"/>
    </xf>
    <xf numFmtId="0" fontId="3" fillId="0" borderId="1" xfId="1" applyFont="1" applyBorder="1" applyAlignment="1">
      <alignment horizontal="center"/>
    </xf>
    <xf numFmtId="0" fontId="3" fillId="0" borderId="2" xfId="1" applyFont="1" applyBorder="1" applyAlignment="1">
      <alignment horizontal="center"/>
    </xf>
    <xf numFmtId="0" fontId="10" fillId="2" borderId="9" xfId="1" applyFont="1" applyFill="1" applyBorder="1" applyAlignment="1">
      <alignment horizontal="center" vertical="center"/>
    </xf>
    <xf numFmtId="0" fontId="10" fillId="2" borderId="6" xfId="1" applyFont="1" applyFill="1" applyBorder="1" applyAlignment="1">
      <alignment horizontal="center" vertical="center"/>
    </xf>
    <xf numFmtId="0" fontId="10" fillId="2" borderId="22" xfId="1" applyFont="1" applyFill="1" applyBorder="1" applyAlignment="1">
      <alignment horizontal="center" vertical="center"/>
    </xf>
    <xf numFmtId="0" fontId="10" fillId="2" borderId="23" xfId="1" applyFont="1" applyFill="1" applyBorder="1" applyAlignment="1">
      <alignment horizontal="center" vertical="center"/>
    </xf>
    <xf numFmtId="0" fontId="10" fillId="2" borderId="8" xfId="1" applyFont="1" applyFill="1" applyBorder="1" applyAlignment="1">
      <alignment horizontal="center" vertical="center"/>
    </xf>
    <xf numFmtId="0" fontId="10" fillId="2" borderId="7" xfId="1" applyFont="1" applyFill="1" applyBorder="1" applyAlignment="1">
      <alignment horizontal="center" vertical="center"/>
    </xf>
  </cellXfs>
  <cellStyles count="4">
    <cellStyle name="Comma 2" xfId="2"/>
    <cellStyle name="Normal" xfId="0" builtinId="0"/>
    <cellStyle name="Normal 2" xfId="1"/>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142875</xdr:colOff>
      <xdr:row>48</xdr:row>
      <xdr:rowOff>28575</xdr:rowOff>
    </xdr:from>
    <xdr:to>
      <xdr:col>3</xdr:col>
      <xdr:colOff>342900</xdr:colOff>
      <xdr:row>49</xdr:row>
      <xdr:rowOff>95250</xdr:rowOff>
    </xdr:to>
    <xdr:sp macro="" textlink="">
      <xdr:nvSpPr>
        <xdr:cNvPr id="2" name="TextBox 1">
          <a:extLst>
            <a:ext uri="{FF2B5EF4-FFF2-40B4-BE49-F238E27FC236}">
              <a16:creationId xmlns:a16="http://schemas.microsoft.com/office/drawing/2014/main" id="{AACC6107-103A-461E-B7BE-8C3EE34305DF}"/>
            </a:ext>
          </a:extLst>
        </xdr:cNvPr>
        <xdr:cNvSpPr txBox="1"/>
      </xdr:nvSpPr>
      <xdr:spPr>
        <a:xfrm>
          <a:off x="752475" y="8296275"/>
          <a:ext cx="6667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id-ID" sz="1000"/>
            <a:t>Utara</a:t>
          </a:r>
        </a:p>
      </xdr:txBody>
    </xdr:sp>
    <xdr:clientData/>
  </xdr:twoCellAnchor>
  <xdr:twoCellAnchor>
    <xdr:from>
      <xdr:col>3</xdr:col>
      <xdr:colOff>19050</xdr:colOff>
      <xdr:row>53</xdr:row>
      <xdr:rowOff>19050</xdr:rowOff>
    </xdr:from>
    <xdr:to>
      <xdr:col>3</xdr:col>
      <xdr:colOff>542925</xdr:colOff>
      <xdr:row>54</xdr:row>
      <xdr:rowOff>85725</xdr:rowOff>
    </xdr:to>
    <xdr:sp macro="" textlink="">
      <xdr:nvSpPr>
        <xdr:cNvPr id="3" name="Rectangle 2">
          <a:extLst>
            <a:ext uri="{FF2B5EF4-FFF2-40B4-BE49-F238E27FC236}">
              <a16:creationId xmlns:a16="http://schemas.microsoft.com/office/drawing/2014/main" id="{CD70AFE4-E640-4FA3-B95A-08E7558705F8}"/>
            </a:ext>
          </a:extLst>
        </xdr:cNvPr>
        <xdr:cNvSpPr/>
      </xdr:nvSpPr>
      <xdr:spPr>
        <a:xfrm>
          <a:off x="1095375" y="8915400"/>
          <a:ext cx="52387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9525</xdr:colOff>
      <xdr:row>56</xdr:row>
      <xdr:rowOff>0</xdr:rowOff>
    </xdr:from>
    <xdr:to>
      <xdr:col>3</xdr:col>
      <xdr:colOff>533400</xdr:colOff>
      <xdr:row>57</xdr:row>
      <xdr:rowOff>28575</xdr:rowOff>
    </xdr:to>
    <xdr:sp macro="" textlink="">
      <xdr:nvSpPr>
        <xdr:cNvPr id="4" name="Rectangle 3">
          <a:extLst>
            <a:ext uri="{FF2B5EF4-FFF2-40B4-BE49-F238E27FC236}">
              <a16:creationId xmlns:a16="http://schemas.microsoft.com/office/drawing/2014/main" id="{5EC5BF8C-4E92-4826-AC72-5FFEDC166AB4}"/>
            </a:ext>
          </a:extLst>
        </xdr:cNvPr>
        <xdr:cNvSpPr/>
      </xdr:nvSpPr>
      <xdr:spPr>
        <a:xfrm>
          <a:off x="1085850" y="9382125"/>
          <a:ext cx="52387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95250</xdr:colOff>
      <xdr:row>55</xdr:row>
      <xdr:rowOff>38100</xdr:rowOff>
    </xdr:from>
    <xdr:to>
      <xdr:col>5</xdr:col>
      <xdr:colOff>619125</xdr:colOff>
      <xdr:row>56</xdr:row>
      <xdr:rowOff>95250</xdr:rowOff>
    </xdr:to>
    <xdr:sp macro="" textlink="">
      <xdr:nvSpPr>
        <xdr:cNvPr id="5" name="Rectangle 4">
          <a:extLst>
            <a:ext uri="{FF2B5EF4-FFF2-40B4-BE49-F238E27FC236}">
              <a16:creationId xmlns:a16="http://schemas.microsoft.com/office/drawing/2014/main" id="{D3FB47BB-D172-44F9-A28F-3C4253E9A3E1}"/>
            </a:ext>
          </a:extLst>
        </xdr:cNvPr>
        <xdr:cNvSpPr/>
      </xdr:nvSpPr>
      <xdr:spPr>
        <a:xfrm>
          <a:off x="2247900" y="9258300"/>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66675</xdr:colOff>
      <xdr:row>58</xdr:row>
      <xdr:rowOff>123825</xdr:rowOff>
    </xdr:from>
    <xdr:to>
      <xdr:col>5</xdr:col>
      <xdr:colOff>590550</xdr:colOff>
      <xdr:row>60</xdr:row>
      <xdr:rowOff>19050</xdr:rowOff>
    </xdr:to>
    <xdr:sp macro="" textlink="">
      <xdr:nvSpPr>
        <xdr:cNvPr id="6" name="Rectangle 5">
          <a:extLst>
            <a:ext uri="{FF2B5EF4-FFF2-40B4-BE49-F238E27FC236}">
              <a16:creationId xmlns:a16="http://schemas.microsoft.com/office/drawing/2014/main" id="{0A66A417-438F-4FE2-AD50-52944AA74ADA}"/>
            </a:ext>
          </a:extLst>
        </xdr:cNvPr>
        <xdr:cNvSpPr/>
      </xdr:nvSpPr>
      <xdr:spPr>
        <a:xfrm>
          <a:off x="2219325" y="9829800"/>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9525</xdr:colOff>
      <xdr:row>59</xdr:row>
      <xdr:rowOff>0</xdr:rowOff>
    </xdr:from>
    <xdr:to>
      <xdr:col>3</xdr:col>
      <xdr:colOff>533400</xdr:colOff>
      <xdr:row>60</xdr:row>
      <xdr:rowOff>38100</xdr:rowOff>
    </xdr:to>
    <xdr:sp macro="" textlink="">
      <xdr:nvSpPr>
        <xdr:cNvPr id="7" name="Rectangle 6">
          <a:extLst>
            <a:ext uri="{FF2B5EF4-FFF2-40B4-BE49-F238E27FC236}">
              <a16:creationId xmlns:a16="http://schemas.microsoft.com/office/drawing/2014/main" id="{E0979714-6D22-4F42-91C8-FB235CA186B9}"/>
            </a:ext>
          </a:extLst>
        </xdr:cNvPr>
        <xdr:cNvSpPr/>
      </xdr:nvSpPr>
      <xdr:spPr>
        <a:xfrm>
          <a:off x="1085850" y="9867900"/>
          <a:ext cx="5238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95250</xdr:colOff>
      <xdr:row>62</xdr:row>
      <xdr:rowOff>0</xdr:rowOff>
    </xdr:from>
    <xdr:to>
      <xdr:col>5</xdr:col>
      <xdr:colOff>619125</xdr:colOff>
      <xdr:row>63</xdr:row>
      <xdr:rowOff>28575</xdr:rowOff>
    </xdr:to>
    <xdr:sp macro="" textlink="">
      <xdr:nvSpPr>
        <xdr:cNvPr id="8" name="Rectangle 7">
          <a:extLst>
            <a:ext uri="{FF2B5EF4-FFF2-40B4-BE49-F238E27FC236}">
              <a16:creationId xmlns:a16="http://schemas.microsoft.com/office/drawing/2014/main" id="{691C4201-C72D-40DD-BD7D-45EBFCB92C38}"/>
            </a:ext>
          </a:extLst>
        </xdr:cNvPr>
        <xdr:cNvSpPr/>
      </xdr:nvSpPr>
      <xdr:spPr>
        <a:xfrm>
          <a:off x="2247900" y="10353675"/>
          <a:ext cx="52387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2</xdr:col>
      <xdr:colOff>247650</xdr:colOff>
      <xdr:row>62</xdr:row>
      <xdr:rowOff>0</xdr:rowOff>
    </xdr:from>
    <xdr:to>
      <xdr:col>3</xdr:col>
      <xdr:colOff>514350</xdr:colOff>
      <xdr:row>63</xdr:row>
      <xdr:rowOff>47625</xdr:rowOff>
    </xdr:to>
    <xdr:sp macro="" textlink="">
      <xdr:nvSpPr>
        <xdr:cNvPr id="9" name="Rectangle 8">
          <a:extLst>
            <a:ext uri="{FF2B5EF4-FFF2-40B4-BE49-F238E27FC236}">
              <a16:creationId xmlns:a16="http://schemas.microsoft.com/office/drawing/2014/main" id="{D2AA4ED1-06E2-48FD-B2C6-DFD311BCB294}"/>
            </a:ext>
          </a:extLst>
        </xdr:cNvPr>
        <xdr:cNvSpPr/>
      </xdr:nvSpPr>
      <xdr:spPr>
        <a:xfrm>
          <a:off x="1066800" y="10353675"/>
          <a:ext cx="523875" cy="209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38100</xdr:colOff>
      <xdr:row>49</xdr:row>
      <xdr:rowOff>76200</xdr:rowOff>
    </xdr:from>
    <xdr:to>
      <xdr:col>5</xdr:col>
      <xdr:colOff>561975</xdr:colOff>
      <xdr:row>49</xdr:row>
      <xdr:rowOff>295275</xdr:rowOff>
    </xdr:to>
    <xdr:sp macro="" textlink="">
      <xdr:nvSpPr>
        <xdr:cNvPr id="10" name="Rectangle 9">
          <a:extLst>
            <a:ext uri="{FF2B5EF4-FFF2-40B4-BE49-F238E27FC236}">
              <a16:creationId xmlns:a16="http://schemas.microsoft.com/office/drawing/2014/main" id="{D5A3F0CF-A13E-47E7-A95F-24F320C24900}"/>
            </a:ext>
          </a:extLst>
        </xdr:cNvPr>
        <xdr:cNvSpPr/>
      </xdr:nvSpPr>
      <xdr:spPr>
        <a:xfrm>
          <a:off x="2190750" y="8048625"/>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6</xdr:col>
      <xdr:colOff>9525</xdr:colOff>
      <xdr:row>49</xdr:row>
      <xdr:rowOff>76200</xdr:rowOff>
    </xdr:from>
    <xdr:to>
      <xdr:col>6</xdr:col>
      <xdr:colOff>533400</xdr:colOff>
      <xdr:row>49</xdr:row>
      <xdr:rowOff>295275</xdr:rowOff>
    </xdr:to>
    <xdr:sp macro="" textlink="">
      <xdr:nvSpPr>
        <xdr:cNvPr id="11" name="Rectangle 10">
          <a:extLst>
            <a:ext uri="{FF2B5EF4-FFF2-40B4-BE49-F238E27FC236}">
              <a16:creationId xmlns:a16="http://schemas.microsoft.com/office/drawing/2014/main" id="{46831FC0-0468-4649-B51E-B75E3D96ECE6}"/>
            </a:ext>
          </a:extLst>
        </xdr:cNvPr>
        <xdr:cNvSpPr/>
      </xdr:nvSpPr>
      <xdr:spPr>
        <a:xfrm>
          <a:off x="2847975" y="8048625"/>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6</xdr:col>
      <xdr:colOff>695325</xdr:colOff>
      <xdr:row>49</xdr:row>
      <xdr:rowOff>85725</xdr:rowOff>
    </xdr:from>
    <xdr:to>
      <xdr:col>7</xdr:col>
      <xdr:colOff>428625</xdr:colOff>
      <xdr:row>49</xdr:row>
      <xdr:rowOff>304800</xdr:rowOff>
    </xdr:to>
    <xdr:sp macro="" textlink="">
      <xdr:nvSpPr>
        <xdr:cNvPr id="12" name="Rectangle 11">
          <a:extLst>
            <a:ext uri="{FF2B5EF4-FFF2-40B4-BE49-F238E27FC236}">
              <a16:creationId xmlns:a16="http://schemas.microsoft.com/office/drawing/2014/main" id="{8C304ABB-9422-4479-B6C7-4A7918295750}"/>
            </a:ext>
          </a:extLst>
        </xdr:cNvPr>
        <xdr:cNvSpPr/>
      </xdr:nvSpPr>
      <xdr:spPr>
        <a:xfrm>
          <a:off x="3533775" y="8058150"/>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66675</xdr:colOff>
      <xdr:row>53</xdr:row>
      <xdr:rowOff>1</xdr:rowOff>
    </xdr:from>
    <xdr:to>
      <xdr:col>5</xdr:col>
      <xdr:colOff>600075</xdr:colOff>
      <xdr:row>54</xdr:row>
      <xdr:rowOff>28576</xdr:rowOff>
    </xdr:to>
    <xdr:sp macro="" textlink="">
      <xdr:nvSpPr>
        <xdr:cNvPr id="13" name="Rectangle 12">
          <a:extLst>
            <a:ext uri="{FF2B5EF4-FFF2-40B4-BE49-F238E27FC236}">
              <a16:creationId xmlns:a16="http://schemas.microsoft.com/office/drawing/2014/main" id="{F6DF9EDB-ABFD-4BC4-966D-70D396F021FE}"/>
            </a:ext>
          </a:extLst>
        </xdr:cNvPr>
        <xdr:cNvSpPr/>
      </xdr:nvSpPr>
      <xdr:spPr>
        <a:xfrm>
          <a:off x="2219325" y="8896351"/>
          <a:ext cx="533400" cy="1905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600075</xdr:colOff>
      <xdr:row>53</xdr:row>
      <xdr:rowOff>85725</xdr:rowOff>
    </xdr:from>
    <xdr:to>
      <xdr:col>6</xdr:col>
      <xdr:colOff>142875</xdr:colOff>
      <xdr:row>53</xdr:row>
      <xdr:rowOff>95251</xdr:rowOff>
    </xdr:to>
    <xdr:cxnSp macro="">
      <xdr:nvCxnSpPr>
        <xdr:cNvPr id="14" name="Straight Arrow Connector 13">
          <a:extLst>
            <a:ext uri="{FF2B5EF4-FFF2-40B4-BE49-F238E27FC236}">
              <a16:creationId xmlns:a16="http://schemas.microsoft.com/office/drawing/2014/main" id="{EF248BE9-3115-48C2-9D79-22A75649FF00}"/>
            </a:ext>
          </a:extLst>
        </xdr:cNvPr>
        <xdr:cNvCxnSpPr>
          <a:stCxn id="13" idx="3"/>
        </xdr:cNvCxnSpPr>
      </xdr:nvCxnSpPr>
      <xdr:spPr>
        <a:xfrm flipV="1">
          <a:off x="2752725" y="8982075"/>
          <a:ext cx="228600" cy="9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AC420"/>
  <sheetViews>
    <sheetView tabSelected="1" topLeftCell="A402" workbookViewId="0">
      <selection activeCell="H88" sqref="H88:J88"/>
    </sheetView>
  </sheetViews>
  <sheetFormatPr defaultRowHeight="12.75" x14ac:dyDescent="0.2"/>
  <cols>
    <col min="1" max="1" width="9.140625" style="1"/>
    <col min="2" max="2" width="3.140625" style="1" customWidth="1"/>
    <col min="3" max="3" width="3.5703125" style="1" customWidth="1"/>
    <col min="4" max="4" width="4.7109375" style="1" customWidth="1"/>
    <col min="5" max="5" width="6.5703125" style="1" customWidth="1"/>
    <col min="6" max="6" width="10.5703125" style="1" customWidth="1"/>
    <col min="7" max="7" width="7" style="1" customWidth="1"/>
    <col min="8" max="8" width="8" style="1" customWidth="1"/>
    <col min="9" max="9" width="4.7109375" style="1" customWidth="1"/>
    <col min="10" max="10" width="7.7109375" style="1" customWidth="1"/>
    <col min="11" max="11" width="19.42578125" style="1" bestFit="1" customWidth="1"/>
    <col min="12" max="13" width="4.7109375" style="1" customWidth="1"/>
    <col min="14" max="14" width="6.7109375" style="1" customWidth="1"/>
    <col min="15" max="15" width="8.28515625" style="1" bestFit="1" customWidth="1"/>
    <col min="16" max="16" width="5.7109375" style="1" customWidth="1"/>
    <col min="17" max="18" width="4.7109375" style="1" customWidth="1"/>
    <col min="19" max="19" width="5.85546875" style="1" customWidth="1"/>
    <col min="20" max="20" width="5.7109375" style="1" customWidth="1"/>
    <col min="21" max="21" width="7" style="1" customWidth="1"/>
    <col min="22" max="23" width="6" style="1" customWidth="1"/>
    <col min="24" max="25" width="4.7109375" style="1" customWidth="1"/>
    <col min="26" max="27" width="9.140625" style="1"/>
    <col min="28" max="28" width="14" style="1" bestFit="1" customWidth="1"/>
    <col min="29" max="29" width="12.42578125" style="1" customWidth="1"/>
    <col min="30" max="16384" width="9.140625" style="1"/>
  </cols>
  <sheetData>
    <row r="2" spans="2:25" x14ac:dyDescent="0.2">
      <c r="B2" s="93"/>
      <c r="C2" s="93"/>
      <c r="D2" s="93"/>
      <c r="E2" s="93"/>
      <c r="F2" s="93"/>
      <c r="G2" s="93"/>
      <c r="H2" s="93"/>
      <c r="I2" s="93"/>
      <c r="J2" s="93"/>
      <c r="K2" s="93"/>
      <c r="X2" s="41"/>
      <c r="Y2" s="23"/>
    </row>
    <row r="3" spans="2:25" x14ac:dyDescent="0.2">
      <c r="T3" s="12"/>
      <c r="U3" s="12"/>
      <c r="V3" s="12"/>
      <c r="X3" s="29"/>
      <c r="Y3" s="28"/>
    </row>
    <row r="4" spans="2:25" x14ac:dyDescent="0.2">
      <c r="B4" s="1" t="s">
        <v>327</v>
      </c>
      <c r="T4" s="12"/>
      <c r="U4" s="12"/>
      <c r="V4" s="12"/>
      <c r="X4" s="29"/>
      <c r="Y4" s="28"/>
    </row>
    <row r="5" spans="2:25" x14ac:dyDescent="0.2">
      <c r="B5" s="2" t="s">
        <v>329</v>
      </c>
      <c r="T5" s="12"/>
      <c r="U5" s="12"/>
      <c r="V5" s="12"/>
      <c r="X5" s="29"/>
      <c r="Y5" s="28"/>
    </row>
    <row r="6" spans="2:25" ht="15.75" customHeight="1" thickBot="1" x14ac:dyDescent="0.25">
      <c r="B6" s="92" t="s">
        <v>328</v>
      </c>
      <c r="C6" s="91"/>
      <c r="D6" s="91"/>
      <c r="E6" s="91"/>
      <c r="F6" s="91"/>
      <c r="G6" s="91"/>
      <c r="H6" s="91"/>
      <c r="I6" s="91"/>
      <c r="J6" s="91"/>
      <c r="K6" s="91"/>
      <c r="L6" s="91"/>
      <c r="M6" s="91"/>
      <c r="N6" s="91"/>
      <c r="O6" s="91"/>
      <c r="P6" s="91"/>
      <c r="Q6" s="91"/>
      <c r="R6" s="91"/>
      <c r="S6" s="91"/>
      <c r="T6" s="91"/>
      <c r="U6" s="91"/>
      <c r="V6" s="91"/>
      <c r="X6" s="90"/>
      <c r="Y6" s="89"/>
    </row>
    <row r="7" spans="2:25" ht="13.5" thickTop="1" x14ac:dyDescent="0.2">
      <c r="W7" s="88"/>
      <c r="X7" s="88"/>
      <c r="Y7" s="88"/>
    </row>
    <row r="8" spans="2:25" x14ac:dyDescent="0.2">
      <c r="B8" s="1">
        <v>1</v>
      </c>
      <c r="C8" s="1" t="s">
        <v>257</v>
      </c>
    </row>
    <row r="9" spans="2:25" x14ac:dyDescent="0.2">
      <c r="C9" s="2" t="s">
        <v>330</v>
      </c>
      <c r="H9" s="1" t="s">
        <v>283</v>
      </c>
      <c r="J9" s="1" t="s">
        <v>331</v>
      </c>
      <c r="L9" s="1" t="s">
        <v>332</v>
      </c>
    </row>
    <row r="11" spans="2:25" x14ac:dyDescent="0.2">
      <c r="B11" s="1">
        <v>2</v>
      </c>
      <c r="C11" s="1" t="s">
        <v>256</v>
      </c>
      <c r="H11" s="34"/>
    </row>
    <row r="12" spans="2:25" x14ac:dyDescent="0.2">
      <c r="C12" s="3" t="s">
        <v>17</v>
      </c>
      <c r="D12" s="1" t="s">
        <v>255</v>
      </c>
      <c r="H12" s="67" t="s">
        <v>52</v>
      </c>
      <c r="I12" s="2"/>
    </row>
    <row r="13" spans="2:25" x14ac:dyDescent="0.2">
      <c r="C13" s="3" t="s">
        <v>15</v>
      </c>
      <c r="D13" s="1" t="s">
        <v>254</v>
      </c>
      <c r="H13" s="67" t="s">
        <v>52</v>
      </c>
      <c r="I13" s="2"/>
    </row>
    <row r="14" spans="2:25" x14ac:dyDescent="0.2">
      <c r="C14" s="3" t="s">
        <v>13</v>
      </c>
      <c r="D14" s="1" t="s">
        <v>253</v>
      </c>
      <c r="H14" s="67" t="s">
        <v>52</v>
      </c>
      <c r="I14" s="2"/>
    </row>
    <row r="15" spans="2:25" x14ac:dyDescent="0.2">
      <c r="C15" s="3" t="s">
        <v>11</v>
      </c>
      <c r="D15" s="1" t="s">
        <v>252</v>
      </c>
      <c r="H15" s="67" t="s">
        <v>52</v>
      </c>
    </row>
    <row r="16" spans="2:25" x14ac:dyDescent="0.2">
      <c r="C16" s="3" t="s">
        <v>9</v>
      </c>
      <c r="D16" s="1" t="s">
        <v>251</v>
      </c>
      <c r="H16" s="67" t="s">
        <v>52</v>
      </c>
    </row>
    <row r="17" spans="2:25" x14ac:dyDescent="0.2">
      <c r="C17" s="3" t="s">
        <v>7</v>
      </c>
      <c r="D17" s="1" t="s">
        <v>250</v>
      </c>
      <c r="H17" s="67" t="s">
        <v>52</v>
      </c>
      <c r="I17" s="2"/>
    </row>
    <row r="18" spans="2:25" x14ac:dyDescent="0.2">
      <c r="C18" s="3" t="s">
        <v>5</v>
      </c>
      <c r="D18" s="1" t="s">
        <v>249</v>
      </c>
      <c r="H18" s="67" t="s">
        <v>52</v>
      </c>
      <c r="I18" s="34"/>
    </row>
    <row r="19" spans="2:25" x14ac:dyDescent="0.2">
      <c r="H19" s="3"/>
    </row>
    <row r="20" spans="2:25" x14ac:dyDescent="0.2">
      <c r="B20" s="1">
        <v>3</v>
      </c>
      <c r="C20" s="1" t="s">
        <v>248</v>
      </c>
      <c r="H20" s="67" t="s">
        <v>52</v>
      </c>
    </row>
    <row r="21" spans="2:25" x14ac:dyDescent="0.2">
      <c r="C21" s="3" t="s">
        <v>17</v>
      </c>
      <c r="D21" s="1" t="s">
        <v>247</v>
      </c>
      <c r="H21" s="67" t="s">
        <v>52</v>
      </c>
      <c r="I21" s="2" t="s">
        <v>131</v>
      </c>
    </row>
    <row r="22" spans="2:25" ht="15" x14ac:dyDescent="0.25">
      <c r="C22" s="3" t="s">
        <v>15</v>
      </c>
      <c r="D22" s="1" t="s">
        <v>246</v>
      </c>
      <c r="H22" s="67" t="s">
        <v>52</v>
      </c>
      <c r="I22" s="140"/>
      <c r="J22" s="140"/>
      <c r="K22" s="140"/>
      <c r="L22" s="1" t="s">
        <v>245</v>
      </c>
    </row>
    <row r="23" spans="2:25" x14ac:dyDescent="0.2">
      <c r="C23" s="3" t="s">
        <v>13</v>
      </c>
      <c r="D23" s="1" t="s">
        <v>244</v>
      </c>
      <c r="H23" s="67" t="s">
        <v>52</v>
      </c>
      <c r="J23" s="1" t="s">
        <v>243</v>
      </c>
    </row>
    <row r="24" spans="2:25" x14ac:dyDescent="0.2">
      <c r="C24" s="3" t="s">
        <v>11</v>
      </c>
      <c r="D24" s="1" t="s">
        <v>242</v>
      </c>
      <c r="H24" s="67" t="s">
        <v>52</v>
      </c>
      <c r="I24" s="2"/>
    </row>
    <row r="26" spans="2:25" x14ac:dyDescent="0.2">
      <c r="B26" s="1">
        <v>4</v>
      </c>
      <c r="C26" s="1" t="s">
        <v>241</v>
      </c>
    </row>
    <row r="27" spans="2:25" x14ac:dyDescent="0.2">
      <c r="C27" s="1" t="s">
        <v>17</v>
      </c>
      <c r="D27" s="1" t="s">
        <v>240</v>
      </c>
    </row>
    <row r="28" spans="2:25" x14ac:dyDescent="0.2">
      <c r="D28" s="79" t="s">
        <v>50</v>
      </c>
      <c r="E28" s="156" t="s">
        <v>234</v>
      </c>
      <c r="F28" s="157"/>
      <c r="G28" s="158"/>
      <c r="H28" s="156" t="s">
        <v>239</v>
      </c>
      <c r="I28" s="157"/>
      <c r="J28" s="158"/>
      <c r="K28" s="156" t="s">
        <v>238</v>
      </c>
      <c r="L28" s="157"/>
      <c r="M28" s="158"/>
      <c r="N28" s="156" t="s">
        <v>76</v>
      </c>
      <c r="O28" s="157"/>
      <c r="P28" s="158"/>
      <c r="Q28" s="156" t="s">
        <v>237</v>
      </c>
      <c r="R28" s="157"/>
      <c r="S28" s="158"/>
      <c r="T28" s="156" t="s">
        <v>236</v>
      </c>
      <c r="U28" s="157"/>
      <c r="V28" s="158"/>
      <c r="W28" s="156" t="s">
        <v>233</v>
      </c>
      <c r="X28" s="157"/>
      <c r="Y28" s="158"/>
    </row>
    <row r="29" spans="2:25" x14ac:dyDescent="0.2">
      <c r="D29" s="80"/>
      <c r="E29" s="12"/>
      <c r="F29" s="12"/>
      <c r="G29" s="28"/>
      <c r="H29" s="12"/>
      <c r="I29" s="12"/>
      <c r="J29" s="12"/>
      <c r="K29" s="29"/>
      <c r="L29" s="24"/>
      <c r="M29" s="12"/>
      <c r="N29" s="29"/>
      <c r="O29" s="12"/>
      <c r="P29" s="12"/>
      <c r="Q29" s="29"/>
      <c r="R29" s="12"/>
      <c r="S29" s="28"/>
      <c r="T29" s="12"/>
      <c r="U29" s="12"/>
      <c r="V29" s="12"/>
      <c r="W29" s="29"/>
      <c r="X29" s="12"/>
      <c r="Y29" s="28"/>
    </row>
    <row r="30" spans="2:25" ht="15" x14ac:dyDescent="0.25">
      <c r="D30" s="80">
        <v>1</v>
      </c>
      <c r="E30" s="15"/>
      <c r="F30" s="12"/>
      <c r="G30" s="28"/>
      <c r="H30" s="151">
        <f>I12</f>
        <v>0</v>
      </c>
      <c r="I30" s="152"/>
      <c r="J30" s="153"/>
      <c r="K30" s="230"/>
      <c r="L30" s="152"/>
      <c r="M30" s="153"/>
      <c r="N30" s="170"/>
      <c r="O30" s="139"/>
      <c r="P30" s="171"/>
      <c r="Q30" s="170"/>
      <c r="R30" s="139"/>
      <c r="S30" s="171"/>
      <c r="T30" s="170"/>
      <c r="U30" s="139"/>
      <c r="V30" s="171"/>
      <c r="W30" s="170">
        <f>N30+T30-Q30</f>
        <v>0</v>
      </c>
      <c r="X30" s="139"/>
      <c r="Y30" s="171"/>
    </row>
    <row r="31" spans="2:25" customFormat="1" ht="15" x14ac:dyDescent="0.25">
      <c r="D31" s="133"/>
      <c r="E31" s="134"/>
      <c r="F31" s="134"/>
      <c r="G31" s="135"/>
      <c r="H31" s="134"/>
      <c r="I31" s="134"/>
      <c r="J31" s="134"/>
      <c r="K31" s="136"/>
      <c r="L31" s="134"/>
      <c r="M31" s="134"/>
      <c r="N31" s="56"/>
      <c r="O31" s="51"/>
      <c r="P31" s="51"/>
      <c r="Q31" s="56"/>
      <c r="R31" s="51" t="s">
        <v>356</v>
      </c>
      <c r="S31" s="55" t="s">
        <v>195</v>
      </c>
      <c r="T31" s="51"/>
      <c r="U31" s="51" t="s">
        <v>356</v>
      </c>
      <c r="V31" s="51" t="s">
        <v>195</v>
      </c>
      <c r="W31" s="56"/>
      <c r="X31" s="51"/>
      <c r="Y31" s="55"/>
    </row>
    <row r="32" spans="2:25" ht="15" x14ac:dyDescent="0.25">
      <c r="D32" s="80"/>
      <c r="E32" s="15"/>
      <c r="F32" s="12"/>
      <c r="G32" s="28"/>
      <c r="H32" s="151"/>
      <c r="I32" s="152"/>
      <c r="J32" s="153"/>
      <c r="K32" s="230"/>
      <c r="L32" s="152"/>
      <c r="M32" s="153"/>
      <c r="N32" s="170"/>
      <c r="O32" s="139"/>
      <c r="P32" s="171"/>
      <c r="Q32" s="170"/>
      <c r="R32" s="139"/>
      <c r="S32" s="171"/>
      <c r="T32" s="170"/>
      <c r="U32" s="139"/>
      <c r="V32" s="171"/>
      <c r="W32" s="231"/>
      <c r="X32" s="232"/>
      <c r="Y32" s="233"/>
    </row>
    <row r="33" spans="2:25" ht="15" x14ac:dyDescent="0.25">
      <c r="D33" s="87"/>
      <c r="E33" s="18"/>
      <c r="F33" s="18"/>
      <c r="G33" s="17"/>
      <c r="H33" s="18"/>
      <c r="I33" s="18"/>
      <c r="J33" s="18"/>
      <c r="K33" s="39"/>
      <c r="L33" s="18"/>
      <c r="M33" s="18"/>
      <c r="N33" s="39"/>
      <c r="O33" s="18"/>
      <c r="P33" s="18"/>
      <c r="Q33" s="174"/>
      <c r="R33" s="175"/>
      <c r="S33" s="176"/>
      <c r="T33" s="174"/>
      <c r="U33" s="175"/>
      <c r="V33" s="176"/>
      <c r="W33" s="39"/>
      <c r="X33" s="18"/>
      <c r="Y33" s="17"/>
    </row>
    <row r="34" spans="2:25" x14ac:dyDescent="0.2">
      <c r="C34" s="1" t="s">
        <v>15</v>
      </c>
      <c r="D34" s="1" t="s">
        <v>235</v>
      </c>
    </row>
    <row r="35" spans="2:25" x14ac:dyDescent="0.2">
      <c r="D35" s="235" t="s">
        <v>50</v>
      </c>
      <c r="E35" s="210" t="s">
        <v>234</v>
      </c>
      <c r="F35" s="211"/>
      <c r="G35" s="212"/>
      <c r="H35" s="216" t="s">
        <v>359</v>
      </c>
      <c r="I35" s="217"/>
      <c r="J35" s="217"/>
      <c r="K35" s="217"/>
      <c r="L35" s="217"/>
      <c r="M35" s="217"/>
      <c r="N35" s="217"/>
      <c r="O35" s="217"/>
      <c r="P35" s="218"/>
      <c r="Q35" s="210" t="s">
        <v>233</v>
      </c>
      <c r="R35" s="211"/>
      <c r="S35" s="212"/>
      <c r="T35" s="244" t="s">
        <v>232</v>
      </c>
      <c r="U35" s="245"/>
      <c r="V35" s="246"/>
    </row>
    <row r="36" spans="2:25" x14ac:dyDescent="0.2">
      <c r="D36" s="236"/>
      <c r="E36" s="213"/>
      <c r="F36" s="214"/>
      <c r="G36" s="215"/>
      <c r="H36" s="234" t="s">
        <v>231</v>
      </c>
      <c r="I36" s="217"/>
      <c r="J36" s="218"/>
      <c r="K36" s="234" t="s">
        <v>75</v>
      </c>
      <c r="L36" s="217"/>
      <c r="M36" s="218"/>
      <c r="N36" s="234" t="s">
        <v>74</v>
      </c>
      <c r="O36" s="217"/>
      <c r="P36" s="218"/>
      <c r="Q36" s="213"/>
      <c r="R36" s="214"/>
      <c r="S36" s="215"/>
      <c r="T36" s="247"/>
      <c r="U36" s="248"/>
      <c r="V36" s="249"/>
    </row>
    <row r="37" spans="2:25" x14ac:dyDescent="0.2">
      <c r="D37" s="29"/>
      <c r="E37" s="29"/>
      <c r="F37" s="12"/>
      <c r="G37" s="28"/>
      <c r="H37" s="12"/>
      <c r="I37" s="12"/>
      <c r="J37" s="28"/>
      <c r="K37" s="12"/>
      <c r="L37" s="12"/>
      <c r="M37" s="28"/>
      <c r="N37" s="12"/>
      <c r="O37" s="12"/>
      <c r="P37" s="28"/>
      <c r="Q37" s="27"/>
      <c r="R37" s="27"/>
      <c r="S37" s="26"/>
      <c r="T37" s="30"/>
      <c r="U37" s="13"/>
      <c r="V37" s="86"/>
    </row>
    <row r="38" spans="2:25" ht="15" x14ac:dyDescent="0.25">
      <c r="D38" s="29">
        <v>1</v>
      </c>
      <c r="E38" s="219"/>
      <c r="F38" s="220"/>
      <c r="G38" s="221"/>
      <c r="H38" s="170"/>
      <c r="I38" s="139"/>
      <c r="J38" s="171"/>
      <c r="K38" s="170"/>
      <c r="L38" s="139"/>
      <c r="M38" s="171"/>
      <c r="N38" s="250"/>
      <c r="O38" s="139"/>
      <c r="P38" s="171"/>
      <c r="Q38" s="193">
        <f>K38</f>
        <v>0</v>
      </c>
      <c r="R38" s="164"/>
      <c r="S38" s="165"/>
      <c r="T38" s="151" t="s">
        <v>360</v>
      </c>
      <c r="U38" s="189"/>
      <c r="V38" s="229"/>
    </row>
    <row r="39" spans="2:25" ht="15" x14ac:dyDescent="0.25">
      <c r="D39" s="29"/>
      <c r="E39" s="32"/>
      <c r="F39" s="31"/>
      <c r="G39" s="85"/>
      <c r="H39" s="51"/>
      <c r="I39" s="51"/>
      <c r="J39" s="55"/>
      <c r="K39" s="51"/>
      <c r="L39" s="51"/>
      <c r="M39" s="55"/>
      <c r="N39" s="51"/>
      <c r="O39" s="51"/>
      <c r="P39" s="55"/>
      <c r="Q39" s="27"/>
      <c r="R39" s="27"/>
      <c r="S39" s="26"/>
      <c r="T39" s="30"/>
      <c r="U39" s="13"/>
      <c r="V39" s="86"/>
    </row>
    <row r="40" spans="2:25" ht="15" x14ac:dyDescent="0.25">
      <c r="D40" s="29"/>
      <c r="E40" s="32"/>
      <c r="F40" s="31"/>
      <c r="G40" s="85"/>
      <c r="H40" s="170"/>
      <c r="I40" s="139"/>
      <c r="J40" s="171"/>
      <c r="K40" s="170"/>
      <c r="L40" s="139"/>
      <c r="M40" s="171"/>
      <c r="N40" s="170"/>
      <c r="O40" s="139"/>
      <c r="P40" s="171"/>
      <c r="Q40" s="163"/>
      <c r="R40" s="164"/>
      <c r="S40" s="165"/>
      <c r="T40" s="197"/>
      <c r="U40" s="152"/>
      <c r="V40" s="153"/>
    </row>
    <row r="41" spans="2:25" ht="15" x14ac:dyDescent="0.25">
      <c r="D41" s="29"/>
      <c r="E41" s="219"/>
      <c r="F41" s="220"/>
      <c r="G41" s="221"/>
      <c r="H41" s="170"/>
      <c r="I41" s="139"/>
      <c r="J41" s="171"/>
      <c r="K41" s="170"/>
      <c r="L41" s="139"/>
      <c r="M41" s="171"/>
      <c r="N41" s="170"/>
      <c r="O41" s="139"/>
      <c r="P41" s="171"/>
      <c r="Q41" s="193"/>
      <c r="R41" s="164"/>
      <c r="S41" s="165"/>
      <c r="T41" s="151"/>
      <c r="U41" s="189"/>
      <c r="V41" s="229"/>
    </row>
    <row r="42" spans="2:25" ht="15" x14ac:dyDescent="0.25">
      <c r="D42" s="39"/>
      <c r="E42" s="39"/>
      <c r="F42" s="18"/>
      <c r="G42" s="17"/>
      <c r="H42" s="174"/>
      <c r="I42" s="175"/>
      <c r="J42" s="176"/>
      <c r="K42" s="174"/>
      <c r="L42" s="175"/>
      <c r="M42" s="176"/>
      <c r="N42" s="174"/>
      <c r="O42" s="175"/>
      <c r="P42" s="176"/>
      <c r="Q42" s="241"/>
      <c r="R42" s="242"/>
      <c r="S42" s="243"/>
      <c r="T42" s="167"/>
      <c r="U42" s="138"/>
      <c r="V42" s="168"/>
    </row>
    <row r="43" spans="2:25" ht="15" x14ac:dyDescent="0.25">
      <c r="D43" s="12"/>
      <c r="E43" s="12"/>
      <c r="F43" s="12"/>
      <c r="G43" s="12"/>
      <c r="H43" s="51"/>
      <c r="I43" s="51"/>
      <c r="J43" s="51"/>
      <c r="K43" s="51"/>
      <c r="L43" s="51"/>
      <c r="M43" s="51"/>
      <c r="N43" s="51"/>
      <c r="O43" s="51"/>
      <c r="P43" s="51"/>
      <c r="Q43" s="27"/>
      <c r="R43" s="27"/>
      <c r="S43" s="27"/>
    </row>
    <row r="44" spans="2:25" x14ac:dyDescent="0.2">
      <c r="B44" s="3"/>
      <c r="C44" s="3" t="s">
        <v>13</v>
      </c>
      <c r="D44" s="1" t="s">
        <v>230</v>
      </c>
      <c r="H44" s="35" t="s">
        <v>52</v>
      </c>
      <c r="I44" s="2" t="s">
        <v>363</v>
      </c>
    </row>
    <row r="45" spans="2:25" x14ac:dyDescent="0.2">
      <c r="B45" s="3"/>
      <c r="C45" s="3" t="s">
        <v>11</v>
      </c>
      <c r="D45" s="1" t="s">
        <v>229</v>
      </c>
      <c r="H45" s="35" t="s">
        <v>52</v>
      </c>
      <c r="I45" s="2" t="s">
        <v>361</v>
      </c>
    </row>
    <row r="46" spans="2:25" x14ac:dyDescent="0.2">
      <c r="B46" s="3"/>
      <c r="C46" s="3" t="s">
        <v>9</v>
      </c>
      <c r="D46" s="2" t="s">
        <v>228</v>
      </c>
      <c r="H46" s="35" t="s">
        <v>52</v>
      </c>
      <c r="I46" s="2" t="s">
        <v>361</v>
      </c>
    </row>
    <row r="47" spans="2:25" x14ac:dyDescent="0.2">
      <c r="B47" s="3"/>
      <c r="C47" s="4" t="s">
        <v>7</v>
      </c>
      <c r="D47" s="44" t="s">
        <v>227</v>
      </c>
      <c r="H47" s="35" t="s">
        <v>52</v>
      </c>
      <c r="I47" s="2" t="s">
        <v>361</v>
      </c>
    </row>
    <row r="48" spans="2:25" x14ac:dyDescent="0.2">
      <c r="B48" s="3"/>
      <c r="C48" s="4" t="s">
        <v>5</v>
      </c>
      <c r="D48" s="44" t="s">
        <v>226</v>
      </c>
      <c r="H48" s="35" t="s">
        <v>52</v>
      </c>
      <c r="I48" s="2" t="s">
        <v>333</v>
      </c>
    </row>
    <row r="49" spans="2:23" x14ac:dyDescent="0.2">
      <c r="B49" s="3"/>
      <c r="C49" s="4"/>
      <c r="D49" s="44"/>
      <c r="H49" s="35"/>
      <c r="I49" s="2" t="s">
        <v>333</v>
      </c>
    </row>
    <row r="50" spans="2:23" x14ac:dyDescent="0.2">
      <c r="B50" s="3"/>
      <c r="C50" s="4"/>
      <c r="D50" s="44"/>
      <c r="H50" s="35"/>
      <c r="I50" s="2"/>
    </row>
    <row r="51" spans="2:23" x14ac:dyDescent="0.2">
      <c r="B51" s="3"/>
      <c r="C51" s="4"/>
      <c r="D51" s="44"/>
      <c r="H51" s="35"/>
      <c r="I51" s="2"/>
    </row>
    <row r="52" spans="2:23" x14ac:dyDescent="0.2">
      <c r="C52" s="2"/>
      <c r="D52" s="44"/>
      <c r="H52" s="35"/>
      <c r="I52" s="2"/>
    </row>
    <row r="53" spans="2:23" ht="15" x14ac:dyDescent="0.25">
      <c r="B53" s="1">
        <v>5</v>
      </c>
      <c r="C53" s="82" t="s">
        <v>224</v>
      </c>
    </row>
    <row r="54" spans="2:23" ht="15" customHeight="1" x14ac:dyDescent="0.2">
      <c r="C54" s="222"/>
      <c r="D54" s="222"/>
      <c r="E54" s="222"/>
      <c r="F54" s="222"/>
      <c r="G54" s="222"/>
      <c r="H54" s="222"/>
      <c r="I54" s="222"/>
      <c r="J54" s="222"/>
      <c r="K54" s="222"/>
      <c r="L54" s="222"/>
      <c r="M54" s="222"/>
      <c r="N54" s="222"/>
      <c r="O54" s="222"/>
      <c r="P54" s="222"/>
      <c r="Q54" s="222"/>
      <c r="R54" s="222"/>
      <c r="S54" s="222"/>
      <c r="T54" s="222"/>
      <c r="U54" s="222"/>
      <c r="V54" s="222"/>
      <c r="W54" s="222"/>
    </row>
    <row r="55" spans="2:23" ht="15" customHeight="1" x14ac:dyDescent="0.2">
      <c r="C55" s="222"/>
      <c r="D55" s="222"/>
      <c r="E55" s="222"/>
      <c r="F55" s="222"/>
      <c r="G55" s="222"/>
      <c r="H55" s="222"/>
      <c r="I55" s="222"/>
      <c r="J55" s="222"/>
      <c r="K55" s="222"/>
      <c r="L55" s="222"/>
      <c r="M55" s="222"/>
      <c r="N55" s="222"/>
      <c r="O55" s="222"/>
      <c r="P55" s="222"/>
      <c r="Q55" s="222"/>
      <c r="R55" s="222"/>
      <c r="S55" s="222"/>
      <c r="T55" s="222"/>
      <c r="U55" s="222"/>
      <c r="V55" s="222"/>
      <c r="W55" s="222"/>
    </row>
    <row r="56" spans="2:23" ht="15" customHeight="1" x14ac:dyDescent="0.2">
      <c r="C56" s="222"/>
      <c r="D56" s="222"/>
      <c r="E56" s="222"/>
      <c r="F56" s="222"/>
      <c r="G56" s="222"/>
      <c r="H56" s="222"/>
      <c r="I56" s="222"/>
      <c r="J56" s="222"/>
      <c r="K56" s="222"/>
      <c r="L56" s="222"/>
      <c r="M56" s="222"/>
      <c r="N56" s="222"/>
      <c r="O56" s="222"/>
      <c r="P56" s="222"/>
      <c r="Q56" s="222"/>
      <c r="R56" s="222"/>
      <c r="S56" s="222"/>
      <c r="T56" s="222"/>
      <c r="U56" s="222"/>
      <c r="V56" s="222"/>
      <c r="W56" s="222"/>
    </row>
    <row r="57" spans="2:23" ht="15" customHeight="1" x14ac:dyDescent="0.2">
      <c r="C57" s="222"/>
      <c r="D57" s="222"/>
      <c r="E57" s="222"/>
      <c r="F57" s="222"/>
      <c r="G57" s="222"/>
      <c r="H57" s="222"/>
      <c r="I57" s="222"/>
      <c r="J57" s="222"/>
      <c r="K57" s="222"/>
      <c r="L57" s="222"/>
      <c r="M57" s="222"/>
      <c r="N57" s="222"/>
      <c r="O57" s="222"/>
      <c r="P57" s="222"/>
      <c r="Q57" s="222"/>
      <c r="R57" s="222"/>
      <c r="S57" s="222"/>
      <c r="T57" s="222"/>
      <c r="U57" s="222"/>
      <c r="V57" s="222"/>
      <c r="W57" s="222"/>
    </row>
    <row r="58" spans="2:23" ht="15" customHeight="1" x14ac:dyDescent="0.2">
      <c r="C58" s="222"/>
      <c r="D58" s="222"/>
      <c r="E58" s="222"/>
      <c r="F58" s="222"/>
      <c r="G58" s="222"/>
      <c r="H58" s="222"/>
      <c r="I58" s="222"/>
      <c r="J58" s="222"/>
      <c r="K58" s="222"/>
      <c r="L58" s="222"/>
      <c r="M58" s="222"/>
      <c r="N58" s="222"/>
      <c r="O58" s="222"/>
      <c r="P58" s="222"/>
      <c r="Q58" s="222"/>
      <c r="R58" s="222"/>
      <c r="S58" s="222"/>
      <c r="T58" s="222"/>
      <c r="U58" s="222"/>
      <c r="V58" s="222"/>
      <c r="W58" s="222"/>
    </row>
    <row r="59" spans="2:23" ht="15" customHeight="1" x14ac:dyDescent="0.2">
      <c r="C59" s="222"/>
      <c r="D59" s="222"/>
      <c r="E59" s="222"/>
      <c r="F59" s="222"/>
      <c r="G59" s="222"/>
      <c r="H59" s="222"/>
      <c r="I59" s="222"/>
      <c r="J59" s="222"/>
      <c r="K59" s="222"/>
      <c r="L59" s="222"/>
      <c r="M59" s="222"/>
      <c r="N59" s="222"/>
      <c r="O59" s="222"/>
      <c r="P59" s="222"/>
      <c r="Q59" s="222"/>
      <c r="R59" s="222"/>
      <c r="S59" s="222"/>
      <c r="T59" s="222"/>
      <c r="U59" s="222"/>
      <c r="V59" s="222"/>
      <c r="W59" s="222"/>
    </row>
    <row r="60" spans="2:23" x14ac:dyDescent="0.2">
      <c r="C60" s="84"/>
    </row>
    <row r="61" spans="2:23" ht="15" x14ac:dyDescent="0.25">
      <c r="B61" s="1">
        <v>6</v>
      </c>
      <c r="C61" s="82" t="s">
        <v>223</v>
      </c>
    </row>
    <row r="62" spans="2:23" ht="15" customHeight="1" x14ac:dyDescent="0.2">
      <c r="C62" s="222"/>
      <c r="D62" s="222"/>
      <c r="E62" s="222"/>
      <c r="F62" s="222"/>
      <c r="G62" s="222"/>
      <c r="H62" s="222"/>
      <c r="I62" s="222"/>
      <c r="J62" s="222"/>
      <c r="K62" s="222"/>
      <c r="L62" s="222"/>
      <c r="M62" s="222"/>
      <c r="N62" s="222"/>
      <c r="O62" s="222"/>
      <c r="P62" s="222"/>
      <c r="Q62" s="222"/>
      <c r="R62" s="222"/>
      <c r="S62" s="222"/>
      <c r="T62" s="222"/>
      <c r="U62" s="222"/>
      <c r="V62" s="222"/>
      <c r="W62" s="222"/>
    </row>
    <row r="63" spans="2:23" ht="15" customHeight="1" x14ac:dyDescent="0.2">
      <c r="C63" s="222"/>
      <c r="D63" s="222"/>
      <c r="E63" s="222"/>
      <c r="F63" s="222"/>
      <c r="G63" s="222"/>
      <c r="H63" s="222"/>
      <c r="I63" s="222"/>
      <c r="J63" s="222"/>
      <c r="K63" s="222"/>
      <c r="L63" s="222"/>
      <c r="M63" s="222"/>
      <c r="N63" s="222"/>
      <c r="O63" s="222"/>
      <c r="P63" s="222"/>
      <c r="Q63" s="222"/>
      <c r="R63" s="222"/>
      <c r="S63" s="222"/>
      <c r="T63" s="222"/>
      <c r="U63" s="222"/>
      <c r="V63" s="222"/>
      <c r="W63" s="222"/>
    </row>
    <row r="64" spans="2:23" ht="15" customHeight="1" x14ac:dyDescent="0.2">
      <c r="C64" s="222"/>
      <c r="D64" s="222"/>
      <c r="E64" s="222"/>
      <c r="F64" s="222"/>
      <c r="G64" s="222"/>
      <c r="H64" s="222"/>
      <c r="I64" s="222"/>
      <c r="J64" s="222"/>
      <c r="K64" s="222"/>
      <c r="L64" s="222"/>
      <c r="M64" s="222"/>
      <c r="N64" s="222"/>
      <c r="O64" s="222"/>
      <c r="P64" s="222"/>
      <c r="Q64" s="222"/>
      <c r="R64" s="222"/>
      <c r="S64" s="222"/>
      <c r="T64" s="222"/>
      <c r="U64" s="222"/>
      <c r="V64" s="222"/>
      <c r="W64" s="222"/>
    </row>
    <row r="65" spans="2:23" ht="15" customHeight="1" x14ac:dyDescent="0.2">
      <c r="C65" s="222"/>
      <c r="D65" s="222"/>
      <c r="E65" s="222"/>
      <c r="F65" s="222"/>
      <c r="G65" s="222"/>
      <c r="H65" s="222"/>
      <c r="I65" s="222"/>
      <c r="J65" s="222"/>
      <c r="K65" s="222"/>
      <c r="L65" s="222"/>
      <c r="M65" s="222"/>
      <c r="N65" s="222"/>
      <c r="O65" s="222"/>
      <c r="P65" s="222"/>
      <c r="Q65" s="222"/>
      <c r="R65" s="222"/>
      <c r="S65" s="222"/>
      <c r="T65" s="222"/>
      <c r="U65" s="222"/>
      <c r="V65" s="222"/>
      <c r="W65" s="222"/>
    </row>
    <row r="66" spans="2:23" ht="15" x14ac:dyDescent="0.25">
      <c r="C66" s="82"/>
    </row>
    <row r="67" spans="2:23" ht="15" customHeight="1" x14ac:dyDescent="0.25">
      <c r="B67" s="1">
        <v>7</v>
      </c>
      <c r="C67" s="82" t="s">
        <v>222</v>
      </c>
      <c r="G67" s="83"/>
      <c r="H67" s="83"/>
      <c r="I67" s="83"/>
      <c r="J67" s="83"/>
      <c r="K67" s="83"/>
      <c r="L67" s="83"/>
      <c r="M67" s="83"/>
      <c r="N67" s="83"/>
      <c r="O67" s="83"/>
      <c r="P67" s="83"/>
      <c r="Q67" s="83"/>
      <c r="R67" s="83"/>
      <c r="S67" s="83"/>
      <c r="T67" s="83"/>
      <c r="U67" s="83"/>
      <c r="V67" s="83"/>
    </row>
    <row r="68" spans="2:23" ht="15" customHeight="1" x14ac:dyDescent="0.2">
      <c r="C68" s="222"/>
      <c r="D68" s="222"/>
      <c r="E68" s="222"/>
      <c r="F68" s="222"/>
      <c r="G68" s="222"/>
      <c r="H68" s="222"/>
      <c r="I68" s="222"/>
      <c r="J68" s="222"/>
      <c r="K68" s="222"/>
      <c r="L68" s="222"/>
      <c r="M68" s="222"/>
      <c r="N68" s="222"/>
      <c r="O68" s="222"/>
      <c r="P68" s="222"/>
      <c r="Q68" s="222"/>
      <c r="R68" s="222"/>
      <c r="S68" s="222"/>
      <c r="T68" s="222"/>
      <c r="U68" s="222"/>
      <c r="V68" s="222"/>
      <c r="W68" s="222"/>
    </row>
    <row r="69" spans="2:23" ht="15" customHeight="1" x14ac:dyDescent="0.2">
      <c r="C69" s="222"/>
      <c r="D69" s="222"/>
      <c r="E69" s="222"/>
      <c r="F69" s="222"/>
      <c r="G69" s="222"/>
      <c r="H69" s="222"/>
      <c r="I69" s="222"/>
      <c r="J69" s="222"/>
      <c r="K69" s="222"/>
      <c r="L69" s="222"/>
      <c r="M69" s="222"/>
      <c r="N69" s="222"/>
      <c r="O69" s="222"/>
      <c r="P69" s="222"/>
      <c r="Q69" s="222"/>
      <c r="R69" s="222"/>
      <c r="S69" s="222"/>
      <c r="T69" s="222"/>
      <c r="U69" s="222"/>
      <c r="V69" s="222"/>
      <c r="W69" s="222"/>
    </row>
    <row r="70" spans="2:23" ht="15" customHeight="1" x14ac:dyDescent="0.2">
      <c r="C70" s="222"/>
      <c r="D70" s="222"/>
      <c r="E70" s="222"/>
      <c r="F70" s="222"/>
      <c r="G70" s="222"/>
      <c r="H70" s="222"/>
      <c r="I70" s="222"/>
      <c r="J70" s="222"/>
      <c r="K70" s="222"/>
      <c r="L70" s="222"/>
      <c r="M70" s="222"/>
      <c r="N70" s="222"/>
      <c r="O70" s="222"/>
      <c r="P70" s="222"/>
      <c r="Q70" s="222"/>
      <c r="R70" s="222"/>
      <c r="S70" s="222"/>
      <c r="T70" s="222"/>
      <c r="U70" s="222"/>
      <c r="V70" s="222"/>
      <c r="W70" s="222"/>
    </row>
    <row r="71" spans="2:23" ht="15" customHeight="1" x14ac:dyDescent="0.2">
      <c r="C71" s="222"/>
      <c r="D71" s="222"/>
      <c r="E71" s="222"/>
      <c r="F71" s="222"/>
      <c r="G71" s="222"/>
      <c r="H71" s="222"/>
      <c r="I71" s="222"/>
      <c r="J71" s="222"/>
      <c r="K71" s="222"/>
      <c r="L71" s="222"/>
      <c r="M71" s="222"/>
      <c r="N71" s="222"/>
      <c r="O71" s="222"/>
      <c r="P71" s="222"/>
      <c r="Q71" s="222"/>
      <c r="R71" s="222"/>
      <c r="S71" s="222"/>
      <c r="T71" s="222"/>
      <c r="U71" s="222"/>
      <c r="V71" s="222"/>
      <c r="W71" s="222"/>
    </row>
    <row r="72" spans="2:23" ht="15" customHeight="1" x14ac:dyDescent="0.25">
      <c r="C72" s="82"/>
      <c r="G72" s="83"/>
      <c r="H72" s="83"/>
      <c r="I72" s="83"/>
      <c r="J72" s="83"/>
      <c r="K72" s="83"/>
      <c r="L72" s="83"/>
      <c r="M72" s="83"/>
      <c r="N72" s="83"/>
      <c r="O72" s="83"/>
      <c r="P72" s="83"/>
      <c r="Q72" s="83"/>
      <c r="R72" s="83"/>
      <c r="S72" s="83"/>
      <c r="T72" s="83"/>
      <c r="U72" s="83"/>
      <c r="V72" s="83"/>
    </row>
    <row r="73" spans="2:23" ht="15" x14ac:dyDescent="0.25">
      <c r="B73" s="1">
        <v>8</v>
      </c>
      <c r="C73" s="82" t="s">
        <v>221</v>
      </c>
    </row>
    <row r="74" spans="2:23" ht="15" customHeight="1" x14ac:dyDescent="0.2">
      <c r="C74" s="222"/>
      <c r="D74" s="222"/>
      <c r="E74" s="222"/>
      <c r="F74" s="222"/>
      <c r="G74" s="222"/>
      <c r="H74" s="222"/>
      <c r="I74" s="222"/>
      <c r="J74" s="222"/>
      <c r="K74" s="222"/>
      <c r="L74" s="222"/>
      <c r="M74" s="222"/>
      <c r="N74" s="222"/>
      <c r="O74" s="222"/>
      <c r="P74" s="222"/>
      <c r="Q74" s="222"/>
      <c r="R74" s="222"/>
      <c r="S74" s="222"/>
      <c r="T74" s="222"/>
      <c r="U74" s="222"/>
      <c r="V74" s="222"/>
      <c r="W74" s="222"/>
    </row>
    <row r="75" spans="2:23" ht="15" customHeight="1" x14ac:dyDescent="0.2">
      <c r="C75" s="222"/>
      <c r="D75" s="222"/>
      <c r="E75" s="222"/>
      <c r="F75" s="222"/>
      <c r="G75" s="222"/>
      <c r="H75" s="222"/>
      <c r="I75" s="222"/>
      <c r="J75" s="222"/>
      <c r="K75" s="222"/>
      <c r="L75" s="222"/>
      <c r="M75" s="222"/>
      <c r="N75" s="222"/>
      <c r="O75" s="222"/>
      <c r="P75" s="222"/>
      <c r="Q75" s="222"/>
      <c r="R75" s="222"/>
      <c r="S75" s="222"/>
      <c r="T75" s="222"/>
      <c r="U75" s="222"/>
      <c r="V75" s="222"/>
      <c r="W75" s="222"/>
    </row>
    <row r="76" spans="2:23" ht="15" customHeight="1" x14ac:dyDescent="0.2">
      <c r="C76" s="222"/>
      <c r="D76" s="222"/>
      <c r="E76" s="222"/>
      <c r="F76" s="222"/>
      <c r="G76" s="222"/>
      <c r="H76" s="222"/>
      <c r="I76" s="222"/>
      <c r="J76" s="222"/>
      <c r="K76" s="222"/>
      <c r="L76" s="222"/>
      <c r="M76" s="222"/>
      <c r="N76" s="222"/>
      <c r="O76" s="222"/>
      <c r="P76" s="222"/>
      <c r="Q76" s="222"/>
      <c r="R76" s="222"/>
      <c r="S76" s="222"/>
      <c r="T76" s="222"/>
      <c r="U76" s="222"/>
      <c r="V76" s="222"/>
      <c r="W76" s="222"/>
    </row>
    <row r="77" spans="2:23" ht="15" customHeight="1" x14ac:dyDescent="0.2">
      <c r="C77" s="222"/>
      <c r="D77" s="222"/>
      <c r="E77" s="222"/>
      <c r="F77" s="222"/>
      <c r="G77" s="222"/>
      <c r="H77" s="222"/>
      <c r="I77" s="222"/>
      <c r="J77" s="222"/>
      <c r="K77" s="222"/>
      <c r="L77" s="222"/>
      <c r="M77" s="222"/>
      <c r="N77" s="222"/>
      <c r="O77" s="222"/>
      <c r="P77" s="222"/>
      <c r="Q77" s="222"/>
      <c r="R77" s="222"/>
      <c r="S77" s="222"/>
      <c r="T77" s="222"/>
      <c r="U77" s="222"/>
      <c r="V77" s="222"/>
      <c r="W77" s="222"/>
    </row>
    <row r="78" spans="2:23" ht="15" customHeight="1" x14ac:dyDescent="0.2">
      <c r="C78" s="222"/>
      <c r="D78" s="222"/>
      <c r="E78" s="222"/>
      <c r="F78" s="222"/>
      <c r="G78" s="222"/>
      <c r="H78" s="222"/>
      <c r="I78" s="222"/>
      <c r="J78" s="222"/>
      <c r="K78" s="222"/>
      <c r="L78" s="222"/>
      <c r="M78" s="222"/>
      <c r="N78" s="222"/>
      <c r="O78" s="222"/>
      <c r="P78" s="222"/>
      <c r="Q78" s="222"/>
      <c r="R78" s="222"/>
      <c r="S78" s="222"/>
      <c r="T78" s="222"/>
      <c r="U78" s="222"/>
      <c r="V78" s="222"/>
      <c r="W78" s="222"/>
    </row>
    <row r="79" spans="2:23" ht="15" x14ac:dyDescent="0.25">
      <c r="C79" s="82"/>
    </row>
    <row r="80" spans="2:23" ht="15" x14ac:dyDescent="0.25">
      <c r="B80" s="1">
        <v>9</v>
      </c>
      <c r="C80" s="82" t="s">
        <v>220</v>
      </c>
    </row>
    <row r="81" spans="2:23" ht="15" x14ac:dyDescent="0.25">
      <c r="C81" s="264"/>
      <c r="D81" s="264"/>
      <c r="E81" s="264"/>
      <c r="F81" s="264"/>
      <c r="G81" s="264"/>
      <c r="H81" s="264"/>
      <c r="I81" s="264"/>
      <c r="J81" s="264"/>
      <c r="K81" s="264"/>
      <c r="L81" s="264"/>
      <c r="M81" s="264"/>
      <c r="N81" s="264"/>
      <c r="O81" s="264"/>
      <c r="P81" s="264"/>
      <c r="Q81" s="264"/>
      <c r="R81" s="264"/>
      <c r="S81" s="264"/>
      <c r="T81" s="264"/>
      <c r="U81" s="264"/>
      <c r="V81" s="264"/>
      <c r="W81" s="264"/>
    </row>
    <row r="84" spans="2:23" x14ac:dyDescent="0.2">
      <c r="B84" s="1">
        <v>10</v>
      </c>
      <c r="C84" s="1" t="s">
        <v>219</v>
      </c>
    </row>
    <row r="85" spans="2:23" x14ac:dyDescent="0.2">
      <c r="C85" s="225" t="s">
        <v>50</v>
      </c>
      <c r="D85" s="210" t="s">
        <v>218</v>
      </c>
      <c r="E85" s="211"/>
      <c r="F85" s="211"/>
      <c r="G85" s="212"/>
      <c r="H85" s="216" t="s">
        <v>133</v>
      </c>
      <c r="I85" s="223"/>
      <c r="J85" s="223"/>
      <c r="K85" s="223"/>
      <c r="L85" s="223"/>
      <c r="M85" s="224"/>
      <c r="N85" s="227" t="s">
        <v>217</v>
      </c>
      <c r="O85" s="211"/>
      <c r="P85" s="212"/>
    </row>
    <row r="86" spans="2:23" x14ac:dyDescent="0.2">
      <c r="C86" s="226"/>
      <c r="D86" s="213" t="s">
        <v>127</v>
      </c>
      <c r="E86" s="214"/>
      <c r="F86" s="214"/>
      <c r="G86" s="215"/>
      <c r="H86" s="234" t="s">
        <v>216</v>
      </c>
      <c r="I86" s="217"/>
      <c r="J86" s="218"/>
      <c r="K86" s="234" t="s">
        <v>215</v>
      </c>
      <c r="L86" s="217"/>
      <c r="M86" s="218"/>
      <c r="N86" s="213"/>
      <c r="O86" s="214"/>
      <c r="P86" s="215"/>
    </row>
    <row r="87" spans="2:23" x14ac:dyDescent="0.2">
      <c r="C87" s="81"/>
      <c r="D87" s="29"/>
      <c r="E87" s="12"/>
      <c r="F87" s="12"/>
      <c r="G87" s="12"/>
      <c r="H87" s="29"/>
      <c r="I87" s="12"/>
      <c r="J87" s="28"/>
      <c r="K87" s="29"/>
      <c r="L87" s="12"/>
      <c r="M87" s="28"/>
      <c r="N87" s="12"/>
      <c r="O87" s="12"/>
      <c r="P87" s="28"/>
    </row>
    <row r="88" spans="2:23" ht="15" x14ac:dyDescent="0.25">
      <c r="C88" s="80">
        <v>1</v>
      </c>
      <c r="D88" s="219"/>
      <c r="E88" s="220"/>
      <c r="F88" s="220"/>
      <c r="G88" s="221"/>
      <c r="H88" s="170"/>
      <c r="I88" s="139"/>
      <c r="J88" s="171"/>
      <c r="K88" s="170"/>
      <c r="L88" s="139"/>
      <c r="M88" s="171"/>
      <c r="N88" s="170">
        <f>H88+K88</f>
        <v>0</v>
      </c>
      <c r="O88" s="139"/>
      <c r="P88" s="171"/>
    </row>
    <row r="89" spans="2:23" ht="15" x14ac:dyDescent="0.25">
      <c r="C89" s="80"/>
      <c r="D89" s="219"/>
      <c r="E89" s="220"/>
      <c r="F89" s="220"/>
      <c r="G89" s="221"/>
      <c r="H89" s="170"/>
      <c r="I89" s="139"/>
      <c r="J89" s="171"/>
      <c r="K89" s="170"/>
      <c r="L89" s="139"/>
      <c r="M89" s="171"/>
      <c r="N89" s="170"/>
      <c r="O89" s="139"/>
      <c r="P89" s="171"/>
    </row>
    <row r="90" spans="2:23" x14ac:dyDescent="0.2">
      <c r="C90" s="80"/>
      <c r="D90" s="29"/>
      <c r="E90" s="12"/>
      <c r="F90" s="12"/>
      <c r="G90" s="12"/>
      <c r="H90" s="29"/>
      <c r="I90" s="12"/>
      <c r="J90" s="28"/>
      <c r="K90" s="29"/>
      <c r="L90" s="12"/>
      <c r="M90" s="28"/>
      <c r="N90" s="12"/>
      <c r="O90" s="12"/>
      <c r="P90" s="28"/>
    </row>
    <row r="91" spans="2:23" ht="15" x14ac:dyDescent="0.25">
      <c r="C91" s="79"/>
      <c r="D91" s="40"/>
      <c r="E91" s="21"/>
      <c r="F91" s="21"/>
      <c r="G91" s="21"/>
      <c r="H91" s="40"/>
      <c r="I91" s="78" t="e">
        <f>H88/N88</f>
        <v>#DIV/0!</v>
      </c>
      <c r="J91" s="20"/>
      <c r="K91" s="40"/>
      <c r="L91" s="78" t="e">
        <f>K88/N88</f>
        <v>#DIV/0!</v>
      </c>
      <c r="M91" s="20"/>
      <c r="N91" s="21"/>
      <c r="O91" s="77" t="e">
        <f>I91+L91</f>
        <v>#DIV/0!</v>
      </c>
      <c r="P91" s="20"/>
    </row>
    <row r="93" spans="2:23" x14ac:dyDescent="0.2">
      <c r="B93" s="1">
        <v>11</v>
      </c>
      <c r="C93" s="1" t="s">
        <v>214</v>
      </c>
    </row>
    <row r="94" spans="2:23" x14ac:dyDescent="0.2">
      <c r="C94" s="1" t="s">
        <v>213</v>
      </c>
    </row>
    <row r="95" spans="2:23" x14ac:dyDescent="0.2">
      <c r="C95" s="1" t="s">
        <v>17</v>
      </c>
      <c r="D95" s="2" t="s">
        <v>212</v>
      </c>
      <c r="F95" s="237"/>
      <c r="G95" s="237"/>
      <c r="I95" s="2" t="s">
        <v>211</v>
      </c>
    </row>
    <row r="96" spans="2:23" x14ac:dyDescent="0.2">
      <c r="D96" s="75" t="s">
        <v>210</v>
      </c>
      <c r="E96" s="21"/>
      <c r="F96" s="21"/>
      <c r="G96" s="21"/>
      <c r="H96" s="21"/>
      <c r="I96" s="21"/>
      <c r="J96" s="21"/>
      <c r="K96" s="75" t="s">
        <v>209</v>
      </c>
      <c r="L96" s="21"/>
      <c r="M96" s="21"/>
      <c r="N96" s="21"/>
      <c r="O96" s="21"/>
      <c r="P96" s="21"/>
      <c r="Q96" s="21"/>
      <c r="R96" s="29"/>
    </row>
    <row r="97" spans="4:23" ht="15" x14ac:dyDescent="0.25">
      <c r="D97" s="29" t="s">
        <v>111</v>
      </c>
      <c r="E97" s="12"/>
      <c r="F97" s="12"/>
      <c r="G97" s="12"/>
      <c r="H97" s="50"/>
      <c r="I97" s="49"/>
      <c r="J97" s="48"/>
      <c r="K97" s="29" t="s">
        <v>93</v>
      </c>
      <c r="L97" s="12"/>
      <c r="M97" s="12"/>
      <c r="N97" s="12"/>
      <c r="O97" s="50"/>
      <c r="P97" s="49"/>
      <c r="Q97" s="48"/>
      <c r="R97" s="29"/>
    </row>
    <row r="98" spans="4:23" ht="15" x14ac:dyDescent="0.25">
      <c r="D98" s="29" t="s">
        <v>334</v>
      </c>
      <c r="E98" s="12"/>
      <c r="F98" s="12"/>
      <c r="G98" s="12"/>
      <c r="H98" s="170">
        <v>0</v>
      </c>
      <c r="I98" s="139"/>
      <c r="J98" s="171"/>
      <c r="K98" s="29" t="s">
        <v>92</v>
      </c>
      <c r="L98" s="12"/>
      <c r="M98" s="12"/>
      <c r="N98" s="12"/>
      <c r="O98" s="170">
        <v>0</v>
      </c>
      <c r="P98" s="139"/>
      <c r="Q98" s="171"/>
      <c r="R98" s="29"/>
    </row>
    <row r="99" spans="4:23" ht="15" x14ac:dyDescent="0.25">
      <c r="D99" s="29"/>
      <c r="E99" s="12"/>
      <c r="F99" s="12"/>
      <c r="G99" s="12"/>
      <c r="H99" s="170"/>
      <c r="I99" s="139"/>
      <c r="J99" s="171"/>
      <c r="K99" s="29" t="s">
        <v>91</v>
      </c>
      <c r="L99" s="12"/>
      <c r="M99" s="12"/>
      <c r="N99" s="12"/>
      <c r="O99" s="170">
        <v>0</v>
      </c>
      <c r="P99" s="139"/>
      <c r="Q99" s="171"/>
      <c r="R99" s="29"/>
    </row>
    <row r="100" spans="4:23" ht="15" x14ac:dyDescent="0.25">
      <c r="D100" s="29" t="s">
        <v>108</v>
      </c>
      <c r="E100" s="12"/>
      <c r="F100" s="12"/>
      <c r="G100" s="12"/>
      <c r="H100" s="170">
        <v>0</v>
      </c>
      <c r="I100" s="139"/>
      <c r="J100" s="171"/>
      <c r="K100" s="29" t="s">
        <v>90</v>
      </c>
      <c r="L100" s="12"/>
      <c r="M100" s="12"/>
      <c r="N100" s="12"/>
      <c r="O100" s="170">
        <v>0</v>
      </c>
      <c r="P100" s="139"/>
      <c r="Q100" s="171"/>
      <c r="R100" s="29"/>
    </row>
    <row r="101" spans="4:23" ht="15" x14ac:dyDescent="0.25">
      <c r="D101" s="29" t="s">
        <v>208</v>
      </c>
      <c r="E101" s="12"/>
      <c r="F101" s="12"/>
      <c r="G101" s="12"/>
      <c r="H101" s="238">
        <v>0</v>
      </c>
      <c r="I101" s="239"/>
      <c r="J101" s="240"/>
      <c r="K101" s="29"/>
      <c r="L101" s="12"/>
      <c r="M101" s="12"/>
      <c r="N101" s="12"/>
      <c r="O101" s="56"/>
      <c r="P101" s="51"/>
      <c r="Q101" s="55"/>
      <c r="R101" s="29"/>
    </row>
    <row r="102" spans="4:23" ht="15" x14ac:dyDescent="0.25">
      <c r="D102" s="29" t="s">
        <v>207</v>
      </c>
      <c r="E102" s="12"/>
      <c r="F102" s="12"/>
      <c r="G102" s="12"/>
      <c r="H102" s="170">
        <v>0</v>
      </c>
      <c r="I102" s="139"/>
      <c r="J102" s="171"/>
      <c r="K102" s="29"/>
      <c r="L102" s="12"/>
      <c r="M102" s="12"/>
      <c r="N102" s="12"/>
      <c r="O102" s="56"/>
      <c r="P102" s="51"/>
      <c r="Q102" s="55"/>
      <c r="R102" s="29"/>
    </row>
    <row r="103" spans="4:23" ht="15" x14ac:dyDescent="0.25">
      <c r="D103" s="29"/>
      <c r="E103" s="12"/>
      <c r="F103" s="12"/>
      <c r="G103" s="12"/>
      <c r="H103" s="56"/>
      <c r="I103" s="51"/>
      <c r="J103" s="55"/>
      <c r="K103" s="29"/>
      <c r="L103" s="12"/>
      <c r="M103" s="12"/>
      <c r="N103" s="12"/>
      <c r="O103" s="56"/>
      <c r="P103" s="51"/>
      <c r="Q103" s="55"/>
      <c r="R103" s="29"/>
    </row>
    <row r="104" spans="4:23" ht="15" x14ac:dyDescent="0.25">
      <c r="D104" s="40" t="s">
        <v>206</v>
      </c>
      <c r="E104" s="21"/>
      <c r="F104" s="21"/>
      <c r="G104" s="21"/>
      <c r="H104" s="185">
        <f>SUM(H98:J103)</f>
        <v>0</v>
      </c>
      <c r="I104" s="141"/>
      <c r="J104" s="186"/>
      <c r="K104" s="40" t="s">
        <v>205</v>
      </c>
      <c r="L104" s="21"/>
      <c r="M104" s="21"/>
      <c r="N104" s="21"/>
      <c r="O104" s="185">
        <f>SUM(O98:Q103)</f>
        <v>0</v>
      </c>
      <c r="P104" s="141"/>
      <c r="Q104" s="186"/>
      <c r="R104" s="29"/>
    </row>
    <row r="105" spans="4:23" ht="15" x14ac:dyDescent="0.25">
      <c r="D105" s="29" t="s">
        <v>105</v>
      </c>
      <c r="E105" s="12"/>
      <c r="F105" s="12"/>
      <c r="G105" s="12"/>
      <c r="H105" s="56"/>
      <c r="I105" s="51"/>
      <c r="J105" s="55"/>
      <c r="K105" s="29"/>
      <c r="L105" s="12"/>
      <c r="M105" s="12"/>
      <c r="N105" s="12"/>
      <c r="O105" s="56"/>
      <c r="P105" s="51"/>
      <c r="Q105" s="55"/>
      <c r="R105" s="29"/>
    </row>
    <row r="106" spans="4:23" ht="15" x14ac:dyDescent="0.25">
      <c r="D106" s="29" t="s">
        <v>104</v>
      </c>
      <c r="E106" s="12"/>
      <c r="F106" s="12"/>
      <c r="G106" s="12"/>
      <c r="H106" s="170">
        <v>0</v>
      </c>
      <c r="I106" s="139"/>
      <c r="J106" s="171"/>
      <c r="K106" s="29" t="s">
        <v>204</v>
      </c>
      <c r="L106" s="12"/>
      <c r="M106" s="12"/>
      <c r="N106" s="12"/>
      <c r="O106" s="170">
        <v>0</v>
      </c>
      <c r="P106" s="139"/>
      <c r="Q106" s="171"/>
      <c r="R106" s="29"/>
    </row>
    <row r="107" spans="4:23" ht="15" x14ac:dyDescent="0.25">
      <c r="D107" s="29" t="s">
        <v>103</v>
      </c>
      <c r="E107" s="12"/>
      <c r="F107" s="12"/>
      <c r="G107" s="12"/>
      <c r="H107" s="170">
        <v>0</v>
      </c>
      <c r="I107" s="139"/>
      <c r="J107" s="171"/>
      <c r="K107" s="29"/>
      <c r="L107" s="12"/>
      <c r="M107" s="12"/>
      <c r="N107" s="12"/>
      <c r="O107" s="56"/>
      <c r="P107" s="51"/>
      <c r="Q107" s="55"/>
      <c r="R107" s="29"/>
    </row>
    <row r="108" spans="4:23" ht="15" x14ac:dyDescent="0.25">
      <c r="D108" s="29" t="s">
        <v>102</v>
      </c>
      <c r="E108" s="12"/>
      <c r="F108" s="12"/>
      <c r="G108" s="12"/>
      <c r="H108" s="170">
        <f>-U108</f>
        <v>0</v>
      </c>
      <c r="I108" s="139"/>
      <c r="J108" s="171"/>
      <c r="K108" s="29" t="s">
        <v>87</v>
      </c>
      <c r="L108" s="12"/>
      <c r="M108" s="12"/>
      <c r="N108" s="12"/>
      <c r="O108" s="56"/>
      <c r="P108" s="51"/>
      <c r="Q108" s="55"/>
      <c r="R108" s="29"/>
      <c r="U108" s="228">
        <f>H107*5%</f>
        <v>0</v>
      </c>
      <c r="V108" s="228"/>
      <c r="W108" s="228"/>
    </row>
    <row r="109" spans="4:23" ht="15" x14ac:dyDescent="0.25">
      <c r="D109" s="29" t="s">
        <v>101</v>
      </c>
      <c r="E109" s="12"/>
      <c r="F109" s="12"/>
      <c r="G109" s="12"/>
      <c r="H109" s="170">
        <v>0</v>
      </c>
      <c r="I109" s="139"/>
      <c r="J109" s="171"/>
      <c r="K109" s="29" t="s">
        <v>86</v>
      </c>
      <c r="L109" s="12"/>
      <c r="M109" s="12"/>
      <c r="N109" s="12"/>
      <c r="O109" s="170">
        <v>0</v>
      </c>
      <c r="P109" s="139"/>
      <c r="Q109" s="171"/>
      <c r="R109" s="29"/>
      <c r="U109" s="76"/>
      <c r="V109" s="76"/>
      <c r="W109" s="76"/>
    </row>
    <row r="110" spans="4:23" ht="15" x14ac:dyDescent="0.25">
      <c r="D110" s="29" t="s">
        <v>100</v>
      </c>
      <c r="E110" s="12"/>
      <c r="F110" s="12"/>
      <c r="G110" s="12"/>
      <c r="H110" s="170">
        <f>-U110</f>
        <v>0</v>
      </c>
      <c r="I110" s="139"/>
      <c r="J110" s="171"/>
      <c r="K110" s="29"/>
      <c r="L110" s="12"/>
      <c r="M110" s="12"/>
      <c r="N110" s="12"/>
      <c r="O110" s="56"/>
      <c r="P110" s="51"/>
      <c r="Q110" s="55"/>
      <c r="R110" s="29"/>
      <c r="U110" s="228">
        <f>H109*20%</f>
        <v>0</v>
      </c>
      <c r="V110" s="228"/>
      <c r="W110" s="228"/>
    </row>
    <row r="111" spans="4:23" ht="15" x14ac:dyDescent="0.25">
      <c r="D111" s="29" t="s">
        <v>99</v>
      </c>
      <c r="E111" s="12"/>
      <c r="F111" s="12"/>
      <c r="G111" s="12"/>
      <c r="H111" s="238">
        <v>0</v>
      </c>
      <c r="I111" s="239"/>
      <c r="J111" s="240"/>
      <c r="K111" s="29" t="s">
        <v>85</v>
      </c>
      <c r="L111" s="12"/>
      <c r="M111" s="12"/>
      <c r="N111" s="12"/>
      <c r="O111" s="170">
        <f>H117-O104-O109-O106</f>
        <v>0</v>
      </c>
      <c r="P111" s="139"/>
      <c r="Q111" s="171"/>
      <c r="R111" s="29"/>
      <c r="U111" s="76"/>
      <c r="V111" s="76"/>
      <c r="W111" s="76"/>
    </row>
    <row r="112" spans="4:23" ht="15" x14ac:dyDescent="0.25">
      <c r="D112" s="29" t="s">
        <v>98</v>
      </c>
      <c r="E112" s="12"/>
      <c r="F112" s="12"/>
      <c r="G112" s="12"/>
      <c r="H112" s="170">
        <f>-U112</f>
        <v>0</v>
      </c>
      <c r="I112" s="139"/>
      <c r="J112" s="171"/>
      <c r="K112" s="29"/>
      <c r="L112" s="12"/>
      <c r="M112" s="12"/>
      <c r="N112" s="12"/>
      <c r="O112" s="56"/>
      <c r="P112" s="51"/>
      <c r="Q112" s="55"/>
      <c r="R112" s="29"/>
      <c r="U112" s="228">
        <f>H111*20%</f>
        <v>0</v>
      </c>
      <c r="V112" s="228"/>
      <c r="W112" s="228"/>
    </row>
    <row r="113" spans="3:29" ht="15" x14ac:dyDescent="0.25">
      <c r="D113" s="29" t="s">
        <v>97</v>
      </c>
      <c r="E113" s="12"/>
      <c r="F113" s="12"/>
      <c r="G113" s="12"/>
      <c r="H113" s="170">
        <v>0</v>
      </c>
      <c r="I113" s="139"/>
      <c r="J113" s="171"/>
      <c r="K113" s="29"/>
      <c r="L113" s="12"/>
      <c r="M113" s="12"/>
      <c r="N113" s="12"/>
      <c r="O113" s="56"/>
      <c r="P113" s="51"/>
      <c r="Q113" s="55"/>
      <c r="R113" s="29"/>
      <c r="U113" s="76"/>
      <c r="V113" s="76"/>
      <c r="W113" s="76"/>
    </row>
    <row r="114" spans="3:29" ht="15" x14ac:dyDescent="0.25">
      <c r="D114" s="29" t="s">
        <v>96</v>
      </c>
      <c r="E114" s="12"/>
      <c r="F114" s="12"/>
      <c r="G114" s="12"/>
      <c r="H114" s="174">
        <f>-U114</f>
        <v>0</v>
      </c>
      <c r="I114" s="175"/>
      <c r="J114" s="176"/>
      <c r="K114" s="29"/>
      <c r="L114" s="12"/>
      <c r="M114" s="12"/>
      <c r="N114" s="12"/>
      <c r="O114" s="56"/>
      <c r="P114" s="51"/>
      <c r="Q114" s="55"/>
      <c r="R114" s="29"/>
      <c r="U114" s="228">
        <f>H113*20%</f>
        <v>0</v>
      </c>
      <c r="V114" s="228"/>
      <c r="W114" s="228"/>
    </row>
    <row r="115" spans="3:29" ht="15" x14ac:dyDescent="0.25">
      <c r="D115" s="40" t="s">
        <v>95</v>
      </c>
      <c r="E115" s="21"/>
      <c r="F115" s="21"/>
      <c r="G115" s="21"/>
      <c r="H115" s="185">
        <f>SUM(H106:J114)</f>
        <v>0</v>
      </c>
      <c r="I115" s="141"/>
      <c r="J115" s="186"/>
      <c r="K115" s="40" t="s">
        <v>203</v>
      </c>
      <c r="L115" s="21"/>
      <c r="M115" s="21"/>
      <c r="N115" s="21"/>
      <c r="O115" s="185">
        <f>SUM(O108:O114)</f>
        <v>0</v>
      </c>
      <c r="P115" s="141"/>
      <c r="Q115" s="186"/>
      <c r="R115" s="29"/>
      <c r="U115" s="228">
        <f>SUM(U105:U114)</f>
        <v>0</v>
      </c>
      <c r="V115" s="228"/>
      <c r="W115" s="228"/>
    </row>
    <row r="116" spans="3:29" ht="15" x14ac:dyDescent="0.25">
      <c r="D116" s="29"/>
      <c r="E116" s="12"/>
      <c r="F116" s="12"/>
      <c r="G116" s="12"/>
      <c r="H116" s="56"/>
      <c r="I116" s="51"/>
      <c r="J116" s="55"/>
      <c r="K116" s="29"/>
      <c r="L116" s="12"/>
      <c r="M116" s="12"/>
      <c r="N116" s="12"/>
      <c r="O116" s="56"/>
      <c r="P116" s="51"/>
      <c r="Q116" s="55"/>
      <c r="R116" s="29"/>
    </row>
    <row r="117" spans="3:29" ht="15" x14ac:dyDescent="0.25">
      <c r="D117" s="75" t="s">
        <v>94</v>
      </c>
      <c r="E117" s="21"/>
      <c r="F117" s="21"/>
      <c r="G117" s="21"/>
      <c r="H117" s="185">
        <f>+H104+H115</f>
        <v>0</v>
      </c>
      <c r="I117" s="141"/>
      <c r="J117" s="186"/>
      <c r="K117" s="75" t="s">
        <v>83</v>
      </c>
      <c r="L117" s="21"/>
      <c r="M117" s="21"/>
      <c r="N117" s="21"/>
      <c r="O117" s="185">
        <f>O104+O106+O115</f>
        <v>0</v>
      </c>
      <c r="P117" s="141"/>
      <c r="Q117" s="186"/>
      <c r="R117" s="29"/>
    </row>
    <row r="118" spans="3:29" x14ac:dyDescent="0.2">
      <c r="D118" s="12"/>
      <c r="E118" s="12"/>
      <c r="F118" s="12"/>
      <c r="G118" s="12"/>
      <c r="H118" s="12"/>
      <c r="I118" s="12"/>
      <c r="J118" s="12"/>
      <c r="K118" s="12"/>
      <c r="L118" s="12"/>
      <c r="M118" s="12"/>
      <c r="N118" s="12"/>
      <c r="O118" s="12"/>
      <c r="P118" s="12"/>
      <c r="Q118" s="12">
        <f>H117-O117</f>
        <v>0</v>
      </c>
      <c r="R118" s="12"/>
    </row>
    <row r="119" spans="3:29" x14ac:dyDescent="0.2">
      <c r="C119" s="1" t="s">
        <v>15</v>
      </c>
      <c r="D119" s="74" t="s">
        <v>202</v>
      </c>
      <c r="E119" s="18"/>
      <c r="F119" s="131">
        <f>F95</f>
        <v>0</v>
      </c>
      <c r="G119" s="18"/>
      <c r="H119" s="18"/>
      <c r="I119" s="18" t="str">
        <f>I95</f>
        <v>(Pada saat kunjungan)</v>
      </c>
      <c r="J119" s="18"/>
      <c r="K119" s="18"/>
      <c r="L119" s="18"/>
      <c r="M119" s="18"/>
      <c r="N119" s="18"/>
      <c r="O119" s="18"/>
    </row>
    <row r="120" spans="3:29" ht="15" x14ac:dyDescent="0.25">
      <c r="D120" s="29" t="s">
        <v>201</v>
      </c>
      <c r="E120" s="12"/>
      <c r="F120" s="12"/>
      <c r="G120" s="12"/>
      <c r="H120" s="12" t="s">
        <v>22</v>
      </c>
      <c r="I120" s="200">
        <v>0</v>
      </c>
      <c r="J120" s="200"/>
      <c r="K120" s="200"/>
      <c r="L120" s="51"/>
      <c r="M120" s="51"/>
      <c r="N120" s="51"/>
      <c r="O120" s="55"/>
      <c r="Q120" s="2"/>
    </row>
    <row r="121" spans="3:29" ht="15" x14ac:dyDescent="0.25">
      <c r="D121" s="29" t="s">
        <v>172</v>
      </c>
      <c r="E121" s="71">
        <v>0.7</v>
      </c>
      <c r="F121" s="12"/>
      <c r="G121" s="12"/>
      <c r="H121" s="12" t="s">
        <v>22</v>
      </c>
      <c r="I121" s="175">
        <f>I120*E121</f>
        <v>0</v>
      </c>
      <c r="J121" s="175"/>
      <c r="K121" s="175"/>
      <c r="L121" s="51"/>
      <c r="M121" s="51"/>
      <c r="N121" s="51"/>
      <c r="O121" s="55"/>
      <c r="Q121" s="2"/>
      <c r="R121" s="2"/>
      <c r="T121" s="140"/>
      <c r="U121" s="140"/>
      <c r="V121" s="142"/>
      <c r="W121" s="142"/>
      <c r="AA121" s="8"/>
      <c r="AB121" s="68"/>
      <c r="AC121" s="72"/>
    </row>
    <row r="122" spans="3:29" ht="15" x14ac:dyDescent="0.25">
      <c r="D122" s="29" t="s">
        <v>171</v>
      </c>
      <c r="E122" s="12"/>
      <c r="F122" s="12"/>
      <c r="G122" s="12"/>
      <c r="H122" s="24" t="s">
        <v>22</v>
      </c>
      <c r="I122" s="200">
        <f>I120-I121</f>
        <v>0</v>
      </c>
      <c r="J122" s="200"/>
      <c r="K122" s="200"/>
      <c r="L122" s="51"/>
      <c r="M122" s="51"/>
      <c r="N122" s="51"/>
      <c r="O122" s="55"/>
      <c r="Q122" s="2"/>
      <c r="R122" s="2"/>
      <c r="T122" s="140"/>
      <c r="U122" s="140"/>
      <c r="V122" s="142"/>
      <c r="W122" s="142"/>
      <c r="AA122" s="8"/>
      <c r="AB122" s="68"/>
      <c r="AC122" s="72"/>
    </row>
    <row r="123" spans="3:29" ht="15" x14ac:dyDescent="0.25">
      <c r="D123" s="73" t="s">
        <v>200</v>
      </c>
      <c r="E123" s="12"/>
      <c r="F123" s="12"/>
      <c r="G123" s="12"/>
      <c r="H123" s="18" t="s">
        <v>22</v>
      </c>
      <c r="I123" s="175">
        <v>0</v>
      </c>
      <c r="J123" s="175"/>
      <c r="K123" s="175"/>
      <c r="L123" s="51"/>
      <c r="M123" s="51"/>
      <c r="N123" s="51"/>
      <c r="O123" s="55"/>
      <c r="Q123" s="2"/>
      <c r="R123" s="2"/>
      <c r="T123" s="140"/>
      <c r="U123" s="140"/>
      <c r="V123" s="142"/>
      <c r="W123" s="142"/>
      <c r="AA123" s="8"/>
      <c r="AB123" s="68"/>
      <c r="AC123" s="72"/>
    </row>
    <row r="124" spans="3:29" ht="15" x14ac:dyDescent="0.25">
      <c r="D124" s="29" t="s">
        <v>169</v>
      </c>
      <c r="E124" s="12"/>
      <c r="F124" s="12"/>
      <c r="G124" s="12"/>
      <c r="H124" s="12"/>
      <c r="I124" s="51"/>
      <c r="J124" s="51"/>
      <c r="K124" s="51" t="s">
        <v>199</v>
      </c>
      <c r="L124" s="51" t="s">
        <v>22</v>
      </c>
      <c r="M124" s="139">
        <f>I122+I123</f>
        <v>0</v>
      </c>
      <c r="N124" s="139"/>
      <c r="O124" s="171"/>
      <c r="R124" s="2"/>
      <c r="T124" s="140"/>
      <c r="U124" s="140"/>
      <c r="V124" s="142"/>
      <c r="W124" s="142"/>
      <c r="AB124" s="68"/>
    </row>
    <row r="125" spans="3:29" ht="15" x14ac:dyDescent="0.25">
      <c r="D125" s="29"/>
      <c r="E125" s="12"/>
      <c r="F125" s="12"/>
      <c r="G125" s="12"/>
      <c r="H125" s="12"/>
      <c r="I125" s="51"/>
      <c r="J125" s="51"/>
      <c r="K125" s="51"/>
      <c r="L125" s="51"/>
      <c r="M125" s="51"/>
      <c r="N125" s="51"/>
      <c r="O125" s="55"/>
      <c r="T125" s="208"/>
      <c r="U125" s="143"/>
      <c r="V125" s="142"/>
      <c r="W125" s="142"/>
      <c r="AB125" s="72"/>
    </row>
    <row r="126" spans="3:29" ht="15" x14ac:dyDescent="0.25">
      <c r="D126" s="29" t="s">
        <v>168</v>
      </c>
      <c r="E126" s="12"/>
      <c r="F126" s="12"/>
      <c r="G126" s="12"/>
      <c r="H126" s="12"/>
      <c r="I126" s="51"/>
      <c r="J126" s="51"/>
      <c r="K126" s="51"/>
      <c r="L126" s="51"/>
      <c r="M126" s="51"/>
      <c r="N126" s="51"/>
      <c r="O126" s="55"/>
      <c r="T126" s="142"/>
      <c r="U126" s="143"/>
      <c r="V126" s="143"/>
    </row>
    <row r="127" spans="3:29" ht="15" x14ac:dyDescent="0.25">
      <c r="D127" s="262" t="s">
        <v>335</v>
      </c>
      <c r="E127" s="261"/>
      <c r="F127" s="261"/>
      <c r="G127" s="12"/>
      <c r="H127" s="12" t="s">
        <v>22</v>
      </c>
      <c r="I127" s="139">
        <v>0</v>
      </c>
      <c r="J127" s="139"/>
      <c r="K127" s="139"/>
      <c r="L127" s="51"/>
      <c r="M127" s="51"/>
      <c r="N127" s="51"/>
      <c r="O127" s="55"/>
      <c r="T127" s="140"/>
      <c r="U127" s="140"/>
      <c r="V127" s="140"/>
    </row>
    <row r="128" spans="3:29" ht="15" x14ac:dyDescent="0.25">
      <c r="D128" s="262"/>
      <c r="E128" s="261"/>
      <c r="F128" s="261"/>
      <c r="G128" s="12"/>
      <c r="H128" s="12"/>
      <c r="I128" s="139">
        <v>0</v>
      </c>
      <c r="J128" s="139"/>
      <c r="K128" s="139"/>
      <c r="L128" s="51"/>
      <c r="M128" s="51"/>
      <c r="N128" s="51"/>
      <c r="O128" s="55"/>
      <c r="T128" s="142"/>
      <c r="U128" s="143"/>
      <c r="V128" s="143"/>
    </row>
    <row r="129" spans="4:15" ht="15" x14ac:dyDescent="0.25">
      <c r="D129" s="262"/>
      <c r="E129" s="261"/>
      <c r="F129" s="261"/>
      <c r="G129" s="12"/>
      <c r="H129" s="12"/>
      <c r="I129" s="139">
        <v>0</v>
      </c>
      <c r="J129" s="139"/>
      <c r="K129" s="139"/>
      <c r="L129" s="51"/>
      <c r="M129" s="51"/>
      <c r="N129" s="51"/>
      <c r="O129" s="55"/>
    </row>
    <row r="130" spans="4:15" ht="15" x14ac:dyDescent="0.25">
      <c r="D130" s="262" t="s">
        <v>336</v>
      </c>
      <c r="E130" s="261"/>
      <c r="F130" s="261"/>
      <c r="G130" s="12"/>
      <c r="H130" s="12" t="s">
        <v>22</v>
      </c>
      <c r="I130" s="239">
        <v>0</v>
      </c>
      <c r="J130" s="239"/>
      <c r="K130" s="239"/>
      <c r="L130" s="51"/>
      <c r="M130" s="51"/>
      <c r="N130" s="51"/>
      <c r="O130" s="55"/>
    </row>
    <row r="131" spans="4:15" ht="15" x14ac:dyDescent="0.25">
      <c r="D131" s="262"/>
      <c r="E131" s="261"/>
      <c r="F131" s="261"/>
      <c r="G131" s="12"/>
      <c r="H131" s="12"/>
      <c r="I131" s="239">
        <v>0</v>
      </c>
      <c r="J131" s="239"/>
      <c r="K131" s="239"/>
      <c r="L131" s="51"/>
      <c r="M131" s="51"/>
      <c r="N131" s="51"/>
      <c r="O131" s="55"/>
    </row>
    <row r="132" spans="4:15" ht="15" x14ac:dyDescent="0.25">
      <c r="D132" s="262" t="s">
        <v>337</v>
      </c>
      <c r="E132" s="261"/>
      <c r="F132" s="261"/>
      <c r="G132" s="12"/>
      <c r="H132" s="12" t="s">
        <v>22</v>
      </c>
      <c r="I132" s="239">
        <v>0</v>
      </c>
      <c r="J132" s="239"/>
      <c r="K132" s="239"/>
      <c r="L132" s="51"/>
      <c r="M132" s="51"/>
      <c r="N132" s="51"/>
      <c r="O132" s="55"/>
    </row>
    <row r="133" spans="4:15" ht="15" x14ac:dyDescent="0.25">
      <c r="D133" s="262"/>
      <c r="E133" s="261"/>
      <c r="F133" s="261"/>
      <c r="G133" s="12"/>
      <c r="H133" s="12"/>
      <c r="I133" s="239">
        <v>0</v>
      </c>
      <c r="J133" s="239"/>
      <c r="K133" s="239"/>
      <c r="L133" s="51"/>
      <c r="M133" s="51"/>
      <c r="N133" s="51"/>
      <c r="O133" s="55"/>
    </row>
    <row r="134" spans="4:15" ht="15" x14ac:dyDescent="0.25">
      <c r="D134" s="262"/>
      <c r="E134" s="261"/>
      <c r="F134" s="261"/>
      <c r="G134" s="12"/>
      <c r="H134" s="12"/>
      <c r="I134" s="239">
        <v>0</v>
      </c>
      <c r="J134" s="239"/>
      <c r="K134" s="239"/>
      <c r="L134" s="51"/>
      <c r="M134" s="51"/>
      <c r="N134" s="51"/>
      <c r="O134" s="55"/>
    </row>
    <row r="135" spans="4:15" ht="15" x14ac:dyDescent="0.25">
      <c r="D135" s="262" t="s">
        <v>338</v>
      </c>
      <c r="E135" s="261"/>
      <c r="F135" s="261"/>
      <c r="G135" s="12"/>
      <c r="H135" s="12" t="s">
        <v>22</v>
      </c>
      <c r="I135" s="239">
        <v>0</v>
      </c>
      <c r="J135" s="239"/>
      <c r="K135" s="239"/>
      <c r="L135" s="51"/>
      <c r="M135" s="51"/>
      <c r="N135" s="51"/>
      <c r="O135" s="55"/>
    </row>
    <row r="136" spans="4:15" ht="15" x14ac:dyDescent="0.25">
      <c r="D136" s="262"/>
      <c r="E136" s="261"/>
      <c r="F136" s="261"/>
      <c r="G136" s="12"/>
      <c r="H136" s="12"/>
      <c r="I136" s="239">
        <v>0</v>
      </c>
      <c r="J136" s="239"/>
      <c r="K136" s="239"/>
      <c r="L136" s="51"/>
      <c r="M136" s="51"/>
      <c r="N136" s="51"/>
      <c r="O136" s="55"/>
    </row>
    <row r="137" spans="4:15" ht="15" x14ac:dyDescent="0.25">
      <c r="D137" s="29" t="s">
        <v>167</v>
      </c>
      <c r="E137" s="12"/>
      <c r="F137" s="12"/>
      <c r="G137" s="12"/>
      <c r="H137" s="12" t="s">
        <v>22</v>
      </c>
      <c r="I137" s="239">
        <v>0</v>
      </c>
      <c r="J137" s="239"/>
      <c r="K137" s="239"/>
      <c r="L137" s="51"/>
      <c r="M137" s="51"/>
      <c r="N137" s="51"/>
      <c r="O137" s="55"/>
    </row>
    <row r="138" spans="4:15" ht="15" x14ac:dyDescent="0.25">
      <c r="D138" s="29" t="s">
        <v>166</v>
      </c>
      <c r="E138" s="12"/>
      <c r="F138" s="12"/>
      <c r="G138" s="12"/>
      <c r="H138" s="18" t="s">
        <v>22</v>
      </c>
      <c r="I138" s="175">
        <f>U115/12</f>
        <v>0</v>
      </c>
      <c r="J138" s="175"/>
      <c r="K138" s="175"/>
      <c r="L138" s="51"/>
      <c r="M138" s="51"/>
      <c r="N138" s="51"/>
      <c r="O138" s="55"/>
    </row>
    <row r="139" spans="4:15" ht="15" x14ac:dyDescent="0.25">
      <c r="D139" s="29" t="s">
        <v>165</v>
      </c>
      <c r="E139" s="12"/>
      <c r="F139" s="12"/>
      <c r="G139" s="12"/>
      <c r="H139" s="12"/>
      <c r="I139" s="51"/>
      <c r="J139" s="51"/>
      <c r="K139" s="51"/>
      <c r="L139" s="53" t="s">
        <v>22</v>
      </c>
      <c r="M139" s="175">
        <f>SUM(I127:I138)</f>
        <v>0</v>
      </c>
      <c r="N139" s="175"/>
      <c r="O139" s="176"/>
    </row>
    <row r="140" spans="4:15" ht="15" x14ac:dyDescent="0.25">
      <c r="D140" s="29" t="s">
        <v>198</v>
      </c>
      <c r="E140" s="12"/>
      <c r="F140" s="12"/>
      <c r="G140" s="12"/>
      <c r="H140" s="12"/>
      <c r="I140" s="51"/>
      <c r="J140" s="51"/>
      <c r="K140" s="51"/>
      <c r="L140" s="51" t="s">
        <v>22</v>
      </c>
      <c r="M140" s="200">
        <f>M124-M139</f>
        <v>0</v>
      </c>
      <c r="N140" s="200"/>
      <c r="O140" s="204"/>
    </row>
    <row r="141" spans="4:15" ht="15" x14ac:dyDescent="0.25">
      <c r="D141" s="29" t="s">
        <v>164</v>
      </c>
      <c r="E141" s="12"/>
      <c r="F141" s="12"/>
      <c r="G141" s="12"/>
      <c r="H141" s="12"/>
      <c r="I141" s="51"/>
      <c r="J141" s="51"/>
      <c r="K141" s="51"/>
      <c r="L141" s="53" t="s">
        <v>22</v>
      </c>
      <c r="M141" s="175">
        <f>N38</f>
        <v>0</v>
      </c>
      <c r="N141" s="175"/>
      <c r="O141" s="176"/>
    </row>
    <row r="142" spans="4:15" ht="15" x14ac:dyDescent="0.25">
      <c r="D142" s="29" t="s">
        <v>163</v>
      </c>
      <c r="E142" s="12"/>
      <c r="F142" s="12"/>
      <c r="G142" s="12"/>
      <c r="H142" s="12"/>
      <c r="I142" s="51"/>
      <c r="J142" s="51"/>
      <c r="K142" s="51"/>
      <c r="L142" s="51" t="s">
        <v>22</v>
      </c>
      <c r="M142" s="200">
        <f>M140-M141</f>
        <v>0</v>
      </c>
      <c r="N142" s="200"/>
      <c r="O142" s="204"/>
    </row>
    <row r="143" spans="4:15" ht="15" x14ac:dyDescent="0.25">
      <c r="D143" s="29" t="s">
        <v>122</v>
      </c>
      <c r="E143" s="71">
        <v>0.1</v>
      </c>
      <c r="F143" s="12"/>
      <c r="G143" s="12"/>
      <c r="H143" s="12"/>
      <c r="I143" s="51"/>
      <c r="J143" s="51"/>
      <c r="K143" s="51"/>
      <c r="L143" s="53" t="s">
        <v>22</v>
      </c>
      <c r="M143" s="175">
        <f>M142*E143</f>
        <v>0</v>
      </c>
      <c r="N143" s="175"/>
      <c r="O143" s="176"/>
    </row>
    <row r="144" spans="4:15" ht="15" x14ac:dyDescent="0.25">
      <c r="D144" s="39" t="s">
        <v>162</v>
      </c>
      <c r="E144" s="18"/>
      <c r="F144" s="18"/>
      <c r="G144" s="18"/>
      <c r="H144" s="18"/>
      <c r="I144" s="53"/>
      <c r="J144" s="53"/>
      <c r="K144" s="53"/>
      <c r="L144" s="70" t="s">
        <v>22</v>
      </c>
      <c r="M144" s="141">
        <f>+M142-M143</f>
        <v>0</v>
      </c>
      <c r="N144" s="141"/>
      <c r="O144" s="186"/>
    </row>
    <row r="146" spans="3:16" hidden="1" x14ac:dyDescent="0.2">
      <c r="C146" s="1" t="s">
        <v>13</v>
      </c>
      <c r="D146" s="1" t="s">
        <v>197</v>
      </c>
    </row>
    <row r="147" spans="3:16" hidden="1" x14ac:dyDescent="0.2">
      <c r="D147" s="1" t="s">
        <v>17</v>
      </c>
      <c r="E147" s="1" t="s">
        <v>110</v>
      </c>
      <c r="G147" s="69" t="s">
        <v>173</v>
      </c>
      <c r="H147" s="69"/>
      <c r="I147" s="34" t="s">
        <v>52</v>
      </c>
      <c r="J147" s="1" t="e">
        <f>I120/H98</f>
        <v>#DIV/0!</v>
      </c>
      <c r="K147" s="1" t="s">
        <v>195</v>
      </c>
      <c r="M147" s="18">
        <v>30</v>
      </c>
      <c r="N147" s="34" t="s">
        <v>52</v>
      </c>
      <c r="O147" s="1" t="e">
        <f>M147/M148</f>
        <v>#DIV/0!</v>
      </c>
      <c r="P147" s="1" t="s">
        <v>194</v>
      </c>
    </row>
    <row r="148" spans="3:16" hidden="1" x14ac:dyDescent="0.2">
      <c r="G148" s="10" t="s">
        <v>110</v>
      </c>
      <c r="H148" s="10"/>
      <c r="M148" s="1" t="e">
        <f>J147</f>
        <v>#DIV/0!</v>
      </c>
    </row>
    <row r="149" spans="3:16" hidden="1" x14ac:dyDescent="0.2">
      <c r="G149" s="10"/>
      <c r="H149" s="10"/>
    </row>
    <row r="150" spans="3:16" hidden="1" x14ac:dyDescent="0.2">
      <c r="D150" s="1" t="s">
        <v>15</v>
      </c>
      <c r="E150" s="1" t="s">
        <v>196</v>
      </c>
      <c r="G150" s="69" t="s">
        <v>173</v>
      </c>
      <c r="H150" s="69"/>
      <c r="I150" s="34" t="s">
        <v>52</v>
      </c>
      <c r="J150" s="1" t="e">
        <f>I120/H100</f>
        <v>#DIV/0!</v>
      </c>
      <c r="K150" s="1" t="s">
        <v>195</v>
      </c>
      <c r="M150" s="1">
        <v>30</v>
      </c>
      <c r="N150" s="34" t="s">
        <v>52</v>
      </c>
      <c r="O150" s="1" t="e">
        <f>M150/M151</f>
        <v>#DIV/0!</v>
      </c>
      <c r="P150" s="1" t="s">
        <v>194</v>
      </c>
    </row>
    <row r="151" spans="3:16" hidden="1" x14ac:dyDescent="0.2">
      <c r="G151" s="10" t="s">
        <v>196</v>
      </c>
      <c r="H151" s="10"/>
      <c r="M151" s="1" t="e">
        <f>J150</f>
        <v>#DIV/0!</v>
      </c>
    </row>
    <row r="152" spans="3:16" hidden="1" x14ac:dyDescent="0.2">
      <c r="G152" s="10"/>
      <c r="H152" s="10"/>
    </row>
    <row r="153" spans="3:16" hidden="1" x14ac:dyDescent="0.2">
      <c r="D153" s="1" t="s">
        <v>13</v>
      </c>
      <c r="E153" s="1" t="s">
        <v>107</v>
      </c>
      <c r="G153" s="69" t="s">
        <v>172</v>
      </c>
      <c r="H153" s="69"/>
      <c r="I153" s="34" t="s">
        <v>52</v>
      </c>
      <c r="J153" s="1" t="e">
        <f>I121/H101</f>
        <v>#DIV/0!</v>
      </c>
      <c r="K153" s="1" t="s">
        <v>195</v>
      </c>
      <c r="M153" s="18">
        <v>30</v>
      </c>
      <c r="N153" s="34" t="s">
        <v>52</v>
      </c>
      <c r="O153" s="1" t="e">
        <f>M153/M154</f>
        <v>#DIV/0!</v>
      </c>
      <c r="P153" s="1" t="s">
        <v>194</v>
      </c>
    </row>
    <row r="154" spans="3:16" hidden="1" x14ac:dyDescent="0.2">
      <c r="G154" s="10" t="s">
        <v>107</v>
      </c>
      <c r="H154" s="10"/>
      <c r="M154" s="1" t="e">
        <f>J153</f>
        <v>#DIV/0!</v>
      </c>
    </row>
    <row r="155" spans="3:16" hidden="1" x14ac:dyDescent="0.2">
      <c r="E155" s="1" t="s">
        <v>193</v>
      </c>
    </row>
    <row r="156" spans="3:16" hidden="1" x14ac:dyDescent="0.2"/>
    <row r="157" spans="3:16" hidden="1" x14ac:dyDescent="0.2">
      <c r="C157" s="1" t="s">
        <v>11</v>
      </c>
      <c r="D157" s="1" t="s">
        <v>187</v>
      </c>
    </row>
    <row r="158" spans="3:16" hidden="1" x14ac:dyDescent="0.2">
      <c r="D158" s="1" t="s">
        <v>17</v>
      </c>
      <c r="E158" s="1" t="s">
        <v>192</v>
      </c>
    </row>
    <row r="159" spans="3:16" ht="15" hidden="1" x14ac:dyDescent="0.25">
      <c r="E159" s="1" t="str">
        <f>N147</f>
        <v>=</v>
      </c>
      <c r="F159" s="18" t="e">
        <f>O147</f>
        <v>#DIV/0!</v>
      </c>
      <c r="G159" s="3" t="s">
        <v>189</v>
      </c>
      <c r="H159" s="142">
        <f>I120</f>
        <v>0</v>
      </c>
      <c r="I159" s="142"/>
      <c r="J159" s="142"/>
      <c r="K159" s="3" t="s">
        <v>189</v>
      </c>
      <c r="L159" s="8">
        <v>1.2</v>
      </c>
      <c r="M159" s="67" t="s">
        <v>52</v>
      </c>
      <c r="N159" s="140" t="e">
        <f>(F159*H159*L159)/F160</f>
        <v>#DIV/0!</v>
      </c>
      <c r="O159" s="140"/>
      <c r="P159" s="140"/>
    </row>
    <row r="160" spans="3:16" ht="15" hidden="1" x14ac:dyDescent="0.25">
      <c r="F160" s="1">
        <v>30</v>
      </c>
      <c r="G160" s="3"/>
      <c r="K160" s="3"/>
      <c r="M160" s="3"/>
      <c r="N160" s="68"/>
      <c r="O160" s="68"/>
      <c r="P160" s="68"/>
    </row>
    <row r="161" spans="3:16" ht="15" hidden="1" x14ac:dyDescent="0.25">
      <c r="G161" s="3"/>
      <c r="K161" s="3"/>
      <c r="M161" s="3"/>
      <c r="N161" s="68"/>
      <c r="O161" s="68"/>
      <c r="P161" s="68"/>
    </row>
    <row r="162" spans="3:16" ht="15" hidden="1" x14ac:dyDescent="0.25">
      <c r="D162" s="1" t="s">
        <v>15</v>
      </c>
      <c r="E162" s="1" t="s">
        <v>191</v>
      </c>
      <c r="G162" s="3"/>
      <c r="K162" s="3"/>
      <c r="M162" s="3"/>
      <c r="N162" s="68"/>
      <c r="O162" s="68"/>
      <c r="P162" s="68"/>
    </row>
    <row r="163" spans="3:16" ht="15" hidden="1" x14ac:dyDescent="0.25">
      <c r="E163" s="1" t="str">
        <f>N150</f>
        <v>=</v>
      </c>
      <c r="F163" s="18" t="e">
        <f>O150</f>
        <v>#DIV/0!</v>
      </c>
      <c r="G163" s="13" t="s">
        <v>189</v>
      </c>
      <c r="H163" s="142">
        <f>H159</f>
        <v>0</v>
      </c>
      <c r="I163" s="142"/>
      <c r="J163" s="142"/>
      <c r="K163" s="3" t="s">
        <v>189</v>
      </c>
      <c r="L163" s="8">
        <f>L159</f>
        <v>1.2</v>
      </c>
      <c r="M163" s="67" t="s">
        <v>52</v>
      </c>
      <c r="N163" s="140" t="e">
        <f>(F163*H163*L163)/F164</f>
        <v>#DIV/0!</v>
      </c>
      <c r="O163" s="140"/>
      <c r="P163" s="140"/>
    </row>
    <row r="164" spans="3:16" ht="15" hidden="1" x14ac:dyDescent="0.25">
      <c r="F164" s="1">
        <v>30</v>
      </c>
      <c r="G164" s="13"/>
      <c r="K164" s="3"/>
      <c r="M164" s="3"/>
      <c r="N164" s="68"/>
      <c r="O164" s="68"/>
      <c r="P164" s="68"/>
    </row>
    <row r="165" spans="3:16" ht="15" hidden="1" x14ac:dyDescent="0.25">
      <c r="G165" s="3"/>
      <c r="K165" s="3"/>
      <c r="M165" s="3"/>
      <c r="N165" s="68"/>
      <c r="O165" s="68"/>
      <c r="P165" s="68"/>
    </row>
    <row r="166" spans="3:16" ht="15" hidden="1" x14ac:dyDescent="0.25">
      <c r="D166" s="1" t="s">
        <v>13</v>
      </c>
      <c r="E166" s="1" t="s">
        <v>190</v>
      </c>
      <c r="G166" s="3"/>
      <c r="K166" s="3"/>
      <c r="M166" s="3"/>
      <c r="N166" s="68"/>
      <c r="O166" s="68"/>
      <c r="P166" s="68"/>
    </row>
    <row r="167" spans="3:16" ht="15" hidden="1" x14ac:dyDescent="0.25">
      <c r="E167" s="1" t="str">
        <f>N153</f>
        <v>=</v>
      </c>
      <c r="F167" s="18" t="e">
        <f>O153</f>
        <v>#DIV/0!</v>
      </c>
      <c r="G167" s="13" t="s">
        <v>189</v>
      </c>
      <c r="H167" s="142">
        <f>H163</f>
        <v>0</v>
      </c>
      <c r="I167" s="142"/>
      <c r="J167" s="142"/>
      <c r="K167" s="3" t="s">
        <v>189</v>
      </c>
      <c r="L167" s="8">
        <f>L163</f>
        <v>1.2</v>
      </c>
      <c r="M167" s="67" t="s">
        <v>52</v>
      </c>
      <c r="N167" s="175" t="e">
        <f>(F167*H167*L167)/F168</f>
        <v>#DIV/0!</v>
      </c>
      <c r="O167" s="175"/>
      <c r="P167" s="175"/>
    </row>
    <row r="168" spans="3:16" ht="13.5" hidden="1" thickBot="1" x14ac:dyDescent="0.25">
      <c r="F168" s="1">
        <v>30</v>
      </c>
      <c r="G168" s="12"/>
      <c r="K168" s="1" t="s">
        <v>35</v>
      </c>
      <c r="M168" s="67" t="s">
        <v>52</v>
      </c>
      <c r="N168" s="253" t="e">
        <f>SUM(N159:P167)</f>
        <v>#DIV/0!</v>
      </c>
      <c r="O168" s="254"/>
      <c r="P168" s="254"/>
    </row>
    <row r="169" spans="3:16" hidden="1" x14ac:dyDescent="0.2"/>
    <row r="170" spans="3:16" hidden="1" x14ac:dyDescent="0.2">
      <c r="C170" s="1" t="s">
        <v>9</v>
      </c>
      <c r="D170" s="1" t="s">
        <v>188</v>
      </c>
    </row>
    <row r="171" spans="3:16" hidden="1" x14ac:dyDescent="0.2">
      <c r="D171" s="1" t="s">
        <v>17</v>
      </c>
      <c r="E171" s="1" t="s">
        <v>187</v>
      </c>
      <c r="M171" s="34"/>
      <c r="N171" s="142" t="e">
        <f>N168</f>
        <v>#DIV/0!</v>
      </c>
      <c r="O171" s="142"/>
      <c r="P171" s="142"/>
    </row>
    <row r="172" spans="3:16" hidden="1" x14ac:dyDescent="0.2">
      <c r="D172" s="1" t="s">
        <v>15</v>
      </c>
      <c r="E172" s="1" t="s">
        <v>186</v>
      </c>
    </row>
    <row r="173" spans="3:16" hidden="1" x14ac:dyDescent="0.2">
      <c r="E173" s="1" t="s">
        <v>111</v>
      </c>
      <c r="H173" s="142">
        <f>H104</f>
        <v>0</v>
      </c>
      <c r="I173" s="142"/>
      <c r="J173" s="142"/>
    </row>
    <row r="174" spans="3:16" hidden="1" x14ac:dyDescent="0.2">
      <c r="E174" s="1" t="s">
        <v>185</v>
      </c>
      <c r="H174" s="137">
        <f>O104</f>
        <v>0</v>
      </c>
      <c r="I174" s="137"/>
      <c r="J174" s="137"/>
    </row>
    <row r="175" spans="3:16" hidden="1" x14ac:dyDescent="0.2">
      <c r="N175" s="137">
        <f>H173-H174</f>
        <v>0</v>
      </c>
      <c r="O175" s="137"/>
      <c r="P175" s="137"/>
    </row>
    <row r="176" spans="3:16" hidden="1" x14ac:dyDescent="0.2">
      <c r="E176" s="1" t="s">
        <v>184</v>
      </c>
      <c r="N176" s="142" t="e">
        <f>N171-N175</f>
        <v>#DIV/0!</v>
      </c>
      <c r="O176" s="143"/>
      <c r="P176" s="143"/>
    </row>
    <row r="177" spans="2:25" ht="13.5" hidden="1" thickBot="1" x14ac:dyDescent="0.25">
      <c r="E177" s="1" t="s">
        <v>183</v>
      </c>
      <c r="N177" s="251" t="e">
        <f>ROUNDDOWN(N176,500000)+0</f>
        <v>#DIV/0!</v>
      </c>
      <c r="O177" s="252"/>
      <c r="P177" s="252"/>
    </row>
    <row r="179" spans="2:25" x14ac:dyDescent="0.2">
      <c r="B179" s="1">
        <v>12</v>
      </c>
      <c r="C179" s="1" t="s">
        <v>182</v>
      </c>
    </row>
    <row r="180" spans="2:25" x14ac:dyDescent="0.2">
      <c r="C180" s="3" t="s">
        <v>17</v>
      </c>
      <c r="D180" s="1" t="s">
        <v>181</v>
      </c>
      <c r="K180" s="8">
        <v>1.1499999999999999</v>
      </c>
    </row>
    <row r="181" spans="2:25" x14ac:dyDescent="0.2">
      <c r="C181" s="3" t="s">
        <v>15</v>
      </c>
      <c r="D181" s="1" t="s">
        <v>180</v>
      </c>
      <c r="K181" s="8">
        <v>1.1000000000000001</v>
      </c>
    </row>
    <row r="182" spans="2:25" x14ac:dyDescent="0.2">
      <c r="C182" s="3" t="s">
        <v>13</v>
      </c>
      <c r="D182" s="1" t="s">
        <v>179</v>
      </c>
      <c r="K182" s="66">
        <v>1.05</v>
      </c>
    </row>
    <row r="183" spans="2:25" x14ac:dyDescent="0.2">
      <c r="C183" s="3" t="s">
        <v>11</v>
      </c>
      <c r="D183" s="1" t="s">
        <v>178</v>
      </c>
      <c r="K183" s="8">
        <v>1.1000000000000001</v>
      </c>
    </row>
    <row r="184" spans="2:25" x14ac:dyDescent="0.2">
      <c r="C184" s="3" t="s">
        <v>9</v>
      </c>
      <c r="D184" s="2" t="s">
        <v>177</v>
      </c>
      <c r="K184" s="8">
        <v>0.1</v>
      </c>
    </row>
    <row r="185" spans="2:25" x14ac:dyDescent="0.2">
      <c r="C185" s="3" t="s">
        <v>7</v>
      </c>
      <c r="D185" s="2" t="s">
        <v>176</v>
      </c>
      <c r="K185" s="8">
        <v>0.15</v>
      </c>
    </row>
    <row r="186" spans="2:25" x14ac:dyDescent="0.2">
      <c r="C186" s="3" t="s">
        <v>5</v>
      </c>
      <c r="D186" s="2" t="s">
        <v>175</v>
      </c>
      <c r="K186" s="8">
        <v>0.3</v>
      </c>
    </row>
    <row r="188" spans="2:25" x14ac:dyDescent="0.2">
      <c r="B188" s="1">
        <v>13</v>
      </c>
      <c r="C188" s="1" t="s">
        <v>174</v>
      </c>
    </row>
    <row r="189" spans="2:25" x14ac:dyDescent="0.2">
      <c r="C189" s="40"/>
      <c r="D189" s="157" t="s">
        <v>49</v>
      </c>
      <c r="E189" s="157"/>
      <c r="F189" s="157"/>
      <c r="G189" s="158"/>
      <c r="H189" s="156" t="s">
        <v>82</v>
      </c>
      <c r="I189" s="157"/>
      <c r="J189" s="158"/>
      <c r="K189" s="156" t="s">
        <v>81</v>
      </c>
      <c r="L189" s="157"/>
      <c r="M189" s="158"/>
      <c r="N189" s="156" t="s">
        <v>80</v>
      </c>
      <c r="O189" s="157"/>
      <c r="P189" s="158"/>
      <c r="Q189" s="156" t="s">
        <v>79</v>
      </c>
      <c r="R189" s="157"/>
      <c r="S189" s="158"/>
      <c r="T189" s="156" t="s">
        <v>78</v>
      </c>
      <c r="U189" s="157"/>
      <c r="V189" s="158"/>
      <c r="W189" s="156" t="s">
        <v>77</v>
      </c>
      <c r="X189" s="157"/>
      <c r="Y189" s="158"/>
    </row>
    <row r="190" spans="2:25" ht="15" x14ac:dyDescent="0.25">
      <c r="C190" s="29"/>
      <c r="D190" s="12" t="s">
        <v>173</v>
      </c>
      <c r="E190" s="12"/>
      <c r="F190" s="12"/>
      <c r="G190" s="12"/>
      <c r="H190" s="201">
        <f>I120</f>
        <v>0</v>
      </c>
      <c r="I190" s="199"/>
      <c r="J190" s="202"/>
      <c r="K190" s="203">
        <f>(H190*12*$K$181)</f>
        <v>0</v>
      </c>
      <c r="L190" s="200"/>
      <c r="M190" s="204"/>
      <c r="N190" s="201">
        <f>(K190*$K$181)</f>
        <v>0</v>
      </c>
      <c r="O190" s="199"/>
      <c r="P190" s="202"/>
      <c r="Q190" s="201">
        <f>(N190*$K$181)</f>
        <v>0</v>
      </c>
      <c r="R190" s="199"/>
      <c r="S190" s="202"/>
      <c r="T190" s="201">
        <f>(Q190*$K$181)</f>
        <v>0</v>
      </c>
      <c r="U190" s="199"/>
      <c r="V190" s="202"/>
      <c r="W190" s="201">
        <f>(T190*$K$181)</f>
        <v>0</v>
      </c>
      <c r="X190" s="199"/>
      <c r="Y190" s="202"/>
    </row>
    <row r="191" spans="2:25" ht="15" x14ac:dyDescent="0.25">
      <c r="C191" s="29"/>
      <c r="D191" s="12" t="s">
        <v>172</v>
      </c>
      <c r="E191" s="12"/>
      <c r="F191" s="12"/>
      <c r="G191" s="12"/>
      <c r="H191" s="161">
        <f>I121</f>
        <v>0</v>
      </c>
      <c r="I191" s="154"/>
      <c r="J191" s="162"/>
      <c r="K191" s="174">
        <f>(H191*12*$K$181)</f>
        <v>0</v>
      </c>
      <c r="L191" s="175"/>
      <c r="M191" s="176"/>
      <c r="N191" s="159">
        <f>(K191*$K$181)</f>
        <v>0</v>
      </c>
      <c r="O191" s="137"/>
      <c r="P191" s="160"/>
      <c r="Q191" s="159">
        <f>(N191*$K$181)</f>
        <v>0</v>
      </c>
      <c r="R191" s="137"/>
      <c r="S191" s="160"/>
      <c r="T191" s="159">
        <f>(Q191*$K$181)</f>
        <v>0</v>
      </c>
      <c r="U191" s="137"/>
      <c r="V191" s="160"/>
      <c r="W191" s="159">
        <f>(T191*$K$181)</f>
        <v>0</v>
      </c>
      <c r="X191" s="137"/>
      <c r="Y191" s="160"/>
    </row>
    <row r="192" spans="2:25" ht="15" x14ac:dyDescent="0.25">
      <c r="C192" s="41"/>
      <c r="D192" s="24" t="s">
        <v>171</v>
      </c>
      <c r="E192" s="24"/>
      <c r="F192" s="24"/>
      <c r="G192" s="24"/>
      <c r="H192" s="201">
        <f>H190-H191</f>
        <v>0</v>
      </c>
      <c r="I192" s="166"/>
      <c r="J192" s="188"/>
      <c r="K192" s="203">
        <f>K190-K191</f>
        <v>0</v>
      </c>
      <c r="L192" s="200"/>
      <c r="M192" s="204"/>
      <c r="N192" s="201">
        <f>N190-N191</f>
        <v>0</v>
      </c>
      <c r="O192" s="166"/>
      <c r="P192" s="188"/>
      <c r="Q192" s="201">
        <f>Q190-Q191</f>
        <v>0</v>
      </c>
      <c r="R192" s="166"/>
      <c r="S192" s="188"/>
      <c r="T192" s="201">
        <f>T190-T191</f>
        <v>0</v>
      </c>
      <c r="U192" s="166"/>
      <c r="V192" s="188"/>
      <c r="W192" s="201">
        <f>W190-W191</f>
        <v>0</v>
      </c>
      <c r="X192" s="166"/>
      <c r="Y192" s="188"/>
    </row>
    <row r="193" spans="3:25" ht="15" x14ac:dyDescent="0.25">
      <c r="C193" s="39"/>
      <c r="D193" s="18" t="s">
        <v>170</v>
      </c>
      <c r="E193" s="18"/>
      <c r="F193" s="18"/>
      <c r="G193" s="18"/>
      <c r="H193" s="159">
        <f>I123</f>
        <v>0</v>
      </c>
      <c r="I193" s="137"/>
      <c r="J193" s="160"/>
      <c r="K193" s="174">
        <f>H193*12</f>
        <v>0</v>
      </c>
      <c r="L193" s="175"/>
      <c r="M193" s="176"/>
      <c r="N193" s="159">
        <f>K193</f>
        <v>0</v>
      </c>
      <c r="O193" s="137"/>
      <c r="P193" s="160"/>
      <c r="Q193" s="159">
        <f>N193</f>
        <v>0</v>
      </c>
      <c r="R193" s="137"/>
      <c r="S193" s="160"/>
      <c r="T193" s="159">
        <f>Q193</f>
        <v>0</v>
      </c>
      <c r="U193" s="137"/>
      <c r="V193" s="160"/>
      <c r="W193" s="159">
        <f>T193</f>
        <v>0</v>
      </c>
      <c r="X193" s="137"/>
      <c r="Y193" s="160"/>
    </row>
    <row r="194" spans="3:25" ht="15" x14ac:dyDescent="0.25">
      <c r="C194" s="40"/>
      <c r="D194" s="21" t="s">
        <v>169</v>
      </c>
      <c r="E194" s="21"/>
      <c r="F194" s="21"/>
      <c r="G194" s="21"/>
      <c r="H194" s="173">
        <f>H192+H193</f>
        <v>0</v>
      </c>
      <c r="I194" s="157"/>
      <c r="J194" s="158"/>
      <c r="K194" s="185">
        <f>K192+K193</f>
        <v>0</v>
      </c>
      <c r="L194" s="141"/>
      <c r="M194" s="186"/>
      <c r="N194" s="173">
        <f>+N192+N193</f>
        <v>0</v>
      </c>
      <c r="O194" s="157"/>
      <c r="P194" s="158"/>
      <c r="Q194" s="173">
        <f>+Q192+Q193</f>
        <v>0</v>
      </c>
      <c r="R194" s="157"/>
      <c r="S194" s="158"/>
      <c r="T194" s="173">
        <f>+T192+T193</f>
        <v>0</v>
      </c>
      <c r="U194" s="157"/>
      <c r="V194" s="158"/>
      <c r="W194" s="173">
        <f>+W192+W193</f>
        <v>0</v>
      </c>
      <c r="X194" s="157"/>
      <c r="Y194" s="158"/>
    </row>
    <row r="195" spans="3:25" ht="15" x14ac:dyDescent="0.25">
      <c r="C195" s="29"/>
      <c r="D195" s="12" t="s">
        <v>168</v>
      </c>
      <c r="E195" s="12"/>
      <c r="F195" s="12"/>
      <c r="G195" s="12"/>
      <c r="H195" s="29"/>
      <c r="I195" s="12"/>
      <c r="J195" s="28"/>
      <c r="K195" s="51"/>
      <c r="L195" s="51"/>
      <c r="M195" s="51"/>
      <c r="N195" s="29"/>
      <c r="O195" s="12"/>
      <c r="P195" s="28"/>
      <c r="Q195" s="29"/>
      <c r="R195" s="12"/>
      <c r="S195" s="28"/>
      <c r="T195" s="29"/>
      <c r="U195" s="12"/>
      <c r="V195" s="28"/>
      <c r="W195" s="29"/>
      <c r="X195" s="12"/>
      <c r="Y195" s="28"/>
    </row>
    <row r="196" spans="3:25" ht="15" x14ac:dyDescent="0.25">
      <c r="C196" s="29"/>
      <c r="D196" s="261" t="s">
        <v>339</v>
      </c>
      <c r="E196" s="261"/>
      <c r="F196" s="261"/>
      <c r="G196" s="12"/>
      <c r="H196" s="161">
        <f t="shared" ref="H196:H207" si="0">I127</f>
        <v>0</v>
      </c>
      <c r="I196" s="154"/>
      <c r="J196" s="162"/>
      <c r="K196" s="170">
        <f t="shared" ref="K196:K207" si="1">(H196*12*$K$182)</f>
        <v>0</v>
      </c>
      <c r="L196" s="139"/>
      <c r="M196" s="171"/>
      <c r="N196" s="161">
        <f t="shared" ref="N196:N207" si="2">(K196*$K$182)</f>
        <v>0</v>
      </c>
      <c r="O196" s="154"/>
      <c r="P196" s="162"/>
      <c r="Q196" s="161">
        <f t="shared" ref="Q196:Q207" si="3">(N196*$K$182)</f>
        <v>0</v>
      </c>
      <c r="R196" s="154"/>
      <c r="S196" s="162"/>
      <c r="T196" s="161">
        <f t="shared" ref="T196:T207" si="4">(Q196*$K$182)</f>
        <v>0</v>
      </c>
      <c r="U196" s="154"/>
      <c r="V196" s="162"/>
      <c r="W196" s="161">
        <f t="shared" ref="W196:W207" si="5">(T196*$K$182)</f>
        <v>0</v>
      </c>
      <c r="X196" s="154"/>
      <c r="Y196" s="162"/>
    </row>
    <row r="197" spans="3:25" ht="15" x14ac:dyDescent="0.25">
      <c r="C197" s="29"/>
      <c r="D197" s="261"/>
      <c r="E197" s="261"/>
      <c r="F197" s="261"/>
      <c r="G197" s="12"/>
      <c r="H197" s="161">
        <f t="shared" si="0"/>
        <v>0</v>
      </c>
      <c r="I197" s="154"/>
      <c r="J197" s="162"/>
      <c r="K197" s="170">
        <f t="shared" si="1"/>
        <v>0</v>
      </c>
      <c r="L197" s="139"/>
      <c r="M197" s="171"/>
      <c r="N197" s="161">
        <f t="shared" si="2"/>
        <v>0</v>
      </c>
      <c r="O197" s="154"/>
      <c r="P197" s="162"/>
      <c r="Q197" s="161">
        <f t="shared" si="3"/>
        <v>0</v>
      </c>
      <c r="R197" s="154"/>
      <c r="S197" s="162"/>
      <c r="T197" s="161">
        <f t="shared" si="4"/>
        <v>0</v>
      </c>
      <c r="U197" s="154"/>
      <c r="V197" s="162"/>
      <c r="W197" s="161">
        <f t="shared" si="5"/>
        <v>0</v>
      </c>
      <c r="X197" s="154"/>
      <c r="Y197" s="162"/>
    </row>
    <row r="198" spans="3:25" ht="15" x14ac:dyDescent="0.25">
      <c r="C198" s="29"/>
      <c r="D198" s="261"/>
      <c r="E198" s="261"/>
      <c r="F198" s="261"/>
      <c r="G198" s="12"/>
      <c r="H198" s="161">
        <f t="shared" si="0"/>
        <v>0</v>
      </c>
      <c r="I198" s="154"/>
      <c r="J198" s="162"/>
      <c r="K198" s="170">
        <f t="shared" si="1"/>
        <v>0</v>
      </c>
      <c r="L198" s="139"/>
      <c r="M198" s="171"/>
      <c r="N198" s="161">
        <f t="shared" si="2"/>
        <v>0</v>
      </c>
      <c r="O198" s="154"/>
      <c r="P198" s="162"/>
      <c r="Q198" s="161">
        <f t="shared" si="3"/>
        <v>0</v>
      </c>
      <c r="R198" s="154"/>
      <c r="S198" s="162"/>
      <c r="T198" s="161">
        <f t="shared" si="4"/>
        <v>0</v>
      </c>
      <c r="U198" s="154"/>
      <c r="V198" s="162"/>
      <c r="W198" s="161">
        <f t="shared" si="5"/>
        <v>0</v>
      </c>
      <c r="X198" s="154"/>
      <c r="Y198" s="162"/>
    </row>
    <row r="199" spans="3:25" ht="15" x14ac:dyDescent="0.25">
      <c r="C199" s="29"/>
      <c r="D199" s="261" t="s">
        <v>336</v>
      </c>
      <c r="E199" s="261"/>
      <c r="F199" s="261"/>
      <c r="G199" s="12"/>
      <c r="H199" s="161">
        <f t="shared" si="0"/>
        <v>0</v>
      </c>
      <c r="I199" s="154"/>
      <c r="J199" s="162"/>
      <c r="K199" s="170">
        <f t="shared" si="1"/>
        <v>0</v>
      </c>
      <c r="L199" s="139"/>
      <c r="M199" s="171"/>
      <c r="N199" s="161">
        <f t="shared" si="2"/>
        <v>0</v>
      </c>
      <c r="O199" s="154"/>
      <c r="P199" s="162"/>
      <c r="Q199" s="161">
        <f t="shared" si="3"/>
        <v>0</v>
      </c>
      <c r="R199" s="154"/>
      <c r="S199" s="162"/>
      <c r="T199" s="161">
        <f t="shared" si="4"/>
        <v>0</v>
      </c>
      <c r="U199" s="154"/>
      <c r="V199" s="162"/>
      <c r="W199" s="161">
        <f t="shared" si="5"/>
        <v>0</v>
      </c>
      <c r="X199" s="154"/>
      <c r="Y199" s="162"/>
    </row>
    <row r="200" spans="3:25" ht="15" x14ac:dyDescent="0.25">
      <c r="C200" s="29"/>
      <c r="D200" s="261"/>
      <c r="E200" s="261"/>
      <c r="F200" s="261"/>
      <c r="G200" s="12"/>
      <c r="H200" s="161">
        <f t="shared" si="0"/>
        <v>0</v>
      </c>
      <c r="I200" s="154"/>
      <c r="J200" s="162"/>
      <c r="K200" s="170">
        <f t="shared" si="1"/>
        <v>0</v>
      </c>
      <c r="L200" s="139"/>
      <c r="M200" s="171"/>
      <c r="N200" s="161">
        <f t="shared" si="2"/>
        <v>0</v>
      </c>
      <c r="O200" s="154"/>
      <c r="P200" s="162"/>
      <c r="Q200" s="161">
        <f t="shared" si="3"/>
        <v>0</v>
      </c>
      <c r="R200" s="154"/>
      <c r="S200" s="162"/>
      <c r="T200" s="161">
        <f t="shared" si="4"/>
        <v>0</v>
      </c>
      <c r="U200" s="154"/>
      <c r="V200" s="162"/>
      <c r="W200" s="161">
        <f t="shared" si="5"/>
        <v>0</v>
      </c>
      <c r="X200" s="154"/>
      <c r="Y200" s="162"/>
    </row>
    <row r="201" spans="3:25" ht="15" customHeight="1" x14ac:dyDescent="0.25">
      <c r="C201" s="29"/>
      <c r="D201" s="261" t="s">
        <v>337</v>
      </c>
      <c r="E201" s="261"/>
      <c r="F201" s="261"/>
      <c r="G201" s="12"/>
      <c r="H201" s="161">
        <f t="shared" si="0"/>
        <v>0</v>
      </c>
      <c r="I201" s="154"/>
      <c r="J201" s="162"/>
      <c r="K201" s="170">
        <f t="shared" si="1"/>
        <v>0</v>
      </c>
      <c r="L201" s="139"/>
      <c r="M201" s="171"/>
      <c r="N201" s="161">
        <f t="shared" si="2"/>
        <v>0</v>
      </c>
      <c r="O201" s="154"/>
      <c r="P201" s="162"/>
      <c r="Q201" s="161">
        <f t="shared" si="3"/>
        <v>0</v>
      </c>
      <c r="R201" s="154"/>
      <c r="S201" s="162"/>
      <c r="T201" s="161">
        <f t="shared" si="4"/>
        <v>0</v>
      </c>
      <c r="U201" s="154"/>
      <c r="V201" s="162"/>
      <c r="W201" s="161">
        <f t="shared" si="5"/>
        <v>0</v>
      </c>
      <c r="X201" s="154"/>
      <c r="Y201" s="162"/>
    </row>
    <row r="202" spans="3:25" ht="15" x14ac:dyDescent="0.25">
      <c r="C202" s="29"/>
      <c r="D202" s="261"/>
      <c r="E202" s="261"/>
      <c r="F202" s="261"/>
      <c r="G202" s="12"/>
      <c r="H202" s="161">
        <f t="shared" si="0"/>
        <v>0</v>
      </c>
      <c r="I202" s="154"/>
      <c r="J202" s="162"/>
      <c r="K202" s="170">
        <f t="shared" si="1"/>
        <v>0</v>
      </c>
      <c r="L202" s="139"/>
      <c r="M202" s="171"/>
      <c r="N202" s="161">
        <f t="shared" si="2"/>
        <v>0</v>
      </c>
      <c r="O202" s="154"/>
      <c r="P202" s="162"/>
      <c r="Q202" s="161">
        <f t="shared" si="3"/>
        <v>0</v>
      </c>
      <c r="R202" s="154"/>
      <c r="S202" s="162"/>
      <c r="T202" s="161">
        <f t="shared" si="4"/>
        <v>0</v>
      </c>
      <c r="U202" s="154"/>
      <c r="V202" s="162"/>
      <c r="W202" s="161">
        <f t="shared" si="5"/>
        <v>0</v>
      </c>
      <c r="X202" s="154"/>
      <c r="Y202" s="162"/>
    </row>
    <row r="203" spans="3:25" ht="15" x14ac:dyDescent="0.25">
      <c r="C203" s="29"/>
      <c r="D203" s="261"/>
      <c r="E203" s="261"/>
      <c r="F203" s="261"/>
      <c r="G203" s="12"/>
      <c r="H203" s="161">
        <f t="shared" si="0"/>
        <v>0</v>
      </c>
      <c r="I203" s="154"/>
      <c r="J203" s="162"/>
      <c r="K203" s="170">
        <f t="shared" si="1"/>
        <v>0</v>
      </c>
      <c r="L203" s="139"/>
      <c r="M203" s="171"/>
      <c r="N203" s="161">
        <f t="shared" si="2"/>
        <v>0</v>
      </c>
      <c r="O203" s="154"/>
      <c r="P203" s="162"/>
      <c r="Q203" s="161">
        <f t="shared" si="3"/>
        <v>0</v>
      </c>
      <c r="R203" s="154"/>
      <c r="S203" s="162"/>
      <c r="T203" s="161">
        <f t="shared" si="4"/>
        <v>0</v>
      </c>
      <c r="U203" s="154"/>
      <c r="V203" s="162"/>
      <c r="W203" s="161">
        <f t="shared" si="5"/>
        <v>0</v>
      </c>
      <c r="X203" s="154"/>
      <c r="Y203" s="162"/>
    </row>
    <row r="204" spans="3:25" ht="15" x14ac:dyDescent="0.25">
      <c r="C204" s="29"/>
      <c r="D204" s="261" t="s">
        <v>338</v>
      </c>
      <c r="E204" s="261"/>
      <c r="F204" s="261"/>
      <c r="G204" s="12"/>
      <c r="H204" s="161">
        <f t="shared" si="0"/>
        <v>0</v>
      </c>
      <c r="I204" s="154"/>
      <c r="J204" s="162"/>
      <c r="K204" s="170">
        <f t="shared" si="1"/>
        <v>0</v>
      </c>
      <c r="L204" s="139"/>
      <c r="M204" s="171"/>
      <c r="N204" s="161">
        <f t="shared" si="2"/>
        <v>0</v>
      </c>
      <c r="O204" s="154"/>
      <c r="P204" s="162"/>
      <c r="Q204" s="161">
        <f t="shared" si="3"/>
        <v>0</v>
      </c>
      <c r="R204" s="154"/>
      <c r="S204" s="162"/>
      <c r="T204" s="161">
        <f t="shared" si="4"/>
        <v>0</v>
      </c>
      <c r="U204" s="154"/>
      <c r="V204" s="162"/>
      <c r="W204" s="161">
        <f t="shared" si="5"/>
        <v>0</v>
      </c>
      <c r="X204" s="154"/>
      <c r="Y204" s="162"/>
    </row>
    <row r="205" spans="3:25" ht="15" x14ac:dyDescent="0.25">
      <c r="C205" s="29"/>
      <c r="D205" s="261"/>
      <c r="E205" s="261"/>
      <c r="F205" s="261"/>
      <c r="G205" s="12"/>
      <c r="H205" s="161">
        <f t="shared" si="0"/>
        <v>0</v>
      </c>
      <c r="I205" s="154"/>
      <c r="J205" s="162"/>
      <c r="K205" s="170">
        <f t="shared" si="1"/>
        <v>0</v>
      </c>
      <c r="L205" s="139"/>
      <c r="M205" s="171"/>
      <c r="N205" s="161">
        <f t="shared" si="2"/>
        <v>0</v>
      </c>
      <c r="O205" s="154"/>
      <c r="P205" s="162"/>
      <c r="Q205" s="161">
        <f t="shared" si="3"/>
        <v>0</v>
      </c>
      <c r="R205" s="154"/>
      <c r="S205" s="162"/>
      <c r="T205" s="161">
        <f t="shared" si="4"/>
        <v>0</v>
      </c>
      <c r="U205" s="154"/>
      <c r="V205" s="162"/>
      <c r="W205" s="161">
        <f t="shared" si="5"/>
        <v>0</v>
      </c>
      <c r="X205" s="154"/>
      <c r="Y205" s="162"/>
    </row>
    <row r="206" spans="3:25" ht="15" x14ac:dyDescent="0.25">
      <c r="C206" s="29"/>
      <c r="D206" s="12" t="s">
        <v>167</v>
      </c>
      <c r="E206" s="12"/>
      <c r="F206" s="12"/>
      <c r="G206" s="12"/>
      <c r="H206" s="161">
        <f t="shared" si="0"/>
        <v>0</v>
      </c>
      <c r="I206" s="154"/>
      <c r="J206" s="162"/>
      <c r="K206" s="170">
        <f t="shared" si="1"/>
        <v>0</v>
      </c>
      <c r="L206" s="139"/>
      <c r="M206" s="171"/>
      <c r="N206" s="161">
        <f t="shared" si="2"/>
        <v>0</v>
      </c>
      <c r="O206" s="154"/>
      <c r="P206" s="162"/>
      <c r="Q206" s="161">
        <f t="shared" si="3"/>
        <v>0</v>
      </c>
      <c r="R206" s="154"/>
      <c r="S206" s="162"/>
      <c r="T206" s="161">
        <f t="shared" si="4"/>
        <v>0</v>
      </c>
      <c r="U206" s="154"/>
      <c r="V206" s="162"/>
      <c r="W206" s="161">
        <f t="shared" si="5"/>
        <v>0</v>
      </c>
      <c r="X206" s="154"/>
      <c r="Y206" s="162"/>
    </row>
    <row r="207" spans="3:25" ht="15" x14ac:dyDescent="0.25">
      <c r="C207" s="29"/>
      <c r="D207" s="12" t="s">
        <v>166</v>
      </c>
      <c r="E207" s="12"/>
      <c r="F207" s="12"/>
      <c r="G207" s="12"/>
      <c r="H207" s="159">
        <f t="shared" si="0"/>
        <v>0</v>
      </c>
      <c r="I207" s="137"/>
      <c r="J207" s="160"/>
      <c r="K207" s="174">
        <f t="shared" si="1"/>
        <v>0</v>
      </c>
      <c r="L207" s="175"/>
      <c r="M207" s="176"/>
      <c r="N207" s="159">
        <f t="shared" si="2"/>
        <v>0</v>
      </c>
      <c r="O207" s="137"/>
      <c r="P207" s="160"/>
      <c r="Q207" s="159">
        <f t="shared" si="3"/>
        <v>0</v>
      </c>
      <c r="R207" s="137"/>
      <c r="S207" s="160"/>
      <c r="T207" s="159">
        <f t="shared" si="4"/>
        <v>0</v>
      </c>
      <c r="U207" s="137"/>
      <c r="V207" s="160"/>
      <c r="W207" s="159">
        <f t="shared" si="5"/>
        <v>0</v>
      </c>
      <c r="X207" s="137"/>
      <c r="Y207" s="160"/>
    </row>
    <row r="208" spans="3:25" ht="15" x14ac:dyDescent="0.25">
      <c r="C208" s="40"/>
      <c r="D208" s="21" t="s">
        <v>165</v>
      </c>
      <c r="E208" s="21"/>
      <c r="F208" s="21"/>
      <c r="G208" s="21"/>
      <c r="H208" s="173">
        <f>SUM(H196:J207)</f>
        <v>0</v>
      </c>
      <c r="I208" s="157"/>
      <c r="J208" s="158"/>
      <c r="K208" s="185">
        <f>SUM(K196:M207)</f>
        <v>0</v>
      </c>
      <c r="L208" s="141"/>
      <c r="M208" s="186"/>
      <c r="N208" s="185">
        <f>SUM(N196:P207)</f>
        <v>0</v>
      </c>
      <c r="O208" s="141"/>
      <c r="P208" s="186"/>
      <c r="Q208" s="185">
        <f>SUM(Q196:S207)</f>
        <v>0</v>
      </c>
      <c r="R208" s="141"/>
      <c r="S208" s="186"/>
      <c r="T208" s="185">
        <f>SUM(T196:V207)</f>
        <v>0</v>
      </c>
      <c r="U208" s="141"/>
      <c r="V208" s="186"/>
      <c r="W208" s="185">
        <f>SUM(W196:Y207)</f>
        <v>0</v>
      </c>
      <c r="X208" s="141"/>
      <c r="Y208" s="186"/>
    </row>
    <row r="209" spans="2:25" ht="15" x14ac:dyDescent="0.25">
      <c r="C209" s="41"/>
      <c r="D209" s="24" t="s">
        <v>362</v>
      </c>
      <c r="E209" s="24"/>
      <c r="F209" s="24"/>
      <c r="G209" s="24"/>
      <c r="H209" s="201">
        <f>H194-H208</f>
        <v>0</v>
      </c>
      <c r="I209" s="166"/>
      <c r="J209" s="188"/>
      <c r="K209" s="203">
        <f>K194-K208</f>
        <v>0</v>
      </c>
      <c r="L209" s="200"/>
      <c r="M209" s="204"/>
      <c r="N209" s="203">
        <f>N194-N208</f>
        <v>0</v>
      </c>
      <c r="O209" s="200"/>
      <c r="P209" s="204"/>
      <c r="Q209" s="203">
        <f>Q194-Q208</f>
        <v>0</v>
      </c>
      <c r="R209" s="200"/>
      <c r="S209" s="204"/>
      <c r="T209" s="203">
        <f>T194-T208</f>
        <v>0</v>
      </c>
      <c r="U209" s="200"/>
      <c r="V209" s="204"/>
      <c r="W209" s="203">
        <f>W194-W208</f>
        <v>0</v>
      </c>
      <c r="X209" s="200"/>
      <c r="Y209" s="204"/>
    </row>
    <row r="210" spans="2:25" ht="15" x14ac:dyDescent="0.25">
      <c r="C210" s="39"/>
      <c r="D210" s="18" t="s">
        <v>164</v>
      </c>
      <c r="E210" s="18"/>
      <c r="F210" s="18"/>
      <c r="G210" s="18"/>
      <c r="H210" s="159">
        <f>M141</f>
        <v>0</v>
      </c>
      <c r="I210" s="138"/>
      <c r="J210" s="168"/>
      <c r="K210" s="174" t="e">
        <f>K323</f>
        <v>#DIV/0!</v>
      </c>
      <c r="L210" s="175"/>
      <c r="M210" s="176"/>
      <c r="N210" s="174" t="e">
        <f>N323</f>
        <v>#DIV/0!</v>
      </c>
      <c r="O210" s="175"/>
      <c r="P210" s="176"/>
      <c r="Q210" s="174" t="e">
        <f>Q323</f>
        <v>#DIV/0!</v>
      </c>
      <c r="R210" s="175"/>
      <c r="S210" s="176"/>
      <c r="T210" s="174" t="e">
        <f>T323</f>
        <v>#DIV/0!</v>
      </c>
      <c r="U210" s="175"/>
      <c r="V210" s="176"/>
      <c r="W210" s="174" t="e">
        <f>W323</f>
        <v>#DIV/0!</v>
      </c>
      <c r="X210" s="175"/>
      <c r="Y210" s="176"/>
    </row>
    <row r="211" spans="2:25" ht="15" x14ac:dyDescent="0.25">
      <c r="C211" s="41"/>
      <c r="D211" s="24" t="s">
        <v>163</v>
      </c>
      <c r="E211" s="24"/>
      <c r="F211" s="24"/>
      <c r="G211" s="24"/>
      <c r="H211" s="201">
        <f>H209-H210</f>
        <v>0</v>
      </c>
      <c r="I211" s="166"/>
      <c r="J211" s="188"/>
      <c r="K211" s="203" t="e">
        <f>K209-K210</f>
        <v>#DIV/0!</v>
      </c>
      <c r="L211" s="200"/>
      <c r="M211" s="204"/>
      <c r="N211" s="203" t="e">
        <f>N209-N210</f>
        <v>#DIV/0!</v>
      </c>
      <c r="O211" s="200"/>
      <c r="P211" s="204"/>
      <c r="Q211" s="203" t="e">
        <f>Q209-Q210</f>
        <v>#DIV/0!</v>
      </c>
      <c r="R211" s="200"/>
      <c r="S211" s="204"/>
      <c r="T211" s="203" t="e">
        <f>T209-T210</f>
        <v>#DIV/0!</v>
      </c>
      <c r="U211" s="200"/>
      <c r="V211" s="204"/>
      <c r="W211" s="203" t="e">
        <f>W209-W210</f>
        <v>#DIV/0!</v>
      </c>
      <c r="X211" s="200"/>
      <c r="Y211" s="204"/>
    </row>
    <row r="212" spans="2:25" ht="15" x14ac:dyDescent="0.25">
      <c r="C212" s="39"/>
      <c r="D212" s="18" t="s">
        <v>122</v>
      </c>
      <c r="E212" s="37">
        <f>E143</f>
        <v>0.1</v>
      </c>
      <c r="F212" s="18"/>
      <c r="G212" s="18"/>
      <c r="H212" s="159">
        <f>M143</f>
        <v>0</v>
      </c>
      <c r="I212" s="138"/>
      <c r="J212" s="168"/>
      <c r="K212" s="174" t="e">
        <f>K211*$E$212</f>
        <v>#DIV/0!</v>
      </c>
      <c r="L212" s="175"/>
      <c r="M212" s="176"/>
      <c r="N212" s="174" t="e">
        <f>N211*$E$212</f>
        <v>#DIV/0!</v>
      </c>
      <c r="O212" s="175"/>
      <c r="P212" s="176"/>
      <c r="Q212" s="174" t="e">
        <f>Q211*$E$212</f>
        <v>#DIV/0!</v>
      </c>
      <c r="R212" s="175"/>
      <c r="S212" s="176"/>
      <c r="T212" s="174" t="e">
        <f>T211*$E$212</f>
        <v>#DIV/0!</v>
      </c>
      <c r="U212" s="175"/>
      <c r="V212" s="176"/>
      <c r="W212" s="174" t="e">
        <f>W211*$E$212</f>
        <v>#DIV/0!</v>
      </c>
      <c r="X212" s="175"/>
      <c r="Y212" s="176"/>
    </row>
    <row r="213" spans="2:25" ht="15" x14ac:dyDescent="0.25">
      <c r="C213" s="40"/>
      <c r="D213" s="21" t="s">
        <v>162</v>
      </c>
      <c r="E213" s="21"/>
      <c r="F213" s="21"/>
      <c r="G213" s="21"/>
      <c r="H213" s="173">
        <f>H211-H212</f>
        <v>0</v>
      </c>
      <c r="I213" s="157"/>
      <c r="J213" s="158"/>
      <c r="K213" s="185" t="e">
        <f>K211-K212</f>
        <v>#DIV/0!</v>
      </c>
      <c r="L213" s="141"/>
      <c r="M213" s="186"/>
      <c r="N213" s="173" t="e">
        <f>N211-N212</f>
        <v>#DIV/0!</v>
      </c>
      <c r="O213" s="205"/>
      <c r="P213" s="206"/>
      <c r="Q213" s="173" t="e">
        <f>Q211-Q212</f>
        <v>#DIV/0!</v>
      </c>
      <c r="R213" s="205"/>
      <c r="S213" s="206"/>
      <c r="T213" s="173" t="e">
        <f>T211-T212</f>
        <v>#DIV/0!</v>
      </c>
      <c r="U213" s="205"/>
      <c r="V213" s="206"/>
      <c r="W213" s="173" t="e">
        <f>W211-W212</f>
        <v>#DIV/0!</v>
      </c>
      <c r="X213" s="205"/>
      <c r="Y213" s="206"/>
    </row>
    <row r="214" spans="2:25" x14ac:dyDescent="0.2">
      <c r="C214" s="39"/>
      <c r="D214" s="18"/>
      <c r="E214" s="18"/>
      <c r="F214" s="18"/>
      <c r="G214" s="18"/>
      <c r="H214" s="39"/>
      <c r="I214" s="18"/>
      <c r="J214" s="17"/>
      <c r="K214" s="18"/>
      <c r="L214" s="18"/>
      <c r="M214" s="18"/>
      <c r="N214" s="39"/>
      <c r="O214" s="18"/>
      <c r="P214" s="17"/>
      <c r="Q214" s="18"/>
      <c r="R214" s="18"/>
      <c r="S214" s="18"/>
      <c r="T214" s="18"/>
      <c r="U214" s="18"/>
      <c r="V214" s="18"/>
      <c r="W214" s="39"/>
      <c r="X214" s="18"/>
      <c r="Y214" s="17"/>
    </row>
    <row r="216" spans="2:25" x14ac:dyDescent="0.2">
      <c r="B216" s="1">
        <v>14</v>
      </c>
      <c r="C216" s="1" t="s">
        <v>161</v>
      </c>
    </row>
    <row r="217" spans="2:25" hidden="1" x14ac:dyDescent="0.2">
      <c r="C217" s="1">
        <v>1</v>
      </c>
      <c r="D217" s="1" t="s">
        <v>160</v>
      </c>
      <c r="H217" s="1" t="s">
        <v>159</v>
      </c>
    </row>
    <row r="218" spans="2:25" hidden="1" x14ac:dyDescent="0.2">
      <c r="C218" s="1">
        <v>2</v>
      </c>
      <c r="D218" s="2" t="s">
        <v>158</v>
      </c>
      <c r="H218" s="1" t="s">
        <v>157</v>
      </c>
    </row>
    <row r="219" spans="2:25" hidden="1" x14ac:dyDescent="0.2"/>
    <row r="220" spans="2:25" hidden="1" x14ac:dyDescent="0.2">
      <c r="D220" s="1" t="s">
        <v>148</v>
      </c>
      <c r="H220" s="143" t="s">
        <v>82</v>
      </c>
      <c r="I220" s="143"/>
      <c r="J220" s="143"/>
      <c r="K220" s="143" t="s">
        <v>156</v>
      </c>
      <c r="L220" s="143"/>
      <c r="M220" s="143"/>
      <c r="N220" s="143" t="s">
        <v>155</v>
      </c>
      <c r="O220" s="143"/>
      <c r="P220" s="143"/>
      <c r="Q220" s="143" t="s">
        <v>154</v>
      </c>
      <c r="R220" s="143"/>
      <c r="S220" s="143"/>
      <c r="T220" s="143" t="s">
        <v>153</v>
      </c>
      <c r="U220" s="143"/>
      <c r="V220" s="143"/>
      <c r="W220" s="143" t="s">
        <v>152</v>
      </c>
      <c r="X220" s="143"/>
      <c r="Y220" s="143"/>
    </row>
    <row r="221" spans="2:25" hidden="1" x14ac:dyDescent="0.2">
      <c r="D221" s="1" t="s">
        <v>151</v>
      </c>
      <c r="H221" s="142">
        <f>H213+H210*(1-$E$212)+H207</f>
        <v>0</v>
      </c>
      <c r="I221" s="143"/>
      <c r="J221" s="143"/>
      <c r="K221" s="142" t="e">
        <f>K213+K210*(1-$E$212)+K207</f>
        <v>#DIV/0!</v>
      </c>
      <c r="L221" s="143"/>
      <c r="M221" s="143"/>
      <c r="N221" s="142" t="e">
        <f>N213+N210*(1-$E$212)+N207</f>
        <v>#DIV/0!</v>
      </c>
      <c r="O221" s="143"/>
      <c r="P221" s="143"/>
      <c r="Q221" s="142" t="e">
        <f>Q213+Q210*(1-$E$212)+Q207</f>
        <v>#DIV/0!</v>
      </c>
      <c r="R221" s="143"/>
      <c r="S221" s="143"/>
      <c r="T221" s="142" t="e">
        <f>T213+T210*(1-$E$212)+T207</f>
        <v>#DIV/0!</v>
      </c>
      <c r="U221" s="143"/>
      <c r="V221" s="143"/>
      <c r="W221" s="142" t="e">
        <f>W213+W210*(1-$E$212)+W207</f>
        <v>#DIV/0!</v>
      </c>
      <c r="X221" s="143"/>
      <c r="Y221" s="143"/>
    </row>
    <row r="222" spans="2:25" hidden="1" x14ac:dyDescent="0.2">
      <c r="D222" s="1" t="s">
        <v>150</v>
      </c>
      <c r="H222" s="142">
        <f>(1-$E$212)*(H194-SUM(H196:J206)-H207)+H207</f>
        <v>0</v>
      </c>
      <c r="I222" s="143"/>
      <c r="J222" s="143"/>
      <c r="K222" s="142">
        <f>(1-$E$212)*(K194-SUM(K196:M206)-K207)+K207</f>
        <v>0</v>
      </c>
      <c r="L222" s="143"/>
      <c r="M222" s="143"/>
      <c r="N222" s="142">
        <f>(1-$E$212)*(N194-SUM(N196:P206)-N207)+N207</f>
        <v>0</v>
      </c>
      <c r="O222" s="143"/>
      <c r="P222" s="143"/>
      <c r="Q222" s="142">
        <f>(1-$E$212)*(Q194-SUM(Q196:S206)-Q207)+Q207</f>
        <v>0</v>
      </c>
      <c r="R222" s="143"/>
      <c r="S222" s="143"/>
      <c r="T222" s="142">
        <f>(1-$E$212)*(T194-SUM(T196:V206)-T207)+T207</f>
        <v>0</v>
      </c>
      <c r="U222" s="143"/>
      <c r="V222" s="143"/>
      <c r="W222" s="142">
        <f>(1-$E$212)*(W194-SUM(W196:Y206)-W207)+W207</f>
        <v>0</v>
      </c>
      <c r="X222" s="143"/>
      <c r="Y222" s="143"/>
    </row>
    <row r="223" spans="2:25" x14ac:dyDescent="0.2">
      <c r="L223" s="142"/>
      <c r="M223" s="142"/>
    </row>
    <row r="224" spans="2:25" x14ac:dyDescent="0.2">
      <c r="C224" s="41" t="s">
        <v>149</v>
      </c>
      <c r="D224" s="24"/>
      <c r="E224" s="187" t="s">
        <v>148</v>
      </c>
      <c r="F224" s="166"/>
      <c r="G224" s="188"/>
      <c r="H224" s="166" t="s">
        <v>147</v>
      </c>
      <c r="I224" s="166"/>
      <c r="J224" s="166"/>
      <c r="K224" s="187" t="s">
        <v>146</v>
      </c>
      <c r="L224" s="166"/>
      <c r="M224" s="188"/>
      <c r="N224" s="166" t="s">
        <v>147</v>
      </c>
      <c r="O224" s="166"/>
      <c r="P224" s="166"/>
      <c r="Q224" s="187" t="s">
        <v>146</v>
      </c>
      <c r="R224" s="166"/>
      <c r="S224" s="188"/>
    </row>
    <row r="225" spans="3:19" x14ac:dyDescent="0.2">
      <c r="C225" s="39"/>
      <c r="D225" s="65"/>
      <c r="E225" s="167" t="s">
        <v>145</v>
      </c>
      <c r="F225" s="138"/>
      <c r="G225" s="168"/>
      <c r="H225" s="18"/>
      <c r="I225" s="37">
        <v>0.13</v>
      </c>
      <c r="J225" s="18"/>
      <c r="K225" s="39"/>
      <c r="L225" s="18"/>
      <c r="M225" s="17"/>
      <c r="N225" s="18"/>
      <c r="O225" s="37">
        <v>0.16</v>
      </c>
      <c r="P225" s="18"/>
      <c r="Q225" s="39"/>
      <c r="R225" s="18"/>
      <c r="S225" s="17"/>
    </row>
    <row r="226" spans="3:19" ht="15" x14ac:dyDescent="0.25">
      <c r="C226" s="29"/>
      <c r="D226" s="13">
        <v>0</v>
      </c>
      <c r="E226" s="170">
        <f>-SUM(N88:P90)</f>
        <v>0</v>
      </c>
      <c r="F226" s="139"/>
      <c r="G226" s="171"/>
      <c r="H226" s="169">
        <f t="shared" ref="H226:H231" si="6">1/(1+$I$225)^D226</f>
        <v>1</v>
      </c>
      <c r="I226" s="169"/>
      <c r="J226" s="169"/>
      <c r="K226" s="170">
        <f t="shared" ref="K226:K234" si="7">(E226*H226)</f>
        <v>0</v>
      </c>
      <c r="L226" s="139"/>
      <c r="M226" s="171"/>
      <c r="N226" s="169">
        <f t="shared" ref="N226:N231" si="8">1/(1+$O$225)^D226</f>
        <v>1</v>
      </c>
      <c r="O226" s="169"/>
      <c r="P226" s="169"/>
      <c r="Q226" s="170">
        <f t="shared" ref="Q226:Q234" si="9">(E226*N226)</f>
        <v>0</v>
      </c>
      <c r="R226" s="139"/>
      <c r="S226" s="171"/>
    </row>
    <row r="227" spans="3:19" ht="15" x14ac:dyDescent="0.25">
      <c r="C227" s="29"/>
      <c r="D227" s="13">
        <v>1</v>
      </c>
      <c r="E227" s="170" t="e">
        <f>K269</f>
        <v>#DIV/0!</v>
      </c>
      <c r="F227" s="139"/>
      <c r="G227" s="171"/>
      <c r="H227" s="169">
        <f t="shared" si="6"/>
        <v>0.88495575221238942</v>
      </c>
      <c r="I227" s="169"/>
      <c r="J227" s="169"/>
      <c r="K227" s="170" t="e">
        <f t="shared" si="7"/>
        <v>#DIV/0!</v>
      </c>
      <c r="L227" s="139"/>
      <c r="M227" s="171"/>
      <c r="N227" s="169">
        <f t="shared" si="8"/>
        <v>0.86206896551724144</v>
      </c>
      <c r="O227" s="169"/>
      <c r="P227" s="169"/>
      <c r="Q227" s="170" t="e">
        <f t="shared" si="9"/>
        <v>#DIV/0!</v>
      </c>
      <c r="R227" s="139"/>
      <c r="S227" s="171"/>
    </row>
    <row r="228" spans="3:19" ht="15" x14ac:dyDescent="0.25">
      <c r="C228" s="29"/>
      <c r="D228" s="13">
        <v>2</v>
      </c>
      <c r="E228" s="170" t="e">
        <f>N269</f>
        <v>#DIV/0!</v>
      </c>
      <c r="F228" s="139"/>
      <c r="G228" s="171"/>
      <c r="H228" s="169">
        <f t="shared" si="6"/>
        <v>0.78314668337379612</v>
      </c>
      <c r="I228" s="169"/>
      <c r="J228" s="169"/>
      <c r="K228" s="170" t="e">
        <f t="shared" si="7"/>
        <v>#DIV/0!</v>
      </c>
      <c r="L228" s="139"/>
      <c r="M228" s="171"/>
      <c r="N228" s="169">
        <f t="shared" si="8"/>
        <v>0.74316290130796681</v>
      </c>
      <c r="O228" s="169"/>
      <c r="P228" s="169"/>
      <c r="Q228" s="170" t="e">
        <f t="shared" si="9"/>
        <v>#DIV/0!</v>
      </c>
      <c r="R228" s="139"/>
      <c r="S228" s="171"/>
    </row>
    <row r="229" spans="3:19" ht="15" x14ac:dyDescent="0.25">
      <c r="C229" s="29"/>
      <c r="D229" s="13">
        <v>3</v>
      </c>
      <c r="E229" s="170" t="e">
        <f>Q269</f>
        <v>#DIV/0!</v>
      </c>
      <c r="F229" s="139"/>
      <c r="G229" s="171"/>
      <c r="H229" s="169">
        <f t="shared" si="6"/>
        <v>0.69305016227769578</v>
      </c>
      <c r="I229" s="169"/>
      <c r="J229" s="169"/>
      <c r="K229" s="170" t="e">
        <f t="shared" si="7"/>
        <v>#DIV/0!</v>
      </c>
      <c r="L229" s="139"/>
      <c r="M229" s="171"/>
      <c r="N229" s="169">
        <f t="shared" si="8"/>
        <v>0.64065767354135073</v>
      </c>
      <c r="O229" s="169"/>
      <c r="P229" s="169"/>
      <c r="Q229" s="170" t="e">
        <f t="shared" si="9"/>
        <v>#DIV/0!</v>
      </c>
      <c r="R229" s="139"/>
      <c r="S229" s="171"/>
    </row>
    <row r="230" spans="3:19" ht="15" x14ac:dyDescent="0.25">
      <c r="C230" s="29"/>
      <c r="D230" s="13">
        <v>4</v>
      </c>
      <c r="E230" s="170" t="e">
        <f>T269</f>
        <v>#DIV/0!</v>
      </c>
      <c r="F230" s="139"/>
      <c r="G230" s="171"/>
      <c r="H230" s="169">
        <f t="shared" si="6"/>
        <v>0.61331872767937679</v>
      </c>
      <c r="I230" s="169"/>
      <c r="J230" s="169"/>
      <c r="K230" s="170" t="e">
        <f t="shared" si="7"/>
        <v>#DIV/0!</v>
      </c>
      <c r="L230" s="139"/>
      <c r="M230" s="171"/>
      <c r="N230" s="169">
        <f t="shared" si="8"/>
        <v>0.5522910978804747</v>
      </c>
      <c r="O230" s="169"/>
      <c r="P230" s="169"/>
      <c r="Q230" s="170" t="e">
        <f t="shared" si="9"/>
        <v>#DIV/0!</v>
      </c>
      <c r="R230" s="139"/>
      <c r="S230" s="171"/>
    </row>
    <row r="231" spans="3:19" ht="15" x14ac:dyDescent="0.25">
      <c r="C231" s="29"/>
      <c r="D231" s="13">
        <v>5</v>
      </c>
      <c r="E231" s="170" t="e">
        <f>W269</f>
        <v>#DIV/0!</v>
      </c>
      <c r="F231" s="139"/>
      <c r="G231" s="171"/>
      <c r="H231" s="169">
        <f t="shared" si="6"/>
        <v>0.54275993599944861</v>
      </c>
      <c r="I231" s="169"/>
      <c r="J231" s="169"/>
      <c r="K231" s="170" t="e">
        <f t="shared" si="7"/>
        <v>#DIV/0!</v>
      </c>
      <c r="L231" s="139"/>
      <c r="M231" s="171"/>
      <c r="N231" s="169">
        <f t="shared" si="8"/>
        <v>0.47611301541420237</v>
      </c>
      <c r="O231" s="169"/>
      <c r="P231" s="169"/>
      <c r="Q231" s="170" t="e">
        <f t="shared" si="9"/>
        <v>#DIV/0!</v>
      </c>
      <c r="R231" s="139"/>
      <c r="S231" s="171"/>
    </row>
    <row r="232" spans="3:19" ht="15" x14ac:dyDescent="0.25">
      <c r="C232" s="29"/>
      <c r="D232" s="13">
        <v>6</v>
      </c>
      <c r="E232" s="170">
        <v>0</v>
      </c>
      <c r="F232" s="139"/>
      <c r="G232" s="171"/>
      <c r="H232" s="169"/>
      <c r="I232" s="169"/>
      <c r="J232" s="169"/>
      <c r="K232" s="170">
        <f t="shared" si="7"/>
        <v>0</v>
      </c>
      <c r="L232" s="139"/>
      <c r="M232" s="171"/>
      <c r="N232" s="169"/>
      <c r="O232" s="169"/>
      <c r="P232" s="169"/>
      <c r="Q232" s="170">
        <f t="shared" si="9"/>
        <v>0</v>
      </c>
      <c r="R232" s="139"/>
      <c r="S232" s="171"/>
    </row>
    <row r="233" spans="3:19" ht="15" x14ac:dyDescent="0.25">
      <c r="C233" s="29"/>
      <c r="D233" s="13">
        <v>7</v>
      </c>
      <c r="E233" s="170">
        <v>0</v>
      </c>
      <c r="F233" s="139"/>
      <c r="G233" s="171"/>
      <c r="H233" s="169"/>
      <c r="I233" s="169"/>
      <c r="J233" s="169"/>
      <c r="K233" s="170">
        <f t="shared" si="7"/>
        <v>0</v>
      </c>
      <c r="L233" s="139"/>
      <c r="M233" s="171"/>
      <c r="N233" s="169"/>
      <c r="O233" s="169"/>
      <c r="P233" s="169"/>
      <c r="Q233" s="170">
        <f t="shared" si="9"/>
        <v>0</v>
      </c>
      <c r="R233" s="139"/>
      <c r="S233" s="171"/>
    </row>
    <row r="234" spans="3:19" ht="15" x14ac:dyDescent="0.25">
      <c r="C234" s="29"/>
      <c r="D234" s="13">
        <v>8</v>
      </c>
      <c r="E234" s="174">
        <v>0</v>
      </c>
      <c r="F234" s="175"/>
      <c r="G234" s="176"/>
      <c r="H234" s="169"/>
      <c r="I234" s="169"/>
      <c r="J234" s="169"/>
      <c r="K234" s="170">
        <f t="shared" si="7"/>
        <v>0</v>
      </c>
      <c r="L234" s="139"/>
      <c r="M234" s="171"/>
      <c r="N234" s="169"/>
      <c r="O234" s="169"/>
      <c r="P234" s="169"/>
      <c r="Q234" s="170">
        <f t="shared" si="9"/>
        <v>0</v>
      </c>
      <c r="R234" s="139"/>
      <c r="S234" s="171"/>
    </row>
    <row r="235" spans="3:19" x14ac:dyDescent="0.2">
      <c r="C235" s="40"/>
      <c r="D235" s="21"/>
      <c r="E235" s="21" t="s">
        <v>144</v>
      </c>
      <c r="F235" s="21"/>
      <c r="G235" s="21"/>
      <c r="H235" s="21"/>
      <c r="I235" s="21"/>
      <c r="J235" s="21"/>
      <c r="K235" s="173" t="e">
        <f>SUM(K227:M234)</f>
        <v>#DIV/0!</v>
      </c>
      <c r="L235" s="157"/>
      <c r="M235" s="158"/>
      <c r="N235" s="21"/>
      <c r="O235" s="21"/>
      <c r="P235" s="21"/>
      <c r="Q235" s="173" t="e">
        <f>SUM(Q227:S234)</f>
        <v>#DIV/0!</v>
      </c>
      <c r="R235" s="157"/>
      <c r="S235" s="158"/>
    </row>
    <row r="236" spans="3:19" x14ac:dyDescent="0.2">
      <c r="C236" s="40"/>
      <c r="D236" s="21"/>
      <c r="E236" s="14" t="s">
        <v>143</v>
      </c>
      <c r="F236" s="21"/>
      <c r="G236" s="21"/>
      <c r="H236" s="21"/>
      <c r="I236" s="21"/>
      <c r="J236" s="21"/>
      <c r="K236" s="173">
        <f>SUM(N87:P90)</f>
        <v>0</v>
      </c>
      <c r="L236" s="157"/>
      <c r="M236" s="158"/>
      <c r="N236" s="21"/>
      <c r="O236" s="21"/>
      <c r="P236" s="21"/>
      <c r="Q236" s="173">
        <f>K236</f>
        <v>0</v>
      </c>
      <c r="R236" s="157"/>
      <c r="S236" s="158"/>
    </row>
    <row r="237" spans="3:19" x14ac:dyDescent="0.2">
      <c r="C237" s="40"/>
      <c r="D237" s="21"/>
      <c r="E237" s="21" t="s">
        <v>31</v>
      </c>
      <c r="F237" s="21"/>
      <c r="G237" s="21"/>
      <c r="H237" s="21"/>
      <c r="I237" s="21"/>
      <c r="J237" s="21"/>
      <c r="K237" s="173" t="e">
        <f>K235-K236</f>
        <v>#DIV/0!</v>
      </c>
      <c r="L237" s="157"/>
      <c r="M237" s="158"/>
      <c r="N237" s="21"/>
      <c r="O237" s="21"/>
      <c r="P237" s="21"/>
      <c r="Q237" s="173" t="e">
        <f>Q235-Q236</f>
        <v>#DIV/0!</v>
      </c>
      <c r="R237" s="157"/>
      <c r="S237" s="158"/>
    </row>
    <row r="238" spans="3:19" x14ac:dyDescent="0.2">
      <c r="C238" s="40"/>
      <c r="D238" s="21"/>
      <c r="E238" s="21" t="s">
        <v>30</v>
      </c>
      <c r="F238" s="21"/>
      <c r="G238" s="21"/>
      <c r="H238" s="21"/>
      <c r="I238" s="21"/>
      <c r="J238" s="21"/>
      <c r="K238" s="178" t="e">
        <f>K235/K236</f>
        <v>#DIV/0!</v>
      </c>
      <c r="L238" s="179"/>
      <c r="M238" s="180"/>
      <c r="N238" s="21"/>
      <c r="O238" s="21"/>
      <c r="P238" s="21"/>
      <c r="Q238" s="156"/>
      <c r="R238" s="157"/>
      <c r="S238" s="158"/>
    </row>
    <row r="239" spans="3:19" x14ac:dyDescent="0.2">
      <c r="C239" s="40"/>
      <c r="D239" s="21"/>
      <c r="E239" s="21" t="s">
        <v>29</v>
      </c>
      <c r="F239" s="21"/>
      <c r="G239" s="21"/>
      <c r="H239" s="21"/>
      <c r="I239" s="21"/>
      <c r="J239" s="21"/>
      <c r="K239" s="181" t="e">
        <f>G249</f>
        <v>#DIV/0!</v>
      </c>
      <c r="L239" s="182"/>
      <c r="M239" s="183"/>
      <c r="N239" s="21"/>
      <c r="O239" s="21"/>
      <c r="P239" s="21"/>
      <c r="Q239" s="156"/>
      <c r="R239" s="157"/>
      <c r="S239" s="158"/>
    </row>
    <row r="241" spans="2:28" x14ac:dyDescent="0.2">
      <c r="E241" s="1" t="s">
        <v>142</v>
      </c>
    </row>
    <row r="242" spans="2:28" ht="15" x14ac:dyDescent="0.25">
      <c r="E242" s="62" t="s">
        <v>29</v>
      </c>
      <c r="F242" s="33" t="s">
        <v>52</v>
      </c>
      <c r="G242" s="2" t="s">
        <v>141</v>
      </c>
      <c r="H242" s="60" t="s">
        <v>135</v>
      </c>
      <c r="I242" s="64" t="s">
        <v>140</v>
      </c>
      <c r="J242" s="64"/>
      <c r="K242" s="64"/>
      <c r="L242" s="64"/>
      <c r="M242" s="2" t="s">
        <v>29</v>
      </c>
      <c r="N242" s="2" t="s">
        <v>52</v>
      </c>
      <c r="O242" s="2" t="s">
        <v>139</v>
      </c>
      <c r="P242" s="35" t="s">
        <v>55</v>
      </c>
      <c r="Q242" s="64" t="s">
        <v>138</v>
      </c>
      <c r="R242" s="64"/>
    </row>
    <row r="243" spans="2:28" x14ac:dyDescent="0.2">
      <c r="E243" s="62"/>
      <c r="F243" s="62"/>
      <c r="G243" s="62"/>
      <c r="H243" s="62"/>
      <c r="I243" s="2" t="s">
        <v>137</v>
      </c>
      <c r="J243" s="62"/>
      <c r="K243" s="62"/>
      <c r="L243" s="62"/>
      <c r="M243" s="62"/>
      <c r="N243" s="62"/>
      <c r="O243" s="62"/>
      <c r="Q243" s="2" t="s">
        <v>136</v>
      </c>
      <c r="R243" s="62"/>
    </row>
    <row r="244" spans="2:28" x14ac:dyDescent="0.2">
      <c r="E244" s="62"/>
      <c r="F244" s="62"/>
      <c r="G244" s="62"/>
      <c r="H244" s="62"/>
      <c r="I244" s="62"/>
      <c r="J244" s="62"/>
      <c r="K244" s="62"/>
      <c r="L244" s="62"/>
      <c r="M244" s="62"/>
      <c r="N244" s="62"/>
      <c r="O244" s="62"/>
    </row>
    <row r="245" spans="2:28" ht="15" x14ac:dyDescent="0.25">
      <c r="E245" s="62"/>
      <c r="F245" s="33" t="s">
        <v>52</v>
      </c>
      <c r="G245" s="63">
        <f>I225</f>
        <v>0.13</v>
      </c>
      <c r="H245" s="60" t="s">
        <v>135</v>
      </c>
      <c r="I245" s="258" t="e">
        <f>K237*(O225-I225)</f>
        <v>#DIV/0!</v>
      </c>
      <c r="J245" s="258"/>
      <c r="K245" s="258"/>
      <c r="L245" s="62"/>
      <c r="M245" s="62"/>
      <c r="N245" s="35" t="s">
        <v>52</v>
      </c>
      <c r="O245" s="63">
        <f>O225</f>
        <v>0.16</v>
      </c>
      <c r="P245" s="35" t="s">
        <v>55</v>
      </c>
      <c r="Q245" s="265" t="e">
        <f>-Q237*(O225-I225)</f>
        <v>#DIV/0!</v>
      </c>
      <c r="R245" s="265"/>
      <c r="S245" s="265"/>
    </row>
    <row r="246" spans="2:28" ht="15" x14ac:dyDescent="0.25">
      <c r="E246" s="62"/>
      <c r="F246" s="62"/>
      <c r="G246" s="62"/>
      <c r="H246" s="62"/>
      <c r="I246" s="208" t="e">
        <f>(K237-Q237)</f>
        <v>#DIV/0!</v>
      </c>
      <c r="J246" s="209"/>
      <c r="K246" s="209"/>
      <c r="L246" s="62"/>
      <c r="M246" s="62"/>
      <c r="N246" s="62"/>
      <c r="O246" s="62"/>
      <c r="Q246" s="142" t="e">
        <f>-K237+Q237</f>
        <v>#DIV/0!</v>
      </c>
      <c r="R246" s="266"/>
      <c r="S246" s="266"/>
      <c r="T246" s="45"/>
      <c r="AB246" s="45"/>
    </row>
    <row r="247" spans="2:28" ht="15" x14ac:dyDescent="0.25">
      <c r="F247" s="33" t="s">
        <v>52</v>
      </c>
      <c r="G247" s="61">
        <f>G245</f>
        <v>0.13</v>
      </c>
      <c r="H247" s="60" t="s">
        <v>135</v>
      </c>
      <c r="I247" s="177" t="e">
        <f>I245/I246</f>
        <v>#DIV/0!</v>
      </c>
      <c r="J247" s="177"/>
      <c r="N247" s="35" t="s">
        <v>52</v>
      </c>
      <c r="O247" s="8">
        <f>O245</f>
        <v>0.16</v>
      </c>
      <c r="P247" s="35" t="s">
        <v>55</v>
      </c>
      <c r="Q247" s="207" t="e">
        <f>-Q245/Q246</f>
        <v>#DIV/0!</v>
      </c>
      <c r="R247" s="207"/>
      <c r="T247" s="59"/>
    </row>
    <row r="249" spans="2:28" x14ac:dyDescent="0.2">
      <c r="F249" s="33" t="s">
        <v>52</v>
      </c>
      <c r="G249" s="172" t="e">
        <f>G247+I247</f>
        <v>#DIV/0!</v>
      </c>
      <c r="H249" s="172"/>
      <c r="N249" s="35" t="s">
        <v>52</v>
      </c>
      <c r="O249" s="58" t="e">
        <f>O247-Q247</f>
        <v>#DIV/0!</v>
      </c>
    </row>
    <row r="250" spans="2:28" x14ac:dyDescent="0.2">
      <c r="F250" s="33"/>
      <c r="G250" s="8"/>
    </row>
    <row r="251" spans="2:28" x14ac:dyDescent="0.2">
      <c r="B251" s="1">
        <v>15</v>
      </c>
      <c r="C251" s="1" t="s">
        <v>134</v>
      </c>
    </row>
    <row r="252" spans="2:28" x14ac:dyDescent="0.2">
      <c r="C252" s="40"/>
      <c r="D252" s="157" t="s">
        <v>49</v>
      </c>
      <c r="E252" s="157"/>
      <c r="F252" s="157"/>
      <c r="G252" s="158"/>
      <c r="H252" s="156" t="s">
        <v>82</v>
      </c>
      <c r="I252" s="157"/>
      <c r="J252" s="158"/>
      <c r="K252" s="156" t="s">
        <v>81</v>
      </c>
      <c r="L252" s="157"/>
      <c r="M252" s="158"/>
      <c r="N252" s="156" t="s">
        <v>80</v>
      </c>
      <c r="O252" s="157"/>
      <c r="P252" s="158"/>
      <c r="Q252" s="156" t="s">
        <v>79</v>
      </c>
      <c r="R252" s="157"/>
      <c r="S252" s="158"/>
      <c r="T252" s="156" t="s">
        <v>78</v>
      </c>
      <c r="U252" s="157"/>
      <c r="V252" s="158"/>
      <c r="W252" s="156" t="s">
        <v>77</v>
      </c>
      <c r="X252" s="157"/>
      <c r="Y252" s="158"/>
    </row>
    <row r="253" spans="2:28" ht="15" x14ac:dyDescent="0.25">
      <c r="C253" s="29"/>
      <c r="D253" s="12" t="s">
        <v>133</v>
      </c>
      <c r="E253" s="12"/>
      <c r="F253" s="12"/>
      <c r="G253" s="12"/>
      <c r="H253" s="56"/>
      <c r="I253" s="51"/>
      <c r="J253" s="55"/>
      <c r="K253" s="51"/>
      <c r="L253" s="51"/>
      <c r="M253" s="51"/>
      <c r="N253" s="56"/>
      <c r="O253" s="51"/>
      <c r="P253" s="55"/>
      <c r="Q253" s="51"/>
      <c r="R253" s="51"/>
      <c r="S253" s="51"/>
      <c r="T253" s="56"/>
      <c r="U253" s="51"/>
      <c r="V253" s="55"/>
      <c r="W253" s="56"/>
      <c r="X253" s="51"/>
      <c r="Y253" s="55"/>
    </row>
    <row r="254" spans="2:28" ht="15" x14ac:dyDescent="0.25">
      <c r="C254" s="29"/>
      <c r="D254" s="12" t="s">
        <v>132</v>
      </c>
      <c r="E254" s="12"/>
      <c r="F254" s="12"/>
      <c r="G254" s="12"/>
      <c r="H254" s="170">
        <v>0</v>
      </c>
      <c r="I254" s="139"/>
      <c r="J254" s="171"/>
      <c r="K254" s="170">
        <f>K209</f>
        <v>0</v>
      </c>
      <c r="L254" s="139"/>
      <c r="M254" s="171"/>
      <c r="N254" s="170">
        <f>N209</f>
        <v>0</v>
      </c>
      <c r="O254" s="139"/>
      <c r="P254" s="171"/>
      <c r="Q254" s="170">
        <f>Q209</f>
        <v>0</v>
      </c>
      <c r="R254" s="139"/>
      <c r="S254" s="171"/>
      <c r="T254" s="170">
        <f>T209</f>
        <v>0</v>
      </c>
      <c r="U254" s="139"/>
      <c r="V254" s="171"/>
      <c r="W254" s="170">
        <f>W209</f>
        <v>0</v>
      </c>
      <c r="X254" s="139"/>
      <c r="Y254" s="171"/>
    </row>
    <row r="255" spans="2:28" ht="15" x14ac:dyDescent="0.25">
      <c r="C255" s="29"/>
      <c r="D255" s="12" t="s">
        <v>131</v>
      </c>
      <c r="E255" s="12"/>
      <c r="F255" s="12"/>
      <c r="G255" s="12"/>
      <c r="H255" s="170">
        <v>0</v>
      </c>
      <c r="I255" s="139"/>
      <c r="J255" s="171"/>
      <c r="K255" s="170">
        <f>K88</f>
        <v>0</v>
      </c>
      <c r="L255" s="139"/>
      <c r="M255" s="171"/>
      <c r="N255" s="170"/>
      <c r="O255" s="139"/>
      <c r="P255" s="171"/>
      <c r="Q255" s="170"/>
      <c r="R255" s="139"/>
      <c r="S255" s="171"/>
      <c r="T255" s="170"/>
      <c r="U255" s="139"/>
      <c r="V255" s="171"/>
      <c r="W255" s="170"/>
      <c r="X255" s="139"/>
      <c r="Y255" s="171"/>
    </row>
    <row r="256" spans="2:28" ht="15" x14ac:dyDescent="0.25">
      <c r="C256" s="29"/>
      <c r="D256" s="57" t="s">
        <v>130</v>
      </c>
      <c r="E256" s="12"/>
      <c r="F256" s="12"/>
      <c r="G256" s="12"/>
      <c r="H256" s="174">
        <v>0</v>
      </c>
      <c r="I256" s="175"/>
      <c r="J256" s="176"/>
      <c r="K256" s="174">
        <f>H88</f>
        <v>0</v>
      </c>
      <c r="L256" s="175"/>
      <c r="M256" s="176"/>
      <c r="N256" s="56"/>
      <c r="O256" s="51"/>
      <c r="P256" s="55"/>
      <c r="Q256" s="51"/>
      <c r="R256" s="51"/>
      <c r="S256" s="51"/>
      <c r="T256" s="56"/>
      <c r="U256" s="51"/>
      <c r="V256" s="55"/>
      <c r="W256" s="56"/>
      <c r="X256" s="51"/>
      <c r="Y256" s="55"/>
    </row>
    <row r="257" spans="3:25" ht="15" x14ac:dyDescent="0.25">
      <c r="C257" s="40"/>
      <c r="D257" s="21" t="s">
        <v>129</v>
      </c>
      <c r="E257" s="21"/>
      <c r="F257" s="21"/>
      <c r="G257" s="20"/>
      <c r="H257" s="185">
        <f>SUM(H254:J256)</f>
        <v>0</v>
      </c>
      <c r="I257" s="141"/>
      <c r="J257" s="186"/>
      <c r="K257" s="185">
        <f>SUM(K254:M256)</f>
        <v>0</v>
      </c>
      <c r="L257" s="141"/>
      <c r="M257" s="186"/>
      <c r="N257" s="185">
        <f>SUM(N254:P256)</f>
        <v>0</v>
      </c>
      <c r="O257" s="141"/>
      <c r="P257" s="186"/>
      <c r="Q257" s="185">
        <f>SUM(Q254:S256)</f>
        <v>0</v>
      </c>
      <c r="R257" s="141"/>
      <c r="S257" s="141"/>
      <c r="T257" s="185">
        <f>SUM(T254:V256)</f>
        <v>0</v>
      </c>
      <c r="U257" s="141"/>
      <c r="V257" s="186"/>
      <c r="W257" s="185">
        <f>SUM(W254:Y256)</f>
        <v>0</v>
      </c>
      <c r="X257" s="141"/>
      <c r="Y257" s="186"/>
    </row>
    <row r="258" spans="3:25" ht="15" x14ac:dyDescent="0.25">
      <c r="C258" s="29"/>
      <c r="D258" s="12"/>
      <c r="E258" s="12"/>
      <c r="F258" s="12"/>
      <c r="G258" s="12"/>
      <c r="H258" s="56"/>
      <c r="I258" s="51"/>
      <c r="J258" s="55"/>
      <c r="K258" s="51"/>
      <c r="L258" s="51"/>
      <c r="M258" s="51"/>
      <c r="N258" s="56"/>
      <c r="O258" s="51"/>
      <c r="P258" s="55"/>
      <c r="Q258" s="51"/>
      <c r="R258" s="51"/>
      <c r="S258" s="51"/>
      <c r="T258" s="56"/>
      <c r="U258" s="51"/>
      <c r="V258" s="55"/>
      <c r="W258" s="56"/>
      <c r="X258" s="51"/>
      <c r="Y258" s="55"/>
    </row>
    <row r="259" spans="3:25" ht="15" x14ac:dyDescent="0.25">
      <c r="C259" s="29"/>
      <c r="D259" s="12" t="s">
        <v>128</v>
      </c>
      <c r="E259" s="12"/>
      <c r="F259" s="12"/>
      <c r="G259" s="12"/>
      <c r="H259" s="56"/>
      <c r="I259" s="51"/>
      <c r="J259" s="55"/>
      <c r="K259" s="51"/>
      <c r="L259" s="51"/>
      <c r="M259" s="51"/>
      <c r="N259" s="56"/>
      <c r="O259" s="51"/>
      <c r="P259" s="55"/>
      <c r="Q259" s="51"/>
      <c r="R259" s="51"/>
      <c r="S259" s="51"/>
      <c r="T259" s="56"/>
      <c r="U259" s="51"/>
      <c r="V259" s="55"/>
      <c r="W259" s="56"/>
      <c r="X259" s="51"/>
      <c r="Y259" s="55"/>
    </row>
    <row r="260" spans="3:25" ht="15" x14ac:dyDescent="0.25">
      <c r="C260" s="29"/>
      <c r="D260" s="12" t="s">
        <v>127</v>
      </c>
      <c r="E260" s="12"/>
      <c r="F260" s="12"/>
      <c r="G260" s="12"/>
      <c r="H260" s="170">
        <f>N88</f>
        <v>0</v>
      </c>
      <c r="I260" s="139"/>
      <c r="J260" s="171"/>
      <c r="K260" s="170">
        <f>K255+K256</f>
        <v>0</v>
      </c>
      <c r="L260" s="139"/>
      <c r="M260" s="171"/>
      <c r="N260" s="170"/>
      <c r="O260" s="139"/>
      <c r="P260" s="171"/>
      <c r="Q260" s="170"/>
      <c r="R260" s="139"/>
      <c r="S260" s="139"/>
      <c r="T260" s="170"/>
      <c r="U260" s="139"/>
      <c r="V260" s="171"/>
      <c r="W260" s="170"/>
      <c r="X260" s="139"/>
      <c r="Y260" s="171"/>
    </row>
    <row r="261" spans="3:25" ht="15" x14ac:dyDescent="0.25">
      <c r="C261" s="29"/>
      <c r="D261" s="12" t="s">
        <v>126</v>
      </c>
      <c r="E261" s="12"/>
      <c r="F261" s="12"/>
      <c r="G261" s="12"/>
      <c r="H261" s="170">
        <v>0</v>
      </c>
      <c r="I261" s="139"/>
      <c r="J261" s="171"/>
      <c r="K261" s="170" t="e">
        <f>K322</f>
        <v>#DIV/0!</v>
      </c>
      <c r="L261" s="139"/>
      <c r="M261" s="171"/>
      <c r="N261" s="170" t="e">
        <f>N322</f>
        <v>#DIV/0!</v>
      </c>
      <c r="O261" s="139"/>
      <c r="P261" s="171"/>
      <c r="Q261" s="170" t="e">
        <f>Q322</f>
        <v>#DIV/0!</v>
      </c>
      <c r="R261" s="139"/>
      <c r="S261" s="139"/>
      <c r="T261" s="170" t="e">
        <f>T322</f>
        <v>#DIV/0!</v>
      </c>
      <c r="U261" s="139"/>
      <c r="V261" s="171"/>
      <c r="W261" s="170" t="e">
        <f>W322</f>
        <v>#DIV/0!</v>
      </c>
      <c r="X261" s="139"/>
      <c r="Y261" s="171"/>
    </row>
    <row r="262" spans="3:25" ht="15" x14ac:dyDescent="0.25">
      <c r="C262" s="29"/>
      <c r="D262" s="12" t="s">
        <v>125</v>
      </c>
      <c r="E262" s="12"/>
      <c r="F262" s="12"/>
      <c r="G262" s="12"/>
      <c r="H262" s="170">
        <v>0</v>
      </c>
      <c r="I262" s="139"/>
      <c r="J262" s="171"/>
      <c r="K262" s="170" t="e">
        <f>K323</f>
        <v>#DIV/0!</v>
      </c>
      <c r="L262" s="139"/>
      <c r="M262" s="171"/>
      <c r="N262" s="170" t="e">
        <f>N323</f>
        <v>#DIV/0!</v>
      </c>
      <c r="O262" s="139"/>
      <c r="P262" s="171"/>
      <c r="Q262" s="170" t="e">
        <f>Q323</f>
        <v>#DIV/0!</v>
      </c>
      <c r="R262" s="139"/>
      <c r="S262" s="139"/>
      <c r="T262" s="170" t="e">
        <f>T323</f>
        <v>#DIV/0!</v>
      </c>
      <c r="U262" s="139"/>
      <c r="V262" s="171"/>
      <c r="W262" s="170" t="e">
        <f>W323</f>
        <v>#DIV/0!</v>
      </c>
      <c r="X262" s="139"/>
      <c r="Y262" s="171"/>
    </row>
    <row r="263" spans="3:25" ht="15" x14ac:dyDescent="0.25">
      <c r="C263" s="29"/>
      <c r="D263" s="12" t="s">
        <v>124</v>
      </c>
      <c r="E263" s="12"/>
      <c r="F263" s="12"/>
      <c r="G263" s="12"/>
      <c r="H263" s="170"/>
      <c r="I263" s="139"/>
      <c r="J263" s="171"/>
      <c r="K263" s="170"/>
      <c r="L263" s="139"/>
      <c r="M263" s="171"/>
      <c r="N263" s="170"/>
      <c r="O263" s="139"/>
      <c r="P263" s="171"/>
      <c r="Q263" s="170"/>
      <c r="R263" s="139"/>
      <c r="S263" s="139"/>
      <c r="T263" s="170"/>
      <c r="U263" s="139"/>
      <c r="V263" s="171"/>
      <c r="W263" s="170"/>
      <c r="X263" s="139"/>
      <c r="Y263" s="171"/>
    </row>
    <row r="264" spans="3:25" ht="15" x14ac:dyDescent="0.25">
      <c r="C264" s="29"/>
      <c r="D264" s="12" t="s">
        <v>123</v>
      </c>
      <c r="E264" s="12"/>
      <c r="F264" s="12"/>
      <c r="G264" s="12"/>
      <c r="H264" s="170"/>
      <c r="I264" s="139"/>
      <c r="J264" s="171"/>
      <c r="K264" s="170"/>
      <c r="L264" s="139"/>
      <c r="M264" s="171"/>
      <c r="N264" s="170"/>
      <c r="O264" s="139"/>
      <c r="P264" s="171"/>
      <c r="Q264" s="170"/>
      <c r="R264" s="139"/>
      <c r="S264" s="139"/>
      <c r="T264" s="170"/>
      <c r="U264" s="139"/>
      <c r="V264" s="171"/>
      <c r="W264" s="170"/>
      <c r="X264" s="139"/>
      <c r="Y264" s="171"/>
    </row>
    <row r="265" spans="3:25" ht="15" x14ac:dyDescent="0.25">
      <c r="C265" s="29"/>
      <c r="D265" s="12" t="s">
        <v>122</v>
      </c>
      <c r="E265" s="12"/>
      <c r="F265" s="12"/>
      <c r="G265" s="12"/>
      <c r="H265" s="170">
        <v>0</v>
      </c>
      <c r="I265" s="139"/>
      <c r="J265" s="171"/>
      <c r="K265" s="170" t="e">
        <f>K212</f>
        <v>#DIV/0!</v>
      </c>
      <c r="L265" s="139"/>
      <c r="M265" s="171"/>
      <c r="N265" s="170" t="e">
        <f>N212</f>
        <v>#DIV/0!</v>
      </c>
      <c r="O265" s="139"/>
      <c r="P265" s="171"/>
      <c r="Q265" s="170" t="e">
        <f>Q212</f>
        <v>#DIV/0!</v>
      </c>
      <c r="R265" s="139"/>
      <c r="S265" s="139"/>
      <c r="T265" s="170" t="e">
        <f>T212</f>
        <v>#DIV/0!</v>
      </c>
      <c r="U265" s="139"/>
      <c r="V265" s="171"/>
      <c r="W265" s="170" t="e">
        <f>W212</f>
        <v>#DIV/0!</v>
      </c>
      <c r="X265" s="139"/>
      <c r="Y265" s="171"/>
    </row>
    <row r="266" spans="3:25" ht="15" x14ac:dyDescent="0.25">
      <c r="C266" s="29"/>
      <c r="D266" s="12"/>
      <c r="E266" s="12"/>
      <c r="F266" s="12"/>
      <c r="G266" s="12"/>
      <c r="H266" s="56"/>
      <c r="I266" s="51"/>
      <c r="J266" s="55"/>
      <c r="K266" s="51"/>
      <c r="L266" s="51"/>
      <c r="M266" s="51"/>
      <c r="N266" s="56"/>
      <c r="O266" s="51"/>
      <c r="P266" s="55"/>
      <c r="Q266" s="51"/>
      <c r="R266" s="51"/>
      <c r="S266" s="51"/>
      <c r="T266" s="54"/>
      <c r="U266" s="53"/>
      <c r="V266" s="52"/>
      <c r="W266" s="54"/>
      <c r="X266" s="53"/>
      <c r="Y266" s="52"/>
    </row>
    <row r="267" spans="3:25" ht="15" x14ac:dyDescent="0.25">
      <c r="C267" s="40"/>
      <c r="D267" s="21" t="s">
        <v>121</v>
      </c>
      <c r="E267" s="21"/>
      <c r="F267" s="21"/>
      <c r="G267" s="20"/>
      <c r="H267" s="185">
        <f>SUM(H260:J266)</f>
        <v>0</v>
      </c>
      <c r="I267" s="141"/>
      <c r="J267" s="186"/>
      <c r="K267" s="185" t="e">
        <f>SUM(K260:M266)</f>
        <v>#DIV/0!</v>
      </c>
      <c r="L267" s="141"/>
      <c r="M267" s="186"/>
      <c r="N267" s="185" t="e">
        <f>SUM(N260:P266)</f>
        <v>#DIV/0!</v>
      </c>
      <c r="O267" s="141"/>
      <c r="P267" s="186"/>
      <c r="Q267" s="185" t="e">
        <f>SUM(Q260:S266)</f>
        <v>#DIV/0!</v>
      </c>
      <c r="R267" s="141"/>
      <c r="S267" s="186"/>
      <c r="T267" s="185" t="e">
        <f>SUM(T260:V266)</f>
        <v>#DIV/0!</v>
      </c>
      <c r="U267" s="141"/>
      <c r="V267" s="186"/>
      <c r="W267" s="185" t="e">
        <f>SUM(W260:Y266)</f>
        <v>#DIV/0!</v>
      </c>
      <c r="X267" s="141"/>
      <c r="Y267" s="186"/>
    </row>
    <row r="268" spans="3:25" ht="15" x14ac:dyDescent="0.25">
      <c r="C268" s="29"/>
      <c r="D268" s="12"/>
      <c r="E268" s="12"/>
      <c r="F268" s="12"/>
      <c r="G268" s="12"/>
      <c r="H268" s="50"/>
      <c r="I268" s="51"/>
      <c r="J268" s="51"/>
      <c r="K268" s="50"/>
      <c r="L268" s="49"/>
      <c r="M268" s="48"/>
      <c r="N268" s="51"/>
      <c r="O268" s="51"/>
      <c r="P268" s="51"/>
      <c r="Q268" s="50"/>
      <c r="R268" s="49"/>
      <c r="S268" s="48"/>
      <c r="T268" s="50"/>
      <c r="U268" s="49"/>
      <c r="V268" s="48"/>
      <c r="W268" s="50"/>
      <c r="X268" s="49"/>
      <c r="Y268" s="48"/>
    </row>
    <row r="269" spans="3:25" ht="15" x14ac:dyDescent="0.25">
      <c r="C269" s="41"/>
      <c r="D269" s="24" t="s">
        <v>120</v>
      </c>
      <c r="E269" s="24"/>
      <c r="F269" s="24"/>
      <c r="G269" s="23"/>
      <c r="H269" s="185">
        <f>H257-H267</f>
        <v>0</v>
      </c>
      <c r="I269" s="141"/>
      <c r="J269" s="186"/>
      <c r="K269" s="185" t="e">
        <f>K257-K267</f>
        <v>#DIV/0!</v>
      </c>
      <c r="L269" s="141"/>
      <c r="M269" s="186"/>
      <c r="N269" s="185" t="e">
        <f>N257-N267</f>
        <v>#DIV/0!</v>
      </c>
      <c r="O269" s="141"/>
      <c r="P269" s="186"/>
      <c r="Q269" s="185" t="e">
        <f>Q257-Q267</f>
        <v>#DIV/0!</v>
      </c>
      <c r="R269" s="141"/>
      <c r="S269" s="186"/>
      <c r="T269" s="185" t="e">
        <f>T257-T267</f>
        <v>#DIV/0!</v>
      </c>
      <c r="U269" s="141"/>
      <c r="V269" s="186"/>
      <c r="W269" s="185" t="e">
        <f>W257-W267</f>
        <v>#DIV/0!</v>
      </c>
      <c r="X269" s="141"/>
      <c r="Y269" s="186"/>
    </row>
    <row r="270" spans="3:25" ht="15" x14ac:dyDescent="0.25">
      <c r="C270" s="40"/>
      <c r="D270" s="21" t="s">
        <v>119</v>
      </c>
      <c r="E270" s="21"/>
      <c r="F270" s="21"/>
      <c r="G270" s="20"/>
      <c r="H270" s="185">
        <v>0</v>
      </c>
      <c r="I270" s="141"/>
      <c r="J270" s="186"/>
      <c r="K270" s="185">
        <f>H98</f>
        <v>0</v>
      </c>
      <c r="L270" s="141"/>
      <c r="M270" s="186"/>
      <c r="N270" s="185" t="e">
        <f>K271</f>
        <v>#DIV/0!</v>
      </c>
      <c r="O270" s="141"/>
      <c r="P270" s="186"/>
      <c r="Q270" s="185" t="e">
        <f>N271</f>
        <v>#DIV/0!</v>
      </c>
      <c r="R270" s="141"/>
      <c r="S270" s="186"/>
      <c r="T270" s="185" t="e">
        <f>Q271</f>
        <v>#DIV/0!</v>
      </c>
      <c r="U270" s="141"/>
      <c r="V270" s="186"/>
      <c r="W270" s="185" t="e">
        <f>T271</f>
        <v>#DIV/0!</v>
      </c>
      <c r="X270" s="141"/>
      <c r="Y270" s="186"/>
    </row>
    <row r="271" spans="3:25" ht="15" x14ac:dyDescent="0.25">
      <c r="C271" s="39"/>
      <c r="D271" s="18" t="s">
        <v>118</v>
      </c>
      <c r="E271" s="18"/>
      <c r="F271" s="18"/>
      <c r="G271" s="18"/>
      <c r="H271" s="185">
        <f>H269+H270</f>
        <v>0</v>
      </c>
      <c r="I271" s="141"/>
      <c r="J271" s="186"/>
      <c r="K271" s="185" t="e">
        <f>K269+K270</f>
        <v>#DIV/0!</v>
      </c>
      <c r="L271" s="141"/>
      <c r="M271" s="186"/>
      <c r="N271" s="185" t="e">
        <f>N269+N270</f>
        <v>#DIV/0!</v>
      </c>
      <c r="O271" s="141"/>
      <c r="P271" s="186"/>
      <c r="Q271" s="185" t="e">
        <f>Q269+Q270</f>
        <v>#DIV/0!</v>
      </c>
      <c r="R271" s="141"/>
      <c r="S271" s="186"/>
      <c r="T271" s="185" t="e">
        <f>T269+T270</f>
        <v>#DIV/0!</v>
      </c>
      <c r="U271" s="141"/>
      <c r="V271" s="186"/>
      <c r="W271" s="185" t="e">
        <f>W269+W270</f>
        <v>#DIV/0!</v>
      </c>
      <c r="X271" s="141"/>
      <c r="Y271" s="186"/>
    </row>
    <row r="272" spans="3:25" ht="15" x14ac:dyDescent="0.25">
      <c r="C272" s="15" t="s">
        <v>117</v>
      </c>
      <c r="D272" s="12"/>
      <c r="E272" s="12"/>
      <c r="F272" s="12"/>
      <c r="G272" s="12"/>
      <c r="H272" s="42"/>
      <c r="I272" s="42"/>
      <c r="J272" s="42"/>
      <c r="K272" s="42"/>
      <c r="L272" s="42"/>
      <c r="M272" s="42"/>
      <c r="N272" s="42"/>
      <c r="O272" s="42"/>
      <c r="P272" s="42"/>
      <c r="Q272" s="139"/>
      <c r="R272" s="139"/>
      <c r="S272" s="139"/>
      <c r="T272" s="42"/>
      <c r="U272" s="42"/>
      <c r="V272" s="42"/>
      <c r="W272" s="42"/>
      <c r="X272" s="42"/>
      <c r="Y272" s="42"/>
    </row>
    <row r="273" spans="2:25" ht="15" x14ac:dyDescent="0.25">
      <c r="C273" s="15" t="s">
        <v>116</v>
      </c>
      <c r="D273" s="12"/>
      <c r="E273" s="12"/>
      <c r="F273" s="189" t="s">
        <v>115</v>
      </c>
      <c r="G273" s="189"/>
      <c r="H273" s="184" t="s">
        <v>114</v>
      </c>
      <c r="I273" s="184"/>
      <c r="J273" s="184"/>
      <c r="K273" s="42"/>
      <c r="L273" s="42"/>
      <c r="M273" s="42"/>
      <c r="N273" s="42"/>
      <c r="O273" s="42"/>
      <c r="P273" s="42"/>
      <c r="Q273" s="139"/>
      <c r="R273" s="139"/>
      <c r="S273" s="139"/>
      <c r="T273" s="42"/>
      <c r="U273" s="42"/>
      <c r="V273" s="42"/>
      <c r="W273" s="42"/>
      <c r="X273" s="42"/>
      <c r="Y273" s="42"/>
    </row>
    <row r="274" spans="2:25" ht="15" x14ac:dyDescent="0.25">
      <c r="C274" s="15" t="s">
        <v>113</v>
      </c>
      <c r="D274" s="12"/>
      <c r="E274" s="12">
        <v>1</v>
      </c>
      <c r="F274" s="154" t="e">
        <f>K269</f>
        <v>#DIV/0!</v>
      </c>
      <c r="G274" s="154"/>
      <c r="H274" s="139" t="e">
        <f>F274</f>
        <v>#DIV/0!</v>
      </c>
      <c r="I274" s="139"/>
      <c r="J274" s="139"/>
      <c r="K274" s="42"/>
      <c r="L274" s="42"/>
      <c r="M274" s="42"/>
      <c r="N274" s="42"/>
      <c r="O274" s="42"/>
      <c r="P274" s="42"/>
      <c r="Q274" s="139"/>
      <c r="R274" s="139"/>
      <c r="S274" s="139"/>
      <c r="T274" s="42"/>
      <c r="U274" s="42"/>
      <c r="V274" s="42"/>
      <c r="W274" s="42"/>
      <c r="X274" s="42"/>
      <c r="Y274" s="42"/>
    </row>
    <row r="275" spans="2:25" ht="15" x14ac:dyDescent="0.25">
      <c r="C275" s="15" t="s">
        <v>113</v>
      </c>
      <c r="D275" s="12"/>
      <c r="E275" s="12">
        <v>2</v>
      </c>
      <c r="F275" s="154" t="e">
        <f>N269</f>
        <v>#DIV/0!</v>
      </c>
      <c r="G275" s="154"/>
      <c r="H275" s="139" t="e">
        <f>F275</f>
        <v>#DIV/0!</v>
      </c>
      <c r="I275" s="139"/>
      <c r="J275" s="139"/>
      <c r="K275" s="42"/>
      <c r="L275" s="42"/>
      <c r="M275" s="42"/>
      <c r="N275" s="42"/>
      <c r="O275" s="42"/>
      <c r="P275" s="42"/>
      <c r="Q275" s="42"/>
      <c r="R275" s="42"/>
      <c r="S275" s="42"/>
      <c r="T275" s="42"/>
      <c r="U275" s="42"/>
      <c r="V275" s="42"/>
      <c r="W275" s="42"/>
      <c r="X275" s="42"/>
      <c r="Y275" s="42"/>
    </row>
    <row r="276" spans="2:25" ht="15" x14ac:dyDescent="0.25">
      <c r="C276" s="15" t="s">
        <v>113</v>
      </c>
      <c r="D276" s="12"/>
      <c r="E276" s="12">
        <v>3</v>
      </c>
      <c r="F276" s="154" t="e">
        <f>Q269</f>
        <v>#DIV/0!</v>
      </c>
      <c r="G276" s="154"/>
      <c r="H276" s="139" t="e">
        <f>F276</f>
        <v>#DIV/0!</v>
      </c>
      <c r="I276" s="139"/>
      <c r="J276" s="139"/>
      <c r="K276" s="42"/>
      <c r="L276" s="47"/>
      <c r="M276" s="42"/>
      <c r="N276" s="42"/>
      <c r="O276" s="42"/>
      <c r="P276" s="42"/>
      <c r="Q276" s="42"/>
      <c r="R276" s="42"/>
      <c r="S276" s="42"/>
      <c r="T276" s="42"/>
      <c r="U276" s="42"/>
      <c r="V276" s="42"/>
      <c r="W276" s="42"/>
      <c r="X276" s="42"/>
      <c r="Y276" s="42"/>
    </row>
    <row r="277" spans="2:25" ht="15" x14ac:dyDescent="0.25">
      <c r="C277" s="15" t="s">
        <v>113</v>
      </c>
      <c r="D277" s="12"/>
      <c r="E277" s="46">
        <v>4</v>
      </c>
      <c r="F277" s="154" t="e">
        <f>+T269</f>
        <v>#DIV/0!</v>
      </c>
      <c r="G277" s="154"/>
      <c r="H277" s="139" t="e">
        <f>F277</f>
        <v>#DIV/0!</v>
      </c>
      <c r="I277" s="139"/>
      <c r="J277" s="139"/>
      <c r="K277" s="42"/>
      <c r="L277" s="47"/>
      <c r="M277" s="42"/>
      <c r="N277" s="42"/>
      <c r="O277" s="42"/>
      <c r="P277" s="42"/>
      <c r="Q277" s="42"/>
      <c r="R277" s="42"/>
      <c r="S277" s="42"/>
      <c r="T277" s="42"/>
      <c r="U277" s="42"/>
      <c r="V277" s="42"/>
      <c r="W277" s="42"/>
      <c r="X277" s="42"/>
      <c r="Y277" s="42"/>
    </row>
    <row r="278" spans="2:25" ht="15" x14ac:dyDescent="0.25">
      <c r="C278" s="15" t="s">
        <v>113</v>
      </c>
      <c r="D278" s="12"/>
      <c r="E278" s="46">
        <v>5</v>
      </c>
      <c r="F278" s="154" t="e">
        <f>W269</f>
        <v>#DIV/0!</v>
      </c>
      <c r="G278" s="154"/>
      <c r="H278" s="139">
        <v>0</v>
      </c>
      <c r="I278" s="139"/>
      <c r="J278" s="139"/>
      <c r="K278" s="42"/>
      <c r="L278" s="42"/>
      <c r="M278" s="42"/>
      <c r="N278" s="42"/>
      <c r="O278" s="42"/>
      <c r="P278" s="42"/>
      <c r="Q278" s="42"/>
      <c r="R278" s="42"/>
      <c r="S278" s="42"/>
      <c r="T278" s="42"/>
      <c r="U278" s="42"/>
      <c r="V278" s="42"/>
      <c r="W278" s="42"/>
      <c r="X278" s="42"/>
      <c r="Y278" s="42"/>
    </row>
    <row r="279" spans="2:25" ht="15" x14ac:dyDescent="0.25">
      <c r="C279" s="44" t="s">
        <v>35</v>
      </c>
      <c r="D279" s="12"/>
      <c r="E279" s="12"/>
      <c r="F279" s="154" t="e">
        <f>SUM(F274:G278)</f>
        <v>#DIV/0!</v>
      </c>
      <c r="G279" s="154"/>
      <c r="H279" s="139" t="e">
        <f>SUM(H274:J278)</f>
        <v>#DIV/0!</v>
      </c>
      <c r="I279" s="139"/>
      <c r="J279" s="139"/>
      <c r="K279" s="45"/>
      <c r="L279" s="42"/>
      <c r="M279" s="42"/>
      <c r="N279" s="42"/>
      <c r="O279" s="42"/>
      <c r="P279" s="42"/>
      <c r="Q279" s="42"/>
      <c r="R279" s="42"/>
      <c r="S279" s="42"/>
      <c r="T279" s="42"/>
      <c r="U279" s="42"/>
      <c r="V279" s="42"/>
      <c r="W279" s="42"/>
      <c r="X279" s="42"/>
      <c r="Y279" s="42"/>
    </row>
    <row r="280" spans="2:25" ht="15" x14ac:dyDescent="0.25">
      <c r="C280" s="44"/>
      <c r="D280" s="12"/>
      <c r="E280" s="12"/>
      <c r="F280" s="154"/>
      <c r="G280" s="154"/>
      <c r="H280" s="139">
        <f>H267</f>
        <v>0</v>
      </c>
      <c r="I280" s="139"/>
      <c r="J280" s="139"/>
      <c r="K280" s="43" t="e">
        <f>H280/H279</f>
        <v>#DIV/0!</v>
      </c>
      <c r="L280" s="42"/>
      <c r="M280" s="42"/>
      <c r="N280" s="42"/>
      <c r="O280" s="42"/>
      <c r="P280" s="42"/>
      <c r="Q280" s="42"/>
      <c r="R280" s="42"/>
      <c r="S280" s="42"/>
      <c r="T280" s="42"/>
      <c r="U280" s="42"/>
      <c r="V280" s="42"/>
      <c r="W280" s="42"/>
      <c r="X280" s="42"/>
      <c r="Y280" s="42"/>
    </row>
    <row r="281" spans="2:25" x14ac:dyDescent="0.2">
      <c r="B281" s="1">
        <v>16</v>
      </c>
      <c r="C281" s="1" t="s">
        <v>112</v>
      </c>
      <c r="I281" s="137"/>
      <c r="J281" s="138"/>
    </row>
    <row r="282" spans="2:25" x14ac:dyDescent="0.2">
      <c r="C282" s="40"/>
      <c r="D282" s="157" t="s">
        <v>49</v>
      </c>
      <c r="E282" s="157"/>
      <c r="F282" s="157"/>
      <c r="G282" s="158"/>
      <c r="H282" s="156" t="s">
        <v>82</v>
      </c>
      <c r="I282" s="157"/>
      <c r="J282" s="158"/>
      <c r="K282" s="156" t="s">
        <v>81</v>
      </c>
      <c r="L282" s="157"/>
      <c r="M282" s="158"/>
      <c r="N282" s="156" t="s">
        <v>80</v>
      </c>
      <c r="O282" s="157"/>
      <c r="P282" s="158"/>
      <c r="Q282" s="156" t="s">
        <v>79</v>
      </c>
      <c r="R282" s="157"/>
      <c r="S282" s="158"/>
      <c r="T282" s="156" t="s">
        <v>78</v>
      </c>
      <c r="U282" s="157"/>
      <c r="V282" s="158"/>
      <c r="W282" s="156" t="s">
        <v>77</v>
      </c>
      <c r="X282" s="157"/>
      <c r="Y282" s="158"/>
    </row>
    <row r="283" spans="2:25" x14ac:dyDescent="0.2">
      <c r="C283" s="29"/>
      <c r="D283" s="12" t="s">
        <v>111</v>
      </c>
      <c r="E283" s="12"/>
      <c r="F283" s="12"/>
      <c r="G283" s="12"/>
      <c r="H283" s="29"/>
      <c r="I283" s="12"/>
      <c r="J283" s="28"/>
      <c r="K283" s="12"/>
      <c r="L283" s="12"/>
      <c r="M283" s="12"/>
      <c r="N283" s="29"/>
      <c r="O283" s="12"/>
      <c r="P283" s="28"/>
      <c r="Q283" s="12"/>
      <c r="R283" s="12"/>
      <c r="S283" s="12"/>
      <c r="T283" s="29"/>
      <c r="U283" s="12"/>
      <c r="V283" s="28"/>
      <c r="W283" s="29"/>
      <c r="X283" s="12"/>
      <c r="Y283" s="28"/>
    </row>
    <row r="284" spans="2:25" x14ac:dyDescent="0.2">
      <c r="C284" s="29"/>
      <c r="D284" s="12" t="s">
        <v>110</v>
      </c>
      <c r="E284" s="12"/>
      <c r="F284" s="12"/>
      <c r="G284" s="12"/>
      <c r="H284" s="161">
        <f>H98</f>
        <v>0</v>
      </c>
      <c r="I284" s="154"/>
      <c r="J284" s="162"/>
      <c r="K284" s="161" t="e">
        <f>K271</f>
        <v>#DIV/0!</v>
      </c>
      <c r="L284" s="154"/>
      <c r="M284" s="162"/>
      <c r="N284" s="161" t="e">
        <f>N271</f>
        <v>#DIV/0!</v>
      </c>
      <c r="O284" s="154"/>
      <c r="P284" s="162"/>
      <c r="Q284" s="161" t="e">
        <f>Q271</f>
        <v>#DIV/0!</v>
      </c>
      <c r="R284" s="154"/>
      <c r="S284" s="162"/>
      <c r="T284" s="161" t="e">
        <f>T271</f>
        <v>#DIV/0!</v>
      </c>
      <c r="U284" s="154"/>
      <c r="V284" s="162"/>
      <c r="W284" s="161" t="e">
        <f>W271</f>
        <v>#DIV/0!</v>
      </c>
      <c r="X284" s="154"/>
      <c r="Y284" s="162"/>
    </row>
    <row r="285" spans="2:25" x14ac:dyDescent="0.2">
      <c r="C285" s="29"/>
      <c r="D285" s="12" t="s">
        <v>109</v>
      </c>
      <c r="E285" s="12"/>
      <c r="F285" s="12"/>
      <c r="G285" s="12"/>
      <c r="H285" s="161">
        <f>H99</f>
        <v>0</v>
      </c>
      <c r="I285" s="154"/>
      <c r="J285" s="162"/>
      <c r="K285" s="161">
        <f>H285*$K$183</f>
        <v>0</v>
      </c>
      <c r="L285" s="154"/>
      <c r="M285" s="162"/>
      <c r="N285" s="161">
        <f>K285*$K$183</f>
        <v>0</v>
      </c>
      <c r="O285" s="154"/>
      <c r="P285" s="162"/>
      <c r="Q285" s="161">
        <f>N285*$K$183</f>
        <v>0</v>
      </c>
      <c r="R285" s="154"/>
      <c r="S285" s="162"/>
      <c r="T285" s="161">
        <f>Q285*$K$183</f>
        <v>0</v>
      </c>
      <c r="U285" s="154"/>
      <c r="V285" s="162"/>
      <c r="W285" s="161">
        <f>T285*$K$183</f>
        <v>0</v>
      </c>
      <c r="X285" s="154"/>
      <c r="Y285" s="162"/>
    </row>
    <row r="286" spans="2:25" x14ac:dyDescent="0.2">
      <c r="C286" s="29"/>
      <c r="D286" s="12" t="s">
        <v>108</v>
      </c>
      <c r="E286" s="12"/>
      <c r="F286" s="12"/>
      <c r="G286" s="12"/>
      <c r="H286" s="161">
        <f>H100</f>
        <v>0</v>
      </c>
      <c r="I286" s="152"/>
      <c r="J286" s="153"/>
      <c r="K286" s="161">
        <f>H286*$K$183</f>
        <v>0</v>
      </c>
      <c r="L286" s="154"/>
      <c r="M286" s="162"/>
      <c r="N286" s="161">
        <f>K286*$K$183</f>
        <v>0</v>
      </c>
      <c r="O286" s="154"/>
      <c r="P286" s="162"/>
      <c r="Q286" s="161">
        <f>N286*$K$183</f>
        <v>0</v>
      </c>
      <c r="R286" s="154"/>
      <c r="S286" s="162"/>
      <c r="T286" s="161">
        <f>Q286*$K$183</f>
        <v>0</v>
      </c>
      <c r="U286" s="154"/>
      <c r="V286" s="162"/>
      <c r="W286" s="161">
        <f>T286*$K$183</f>
        <v>0</v>
      </c>
      <c r="X286" s="154"/>
      <c r="Y286" s="162"/>
    </row>
    <row r="287" spans="2:25" x14ac:dyDescent="0.2">
      <c r="C287" s="29"/>
      <c r="D287" s="12" t="s">
        <v>107</v>
      </c>
      <c r="E287" s="12"/>
      <c r="F287" s="12"/>
      <c r="G287" s="12"/>
      <c r="H287" s="161">
        <f>H101</f>
        <v>0</v>
      </c>
      <c r="I287" s="152"/>
      <c r="J287" s="153"/>
      <c r="K287" s="161">
        <f>H287*$K$183</f>
        <v>0</v>
      </c>
      <c r="L287" s="154"/>
      <c r="M287" s="162"/>
      <c r="N287" s="161">
        <f>K287*$K$183</f>
        <v>0</v>
      </c>
      <c r="O287" s="154"/>
      <c r="P287" s="162"/>
      <c r="Q287" s="161">
        <f>N287*$K$183</f>
        <v>0</v>
      </c>
      <c r="R287" s="154"/>
      <c r="S287" s="162"/>
      <c r="T287" s="161">
        <f>Q287*$K$183</f>
        <v>0</v>
      </c>
      <c r="U287" s="154"/>
      <c r="V287" s="162"/>
      <c r="W287" s="161">
        <f>T287*$K$183</f>
        <v>0</v>
      </c>
      <c r="X287" s="154"/>
      <c r="Y287" s="162"/>
    </row>
    <row r="288" spans="2:25" x14ac:dyDescent="0.2">
      <c r="C288" s="29"/>
      <c r="D288" s="12"/>
      <c r="E288" s="12"/>
      <c r="F288" s="12"/>
      <c r="G288" s="12"/>
      <c r="H288" s="29"/>
      <c r="I288" s="12"/>
      <c r="J288" s="28"/>
      <c r="K288" s="29"/>
      <c r="L288" s="12"/>
      <c r="M288" s="28"/>
      <c r="N288" s="29"/>
      <c r="O288" s="12"/>
      <c r="P288" s="28"/>
      <c r="Q288" s="29"/>
      <c r="R288" s="12"/>
      <c r="S288" s="28"/>
      <c r="T288" s="29"/>
      <c r="U288" s="12"/>
      <c r="V288" s="28"/>
      <c r="W288" s="29"/>
      <c r="X288" s="12"/>
      <c r="Y288" s="28"/>
    </row>
    <row r="289" spans="3:25" x14ac:dyDescent="0.2">
      <c r="C289" s="40"/>
      <c r="D289" s="21" t="s">
        <v>106</v>
      </c>
      <c r="E289" s="21"/>
      <c r="F289" s="21"/>
      <c r="G289" s="21"/>
      <c r="H289" s="173">
        <f>SUM(H284:J288)</f>
        <v>0</v>
      </c>
      <c r="I289" s="157"/>
      <c r="J289" s="158"/>
      <c r="K289" s="173" t="e">
        <f>SUM(K284:M288)</f>
        <v>#DIV/0!</v>
      </c>
      <c r="L289" s="157"/>
      <c r="M289" s="158"/>
      <c r="N289" s="173" t="e">
        <f>SUM(N284:P288)</f>
        <v>#DIV/0!</v>
      </c>
      <c r="O289" s="157"/>
      <c r="P289" s="158"/>
      <c r="Q289" s="173" t="e">
        <f>SUM(Q284:S288)</f>
        <v>#DIV/0!</v>
      </c>
      <c r="R289" s="157"/>
      <c r="S289" s="158"/>
      <c r="T289" s="173" t="e">
        <f>SUM(T284:V288)</f>
        <v>#DIV/0!</v>
      </c>
      <c r="U289" s="157"/>
      <c r="V289" s="158"/>
      <c r="W289" s="173" t="e">
        <f>SUM(W284:Y288)</f>
        <v>#DIV/0!</v>
      </c>
      <c r="X289" s="157"/>
      <c r="Y289" s="158"/>
    </row>
    <row r="290" spans="3:25" x14ac:dyDescent="0.2">
      <c r="C290" s="29"/>
      <c r="D290" s="12" t="s">
        <v>105</v>
      </c>
      <c r="E290" s="12"/>
      <c r="F290" s="12"/>
      <c r="G290" s="12"/>
      <c r="H290" s="29"/>
      <c r="I290" s="12"/>
      <c r="J290" s="28"/>
      <c r="K290" s="29"/>
      <c r="L290" s="12"/>
      <c r="M290" s="28"/>
      <c r="N290" s="29"/>
      <c r="O290" s="12"/>
      <c r="P290" s="28"/>
      <c r="Q290" s="29"/>
      <c r="R290" s="12"/>
      <c r="S290" s="28"/>
      <c r="T290" s="29"/>
      <c r="U290" s="12"/>
      <c r="V290" s="28"/>
      <c r="W290" s="29"/>
      <c r="X290" s="12"/>
      <c r="Y290" s="28"/>
    </row>
    <row r="291" spans="3:25" x14ac:dyDescent="0.2">
      <c r="C291" s="29"/>
      <c r="D291" s="12" t="s">
        <v>104</v>
      </c>
      <c r="E291" s="12"/>
      <c r="F291" s="12"/>
      <c r="G291" s="12"/>
      <c r="H291" s="161">
        <f t="shared" ref="H291:H299" si="10">H106</f>
        <v>0</v>
      </c>
      <c r="I291" s="152"/>
      <c r="J291" s="153"/>
      <c r="K291" s="161">
        <f>H291</f>
        <v>0</v>
      </c>
      <c r="L291" s="154"/>
      <c r="M291" s="162"/>
      <c r="N291" s="161">
        <f>K291</f>
        <v>0</v>
      </c>
      <c r="O291" s="154"/>
      <c r="P291" s="162"/>
      <c r="Q291" s="161">
        <f>N291</f>
        <v>0</v>
      </c>
      <c r="R291" s="154"/>
      <c r="S291" s="162"/>
      <c r="T291" s="161">
        <f>Q291</f>
        <v>0</v>
      </c>
      <c r="U291" s="154"/>
      <c r="V291" s="162"/>
      <c r="W291" s="161">
        <f>T291</f>
        <v>0</v>
      </c>
      <c r="X291" s="154"/>
      <c r="Y291" s="162"/>
    </row>
    <row r="292" spans="3:25" x14ac:dyDescent="0.2">
      <c r="C292" s="29"/>
      <c r="D292" s="12" t="s">
        <v>103</v>
      </c>
      <c r="E292" s="12"/>
      <c r="F292" s="12"/>
      <c r="G292" s="12"/>
      <c r="H292" s="161">
        <f t="shared" si="10"/>
        <v>0</v>
      </c>
      <c r="I292" s="152"/>
      <c r="J292" s="153"/>
      <c r="K292" s="161">
        <f>H292</f>
        <v>0</v>
      </c>
      <c r="L292" s="154"/>
      <c r="M292" s="162"/>
      <c r="N292" s="161">
        <f>K292</f>
        <v>0</v>
      </c>
      <c r="O292" s="154"/>
      <c r="P292" s="162"/>
      <c r="Q292" s="161">
        <f>N292</f>
        <v>0</v>
      </c>
      <c r="R292" s="154"/>
      <c r="S292" s="162"/>
      <c r="T292" s="161">
        <f>Q292</f>
        <v>0</v>
      </c>
      <c r="U292" s="154"/>
      <c r="V292" s="162"/>
      <c r="W292" s="161">
        <f>T292</f>
        <v>0</v>
      </c>
      <c r="X292" s="154"/>
      <c r="Y292" s="162"/>
    </row>
    <row r="293" spans="3:25" x14ac:dyDescent="0.2">
      <c r="C293" s="29"/>
      <c r="D293" s="12" t="s">
        <v>102</v>
      </c>
      <c r="E293" s="12"/>
      <c r="F293" s="12"/>
      <c r="G293" s="12"/>
      <c r="H293" s="161">
        <f t="shared" si="10"/>
        <v>0</v>
      </c>
      <c r="I293" s="152"/>
      <c r="J293" s="153"/>
      <c r="K293" s="161">
        <f>-(K292*5%)+H293</f>
        <v>0</v>
      </c>
      <c r="L293" s="154"/>
      <c r="M293" s="162"/>
      <c r="N293" s="161">
        <f>-(N292*5%)+K293</f>
        <v>0</v>
      </c>
      <c r="O293" s="154"/>
      <c r="P293" s="162"/>
      <c r="Q293" s="161">
        <f>-(Q292*5%)+N293</f>
        <v>0</v>
      </c>
      <c r="R293" s="154"/>
      <c r="S293" s="162"/>
      <c r="T293" s="161">
        <f>-(T292*5%)+Q293</f>
        <v>0</v>
      </c>
      <c r="U293" s="154"/>
      <c r="V293" s="162"/>
      <c r="W293" s="161">
        <f>-(W292*5%)+T293</f>
        <v>0</v>
      </c>
      <c r="X293" s="154"/>
      <c r="Y293" s="162"/>
    </row>
    <row r="294" spans="3:25" x14ac:dyDescent="0.2">
      <c r="C294" s="29"/>
      <c r="D294" s="12" t="s">
        <v>101</v>
      </c>
      <c r="E294" s="12"/>
      <c r="F294" s="12"/>
      <c r="G294" s="12"/>
      <c r="H294" s="161">
        <f t="shared" si="10"/>
        <v>0</v>
      </c>
      <c r="I294" s="152"/>
      <c r="J294" s="153"/>
      <c r="K294" s="161">
        <f>H294</f>
        <v>0</v>
      </c>
      <c r="L294" s="154"/>
      <c r="M294" s="162"/>
      <c r="N294" s="161">
        <f>K294</f>
        <v>0</v>
      </c>
      <c r="O294" s="154"/>
      <c r="P294" s="162"/>
      <c r="Q294" s="161">
        <f>N294</f>
        <v>0</v>
      </c>
      <c r="R294" s="154"/>
      <c r="S294" s="162"/>
      <c r="T294" s="161">
        <f>Q294</f>
        <v>0</v>
      </c>
      <c r="U294" s="154"/>
      <c r="V294" s="162"/>
      <c r="W294" s="161">
        <f>T294</f>
        <v>0</v>
      </c>
      <c r="X294" s="154"/>
      <c r="Y294" s="162"/>
    </row>
    <row r="295" spans="3:25" x14ac:dyDescent="0.2">
      <c r="C295" s="29"/>
      <c r="D295" s="12" t="s">
        <v>100</v>
      </c>
      <c r="E295" s="12"/>
      <c r="F295" s="12"/>
      <c r="G295" s="12"/>
      <c r="H295" s="161">
        <f t="shared" si="10"/>
        <v>0</v>
      </c>
      <c r="I295" s="152"/>
      <c r="J295" s="153"/>
      <c r="K295" s="161">
        <f>-(K294*20%)+H295</f>
        <v>0</v>
      </c>
      <c r="L295" s="154"/>
      <c r="M295" s="162"/>
      <c r="N295" s="161">
        <f>-(N294*20%)+K295</f>
        <v>0</v>
      </c>
      <c r="O295" s="154"/>
      <c r="P295" s="162"/>
      <c r="Q295" s="161">
        <f>-(Q294*20%)+N295</f>
        <v>0</v>
      </c>
      <c r="R295" s="154"/>
      <c r="S295" s="162"/>
      <c r="T295" s="161">
        <f>-(T294*20%)+Q295</f>
        <v>0</v>
      </c>
      <c r="U295" s="154"/>
      <c r="V295" s="162"/>
      <c r="W295" s="161">
        <f>-(W294*20%)+T295</f>
        <v>0</v>
      </c>
      <c r="X295" s="154"/>
      <c r="Y295" s="162"/>
    </row>
    <row r="296" spans="3:25" x14ac:dyDescent="0.2">
      <c r="C296" s="29"/>
      <c r="D296" s="12" t="s">
        <v>99</v>
      </c>
      <c r="E296" s="12"/>
      <c r="F296" s="12"/>
      <c r="G296" s="12"/>
      <c r="H296" s="161">
        <f t="shared" si="10"/>
        <v>0</v>
      </c>
      <c r="I296" s="152"/>
      <c r="J296" s="153"/>
      <c r="K296" s="161">
        <f>H296</f>
        <v>0</v>
      </c>
      <c r="L296" s="154"/>
      <c r="M296" s="162"/>
      <c r="N296" s="161">
        <f>K296</f>
        <v>0</v>
      </c>
      <c r="O296" s="154"/>
      <c r="P296" s="162"/>
      <c r="Q296" s="161">
        <f>N296</f>
        <v>0</v>
      </c>
      <c r="R296" s="154"/>
      <c r="S296" s="162"/>
      <c r="T296" s="161">
        <f>Q296</f>
        <v>0</v>
      </c>
      <c r="U296" s="154"/>
      <c r="V296" s="162"/>
      <c r="W296" s="161">
        <f>T296</f>
        <v>0</v>
      </c>
      <c r="X296" s="154"/>
      <c r="Y296" s="162"/>
    </row>
    <row r="297" spans="3:25" x14ac:dyDescent="0.2">
      <c r="C297" s="29"/>
      <c r="D297" s="12" t="s">
        <v>98</v>
      </c>
      <c r="E297" s="12"/>
      <c r="F297" s="12"/>
      <c r="G297" s="12"/>
      <c r="H297" s="161">
        <f t="shared" si="10"/>
        <v>0</v>
      </c>
      <c r="I297" s="152"/>
      <c r="J297" s="153"/>
      <c r="K297" s="161">
        <f>-(K296*20%)+H297</f>
        <v>0</v>
      </c>
      <c r="L297" s="154"/>
      <c r="M297" s="162"/>
      <c r="N297" s="161">
        <f>-(N296*20%)+K297</f>
        <v>0</v>
      </c>
      <c r="O297" s="154"/>
      <c r="P297" s="162"/>
      <c r="Q297" s="161">
        <f>-(Q296*20%)+N297</f>
        <v>0</v>
      </c>
      <c r="R297" s="154"/>
      <c r="S297" s="162"/>
      <c r="T297" s="161">
        <f>-(T296*20%)+Q297</f>
        <v>0</v>
      </c>
      <c r="U297" s="154"/>
      <c r="V297" s="162"/>
      <c r="W297" s="161">
        <f>-(W296*20%)+T297</f>
        <v>0</v>
      </c>
      <c r="X297" s="154"/>
      <c r="Y297" s="162"/>
    </row>
    <row r="298" spans="3:25" x14ac:dyDescent="0.2">
      <c r="C298" s="29"/>
      <c r="D298" s="12" t="s">
        <v>97</v>
      </c>
      <c r="E298" s="12"/>
      <c r="F298" s="12"/>
      <c r="G298" s="12"/>
      <c r="H298" s="161">
        <f t="shared" si="10"/>
        <v>0</v>
      </c>
      <c r="I298" s="152"/>
      <c r="J298" s="153"/>
      <c r="K298" s="161">
        <f>H298+H260</f>
        <v>0</v>
      </c>
      <c r="L298" s="154"/>
      <c r="M298" s="162"/>
      <c r="N298" s="161">
        <f>K298</f>
        <v>0</v>
      </c>
      <c r="O298" s="154"/>
      <c r="P298" s="162"/>
      <c r="Q298" s="161">
        <f>N298</f>
        <v>0</v>
      </c>
      <c r="R298" s="154"/>
      <c r="S298" s="162"/>
      <c r="T298" s="161">
        <f>Q298</f>
        <v>0</v>
      </c>
      <c r="U298" s="154"/>
      <c r="V298" s="162"/>
      <c r="W298" s="161">
        <f>T298</f>
        <v>0</v>
      </c>
      <c r="X298" s="154"/>
      <c r="Y298" s="162"/>
    </row>
    <row r="299" spans="3:25" x14ac:dyDescent="0.2">
      <c r="C299" s="29"/>
      <c r="D299" s="12" t="s">
        <v>96</v>
      </c>
      <c r="E299" s="12"/>
      <c r="F299" s="12"/>
      <c r="G299" s="12"/>
      <c r="H299" s="159">
        <f t="shared" si="10"/>
        <v>0</v>
      </c>
      <c r="I299" s="138"/>
      <c r="J299" s="168"/>
      <c r="K299" s="161">
        <f>-(K298*20%)+H299</f>
        <v>0</v>
      </c>
      <c r="L299" s="154"/>
      <c r="M299" s="162"/>
      <c r="N299" s="161">
        <f>-(N298*20%)+K299</f>
        <v>0</v>
      </c>
      <c r="O299" s="154"/>
      <c r="P299" s="162"/>
      <c r="Q299" s="161">
        <f>-(Q298*20%)+N299</f>
        <v>0</v>
      </c>
      <c r="R299" s="154"/>
      <c r="S299" s="162"/>
      <c r="T299" s="161">
        <f>-(T298*20%)+Q299</f>
        <v>0</v>
      </c>
      <c r="U299" s="154"/>
      <c r="V299" s="162"/>
      <c r="W299" s="161">
        <f>-(W298*20%)+T299</f>
        <v>0</v>
      </c>
      <c r="X299" s="154"/>
      <c r="Y299" s="162"/>
    </row>
    <row r="300" spans="3:25" ht="15" x14ac:dyDescent="0.25">
      <c r="C300" s="40"/>
      <c r="D300" s="21" t="s">
        <v>95</v>
      </c>
      <c r="E300" s="21"/>
      <c r="F300" s="21"/>
      <c r="G300" s="21"/>
      <c r="H300" s="185">
        <f>SUM(H291:J299)</f>
        <v>0</v>
      </c>
      <c r="I300" s="141"/>
      <c r="J300" s="186"/>
      <c r="K300" s="185">
        <f>SUM(K291:M299)</f>
        <v>0</v>
      </c>
      <c r="L300" s="141"/>
      <c r="M300" s="186"/>
      <c r="N300" s="185">
        <f>SUM(N291:P299)</f>
        <v>0</v>
      </c>
      <c r="O300" s="141"/>
      <c r="P300" s="186"/>
      <c r="Q300" s="185">
        <f>SUM(Q291:S299)</f>
        <v>0</v>
      </c>
      <c r="R300" s="141"/>
      <c r="S300" s="186"/>
      <c r="T300" s="185">
        <f>SUM(T291:V299)</f>
        <v>0</v>
      </c>
      <c r="U300" s="141"/>
      <c r="V300" s="186"/>
      <c r="W300" s="185">
        <f>SUM(W291:Y299)</f>
        <v>0</v>
      </c>
      <c r="X300" s="141"/>
      <c r="Y300" s="186"/>
    </row>
    <row r="301" spans="3:25" ht="15" x14ac:dyDescent="0.25">
      <c r="C301" s="40"/>
      <c r="D301" s="21" t="s">
        <v>94</v>
      </c>
      <c r="E301" s="21"/>
      <c r="F301" s="21"/>
      <c r="G301" s="21"/>
      <c r="H301" s="185">
        <f>H289+H300</f>
        <v>0</v>
      </c>
      <c r="I301" s="141"/>
      <c r="J301" s="186"/>
      <c r="K301" s="185" t="e">
        <f>K289+K300</f>
        <v>#DIV/0!</v>
      </c>
      <c r="L301" s="141"/>
      <c r="M301" s="186"/>
      <c r="N301" s="185" t="e">
        <f>N289+N300</f>
        <v>#DIV/0!</v>
      </c>
      <c r="O301" s="141"/>
      <c r="P301" s="186"/>
      <c r="Q301" s="185" t="e">
        <f>Q289+Q300</f>
        <v>#DIV/0!</v>
      </c>
      <c r="R301" s="141"/>
      <c r="S301" s="186"/>
      <c r="T301" s="185" t="e">
        <f>T289+T300</f>
        <v>#DIV/0!</v>
      </c>
      <c r="U301" s="141"/>
      <c r="V301" s="186"/>
      <c r="W301" s="185" t="e">
        <f>W289+W300</f>
        <v>#DIV/0!</v>
      </c>
      <c r="X301" s="141"/>
      <c r="Y301" s="186"/>
    </row>
    <row r="302" spans="3:25" x14ac:dyDescent="0.2">
      <c r="C302" s="29"/>
      <c r="D302" s="12"/>
      <c r="E302" s="12"/>
      <c r="F302" s="12"/>
      <c r="G302" s="12"/>
      <c r="H302" s="29"/>
      <c r="I302" s="12"/>
      <c r="J302" s="28"/>
      <c r="K302" s="29"/>
      <c r="L302" s="12"/>
      <c r="M302" s="28"/>
      <c r="N302" s="29"/>
      <c r="O302" s="12"/>
      <c r="P302" s="28"/>
      <c r="Q302" s="12"/>
      <c r="R302" s="12"/>
      <c r="S302" s="12"/>
      <c r="T302" s="41"/>
      <c r="U302" s="24"/>
      <c r="V302" s="23"/>
      <c r="W302" s="12"/>
      <c r="X302" s="12"/>
      <c r="Y302" s="28"/>
    </row>
    <row r="303" spans="3:25" x14ac:dyDescent="0.2">
      <c r="C303" s="29"/>
      <c r="D303" s="12" t="s">
        <v>93</v>
      </c>
      <c r="E303" s="12"/>
      <c r="F303" s="12"/>
      <c r="G303" s="12"/>
      <c r="H303" s="197"/>
      <c r="I303" s="152"/>
      <c r="J303" s="153"/>
      <c r="K303" s="197"/>
      <c r="L303" s="152"/>
      <c r="M303" s="153"/>
      <c r="N303" s="29"/>
      <c r="O303" s="12"/>
      <c r="P303" s="28"/>
      <c r="Q303" s="12"/>
      <c r="R303" s="12"/>
      <c r="S303" s="12"/>
      <c r="T303" s="29"/>
      <c r="U303" s="12"/>
      <c r="V303" s="28"/>
      <c r="W303" s="12"/>
      <c r="X303" s="12"/>
      <c r="Y303" s="28"/>
    </row>
    <row r="304" spans="3:25" x14ac:dyDescent="0.2">
      <c r="C304" s="29"/>
      <c r="D304" s="12" t="s">
        <v>92</v>
      </c>
      <c r="E304" s="12"/>
      <c r="F304" s="12"/>
      <c r="G304" s="12"/>
      <c r="H304" s="161">
        <f>O98</f>
        <v>0</v>
      </c>
      <c r="I304" s="152"/>
      <c r="J304" s="153"/>
      <c r="K304" s="161">
        <f>H304</f>
        <v>0</v>
      </c>
      <c r="L304" s="154"/>
      <c r="M304" s="162"/>
      <c r="N304" s="161">
        <f>K304</f>
        <v>0</v>
      </c>
      <c r="O304" s="154"/>
      <c r="P304" s="162"/>
      <c r="Q304" s="161">
        <f>N304</f>
        <v>0</v>
      </c>
      <c r="R304" s="154"/>
      <c r="S304" s="154"/>
      <c r="T304" s="161">
        <f>Q304</f>
        <v>0</v>
      </c>
      <c r="U304" s="154"/>
      <c r="V304" s="162"/>
      <c r="W304" s="154">
        <f>T304</f>
        <v>0</v>
      </c>
      <c r="X304" s="154"/>
      <c r="Y304" s="162"/>
    </row>
    <row r="305" spans="3:25" x14ac:dyDescent="0.2">
      <c r="C305" s="29"/>
      <c r="D305" s="12" t="s">
        <v>91</v>
      </c>
      <c r="E305" s="12"/>
      <c r="F305" s="12"/>
      <c r="G305" s="12"/>
      <c r="H305" s="161">
        <f>O99</f>
        <v>0</v>
      </c>
      <c r="I305" s="152"/>
      <c r="J305" s="153"/>
      <c r="K305" s="161" t="e">
        <f>K324+H305</f>
        <v>#DIV/0!</v>
      </c>
      <c r="L305" s="152"/>
      <c r="M305" s="153"/>
      <c r="N305" s="161" t="e">
        <f>N324+H305</f>
        <v>#DIV/0!</v>
      </c>
      <c r="O305" s="152"/>
      <c r="P305" s="153"/>
      <c r="Q305" s="161" t="e">
        <f>Q324</f>
        <v>#DIV/0!</v>
      </c>
      <c r="R305" s="152"/>
      <c r="S305" s="152"/>
      <c r="T305" s="161" t="e">
        <f>T324</f>
        <v>#DIV/0!</v>
      </c>
      <c r="U305" s="152"/>
      <c r="V305" s="153"/>
      <c r="W305" s="154" t="e">
        <f>W324</f>
        <v>#DIV/0!</v>
      </c>
      <c r="X305" s="152"/>
      <c r="Y305" s="153"/>
    </row>
    <row r="306" spans="3:25" x14ac:dyDescent="0.2">
      <c r="C306" s="29"/>
      <c r="D306" s="12" t="s">
        <v>90</v>
      </c>
      <c r="E306" s="12"/>
      <c r="F306" s="12"/>
      <c r="G306" s="12"/>
      <c r="H306" s="161">
        <f>O100</f>
        <v>0</v>
      </c>
      <c r="I306" s="152"/>
      <c r="J306" s="153"/>
      <c r="K306" s="161">
        <f>R100</f>
        <v>0</v>
      </c>
      <c r="L306" s="152"/>
      <c r="M306" s="153"/>
      <c r="N306" s="161">
        <f>U100</f>
        <v>0</v>
      </c>
      <c r="O306" s="152"/>
      <c r="P306" s="153"/>
      <c r="Q306" s="161">
        <f>X100</f>
        <v>0</v>
      </c>
      <c r="R306" s="152"/>
      <c r="S306" s="152"/>
      <c r="T306" s="161">
        <f>AA100</f>
        <v>0</v>
      </c>
      <c r="U306" s="152"/>
      <c r="V306" s="153"/>
      <c r="W306" s="154">
        <f>AD100</f>
        <v>0</v>
      </c>
      <c r="X306" s="152"/>
      <c r="Y306" s="153"/>
    </row>
    <row r="307" spans="3:25" x14ac:dyDescent="0.2">
      <c r="C307" s="29"/>
      <c r="D307" s="12"/>
      <c r="E307" s="12"/>
      <c r="F307" s="12"/>
      <c r="G307" s="12"/>
      <c r="H307" s="29"/>
      <c r="I307" s="12"/>
      <c r="J307" s="28"/>
      <c r="K307" s="29"/>
      <c r="L307" s="12"/>
      <c r="M307" s="28"/>
      <c r="N307" s="29"/>
      <c r="O307" s="12"/>
      <c r="P307" s="28"/>
      <c r="Q307" s="12"/>
      <c r="R307" s="12"/>
      <c r="S307" s="12"/>
      <c r="T307" s="29"/>
      <c r="U307" s="12"/>
      <c r="V307" s="28"/>
      <c r="W307" s="12"/>
      <c r="X307" s="12"/>
      <c r="Y307" s="28"/>
    </row>
    <row r="308" spans="3:25" ht="15" x14ac:dyDescent="0.25">
      <c r="C308" s="40"/>
      <c r="D308" s="21" t="s">
        <v>89</v>
      </c>
      <c r="E308" s="21"/>
      <c r="F308" s="21"/>
      <c r="G308" s="21"/>
      <c r="H308" s="185">
        <f>SUM(H303:J307)</f>
        <v>0</v>
      </c>
      <c r="I308" s="141"/>
      <c r="J308" s="186"/>
      <c r="K308" s="185" t="e">
        <f>SUM(K303:M307)</f>
        <v>#DIV/0!</v>
      </c>
      <c r="L308" s="141"/>
      <c r="M308" s="186"/>
      <c r="N308" s="185" t="e">
        <f>SUM(N303:P307)</f>
        <v>#DIV/0!</v>
      </c>
      <c r="O308" s="141"/>
      <c r="P308" s="186"/>
      <c r="Q308" s="185" t="e">
        <f>SUM(Q303:S307)</f>
        <v>#DIV/0!</v>
      </c>
      <c r="R308" s="141"/>
      <c r="S308" s="141"/>
      <c r="T308" s="185" t="e">
        <f>SUM(T303:V307)</f>
        <v>#DIV/0!</v>
      </c>
      <c r="U308" s="141"/>
      <c r="V308" s="186"/>
      <c r="W308" s="141" t="e">
        <f>SUM(W303:Y307)</f>
        <v>#DIV/0!</v>
      </c>
      <c r="X308" s="141"/>
      <c r="Y308" s="186"/>
    </row>
    <row r="309" spans="3:25" x14ac:dyDescent="0.2">
      <c r="C309" s="29"/>
      <c r="D309" s="12"/>
      <c r="E309" s="12"/>
      <c r="F309" s="12"/>
      <c r="G309" s="12"/>
      <c r="H309" s="29"/>
      <c r="I309" s="12"/>
      <c r="J309" s="28"/>
      <c r="K309" s="29"/>
      <c r="L309" s="12"/>
      <c r="M309" s="28"/>
      <c r="N309" s="29"/>
      <c r="O309" s="12"/>
      <c r="P309" s="28"/>
      <c r="Q309" s="12"/>
      <c r="R309" s="12"/>
      <c r="S309" s="12"/>
      <c r="T309" s="29"/>
      <c r="U309" s="12"/>
      <c r="V309" s="28"/>
      <c r="W309" s="12"/>
      <c r="X309" s="12"/>
      <c r="Y309" s="28"/>
    </row>
    <row r="310" spans="3:25" x14ac:dyDescent="0.2">
      <c r="C310" s="29"/>
      <c r="D310" s="12" t="s">
        <v>88</v>
      </c>
      <c r="E310" s="12"/>
      <c r="F310" s="12"/>
      <c r="G310" s="12"/>
      <c r="H310" s="161">
        <f>O106</f>
        <v>0</v>
      </c>
      <c r="I310" s="152"/>
      <c r="J310" s="153"/>
      <c r="K310" s="161">
        <f>H310</f>
        <v>0</v>
      </c>
      <c r="L310" s="154"/>
      <c r="M310" s="162"/>
      <c r="N310" s="161">
        <f>K310</f>
        <v>0</v>
      </c>
      <c r="O310" s="154"/>
      <c r="P310" s="162"/>
      <c r="Q310" s="161">
        <f>N310</f>
        <v>0</v>
      </c>
      <c r="R310" s="154"/>
      <c r="S310" s="154"/>
      <c r="T310" s="161">
        <f>Q310</f>
        <v>0</v>
      </c>
      <c r="U310" s="154"/>
      <c r="V310" s="162"/>
      <c r="W310" s="154">
        <f>T310</f>
        <v>0</v>
      </c>
      <c r="X310" s="154"/>
      <c r="Y310" s="162"/>
    </row>
    <row r="311" spans="3:25" x14ac:dyDescent="0.2">
      <c r="C311" s="29"/>
      <c r="D311" s="12"/>
      <c r="E311" s="12"/>
      <c r="F311" s="12"/>
      <c r="G311" s="12"/>
      <c r="H311" s="29"/>
      <c r="I311" s="12"/>
      <c r="J311" s="28"/>
      <c r="K311" s="161"/>
      <c r="L311" s="154"/>
      <c r="M311" s="162"/>
      <c r="N311" s="29"/>
      <c r="O311" s="12"/>
      <c r="P311" s="28"/>
      <c r="Q311" s="12"/>
      <c r="R311" s="12"/>
      <c r="S311" s="12"/>
      <c r="T311" s="29"/>
      <c r="U311" s="12"/>
      <c r="V311" s="28"/>
      <c r="W311" s="12"/>
      <c r="X311" s="12"/>
      <c r="Y311" s="28"/>
    </row>
    <row r="312" spans="3:25" x14ac:dyDescent="0.2">
      <c r="C312" s="29"/>
      <c r="D312" s="12" t="s">
        <v>87</v>
      </c>
      <c r="E312" s="12"/>
      <c r="F312" s="12"/>
      <c r="G312" s="12"/>
      <c r="H312" s="29"/>
      <c r="I312" s="12"/>
      <c r="J312" s="28"/>
      <c r="K312" s="161"/>
      <c r="L312" s="154"/>
      <c r="M312" s="162"/>
      <c r="N312" s="29"/>
      <c r="O312" s="12"/>
      <c r="P312" s="28"/>
      <c r="Q312" s="12"/>
      <c r="R312" s="12"/>
      <c r="S312" s="12"/>
      <c r="T312" s="29"/>
      <c r="U312" s="12"/>
      <c r="V312" s="28"/>
      <c r="W312" s="12"/>
      <c r="X312" s="12"/>
      <c r="Y312" s="28"/>
    </row>
    <row r="313" spans="3:25" x14ac:dyDescent="0.2">
      <c r="C313" s="29"/>
      <c r="D313" s="12" t="s">
        <v>86</v>
      </c>
      <c r="E313" s="12"/>
      <c r="F313" s="12"/>
      <c r="G313" s="12"/>
      <c r="H313" s="161">
        <f>O109</f>
        <v>0</v>
      </c>
      <c r="I313" s="152"/>
      <c r="J313" s="153"/>
      <c r="K313" s="161" t="e">
        <f>K213</f>
        <v>#DIV/0!</v>
      </c>
      <c r="L313" s="154"/>
      <c r="M313" s="162"/>
      <c r="N313" s="161" t="e">
        <f>N213</f>
        <v>#DIV/0!</v>
      </c>
      <c r="O313" s="154"/>
      <c r="P313" s="162"/>
      <c r="Q313" s="161" t="e">
        <f>Q213</f>
        <v>#DIV/0!</v>
      </c>
      <c r="R313" s="154"/>
      <c r="S313" s="154"/>
      <c r="T313" s="161" t="e">
        <f>T213</f>
        <v>#DIV/0!</v>
      </c>
      <c r="U313" s="154"/>
      <c r="V313" s="162"/>
      <c r="W313" s="154" t="e">
        <f>W213</f>
        <v>#DIV/0!</v>
      </c>
      <c r="X313" s="154"/>
      <c r="Y313" s="162"/>
    </row>
    <row r="314" spans="3:25" x14ac:dyDescent="0.2">
      <c r="C314" s="29"/>
      <c r="D314" s="12"/>
      <c r="E314" s="12"/>
      <c r="F314" s="12"/>
      <c r="G314" s="12"/>
      <c r="H314" s="29"/>
      <c r="I314" s="12"/>
      <c r="J314" s="28"/>
      <c r="K314" s="161">
        <f>H314</f>
        <v>0</v>
      </c>
      <c r="L314" s="154"/>
      <c r="M314" s="162"/>
      <c r="N314" s="29"/>
      <c r="O314" s="12"/>
      <c r="P314" s="28"/>
      <c r="Q314" s="12"/>
      <c r="R314" s="12"/>
      <c r="S314" s="12"/>
      <c r="T314" s="29"/>
      <c r="U314" s="12"/>
      <c r="V314" s="28"/>
      <c r="W314" s="12"/>
      <c r="X314" s="12"/>
      <c r="Y314" s="28"/>
    </row>
    <row r="315" spans="3:25" x14ac:dyDescent="0.2">
      <c r="C315" s="29"/>
      <c r="D315" s="12" t="s">
        <v>85</v>
      </c>
      <c r="E315" s="12"/>
      <c r="F315" s="12"/>
      <c r="G315" s="12"/>
      <c r="H315" s="161">
        <f>O111</f>
        <v>0</v>
      </c>
      <c r="I315" s="152"/>
      <c r="J315" s="153"/>
      <c r="K315" s="161" t="e">
        <f>K318-K308-K310-K313</f>
        <v>#DIV/0!</v>
      </c>
      <c r="L315" s="154"/>
      <c r="M315" s="162"/>
      <c r="N315" s="161" t="e">
        <f>N318-N308-N310-N313</f>
        <v>#DIV/0!</v>
      </c>
      <c r="O315" s="154"/>
      <c r="P315" s="162"/>
      <c r="Q315" s="161" t="e">
        <f>Q318-Q308-Q310-Q313</f>
        <v>#DIV/0!</v>
      </c>
      <c r="R315" s="154"/>
      <c r="S315" s="154"/>
      <c r="T315" s="161" t="e">
        <f>T318-T308-T310-T313</f>
        <v>#DIV/0!</v>
      </c>
      <c r="U315" s="154"/>
      <c r="V315" s="162"/>
      <c r="W315" s="154" t="e">
        <f>W318-W308-W310-W313</f>
        <v>#DIV/0!</v>
      </c>
      <c r="X315" s="154"/>
      <c r="Y315" s="162"/>
    </row>
    <row r="316" spans="3:25" x14ac:dyDescent="0.2">
      <c r="C316" s="29"/>
      <c r="D316" s="12"/>
      <c r="E316" s="12"/>
      <c r="F316" s="12"/>
      <c r="G316" s="12"/>
      <c r="H316" s="29"/>
      <c r="I316" s="12"/>
      <c r="J316" s="28"/>
      <c r="K316" s="29"/>
      <c r="L316" s="12"/>
      <c r="M316" s="28"/>
      <c r="N316" s="29"/>
      <c r="O316" s="12"/>
      <c r="P316" s="28"/>
      <c r="Q316" s="12"/>
      <c r="R316" s="12"/>
      <c r="S316" s="12"/>
      <c r="T316" s="29"/>
      <c r="U316" s="12"/>
      <c r="V316" s="28"/>
      <c r="W316" s="12"/>
      <c r="X316" s="12"/>
      <c r="Y316" s="28"/>
    </row>
    <row r="317" spans="3:25" ht="15" x14ac:dyDescent="0.25">
      <c r="C317" s="40"/>
      <c r="D317" s="21" t="s">
        <v>84</v>
      </c>
      <c r="E317" s="21"/>
      <c r="F317" s="21"/>
      <c r="G317" s="21"/>
      <c r="H317" s="185">
        <f>SUM(H313:J315)</f>
        <v>0</v>
      </c>
      <c r="I317" s="141"/>
      <c r="J317" s="186"/>
      <c r="K317" s="185" t="e">
        <f>SUM(K313:M315)</f>
        <v>#DIV/0!</v>
      </c>
      <c r="L317" s="141"/>
      <c r="M317" s="186"/>
      <c r="N317" s="185" t="e">
        <f>SUM(N313:P315)</f>
        <v>#DIV/0!</v>
      </c>
      <c r="O317" s="141"/>
      <c r="P317" s="186"/>
      <c r="Q317" s="185" t="e">
        <f>SUM(Q313:S315)</f>
        <v>#DIV/0!</v>
      </c>
      <c r="R317" s="141"/>
      <c r="S317" s="141"/>
      <c r="T317" s="185" t="e">
        <f>SUM(T313:V315)</f>
        <v>#DIV/0!</v>
      </c>
      <c r="U317" s="141"/>
      <c r="V317" s="186"/>
      <c r="W317" s="141" t="e">
        <f>SUM(W313:Y315)</f>
        <v>#DIV/0!</v>
      </c>
      <c r="X317" s="141"/>
      <c r="Y317" s="186"/>
    </row>
    <row r="318" spans="3:25" ht="15" x14ac:dyDescent="0.25">
      <c r="C318" s="39"/>
      <c r="D318" s="18" t="s">
        <v>83</v>
      </c>
      <c r="E318" s="18"/>
      <c r="F318" s="18"/>
      <c r="G318" s="18"/>
      <c r="H318" s="185">
        <f>H308+H310+H317</f>
        <v>0</v>
      </c>
      <c r="I318" s="141"/>
      <c r="J318" s="186"/>
      <c r="K318" s="185" t="e">
        <f>K301</f>
        <v>#DIV/0!</v>
      </c>
      <c r="L318" s="141"/>
      <c r="M318" s="186"/>
      <c r="N318" s="185" t="e">
        <f>N301</f>
        <v>#DIV/0!</v>
      </c>
      <c r="O318" s="141"/>
      <c r="P318" s="186"/>
      <c r="Q318" s="185" t="e">
        <f>Q301</f>
        <v>#DIV/0!</v>
      </c>
      <c r="R318" s="141"/>
      <c r="S318" s="141"/>
      <c r="T318" s="185" t="e">
        <f>T301</f>
        <v>#DIV/0!</v>
      </c>
      <c r="U318" s="141"/>
      <c r="V318" s="186"/>
      <c r="W318" s="141" t="e">
        <f>W301</f>
        <v>#DIV/0!</v>
      </c>
      <c r="X318" s="141"/>
      <c r="Y318" s="186"/>
    </row>
    <row r="319" spans="3:25" x14ac:dyDescent="0.2">
      <c r="W319" s="12"/>
      <c r="X319" s="12"/>
      <c r="Y319" s="28"/>
    </row>
    <row r="320" spans="3:25" x14ac:dyDescent="0.2">
      <c r="C320" s="40"/>
      <c r="D320" s="157" t="s">
        <v>49</v>
      </c>
      <c r="E320" s="157"/>
      <c r="F320" s="157"/>
      <c r="G320" s="158"/>
      <c r="H320" s="156" t="s">
        <v>82</v>
      </c>
      <c r="I320" s="157"/>
      <c r="J320" s="158"/>
      <c r="K320" s="156" t="s">
        <v>81</v>
      </c>
      <c r="L320" s="157"/>
      <c r="M320" s="158"/>
      <c r="N320" s="156" t="s">
        <v>80</v>
      </c>
      <c r="O320" s="157"/>
      <c r="P320" s="158"/>
      <c r="Q320" s="156" t="s">
        <v>79</v>
      </c>
      <c r="R320" s="157"/>
      <c r="S320" s="158"/>
      <c r="T320" s="156" t="s">
        <v>78</v>
      </c>
      <c r="U320" s="157"/>
      <c r="V320" s="158"/>
      <c r="W320" s="156" t="s">
        <v>77</v>
      </c>
      <c r="X320" s="157"/>
      <c r="Y320" s="158"/>
    </row>
    <row r="321" spans="2:25" ht="15" x14ac:dyDescent="0.25">
      <c r="C321" s="29"/>
      <c r="D321" s="12" t="s">
        <v>76</v>
      </c>
      <c r="E321" s="12"/>
      <c r="F321" s="12"/>
      <c r="G321" s="12"/>
      <c r="H321" s="201">
        <f>'Shedule KI'!D2</f>
        <v>0</v>
      </c>
      <c r="I321" s="199"/>
      <c r="J321" s="202"/>
      <c r="K321" s="203">
        <f>H324</f>
        <v>0</v>
      </c>
      <c r="L321" s="200"/>
      <c r="M321" s="204"/>
      <c r="N321" s="201" t="e">
        <f>K324</f>
        <v>#DIV/0!</v>
      </c>
      <c r="O321" s="199"/>
      <c r="P321" s="202"/>
      <c r="Q321" s="201" t="e">
        <f>N324</f>
        <v>#DIV/0!</v>
      </c>
      <c r="R321" s="199"/>
      <c r="S321" s="202"/>
      <c r="T321" s="201" t="e">
        <f>Q324</f>
        <v>#DIV/0!</v>
      </c>
      <c r="U321" s="199"/>
      <c r="V321" s="202"/>
      <c r="W321" s="201" t="e">
        <f>T324</f>
        <v>#DIV/0!</v>
      </c>
      <c r="X321" s="199"/>
      <c r="Y321" s="202"/>
    </row>
    <row r="322" spans="2:25" ht="15" x14ac:dyDescent="0.25">
      <c r="C322" s="29"/>
      <c r="D322" s="12" t="s">
        <v>75</v>
      </c>
      <c r="E322" s="12"/>
      <c r="F322" s="12"/>
      <c r="G322" s="12"/>
      <c r="H322" s="161">
        <f>I211</f>
        <v>0</v>
      </c>
      <c r="I322" s="154"/>
      <c r="J322" s="162"/>
      <c r="K322" s="170" t="e">
        <f>'Shedule KI'!I18</f>
        <v>#DIV/0!</v>
      </c>
      <c r="L322" s="139"/>
      <c r="M322" s="171"/>
      <c r="N322" s="161" t="e">
        <f>'Shedule KI'!I30</f>
        <v>#DIV/0!</v>
      </c>
      <c r="O322" s="154"/>
      <c r="P322" s="162"/>
      <c r="Q322" s="161" t="e">
        <f>'Shedule KI'!I42</f>
        <v>#DIV/0!</v>
      </c>
      <c r="R322" s="154"/>
      <c r="S322" s="162"/>
      <c r="T322" s="161" t="e">
        <f>'Shedule KI'!I54</f>
        <v>#DIV/0!</v>
      </c>
      <c r="U322" s="154"/>
      <c r="V322" s="162"/>
      <c r="W322" s="161" t="e">
        <f>'Shedule KI'!I66</f>
        <v>#DIV/0!</v>
      </c>
      <c r="X322" s="154"/>
      <c r="Y322" s="162"/>
    </row>
    <row r="323" spans="2:25" ht="15" x14ac:dyDescent="0.25">
      <c r="C323" s="39"/>
      <c r="D323" s="18" t="s">
        <v>74</v>
      </c>
      <c r="E323" s="18"/>
      <c r="F323" s="18"/>
      <c r="G323" s="18"/>
      <c r="H323" s="159">
        <v>0</v>
      </c>
      <c r="I323" s="138"/>
      <c r="J323" s="168"/>
      <c r="K323" s="174" t="e">
        <f>'Shedule KI'!I19</f>
        <v>#DIV/0!</v>
      </c>
      <c r="L323" s="175"/>
      <c r="M323" s="176"/>
      <c r="N323" s="159" t="e">
        <f>'Shedule KI'!I31</f>
        <v>#DIV/0!</v>
      </c>
      <c r="O323" s="138"/>
      <c r="P323" s="168"/>
      <c r="Q323" s="159" t="e">
        <f>'Shedule KI'!I43</f>
        <v>#DIV/0!</v>
      </c>
      <c r="R323" s="138"/>
      <c r="S323" s="168"/>
      <c r="T323" s="159" t="e">
        <f>'Shedule KI'!I55</f>
        <v>#DIV/0!</v>
      </c>
      <c r="U323" s="138"/>
      <c r="V323" s="168"/>
      <c r="W323" s="159" t="e">
        <f>'Shedule KI'!I67</f>
        <v>#DIV/0!</v>
      </c>
      <c r="X323" s="138"/>
      <c r="Y323" s="168"/>
    </row>
    <row r="324" spans="2:25" x14ac:dyDescent="0.2">
      <c r="C324" s="39"/>
      <c r="D324" s="18" t="s">
        <v>73</v>
      </c>
      <c r="E324" s="18"/>
      <c r="F324" s="18"/>
      <c r="G324" s="18"/>
      <c r="H324" s="159">
        <f>H321-H322</f>
        <v>0</v>
      </c>
      <c r="I324" s="137"/>
      <c r="J324" s="160"/>
      <c r="K324" s="159" t="e">
        <f>K321-K322</f>
        <v>#DIV/0!</v>
      </c>
      <c r="L324" s="137"/>
      <c r="M324" s="160"/>
      <c r="N324" s="159" t="e">
        <f>N321-N322</f>
        <v>#DIV/0!</v>
      </c>
      <c r="O324" s="137"/>
      <c r="P324" s="160"/>
      <c r="Q324" s="159" t="e">
        <f>Q321-Q322</f>
        <v>#DIV/0!</v>
      </c>
      <c r="R324" s="137"/>
      <c r="S324" s="160"/>
      <c r="T324" s="159" t="e">
        <f>T321-T322</f>
        <v>#DIV/0!</v>
      </c>
      <c r="U324" s="137"/>
      <c r="V324" s="160"/>
      <c r="W324" s="159" t="e">
        <f>W321-W322</f>
        <v>#DIV/0!</v>
      </c>
      <c r="X324" s="137"/>
      <c r="Y324" s="160"/>
    </row>
    <row r="325" spans="2:25" ht="15" x14ac:dyDescent="0.25">
      <c r="C325" s="24"/>
      <c r="D325" s="24"/>
      <c r="E325" s="24"/>
      <c r="F325" s="24"/>
      <c r="G325" s="24"/>
      <c r="H325" s="199"/>
      <c r="I325" s="166"/>
      <c r="J325" s="166"/>
      <c r="K325" s="200"/>
      <c r="L325" s="200"/>
      <c r="M325" s="200"/>
      <c r="N325" s="199"/>
      <c r="O325" s="166"/>
      <c r="P325" s="166"/>
      <c r="Q325" s="199"/>
      <c r="R325" s="166"/>
      <c r="S325" s="166"/>
      <c r="T325" s="199"/>
      <c r="U325" s="166"/>
      <c r="V325" s="166"/>
    </row>
    <row r="327" spans="2:25" x14ac:dyDescent="0.2">
      <c r="B327" s="1">
        <v>17</v>
      </c>
      <c r="C327" s="1" t="s">
        <v>72</v>
      </c>
      <c r="K327" s="2" t="s">
        <v>71</v>
      </c>
      <c r="N327" s="2" t="s">
        <v>70</v>
      </c>
    </row>
    <row r="328" spans="2:25" x14ac:dyDescent="0.2">
      <c r="C328" s="1" t="s">
        <v>17</v>
      </c>
      <c r="D328" s="1" t="s">
        <v>69</v>
      </c>
      <c r="K328" s="142">
        <f>H318</f>
        <v>0</v>
      </c>
      <c r="L328" s="143"/>
      <c r="M328" s="143"/>
      <c r="N328" s="142" t="e">
        <f>N318</f>
        <v>#DIV/0!</v>
      </c>
      <c r="O328" s="143"/>
      <c r="P328" s="143"/>
    </row>
    <row r="330" spans="2:25" ht="15" x14ac:dyDescent="0.25">
      <c r="C330" s="1" t="s">
        <v>15</v>
      </c>
      <c r="D330" s="2" t="s">
        <v>31</v>
      </c>
      <c r="H330" s="137" t="e">
        <f>K237</f>
        <v>#DIV/0!</v>
      </c>
      <c r="I330" s="137"/>
      <c r="J330" s="137"/>
      <c r="K330" s="2" t="s">
        <v>340</v>
      </c>
      <c r="T330" s="259" t="s">
        <v>341</v>
      </c>
      <c r="U330" s="259"/>
      <c r="V330" s="259"/>
      <c r="W330" s="259"/>
    </row>
    <row r="333" spans="2:25" ht="15" x14ac:dyDescent="0.25">
      <c r="C333" s="1" t="s">
        <v>13</v>
      </c>
      <c r="D333" s="2" t="s">
        <v>30</v>
      </c>
      <c r="H333" s="18"/>
      <c r="I333" s="18"/>
      <c r="J333" s="38" t="e">
        <f>K238</f>
        <v>#DIV/0!</v>
      </c>
      <c r="K333" s="2" t="s">
        <v>340</v>
      </c>
      <c r="T333" s="198" t="s">
        <v>68</v>
      </c>
      <c r="U333" s="198"/>
    </row>
    <row r="334" spans="2:25" x14ac:dyDescent="0.2">
      <c r="T334" s="260" t="s">
        <v>342</v>
      </c>
      <c r="U334" s="260"/>
      <c r="V334" s="260"/>
      <c r="W334" s="260"/>
    </row>
    <row r="336" spans="2:25" ht="15" x14ac:dyDescent="0.25">
      <c r="C336" s="1" t="s">
        <v>11</v>
      </c>
      <c r="D336" s="2" t="s">
        <v>29</v>
      </c>
      <c r="H336" s="18"/>
      <c r="I336" s="18"/>
      <c r="J336" s="37" t="e">
        <f>K239</f>
        <v>#DIV/0!</v>
      </c>
      <c r="K336" s="2" t="s">
        <v>340</v>
      </c>
      <c r="T336" s="155">
        <v>0.13</v>
      </c>
      <c r="U336" s="155"/>
    </row>
    <row r="337" spans="2:23" x14ac:dyDescent="0.2">
      <c r="T337" s="260" t="s">
        <v>342</v>
      </c>
      <c r="U337" s="260"/>
      <c r="V337" s="260"/>
      <c r="W337" s="260"/>
    </row>
    <row r="339" spans="2:23" ht="15" x14ac:dyDescent="0.25">
      <c r="C339" s="1" t="s">
        <v>9</v>
      </c>
      <c r="D339" s="1" t="s">
        <v>67</v>
      </c>
      <c r="H339" s="18"/>
      <c r="I339" s="18"/>
      <c r="J339" s="37" t="e">
        <f>K308/K317</f>
        <v>#DIV/0!</v>
      </c>
      <c r="K339" s="2" t="s">
        <v>340</v>
      </c>
      <c r="L339" s="8"/>
      <c r="N339" s="37" t="e">
        <f>N308/N317</f>
        <v>#DIV/0!</v>
      </c>
      <c r="T339" s="155">
        <v>0.4</v>
      </c>
      <c r="U339" s="155"/>
    </row>
    <row r="340" spans="2:23" x14ac:dyDescent="0.2">
      <c r="T340" s="260" t="s">
        <v>342</v>
      </c>
      <c r="U340" s="260"/>
      <c r="V340" s="260"/>
      <c r="W340" s="260"/>
    </row>
    <row r="341" spans="2:23" x14ac:dyDescent="0.2">
      <c r="C341" s="2" t="s">
        <v>7</v>
      </c>
      <c r="D341" s="2" t="s">
        <v>27</v>
      </c>
      <c r="J341" s="36" t="s">
        <v>356</v>
      </c>
      <c r="K341" s="2" t="s">
        <v>66</v>
      </c>
    </row>
    <row r="343" spans="2:23" x14ac:dyDescent="0.2">
      <c r="B343" s="1">
        <v>18</v>
      </c>
      <c r="C343" s="1" t="s">
        <v>65</v>
      </c>
      <c r="M343" s="1" t="s">
        <v>64</v>
      </c>
    </row>
    <row r="344" spans="2:23" x14ac:dyDescent="0.2">
      <c r="C344" s="1" t="s">
        <v>17</v>
      </c>
      <c r="D344" s="1" t="s">
        <v>63</v>
      </c>
      <c r="G344" s="34" t="s">
        <v>52</v>
      </c>
      <c r="H344" s="35"/>
    </row>
    <row r="345" spans="2:23" x14ac:dyDescent="0.2">
      <c r="D345" s="1" t="s">
        <v>62</v>
      </c>
      <c r="G345" s="34" t="s">
        <v>52</v>
      </c>
      <c r="H345" s="35"/>
    </row>
    <row r="346" spans="2:23" x14ac:dyDescent="0.2">
      <c r="D346" s="1" t="s">
        <v>61</v>
      </c>
      <c r="G346" s="34" t="s">
        <v>52</v>
      </c>
      <c r="H346" s="35"/>
    </row>
    <row r="347" spans="2:23" x14ac:dyDescent="0.2">
      <c r="D347" s="1" t="s">
        <v>60</v>
      </c>
      <c r="G347" s="34" t="s">
        <v>52</v>
      </c>
      <c r="H347" s="2"/>
    </row>
    <row r="348" spans="2:23" x14ac:dyDescent="0.2">
      <c r="D348" s="1" t="s">
        <v>59</v>
      </c>
      <c r="G348" s="34" t="s">
        <v>52</v>
      </c>
      <c r="H348" s="2"/>
    </row>
    <row r="349" spans="2:23" x14ac:dyDescent="0.2">
      <c r="D349" s="1" t="s">
        <v>58</v>
      </c>
      <c r="G349" s="34" t="s">
        <v>52</v>
      </c>
      <c r="H349" s="2"/>
    </row>
    <row r="350" spans="2:23" x14ac:dyDescent="0.2">
      <c r="D350" s="1" t="s">
        <v>57</v>
      </c>
      <c r="G350" s="34" t="s">
        <v>52</v>
      </c>
      <c r="H350" s="35"/>
    </row>
    <row r="351" spans="2:23" x14ac:dyDescent="0.2">
      <c r="D351" s="1" t="s">
        <v>56</v>
      </c>
      <c r="G351" s="34" t="s">
        <v>52</v>
      </c>
      <c r="H351" s="35"/>
    </row>
    <row r="352" spans="2:23" x14ac:dyDescent="0.2">
      <c r="D352" s="1" t="s">
        <v>54</v>
      </c>
      <c r="G352" s="34" t="s">
        <v>52</v>
      </c>
      <c r="H352" s="2"/>
    </row>
    <row r="353" spans="3:20" x14ac:dyDescent="0.2">
      <c r="D353" s="2" t="s">
        <v>53</v>
      </c>
      <c r="G353" s="33" t="s">
        <v>52</v>
      </c>
      <c r="H353" s="2"/>
    </row>
    <row r="355" spans="3:20" x14ac:dyDescent="0.2">
      <c r="C355" s="1" t="s">
        <v>15</v>
      </c>
      <c r="D355" s="1" t="s">
        <v>51</v>
      </c>
    </row>
    <row r="356" spans="3:20" x14ac:dyDescent="0.2">
      <c r="D356" s="22" t="s">
        <v>50</v>
      </c>
      <c r="E356" s="156" t="s">
        <v>49</v>
      </c>
      <c r="F356" s="157"/>
      <c r="G356" s="158"/>
      <c r="H356" s="156" t="s">
        <v>344</v>
      </c>
      <c r="I356" s="157"/>
      <c r="J356" s="158"/>
      <c r="K356" s="156" t="s">
        <v>48</v>
      </c>
      <c r="L356" s="157"/>
      <c r="M356" s="157"/>
      <c r="N356" s="158"/>
      <c r="O356" s="156" t="s">
        <v>47</v>
      </c>
      <c r="P356" s="157"/>
      <c r="Q356" s="158"/>
      <c r="R356" s="156" t="s">
        <v>46</v>
      </c>
      <c r="S356" s="157"/>
      <c r="T356" s="158"/>
    </row>
    <row r="357" spans="3:20" x14ac:dyDescent="0.2">
      <c r="D357" s="30"/>
      <c r="E357" s="29"/>
      <c r="F357" s="12"/>
      <c r="G357" s="12"/>
      <c r="H357" s="29"/>
      <c r="I357" s="12"/>
      <c r="J357" s="12"/>
      <c r="K357" s="29"/>
      <c r="L357" s="12"/>
      <c r="M357" s="12"/>
      <c r="N357" s="12"/>
      <c r="O357" s="29"/>
      <c r="P357" s="12"/>
      <c r="Q357" s="28"/>
      <c r="R357" s="12"/>
      <c r="S357" s="12"/>
      <c r="T357" s="28"/>
    </row>
    <row r="358" spans="3:20" ht="15" x14ac:dyDescent="0.25">
      <c r="D358" s="30">
        <v>1</v>
      </c>
      <c r="E358" s="145"/>
      <c r="F358" s="146"/>
      <c r="G358" s="147"/>
      <c r="H358" s="145"/>
      <c r="I358" s="146"/>
      <c r="J358" s="147"/>
      <c r="K358" s="151"/>
      <c r="L358" s="152"/>
      <c r="M358" s="152"/>
      <c r="N358" s="153"/>
      <c r="O358" s="151"/>
      <c r="P358" s="152"/>
      <c r="Q358" s="153"/>
      <c r="R358" s="193"/>
      <c r="S358" s="164"/>
      <c r="T358" s="165"/>
    </row>
    <row r="359" spans="3:20" x14ac:dyDescent="0.2">
      <c r="D359" s="30"/>
      <c r="E359" s="145"/>
      <c r="F359" s="146"/>
      <c r="G359" s="147"/>
      <c r="H359" s="145"/>
      <c r="I359" s="146"/>
      <c r="J359" s="147"/>
      <c r="K359" s="151"/>
      <c r="L359" s="152"/>
      <c r="M359" s="152"/>
      <c r="N359" s="153"/>
      <c r="O359" s="197"/>
      <c r="P359" s="152"/>
      <c r="Q359" s="153"/>
      <c r="R359" s="255"/>
      <c r="S359" s="256"/>
      <c r="T359" s="257"/>
    </row>
    <row r="360" spans="3:20" ht="15" x14ac:dyDescent="0.25">
      <c r="D360" s="30"/>
      <c r="E360" s="145"/>
      <c r="F360" s="146"/>
      <c r="G360" s="147"/>
      <c r="H360" s="145"/>
      <c r="I360" s="146"/>
      <c r="J360" s="147"/>
      <c r="K360" s="151"/>
      <c r="L360" s="152"/>
      <c r="M360" s="152"/>
      <c r="N360" s="153"/>
      <c r="O360" s="151"/>
      <c r="P360" s="152"/>
      <c r="Q360" s="153"/>
      <c r="R360" s="163"/>
      <c r="S360" s="164"/>
      <c r="T360" s="165"/>
    </row>
    <row r="361" spans="3:20" ht="15" x14ac:dyDescent="0.25">
      <c r="D361" s="30"/>
      <c r="E361" s="145"/>
      <c r="F361" s="146"/>
      <c r="G361" s="147"/>
      <c r="H361" s="145"/>
      <c r="I361" s="146"/>
      <c r="J361" s="147"/>
      <c r="K361" s="151"/>
      <c r="L361" s="152"/>
      <c r="M361" s="152"/>
      <c r="N361" s="153"/>
      <c r="O361" s="29"/>
      <c r="P361" s="12"/>
      <c r="Q361" s="28"/>
      <c r="R361" s="163"/>
      <c r="S361" s="164"/>
      <c r="T361" s="165"/>
    </row>
    <row r="362" spans="3:20" ht="15" x14ac:dyDescent="0.25">
      <c r="D362" s="30"/>
      <c r="E362" s="148"/>
      <c r="F362" s="149"/>
      <c r="G362" s="150"/>
      <c r="H362" s="145"/>
      <c r="I362" s="146"/>
      <c r="J362" s="147"/>
      <c r="K362" s="151"/>
      <c r="L362" s="152"/>
      <c r="M362" s="152"/>
      <c r="N362" s="153"/>
      <c r="O362" s="151"/>
      <c r="P362" s="152"/>
      <c r="Q362" s="153"/>
      <c r="R362" s="163"/>
      <c r="S362" s="164"/>
      <c r="T362" s="165"/>
    </row>
    <row r="363" spans="3:20" x14ac:dyDescent="0.2">
      <c r="D363" s="30"/>
      <c r="E363" s="32"/>
      <c r="F363" s="31"/>
      <c r="G363" s="31"/>
      <c r="H363" s="29"/>
      <c r="I363" s="12"/>
      <c r="J363" s="12"/>
      <c r="K363" s="29"/>
      <c r="L363" s="12"/>
      <c r="M363" s="12"/>
      <c r="N363" s="12"/>
      <c r="O363" s="29"/>
      <c r="P363" s="12"/>
      <c r="Q363" s="28"/>
      <c r="R363" s="27"/>
      <c r="S363" s="27"/>
      <c r="T363" s="26"/>
    </row>
    <row r="364" spans="3:20" x14ac:dyDescent="0.2">
      <c r="D364" s="30"/>
      <c r="E364" s="29"/>
      <c r="F364" s="12"/>
      <c r="G364" s="12"/>
      <c r="H364" s="29"/>
      <c r="I364" s="12"/>
      <c r="J364" s="12"/>
      <c r="K364" s="29"/>
      <c r="L364" s="12"/>
      <c r="M364" s="12"/>
      <c r="N364" s="12"/>
      <c r="O364" s="29"/>
      <c r="P364" s="12"/>
      <c r="Q364" s="28"/>
      <c r="R364" s="27"/>
      <c r="S364" s="27"/>
      <c r="T364" s="26"/>
    </row>
    <row r="365" spans="3:20" ht="15" x14ac:dyDescent="0.25">
      <c r="D365" s="25"/>
      <c r="E365" s="24"/>
      <c r="F365" s="24"/>
      <c r="G365" s="24"/>
      <c r="H365" s="24"/>
      <c r="I365" s="24"/>
      <c r="J365" s="24"/>
      <c r="K365" s="24"/>
      <c r="L365" s="24"/>
      <c r="M365" s="24" t="s">
        <v>45</v>
      </c>
      <c r="N365" s="24"/>
      <c r="O365" s="24"/>
      <c r="P365" s="24"/>
      <c r="Q365" s="23"/>
      <c r="R365" s="194">
        <f>SUM(R358:T362)</f>
        <v>0</v>
      </c>
      <c r="S365" s="195"/>
      <c r="T365" s="196"/>
    </row>
    <row r="366" spans="3:20" ht="15" x14ac:dyDescent="0.25">
      <c r="D366" s="22"/>
      <c r="E366" s="21"/>
      <c r="F366" s="21"/>
      <c r="G366" s="21"/>
      <c r="H366" s="21"/>
      <c r="I366" s="21"/>
      <c r="J366" s="21"/>
      <c r="K366" s="21"/>
      <c r="L366" s="21"/>
      <c r="M366" s="21" t="s">
        <v>44</v>
      </c>
      <c r="N366" s="21"/>
      <c r="O366" s="21"/>
      <c r="P366" s="21"/>
      <c r="Q366" s="20"/>
      <c r="R366" s="194">
        <f>'Shedule KI'!D2</f>
        <v>0</v>
      </c>
      <c r="S366" s="195"/>
      <c r="T366" s="196"/>
    </row>
    <row r="367" spans="3:20" x14ac:dyDescent="0.2">
      <c r="D367" s="19"/>
      <c r="E367" s="18"/>
      <c r="F367" s="18"/>
      <c r="G367" s="18"/>
      <c r="H367" s="18"/>
      <c r="I367" s="18"/>
      <c r="J367" s="18"/>
      <c r="K367" s="18"/>
      <c r="L367" s="18"/>
      <c r="M367" s="18" t="s">
        <v>43</v>
      </c>
      <c r="N367" s="18"/>
      <c r="O367" s="18"/>
      <c r="P367" s="18"/>
      <c r="Q367" s="17"/>
      <c r="R367" s="190" t="e">
        <f>R365/R366</f>
        <v>#DIV/0!</v>
      </c>
      <c r="S367" s="191"/>
      <c r="T367" s="192"/>
    </row>
    <row r="368" spans="3:20" x14ac:dyDescent="0.2">
      <c r="D368" s="13"/>
      <c r="E368" s="12"/>
      <c r="F368" s="12"/>
      <c r="G368" s="12"/>
      <c r="H368" s="12"/>
      <c r="I368" s="12"/>
      <c r="J368" s="12"/>
      <c r="K368" s="12"/>
      <c r="L368" s="12"/>
      <c r="M368" s="12"/>
      <c r="N368" s="12"/>
      <c r="O368" s="12"/>
      <c r="P368" s="12"/>
      <c r="Q368" s="12"/>
      <c r="R368" s="11"/>
      <c r="S368" s="11"/>
      <c r="T368" s="11"/>
    </row>
    <row r="369" spans="2:20" x14ac:dyDescent="0.2">
      <c r="B369" s="1">
        <v>19</v>
      </c>
      <c r="C369" s="2" t="s">
        <v>42</v>
      </c>
      <c r="G369" s="144" t="s">
        <v>41</v>
      </c>
      <c r="H369" s="144"/>
      <c r="I369" s="2"/>
      <c r="J369" s="144" t="s">
        <v>40</v>
      </c>
      <c r="K369" s="144"/>
      <c r="L369" s="12"/>
      <c r="M369" s="12"/>
      <c r="N369" s="12"/>
      <c r="O369" s="12"/>
      <c r="P369" s="12"/>
      <c r="Q369" s="12"/>
      <c r="R369" s="11"/>
      <c r="S369" s="11"/>
      <c r="T369" s="11"/>
    </row>
    <row r="370" spans="2:20" ht="15" x14ac:dyDescent="0.25">
      <c r="C370" s="2" t="s">
        <v>17</v>
      </c>
      <c r="D370" s="2" t="s">
        <v>39</v>
      </c>
      <c r="F370" s="2" t="s">
        <v>22</v>
      </c>
      <c r="G370" s="140">
        <v>0</v>
      </c>
      <c r="H370" s="140"/>
      <c r="I370" s="2"/>
      <c r="J370" s="140">
        <v>0</v>
      </c>
      <c r="K370" s="140"/>
      <c r="L370" s="12"/>
      <c r="M370" s="12"/>
      <c r="N370" s="12"/>
      <c r="O370" s="12"/>
      <c r="P370" s="12"/>
      <c r="Q370" s="12"/>
      <c r="R370" s="11"/>
      <c r="S370" s="11"/>
      <c r="T370" s="11"/>
    </row>
    <row r="371" spans="2:20" ht="15" x14ac:dyDescent="0.25">
      <c r="C371" s="2" t="s">
        <v>15</v>
      </c>
      <c r="D371" s="2" t="s">
        <v>38</v>
      </c>
      <c r="F371" s="2" t="s">
        <v>22</v>
      </c>
      <c r="G371" s="140">
        <v>0</v>
      </c>
      <c r="H371" s="140"/>
      <c r="I371" s="2"/>
      <c r="J371" s="142">
        <v>0</v>
      </c>
      <c r="K371" s="143"/>
      <c r="L371" s="12"/>
      <c r="M371" s="12"/>
      <c r="N371" s="12"/>
      <c r="O371" s="12"/>
      <c r="P371" s="12"/>
      <c r="Q371" s="12"/>
      <c r="R371" s="11"/>
      <c r="S371" s="11"/>
      <c r="T371" s="11"/>
    </row>
    <row r="372" spans="2:20" ht="15" x14ac:dyDescent="0.25">
      <c r="C372" s="2" t="s">
        <v>13</v>
      </c>
      <c r="D372" s="2" t="s">
        <v>38</v>
      </c>
      <c r="F372" s="2" t="s">
        <v>22</v>
      </c>
      <c r="G372" s="140">
        <f>K88</f>
        <v>0</v>
      </c>
      <c r="H372" s="140"/>
      <c r="I372" s="16"/>
      <c r="J372" s="140">
        <f>G372</f>
        <v>0</v>
      </c>
      <c r="K372" s="140"/>
      <c r="L372" s="15" t="s">
        <v>37</v>
      </c>
      <c r="M372" s="12"/>
      <c r="N372" s="12"/>
      <c r="O372" s="12"/>
      <c r="P372" s="12"/>
      <c r="Q372" s="12"/>
      <c r="R372" s="11"/>
      <c r="S372" s="11"/>
      <c r="T372" s="11"/>
    </row>
    <row r="373" spans="2:20" x14ac:dyDescent="0.2">
      <c r="C373" s="2" t="s">
        <v>11</v>
      </c>
      <c r="D373" s="2" t="s">
        <v>36</v>
      </c>
      <c r="F373" s="2" t="s">
        <v>22</v>
      </c>
      <c r="G373" s="142">
        <v>0</v>
      </c>
      <c r="H373" s="143"/>
      <c r="I373" s="2"/>
      <c r="J373" s="142">
        <f>G373</f>
        <v>0</v>
      </c>
      <c r="K373" s="143"/>
      <c r="L373" s="12"/>
      <c r="M373" s="12"/>
      <c r="N373" s="12"/>
      <c r="O373" s="12"/>
      <c r="P373" s="12"/>
      <c r="Q373" s="12"/>
      <c r="R373" s="11"/>
      <c r="S373" s="11"/>
      <c r="T373" s="11"/>
    </row>
    <row r="374" spans="2:20" ht="15" x14ac:dyDescent="0.25">
      <c r="C374" s="2"/>
      <c r="D374" s="2" t="s">
        <v>35</v>
      </c>
      <c r="F374" s="14" t="s">
        <v>22</v>
      </c>
      <c r="G374" s="141">
        <f>SUM(G370:H373)</f>
        <v>0</v>
      </c>
      <c r="H374" s="141"/>
      <c r="I374" s="2"/>
      <c r="J374" s="141">
        <f>SUM(J370:K373)</f>
        <v>0</v>
      </c>
      <c r="K374" s="141"/>
      <c r="L374" s="12"/>
      <c r="M374" s="12"/>
      <c r="N374" s="12"/>
      <c r="O374" s="12"/>
      <c r="P374" s="12"/>
      <c r="Q374" s="12"/>
      <c r="R374" s="11"/>
      <c r="S374" s="11"/>
      <c r="T374" s="11"/>
    </row>
    <row r="375" spans="2:20" x14ac:dyDescent="0.2">
      <c r="D375" s="13"/>
      <c r="E375" s="12"/>
      <c r="F375" s="12"/>
      <c r="G375" s="12"/>
      <c r="H375" s="12"/>
      <c r="I375" s="12"/>
      <c r="J375" s="12"/>
      <c r="K375" s="12"/>
      <c r="L375" s="12"/>
      <c r="M375" s="12"/>
      <c r="N375" s="12"/>
      <c r="O375" s="12"/>
      <c r="P375" s="12"/>
      <c r="Q375" s="12"/>
      <c r="R375" s="11"/>
      <c r="S375" s="11"/>
      <c r="T375" s="11"/>
    </row>
    <row r="376" spans="2:20" x14ac:dyDescent="0.2">
      <c r="B376" s="1">
        <v>20</v>
      </c>
      <c r="C376" s="2" t="s">
        <v>34</v>
      </c>
      <c r="D376" s="3"/>
    </row>
    <row r="377" spans="2:20" hidden="1" x14ac:dyDescent="0.2">
      <c r="C377" s="1">
        <v>1</v>
      </c>
      <c r="D377" s="4" t="s">
        <v>32</v>
      </c>
    </row>
    <row r="378" spans="2:20" hidden="1" x14ac:dyDescent="0.2">
      <c r="D378" s="4" t="s">
        <v>33</v>
      </c>
    </row>
    <row r="379" spans="2:20" hidden="1" x14ac:dyDescent="0.2">
      <c r="D379" s="3" t="s">
        <v>17</v>
      </c>
    </row>
    <row r="380" spans="2:20" hidden="1" x14ac:dyDescent="0.2">
      <c r="D380" s="3" t="s">
        <v>15</v>
      </c>
    </row>
    <row r="381" spans="2:20" hidden="1" x14ac:dyDescent="0.2">
      <c r="D381" s="3" t="s">
        <v>13</v>
      </c>
    </row>
    <row r="382" spans="2:20" hidden="1" x14ac:dyDescent="0.2">
      <c r="D382" s="3" t="s">
        <v>11</v>
      </c>
    </row>
    <row r="383" spans="2:20" hidden="1" x14ac:dyDescent="0.2">
      <c r="D383" s="3" t="s">
        <v>9</v>
      </c>
    </row>
    <row r="384" spans="2:20" x14ac:dyDescent="0.2">
      <c r="C384" s="3">
        <v>1</v>
      </c>
      <c r="D384" s="2" t="s">
        <v>32</v>
      </c>
    </row>
    <row r="385" spans="3:10" x14ac:dyDescent="0.2">
      <c r="D385" s="10" t="s">
        <v>17</v>
      </c>
      <c r="E385" s="7" t="s">
        <v>346</v>
      </c>
    </row>
    <row r="386" spans="3:10" x14ac:dyDescent="0.2">
      <c r="D386" s="1" t="s">
        <v>15</v>
      </c>
      <c r="E386" s="2" t="s">
        <v>347</v>
      </c>
    </row>
    <row r="387" spans="3:10" x14ac:dyDescent="0.2">
      <c r="D387" s="1" t="s">
        <v>13</v>
      </c>
      <c r="E387" s="1" t="s">
        <v>348</v>
      </c>
    </row>
    <row r="388" spans="3:10" x14ac:dyDescent="0.2">
      <c r="D388" s="1" t="s">
        <v>11</v>
      </c>
      <c r="E388" s="2" t="s">
        <v>349</v>
      </c>
    </row>
    <row r="389" spans="3:10" x14ac:dyDescent="0.2">
      <c r="E389" s="4">
        <v>1</v>
      </c>
      <c r="F389" s="1" t="s">
        <v>31</v>
      </c>
      <c r="G389" s="142" t="e">
        <f>K237</f>
        <v>#DIV/0!</v>
      </c>
      <c r="H389" s="142"/>
      <c r="J389" s="1" t="s">
        <v>28</v>
      </c>
    </row>
    <row r="390" spans="3:10" x14ac:dyDescent="0.2">
      <c r="E390" s="3">
        <v>2</v>
      </c>
      <c r="F390" s="1" t="s">
        <v>30</v>
      </c>
      <c r="G390" s="9" t="e">
        <f>K238</f>
        <v>#DIV/0!</v>
      </c>
      <c r="J390" s="1" t="s">
        <v>28</v>
      </c>
    </row>
    <row r="391" spans="3:10" x14ac:dyDescent="0.2">
      <c r="E391" s="3">
        <v>3</v>
      </c>
      <c r="F391" s="2" t="s">
        <v>29</v>
      </c>
      <c r="G391" s="8" t="e">
        <f>K239</f>
        <v>#DIV/0!</v>
      </c>
      <c r="J391" s="1" t="s">
        <v>28</v>
      </c>
    </row>
    <row r="392" spans="3:10" x14ac:dyDescent="0.2">
      <c r="E392" s="3">
        <v>4</v>
      </c>
      <c r="F392" s="2" t="s">
        <v>27</v>
      </c>
      <c r="G392" s="1" t="str">
        <f>J341</f>
        <v>…</v>
      </c>
      <c r="H392" s="1" t="s">
        <v>26</v>
      </c>
    </row>
    <row r="393" spans="3:10" x14ac:dyDescent="0.2">
      <c r="D393" s="1" t="s">
        <v>9</v>
      </c>
      <c r="E393" s="2" t="s">
        <v>350</v>
      </c>
    </row>
    <row r="394" spans="3:10" x14ac:dyDescent="0.2">
      <c r="D394" s="1" t="s">
        <v>7</v>
      </c>
      <c r="E394" s="263" t="s">
        <v>351</v>
      </c>
      <c r="F394" s="263"/>
      <c r="H394" s="1" t="s">
        <v>352</v>
      </c>
    </row>
    <row r="395" spans="3:10" x14ac:dyDescent="0.2">
      <c r="D395" s="1" t="s">
        <v>5</v>
      </c>
      <c r="E395" s="2" t="s">
        <v>345</v>
      </c>
    </row>
    <row r="397" spans="3:10" x14ac:dyDescent="0.2">
      <c r="C397" s="7">
        <v>2</v>
      </c>
      <c r="D397" s="2" t="s">
        <v>25</v>
      </c>
    </row>
    <row r="398" spans="3:10" x14ac:dyDescent="0.2">
      <c r="C398" s="7"/>
      <c r="D398" s="7" t="s">
        <v>24</v>
      </c>
      <c r="E398" s="2"/>
    </row>
    <row r="399" spans="3:10" ht="15" x14ac:dyDescent="0.25">
      <c r="C399" s="7"/>
      <c r="D399" s="4">
        <v>1</v>
      </c>
      <c r="E399" s="2" t="s">
        <v>23</v>
      </c>
      <c r="G399" s="1" t="s">
        <v>22</v>
      </c>
      <c r="H399" s="140">
        <f>'Shedule KI'!D2</f>
        <v>0</v>
      </c>
      <c r="I399" s="140"/>
      <c r="J399" s="2" t="s">
        <v>21</v>
      </c>
    </row>
    <row r="400" spans="3:10" ht="15" x14ac:dyDescent="0.25">
      <c r="C400" s="4"/>
      <c r="D400" s="4">
        <f>1+D399</f>
        <v>2</v>
      </c>
      <c r="E400" s="263" t="s">
        <v>353</v>
      </c>
      <c r="F400" s="263"/>
      <c r="G400" s="5" t="s">
        <v>333</v>
      </c>
      <c r="H400" s="132" t="s">
        <v>354</v>
      </c>
      <c r="I400" s="2"/>
    </row>
    <row r="401" spans="3:14" ht="15" x14ac:dyDescent="0.25">
      <c r="C401" s="4"/>
      <c r="D401" s="4">
        <f>1+D400</f>
        <v>3</v>
      </c>
      <c r="E401" s="263" t="s">
        <v>343</v>
      </c>
      <c r="F401" s="263"/>
      <c r="G401" s="6"/>
      <c r="H401" s="5" t="s">
        <v>243</v>
      </c>
      <c r="I401" s="2"/>
    </row>
    <row r="402" spans="3:14" x14ac:dyDescent="0.2">
      <c r="C402" s="4"/>
      <c r="D402" s="4">
        <f>1+D401</f>
        <v>4</v>
      </c>
      <c r="E402" s="2" t="s">
        <v>20</v>
      </c>
    </row>
    <row r="403" spans="3:14" x14ac:dyDescent="0.2">
      <c r="C403" s="4"/>
      <c r="D403" s="4">
        <f>1+D402</f>
        <v>5</v>
      </c>
      <c r="E403" s="2" t="s">
        <v>19</v>
      </c>
    </row>
    <row r="404" spans="3:14" x14ac:dyDescent="0.2">
      <c r="C404" s="4"/>
      <c r="D404" s="4">
        <f>1+D403</f>
        <v>6</v>
      </c>
      <c r="E404" s="2" t="s">
        <v>18</v>
      </c>
    </row>
    <row r="405" spans="3:14" x14ac:dyDescent="0.2">
      <c r="C405" s="4"/>
      <c r="D405" s="4"/>
      <c r="E405" s="4" t="s">
        <v>17</v>
      </c>
      <c r="F405" s="2" t="s">
        <v>16</v>
      </c>
    </row>
    <row r="406" spans="3:14" x14ac:dyDescent="0.2">
      <c r="C406" s="4"/>
      <c r="D406" s="4"/>
      <c r="E406" s="4" t="s">
        <v>15</v>
      </c>
      <c r="F406" s="2" t="s">
        <v>14</v>
      </c>
    </row>
    <row r="407" spans="3:14" x14ac:dyDescent="0.2">
      <c r="C407" s="4"/>
      <c r="D407" s="4"/>
      <c r="E407" s="4" t="s">
        <v>13</v>
      </c>
      <c r="F407" s="2" t="s">
        <v>12</v>
      </c>
    </row>
    <row r="408" spans="3:14" x14ac:dyDescent="0.2">
      <c r="C408" s="4"/>
      <c r="D408" s="4"/>
      <c r="E408" s="4" t="s">
        <v>11</v>
      </c>
      <c r="F408" s="2" t="s">
        <v>10</v>
      </c>
    </row>
    <row r="409" spans="3:14" x14ac:dyDescent="0.2">
      <c r="C409" s="4"/>
      <c r="D409" s="4"/>
      <c r="E409" s="4" t="s">
        <v>9</v>
      </c>
      <c r="F409" s="2" t="s">
        <v>8</v>
      </c>
    </row>
    <row r="410" spans="3:14" x14ac:dyDescent="0.2">
      <c r="C410" s="4"/>
      <c r="D410" s="4"/>
      <c r="E410" s="4" t="s">
        <v>7</v>
      </c>
      <c r="F410" s="2" t="s">
        <v>6</v>
      </c>
    </row>
    <row r="411" spans="3:14" x14ac:dyDescent="0.2">
      <c r="C411" s="3"/>
      <c r="D411" s="2"/>
      <c r="E411" s="4" t="s">
        <v>5</v>
      </c>
      <c r="F411" s="2" t="s">
        <v>4</v>
      </c>
    </row>
    <row r="412" spans="3:14" x14ac:dyDescent="0.2">
      <c r="C412" s="3"/>
      <c r="D412" s="2"/>
    </row>
    <row r="413" spans="3:14" x14ac:dyDescent="0.2">
      <c r="D413" s="1" t="s">
        <v>3</v>
      </c>
    </row>
    <row r="414" spans="3:14" x14ac:dyDescent="0.2">
      <c r="D414" s="2" t="s">
        <v>2</v>
      </c>
      <c r="H414" s="2" t="s">
        <v>1</v>
      </c>
      <c r="N414" s="1" t="s">
        <v>0</v>
      </c>
    </row>
    <row r="418" spans="4:14" x14ac:dyDescent="0.2">
      <c r="D418" s="2" t="s">
        <v>355</v>
      </c>
      <c r="H418" s="2" t="s">
        <v>355</v>
      </c>
      <c r="N418" s="1" t="s">
        <v>355</v>
      </c>
    </row>
    <row r="420" spans="4:14" x14ac:dyDescent="0.2">
      <c r="M420" s="2"/>
    </row>
  </sheetData>
  <mergeCells count="758">
    <mergeCell ref="D204:F205"/>
    <mergeCell ref="D135:F136"/>
    <mergeCell ref="D132:F134"/>
    <mergeCell ref="D130:F131"/>
    <mergeCell ref="D127:F129"/>
    <mergeCell ref="E401:F401"/>
    <mergeCell ref="E394:F394"/>
    <mergeCell ref="E400:F400"/>
    <mergeCell ref="C81:W81"/>
    <mergeCell ref="H101:J101"/>
    <mergeCell ref="D196:F198"/>
    <mergeCell ref="D199:F200"/>
    <mergeCell ref="D201:F203"/>
    <mergeCell ref="W220:Y220"/>
    <mergeCell ref="V125:W125"/>
    <mergeCell ref="M124:O124"/>
    <mergeCell ref="K190:M190"/>
    <mergeCell ref="I131:K131"/>
    <mergeCell ref="H220:J220"/>
    <mergeCell ref="H192:J192"/>
    <mergeCell ref="Q245:S245"/>
    <mergeCell ref="Q246:S246"/>
    <mergeCell ref="T204:V204"/>
    <mergeCell ref="T127:V127"/>
    <mergeCell ref="T189:V189"/>
    <mergeCell ref="T198:V198"/>
    <mergeCell ref="Q201:S201"/>
    <mergeCell ref="T206:V206"/>
    <mergeCell ref="R359:T359"/>
    <mergeCell ref="I129:K129"/>
    <mergeCell ref="I130:K130"/>
    <mergeCell ref="Q224:S224"/>
    <mergeCell ref="I245:K245"/>
    <mergeCell ref="L223:M223"/>
    <mergeCell ref="T220:V220"/>
    <mergeCell ref="T194:V194"/>
    <mergeCell ref="T330:W330"/>
    <mergeCell ref="T334:W334"/>
    <mergeCell ref="T337:W337"/>
    <mergeCell ref="T340:W340"/>
    <mergeCell ref="W189:Y189"/>
    <mergeCell ref="T191:V191"/>
    <mergeCell ref="Q196:S196"/>
    <mergeCell ref="T193:V193"/>
    <mergeCell ref="W191:Y191"/>
    <mergeCell ref="T196:V196"/>
    <mergeCell ref="T123:U123"/>
    <mergeCell ref="T124:U124"/>
    <mergeCell ref="T125:U125"/>
    <mergeCell ref="M143:O143"/>
    <mergeCell ref="N175:P175"/>
    <mergeCell ref="N177:P177"/>
    <mergeCell ref="M140:O140"/>
    <mergeCell ref="M144:O144"/>
    <mergeCell ref="N168:P168"/>
    <mergeCell ref="T126:V126"/>
    <mergeCell ref="T128:V128"/>
    <mergeCell ref="T33:V33"/>
    <mergeCell ref="Q35:S36"/>
    <mergeCell ref="Q38:S38"/>
    <mergeCell ref="Q220:S220"/>
    <mergeCell ref="N89:P89"/>
    <mergeCell ref="C68:W71"/>
    <mergeCell ref="C74:W78"/>
    <mergeCell ref="H104:J104"/>
    <mergeCell ref="T38:V38"/>
    <mergeCell ref="O115:Q115"/>
    <mergeCell ref="I134:K134"/>
    <mergeCell ref="I137:K137"/>
    <mergeCell ref="I138:K138"/>
    <mergeCell ref="I135:K135"/>
    <mergeCell ref="I136:K136"/>
    <mergeCell ref="N220:P220"/>
    <mergeCell ref="N159:P159"/>
    <mergeCell ref="M139:O139"/>
    <mergeCell ref="K220:M220"/>
    <mergeCell ref="M141:O141"/>
    <mergeCell ref="M142:O142"/>
    <mergeCell ref="N171:P171"/>
    <mergeCell ref="N176:P176"/>
    <mergeCell ref="N190:P190"/>
    <mergeCell ref="T122:U122"/>
    <mergeCell ref="V121:W121"/>
    <mergeCell ref="Q41:S41"/>
    <mergeCell ref="H36:J36"/>
    <mergeCell ref="K36:M36"/>
    <mergeCell ref="H38:J38"/>
    <mergeCell ref="K38:M38"/>
    <mergeCell ref="H42:J42"/>
    <mergeCell ref="O104:Q104"/>
    <mergeCell ref="H115:J115"/>
    <mergeCell ref="T35:V36"/>
    <mergeCell ref="N36:P36"/>
    <mergeCell ref="N38:P38"/>
    <mergeCell ref="Q40:S40"/>
    <mergeCell ref="N41:P41"/>
    <mergeCell ref="H109:J109"/>
    <mergeCell ref="O98:Q98"/>
    <mergeCell ref="H86:J86"/>
    <mergeCell ref="K89:M89"/>
    <mergeCell ref="U114:W114"/>
    <mergeCell ref="U115:W115"/>
    <mergeCell ref="U108:W108"/>
    <mergeCell ref="T42:V42"/>
    <mergeCell ref="T40:V40"/>
    <mergeCell ref="Q33:S33"/>
    <mergeCell ref="K40:M40"/>
    <mergeCell ref="N42:P42"/>
    <mergeCell ref="Q42:S42"/>
    <mergeCell ref="N40:P40"/>
    <mergeCell ref="H159:J159"/>
    <mergeCell ref="I128:K128"/>
    <mergeCell ref="O111:Q111"/>
    <mergeCell ref="O109:Q109"/>
    <mergeCell ref="O106:Q106"/>
    <mergeCell ref="I123:K123"/>
    <mergeCell ref="I132:K132"/>
    <mergeCell ref="I133:K133"/>
    <mergeCell ref="I121:K121"/>
    <mergeCell ref="D89:G89"/>
    <mergeCell ref="H89:J89"/>
    <mergeCell ref="F95:G95"/>
    <mergeCell ref="H106:J106"/>
    <mergeCell ref="I127:K127"/>
    <mergeCell ref="H117:J117"/>
    <mergeCell ref="H113:J113"/>
    <mergeCell ref="H100:J100"/>
    <mergeCell ref="H111:J111"/>
    <mergeCell ref="H98:J98"/>
    <mergeCell ref="E28:G28"/>
    <mergeCell ref="H28:J28"/>
    <mergeCell ref="K28:M28"/>
    <mergeCell ref="I22:K22"/>
    <mergeCell ref="I122:K122"/>
    <mergeCell ref="H40:J40"/>
    <mergeCell ref="K86:M86"/>
    <mergeCell ref="H112:J112"/>
    <mergeCell ref="H107:J107"/>
    <mergeCell ref="I120:K120"/>
    <mergeCell ref="D85:G85"/>
    <mergeCell ref="H114:J114"/>
    <mergeCell ref="H99:J99"/>
    <mergeCell ref="H108:J108"/>
    <mergeCell ref="H110:J110"/>
    <mergeCell ref="H102:J102"/>
    <mergeCell ref="D86:G86"/>
    <mergeCell ref="E41:G41"/>
    <mergeCell ref="H41:J41"/>
    <mergeCell ref="K41:M41"/>
    <mergeCell ref="D35:D36"/>
    <mergeCell ref="D88:G88"/>
    <mergeCell ref="H88:J88"/>
    <mergeCell ref="K88:M88"/>
    <mergeCell ref="N28:P28"/>
    <mergeCell ref="H30:J30"/>
    <mergeCell ref="K30:M30"/>
    <mergeCell ref="N30:P30"/>
    <mergeCell ref="Q32:S32"/>
    <mergeCell ref="H32:J32"/>
    <mergeCell ref="K32:M32"/>
    <mergeCell ref="N32:P32"/>
    <mergeCell ref="W28:Y28"/>
    <mergeCell ref="T30:V30"/>
    <mergeCell ref="W30:Y30"/>
    <mergeCell ref="W32:Y32"/>
    <mergeCell ref="Q30:S30"/>
    <mergeCell ref="T32:V32"/>
    <mergeCell ref="Q28:S28"/>
    <mergeCell ref="T28:V28"/>
    <mergeCell ref="E35:G36"/>
    <mergeCell ref="H35:P35"/>
    <mergeCell ref="E38:G38"/>
    <mergeCell ref="O100:Q100"/>
    <mergeCell ref="N88:P88"/>
    <mergeCell ref="O99:Q99"/>
    <mergeCell ref="O117:Q117"/>
    <mergeCell ref="C54:W57"/>
    <mergeCell ref="C62:W65"/>
    <mergeCell ref="H85:M85"/>
    <mergeCell ref="C85:C86"/>
    <mergeCell ref="K42:M42"/>
    <mergeCell ref="C58:W59"/>
    <mergeCell ref="N85:P86"/>
    <mergeCell ref="U110:W110"/>
    <mergeCell ref="T41:V41"/>
    <mergeCell ref="U112:W112"/>
    <mergeCell ref="D189:G189"/>
    <mergeCell ref="H189:J189"/>
    <mergeCell ref="K189:M189"/>
    <mergeCell ref="N189:P189"/>
    <mergeCell ref="H190:J190"/>
    <mergeCell ref="Q189:S189"/>
    <mergeCell ref="H173:J173"/>
    <mergeCell ref="H174:J174"/>
    <mergeCell ref="H163:J163"/>
    <mergeCell ref="N163:P163"/>
    <mergeCell ref="H167:J167"/>
    <mergeCell ref="N167:P167"/>
    <mergeCell ref="Q190:S190"/>
    <mergeCell ref="T190:V190"/>
    <mergeCell ref="W190:Y190"/>
    <mergeCell ref="K192:M192"/>
    <mergeCell ref="N192:P192"/>
    <mergeCell ref="Q192:S192"/>
    <mergeCell ref="T192:V192"/>
    <mergeCell ref="W192:Y192"/>
    <mergeCell ref="H191:J191"/>
    <mergeCell ref="K191:M191"/>
    <mergeCell ref="N191:P191"/>
    <mergeCell ref="Q191:S191"/>
    <mergeCell ref="K197:M197"/>
    <mergeCell ref="N197:P197"/>
    <mergeCell ref="Q197:S197"/>
    <mergeCell ref="T197:V197"/>
    <mergeCell ref="W197:Y197"/>
    <mergeCell ref="W198:Y198"/>
    <mergeCell ref="W193:Y193"/>
    <mergeCell ref="H194:J194"/>
    <mergeCell ref="K194:M194"/>
    <mergeCell ref="N194:P194"/>
    <mergeCell ref="Q194:S194"/>
    <mergeCell ref="N198:P198"/>
    <mergeCell ref="Q198:S198"/>
    <mergeCell ref="W196:Y196"/>
    <mergeCell ref="H198:J198"/>
    <mergeCell ref="H197:J197"/>
    <mergeCell ref="W194:Y194"/>
    <mergeCell ref="H193:J193"/>
    <mergeCell ref="K193:M193"/>
    <mergeCell ref="N193:P193"/>
    <mergeCell ref="Q193:S193"/>
    <mergeCell ref="H196:J196"/>
    <mergeCell ref="K196:M196"/>
    <mergeCell ref="N196:P196"/>
    <mergeCell ref="T200:V200"/>
    <mergeCell ref="W200:Y200"/>
    <mergeCell ref="H201:J201"/>
    <mergeCell ref="K201:M201"/>
    <mergeCell ref="N201:P201"/>
    <mergeCell ref="K198:M198"/>
    <mergeCell ref="T201:V201"/>
    <mergeCell ref="W201:Y201"/>
    <mergeCell ref="H200:J200"/>
    <mergeCell ref="K200:M200"/>
    <mergeCell ref="N200:P200"/>
    <mergeCell ref="Q200:S200"/>
    <mergeCell ref="H199:J199"/>
    <mergeCell ref="K199:M199"/>
    <mergeCell ref="N199:P199"/>
    <mergeCell ref="Q199:S199"/>
    <mergeCell ref="T199:V199"/>
    <mergeCell ref="W199:Y199"/>
    <mergeCell ref="T202:V202"/>
    <mergeCell ref="W202:Y202"/>
    <mergeCell ref="H203:J203"/>
    <mergeCell ref="K203:M203"/>
    <mergeCell ref="N203:P203"/>
    <mergeCell ref="Q203:S203"/>
    <mergeCell ref="T203:V203"/>
    <mergeCell ref="W203:Y203"/>
    <mergeCell ref="H202:J202"/>
    <mergeCell ref="K202:M202"/>
    <mergeCell ref="N202:P202"/>
    <mergeCell ref="Q202:S202"/>
    <mergeCell ref="W204:Y204"/>
    <mergeCell ref="H205:J205"/>
    <mergeCell ref="K205:M205"/>
    <mergeCell ref="N205:P205"/>
    <mergeCell ref="Q205:S205"/>
    <mergeCell ref="T205:V205"/>
    <mergeCell ref="W205:Y205"/>
    <mergeCell ref="H204:J204"/>
    <mergeCell ref="K204:M204"/>
    <mergeCell ref="N204:P204"/>
    <mergeCell ref="Q204:S204"/>
    <mergeCell ref="W206:Y206"/>
    <mergeCell ref="H207:J207"/>
    <mergeCell ref="K207:M207"/>
    <mergeCell ref="N207:P207"/>
    <mergeCell ref="Q207:S207"/>
    <mergeCell ref="T207:V207"/>
    <mergeCell ref="W207:Y207"/>
    <mergeCell ref="H206:J206"/>
    <mergeCell ref="K206:M206"/>
    <mergeCell ref="N206:P206"/>
    <mergeCell ref="Q206:S206"/>
    <mergeCell ref="T208:V208"/>
    <mergeCell ref="W208:Y208"/>
    <mergeCell ref="H209:J209"/>
    <mergeCell ref="K209:M209"/>
    <mergeCell ref="N209:P209"/>
    <mergeCell ref="Q209:S209"/>
    <mergeCell ref="T209:V209"/>
    <mergeCell ref="W209:Y209"/>
    <mergeCell ref="H208:J208"/>
    <mergeCell ref="K208:M208"/>
    <mergeCell ref="N208:P208"/>
    <mergeCell ref="Q208:S208"/>
    <mergeCell ref="T210:V210"/>
    <mergeCell ref="W210:Y210"/>
    <mergeCell ref="H211:J211"/>
    <mergeCell ref="K211:M211"/>
    <mergeCell ref="N211:P211"/>
    <mergeCell ref="Q211:S211"/>
    <mergeCell ref="T211:V211"/>
    <mergeCell ref="W211:Y211"/>
    <mergeCell ref="H210:J210"/>
    <mergeCell ref="K210:M210"/>
    <mergeCell ref="N210:P210"/>
    <mergeCell ref="Q210:S210"/>
    <mergeCell ref="T252:V252"/>
    <mergeCell ref="W252:Y252"/>
    <mergeCell ref="D252:G252"/>
    <mergeCell ref="H252:J252"/>
    <mergeCell ref="K252:M252"/>
    <mergeCell ref="N252:P252"/>
    <mergeCell ref="K255:M255"/>
    <mergeCell ref="N255:P255"/>
    <mergeCell ref="T212:V212"/>
    <mergeCell ref="W212:Y212"/>
    <mergeCell ref="H213:J213"/>
    <mergeCell ref="K213:M213"/>
    <mergeCell ref="N213:P213"/>
    <mergeCell ref="Q213:S213"/>
    <mergeCell ref="T213:V213"/>
    <mergeCell ref="W213:Y213"/>
    <mergeCell ref="H212:J212"/>
    <mergeCell ref="K212:M212"/>
    <mergeCell ref="N212:P212"/>
    <mergeCell ref="Q212:S212"/>
    <mergeCell ref="Q247:R247"/>
    <mergeCell ref="K224:M224"/>
    <mergeCell ref="N224:P224"/>
    <mergeCell ref="I246:K246"/>
    <mergeCell ref="T254:V254"/>
    <mergeCell ref="K256:M256"/>
    <mergeCell ref="W254:Y254"/>
    <mergeCell ref="H254:J254"/>
    <mergeCell ref="K254:M254"/>
    <mergeCell ref="N254:P254"/>
    <mergeCell ref="Q254:S254"/>
    <mergeCell ref="T255:V255"/>
    <mergeCell ref="W255:Y255"/>
    <mergeCell ref="T260:V260"/>
    <mergeCell ref="W260:Y260"/>
    <mergeCell ref="H261:J261"/>
    <mergeCell ref="K261:M261"/>
    <mergeCell ref="N261:P261"/>
    <mergeCell ref="Q261:S261"/>
    <mergeCell ref="W257:Y257"/>
    <mergeCell ref="H255:J255"/>
    <mergeCell ref="T261:V261"/>
    <mergeCell ref="W261:Y261"/>
    <mergeCell ref="H260:J260"/>
    <mergeCell ref="K260:M260"/>
    <mergeCell ref="N260:P260"/>
    <mergeCell ref="Q260:S260"/>
    <mergeCell ref="H256:J256"/>
    <mergeCell ref="H257:J257"/>
    <mergeCell ref="K257:M257"/>
    <mergeCell ref="N257:P257"/>
    <mergeCell ref="Q257:S257"/>
    <mergeCell ref="T257:V257"/>
    <mergeCell ref="Q255:S255"/>
    <mergeCell ref="T262:V262"/>
    <mergeCell ref="W262:Y262"/>
    <mergeCell ref="H263:J263"/>
    <mergeCell ref="K263:M263"/>
    <mergeCell ref="N263:P263"/>
    <mergeCell ref="Q263:S263"/>
    <mergeCell ref="T263:V263"/>
    <mergeCell ref="W263:Y263"/>
    <mergeCell ref="H262:J262"/>
    <mergeCell ref="K262:M262"/>
    <mergeCell ref="N262:P262"/>
    <mergeCell ref="Q262:S262"/>
    <mergeCell ref="T264:V264"/>
    <mergeCell ref="W264:Y264"/>
    <mergeCell ref="H265:J265"/>
    <mergeCell ref="K265:M265"/>
    <mergeCell ref="N265:P265"/>
    <mergeCell ref="Q265:S265"/>
    <mergeCell ref="T265:V265"/>
    <mergeCell ref="W265:Y265"/>
    <mergeCell ref="H264:J264"/>
    <mergeCell ref="K264:M264"/>
    <mergeCell ref="N264:P264"/>
    <mergeCell ref="Q264:S264"/>
    <mergeCell ref="T267:V267"/>
    <mergeCell ref="W267:Y267"/>
    <mergeCell ref="H269:J269"/>
    <mergeCell ref="K269:M269"/>
    <mergeCell ref="N269:P269"/>
    <mergeCell ref="Q269:S269"/>
    <mergeCell ref="T269:V269"/>
    <mergeCell ref="W269:Y269"/>
    <mergeCell ref="H267:J267"/>
    <mergeCell ref="K267:M267"/>
    <mergeCell ref="T270:V270"/>
    <mergeCell ref="W270:Y270"/>
    <mergeCell ref="H271:J271"/>
    <mergeCell ref="K271:M271"/>
    <mergeCell ref="N271:P271"/>
    <mergeCell ref="T271:V271"/>
    <mergeCell ref="W271:Y271"/>
    <mergeCell ref="H270:J270"/>
    <mergeCell ref="K270:M270"/>
    <mergeCell ref="N270:P270"/>
    <mergeCell ref="Q270:S270"/>
    <mergeCell ref="W282:Y282"/>
    <mergeCell ref="H284:J284"/>
    <mergeCell ref="K284:M284"/>
    <mergeCell ref="N284:P284"/>
    <mergeCell ref="Q284:S284"/>
    <mergeCell ref="T284:V284"/>
    <mergeCell ref="W284:Y284"/>
    <mergeCell ref="D282:G282"/>
    <mergeCell ref="H282:J282"/>
    <mergeCell ref="K282:M282"/>
    <mergeCell ref="N282:P282"/>
    <mergeCell ref="Q282:S282"/>
    <mergeCell ref="T282:V282"/>
    <mergeCell ref="W285:Y285"/>
    <mergeCell ref="H286:J286"/>
    <mergeCell ref="K286:M286"/>
    <mergeCell ref="N286:P286"/>
    <mergeCell ref="Q286:S286"/>
    <mergeCell ref="T286:V286"/>
    <mergeCell ref="W286:Y286"/>
    <mergeCell ref="H285:J285"/>
    <mergeCell ref="K285:M285"/>
    <mergeCell ref="N285:P285"/>
    <mergeCell ref="Q285:S285"/>
    <mergeCell ref="T285:V285"/>
    <mergeCell ref="W287:Y287"/>
    <mergeCell ref="H289:J289"/>
    <mergeCell ref="K289:M289"/>
    <mergeCell ref="N289:P289"/>
    <mergeCell ref="Q289:S289"/>
    <mergeCell ref="T289:V289"/>
    <mergeCell ref="W289:Y289"/>
    <mergeCell ref="H287:J287"/>
    <mergeCell ref="K287:M287"/>
    <mergeCell ref="N287:P287"/>
    <mergeCell ref="Q287:S287"/>
    <mergeCell ref="T287:V287"/>
    <mergeCell ref="W291:Y291"/>
    <mergeCell ref="H292:J292"/>
    <mergeCell ref="K292:M292"/>
    <mergeCell ref="N292:P292"/>
    <mergeCell ref="Q292:S292"/>
    <mergeCell ref="T292:V292"/>
    <mergeCell ref="W292:Y292"/>
    <mergeCell ref="H291:J291"/>
    <mergeCell ref="K291:M291"/>
    <mergeCell ref="N291:P291"/>
    <mergeCell ref="Q291:S291"/>
    <mergeCell ref="W293:Y293"/>
    <mergeCell ref="H294:J294"/>
    <mergeCell ref="K294:M294"/>
    <mergeCell ref="N294:P294"/>
    <mergeCell ref="Q294:S294"/>
    <mergeCell ref="T294:V294"/>
    <mergeCell ref="W294:Y294"/>
    <mergeCell ref="H293:J293"/>
    <mergeCell ref="K293:M293"/>
    <mergeCell ref="N293:P293"/>
    <mergeCell ref="Q293:S293"/>
    <mergeCell ref="W295:Y295"/>
    <mergeCell ref="H296:J296"/>
    <mergeCell ref="K296:M296"/>
    <mergeCell ref="N296:P296"/>
    <mergeCell ref="Q296:S296"/>
    <mergeCell ref="T296:V296"/>
    <mergeCell ref="W296:Y296"/>
    <mergeCell ref="H295:J295"/>
    <mergeCell ref="K295:M295"/>
    <mergeCell ref="N295:P295"/>
    <mergeCell ref="Q295:S295"/>
    <mergeCell ref="W297:Y297"/>
    <mergeCell ref="H298:J298"/>
    <mergeCell ref="K298:M298"/>
    <mergeCell ref="N298:P298"/>
    <mergeCell ref="Q298:S298"/>
    <mergeCell ref="T298:V298"/>
    <mergeCell ref="W298:Y298"/>
    <mergeCell ref="H297:J297"/>
    <mergeCell ref="K297:M297"/>
    <mergeCell ref="N297:P297"/>
    <mergeCell ref="Q297:S297"/>
    <mergeCell ref="W301:Y301"/>
    <mergeCell ref="H303:J303"/>
    <mergeCell ref="K303:M303"/>
    <mergeCell ref="H301:J301"/>
    <mergeCell ref="K301:M301"/>
    <mergeCell ref="N301:P301"/>
    <mergeCell ref="Q301:S301"/>
    <mergeCell ref="T299:V299"/>
    <mergeCell ref="W299:Y299"/>
    <mergeCell ref="H300:J300"/>
    <mergeCell ref="K300:M300"/>
    <mergeCell ref="N300:P300"/>
    <mergeCell ref="Q300:S300"/>
    <mergeCell ref="T300:V300"/>
    <mergeCell ref="W300:Y300"/>
    <mergeCell ref="H299:J299"/>
    <mergeCell ref="K299:M299"/>
    <mergeCell ref="N299:P299"/>
    <mergeCell ref="Q299:S299"/>
    <mergeCell ref="W304:Y304"/>
    <mergeCell ref="H305:J305"/>
    <mergeCell ref="K305:M305"/>
    <mergeCell ref="N305:P305"/>
    <mergeCell ref="Q305:S305"/>
    <mergeCell ref="T305:V305"/>
    <mergeCell ref="W305:Y305"/>
    <mergeCell ref="H304:J304"/>
    <mergeCell ref="K304:M304"/>
    <mergeCell ref="N304:P304"/>
    <mergeCell ref="Q304:S304"/>
    <mergeCell ref="W306:Y306"/>
    <mergeCell ref="H308:J308"/>
    <mergeCell ref="K308:M308"/>
    <mergeCell ref="N308:P308"/>
    <mergeCell ref="Q308:S308"/>
    <mergeCell ref="T308:V308"/>
    <mergeCell ref="W308:Y308"/>
    <mergeCell ref="H306:J306"/>
    <mergeCell ref="K306:M306"/>
    <mergeCell ref="N306:P306"/>
    <mergeCell ref="Q306:S306"/>
    <mergeCell ref="T306:V306"/>
    <mergeCell ref="W310:Y310"/>
    <mergeCell ref="K311:M311"/>
    <mergeCell ref="K312:M312"/>
    <mergeCell ref="T313:V313"/>
    <mergeCell ref="W313:Y313"/>
    <mergeCell ref="H310:J310"/>
    <mergeCell ref="K310:M310"/>
    <mergeCell ref="N310:P310"/>
    <mergeCell ref="Q310:S310"/>
    <mergeCell ref="T310:V310"/>
    <mergeCell ref="W317:Y317"/>
    <mergeCell ref="H318:J318"/>
    <mergeCell ref="K318:M318"/>
    <mergeCell ref="N318:P318"/>
    <mergeCell ref="Q318:S318"/>
    <mergeCell ref="W315:Y315"/>
    <mergeCell ref="H313:J313"/>
    <mergeCell ref="T318:V318"/>
    <mergeCell ref="W318:Y318"/>
    <mergeCell ref="H317:J317"/>
    <mergeCell ref="K317:M317"/>
    <mergeCell ref="N317:P317"/>
    <mergeCell ref="Q317:S317"/>
    <mergeCell ref="K314:M314"/>
    <mergeCell ref="H315:J315"/>
    <mergeCell ref="K315:M315"/>
    <mergeCell ref="N315:P315"/>
    <mergeCell ref="Q315:S315"/>
    <mergeCell ref="T315:V315"/>
    <mergeCell ref="K313:M313"/>
    <mergeCell ref="N313:P313"/>
    <mergeCell ref="Q313:S313"/>
    <mergeCell ref="W320:Y320"/>
    <mergeCell ref="H321:J321"/>
    <mergeCell ref="K321:M321"/>
    <mergeCell ref="N321:P321"/>
    <mergeCell ref="Q321:S321"/>
    <mergeCell ref="T321:V321"/>
    <mergeCell ref="W321:Y321"/>
    <mergeCell ref="D320:G320"/>
    <mergeCell ref="H320:J320"/>
    <mergeCell ref="K320:M320"/>
    <mergeCell ref="N320:P320"/>
    <mergeCell ref="Q320:S320"/>
    <mergeCell ref="T320:V320"/>
    <mergeCell ref="W322:Y322"/>
    <mergeCell ref="H323:J323"/>
    <mergeCell ref="K323:M323"/>
    <mergeCell ref="N323:P323"/>
    <mergeCell ref="Q323:S323"/>
    <mergeCell ref="T323:V323"/>
    <mergeCell ref="W323:Y323"/>
    <mergeCell ref="H322:J322"/>
    <mergeCell ref="K322:M322"/>
    <mergeCell ref="W324:Y324"/>
    <mergeCell ref="H325:J325"/>
    <mergeCell ref="K325:M325"/>
    <mergeCell ref="N325:P325"/>
    <mergeCell ref="Q325:S325"/>
    <mergeCell ref="T325:V325"/>
    <mergeCell ref="H324:J324"/>
    <mergeCell ref="K324:M324"/>
    <mergeCell ref="N324:P324"/>
    <mergeCell ref="T293:V293"/>
    <mergeCell ref="T291:V291"/>
    <mergeCell ref="F273:G273"/>
    <mergeCell ref="R367:T367"/>
    <mergeCell ref="H221:J221"/>
    <mergeCell ref="H222:J222"/>
    <mergeCell ref="K221:M221"/>
    <mergeCell ref="K222:M222"/>
    <mergeCell ref="N221:P221"/>
    <mergeCell ref="N222:P222"/>
    <mergeCell ref="Q221:S221"/>
    <mergeCell ref="K358:N358"/>
    <mergeCell ref="O358:Q358"/>
    <mergeCell ref="R358:T358"/>
    <mergeCell ref="R366:T366"/>
    <mergeCell ref="O362:Q362"/>
    <mergeCell ref="R362:T362"/>
    <mergeCell ref="R365:T365"/>
    <mergeCell ref="K359:N359"/>
    <mergeCell ref="O359:Q359"/>
    <mergeCell ref="R361:T361"/>
    <mergeCell ref="H356:J356"/>
    <mergeCell ref="H359:J359"/>
    <mergeCell ref="N328:P328"/>
    <mergeCell ref="N233:P233"/>
    <mergeCell ref="N234:P234"/>
    <mergeCell ref="H233:J233"/>
    <mergeCell ref="H229:J229"/>
    <mergeCell ref="H360:J360"/>
    <mergeCell ref="Q222:S222"/>
    <mergeCell ref="T221:V221"/>
    <mergeCell ref="T222:V222"/>
    <mergeCell ref="E226:G226"/>
    <mergeCell ref="H226:J226"/>
    <mergeCell ref="K226:M226"/>
    <mergeCell ref="N226:P226"/>
    <mergeCell ref="Q226:S226"/>
    <mergeCell ref="E224:G224"/>
    <mergeCell ref="E360:G360"/>
    <mergeCell ref="E356:G356"/>
    <mergeCell ref="E359:G359"/>
    <mergeCell ref="E358:G358"/>
    <mergeCell ref="H358:J358"/>
    <mergeCell ref="T317:V317"/>
    <mergeCell ref="T304:V304"/>
    <mergeCell ref="T301:V301"/>
    <mergeCell ref="T297:V297"/>
    <mergeCell ref="T295:V295"/>
    <mergeCell ref="Q271:S271"/>
    <mergeCell ref="N267:P267"/>
    <mergeCell ref="Q267:S267"/>
    <mergeCell ref="Q273:S273"/>
    <mergeCell ref="Q274:S274"/>
    <mergeCell ref="Q236:S236"/>
    <mergeCell ref="Q237:S237"/>
    <mergeCell ref="Q238:S238"/>
    <mergeCell ref="Q239:S239"/>
    <mergeCell ref="Q252:S252"/>
    <mergeCell ref="T121:U121"/>
    <mergeCell ref="Q233:S233"/>
    <mergeCell ref="K229:M229"/>
    <mergeCell ref="K230:M230"/>
    <mergeCell ref="Q229:S229"/>
    <mergeCell ref="I247:J247"/>
    <mergeCell ref="K235:M235"/>
    <mergeCell ref="Q235:S235"/>
    <mergeCell ref="Q231:S231"/>
    <mergeCell ref="H234:J234"/>
    <mergeCell ref="K238:M238"/>
    <mergeCell ref="Q234:S234"/>
    <mergeCell ref="K236:M236"/>
    <mergeCell ref="Q227:S227"/>
    <mergeCell ref="Q228:S228"/>
    <mergeCell ref="Q230:S230"/>
    <mergeCell ref="K227:M227"/>
    <mergeCell ref="N227:P227"/>
    <mergeCell ref="N228:P228"/>
    <mergeCell ref="N229:P229"/>
    <mergeCell ref="K232:M232"/>
    <mergeCell ref="K239:M239"/>
    <mergeCell ref="K233:M233"/>
    <mergeCell ref="K228:M228"/>
    <mergeCell ref="K231:M231"/>
    <mergeCell ref="N232:P232"/>
    <mergeCell ref="G249:H249"/>
    <mergeCell ref="Q272:S272"/>
    <mergeCell ref="V122:W122"/>
    <mergeCell ref="V123:W123"/>
    <mergeCell ref="V124:W124"/>
    <mergeCell ref="W222:Y222"/>
    <mergeCell ref="W221:Y221"/>
    <mergeCell ref="Q232:S232"/>
    <mergeCell ref="K234:M234"/>
    <mergeCell ref="K237:M237"/>
    <mergeCell ref="H232:J232"/>
    <mergeCell ref="E232:G232"/>
    <mergeCell ref="N231:P231"/>
    <mergeCell ref="N230:P230"/>
    <mergeCell ref="H231:J231"/>
    <mergeCell ref="E231:G231"/>
    <mergeCell ref="H230:J230"/>
    <mergeCell ref="E227:G227"/>
    <mergeCell ref="E228:G228"/>
    <mergeCell ref="E229:G229"/>
    <mergeCell ref="E230:G230"/>
    <mergeCell ref="H224:J224"/>
    <mergeCell ref="E225:G225"/>
    <mergeCell ref="H227:J227"/>
    <mergeCell ref="H274:J274"/>
    <mergeCell ref="H275:J275"/>
    <mergeCell ref="H277:J277"/>
    <mergeCell ref="H279:J279"/>
    <mergeCell ref="F277:G277"/>
    <mergeCell ref="F278:G278"/>
    <mergeCell ref="F279:G279"/>
    <mergeCell ref="F274:G274"/>
    <mergeCell ref="H278:J278"/>
    <mergeCell ref="F275:G275"/>
    <mergeCell ref="F276:G276"/>
    <mergeCell ref="H276:J276"/>
    <mergeCell ref="E233:G233"/>
    <mergeCell ref="E234:G234"/>
    <mergeCell ref="H273:J273"/>
    <mergeCell ref="H228:J228"/>
    <mergeCell ref="K360:N360"/>
    <mergeCell ref="T339:U339"/>
    <mergeCell ref="K356:N356"/>
    <mergeCell ref="O356:Q356"/>
    <mergeCell ref="O360:Q360"/>
    <mergeCell ref="Q324:S324"/>
    <mergeCell ref="N322:P322"/>
    <mergeCell ref="Q322:S322"/>
    <mergeCell ref="R360:T360"/>
    <mergeCell ref="R356:T356"/>
    <mergeCell ref="T324:V324"/>
    <mergeCell ref="T322:V322"/>
    <mergeCell ref="K328:M328"/>
    <mergeCell ref="T333:U333"/>
    <mergeCell ref="T336:U336"/>
    <mergeCell ref="H330:J330"/>
    <mergeCell ref="I281:J281"/>
    <mergeCell ref="H280:J280"/>
    <mergeCell ref="H399:I399"/>
    <mergeCell ref="G374:H374"/>
    <mergeCell ref="J374:K374"/>
    <mergeCell ref="G371:H371"/>
    <mergeCell ref="J371:K371"/>
    <mergeCell ref="G372:H372"/>
    <mergeCell ref="J372:K372"/>
    <mergeCell ref="G373:H373"/>
    <mergeCell ref="J373:K373"/>
    <mergeCell ref="G369:H369"/>
    <mergeCell ref="J369:K369"/>
    <mergeCell ref="G370:H370"/>
    <mergeCell ref="J370:K370"/>
    <mergeCell ref="H361:J361"/>
    <mergeCell ref="E362:G362"/>
    <mergeCell ref="H362:J362"/>
    <mergeCell ref="K362:N362"/>
    <mergeCell ref="E361:G361"/>
    <mergeCell ref="F280:G280"/>
    <mergeCell ref="K361:N361"/>
    <mergeCell ref="G389:H389"/>
  </mergeCells>
  <pageMargins left="0.5" right="0.75" top="1" bottom="1" header="0.5" footer="0.5"/>
  <pageSetup paperSize="9" scale="75" orientation="landscape" r:id="rId1"/>
  <headerFooter alignWithMargins="0"/>
  <rowBreaks count="5" manualBreakCount="5">
    <brk id="83" min="1" max="24" man="1"/>
    <brk id="187" min="1" max="24" man="1"/>
    <brk id="250" min="1" max="24" man="1"/>
    <brk id="326" min="1" max="24" man="1"/>
    <brk id="396" min="1" max="24"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M50"/>
  <sheetViews>
    <sheetView workbookViewId="0">
      <selection activeCell="C6" sqref="C6"/>
    </sheetView>
  </sheetViews>
  <sheetFormatPr defaultRowHeight="12.75" x14ac:dyDescent="0.2"/>
  <cols>
    <col min="1" max="1" width="9.140625" style="1"/>
    <col min="2" max="2" width="4" style="1" customWidth="1"/>
    <col min="3" max="3" width="4.85546875" style="1" customWidth="1"/>
    <col min="4" max="4" width="5" style="1" customWidth="1"/>
    <col min="5" max="5" width="14.42578125" style="1" customWidth="1"/>
    <col min="6" max="6" width="3" style="1" customWidth="1"/>
    <col min="7" max="7" width="6.28515625" style="1" customWidth="1"/>
    <col min="8" max="8" width="9.140625" style="1"/>
    <col min="9" max="9" width="12.42578125" style="1" customWidth="1"/>
    <col min="10" max="257" width="9.140625" style="1"/>
    <col min="258" max="258" width="4" style="1" customWidth="1"/>
    <col min="259" max="259" width="4.85546875" style="1" customWidth="1"/>
    <col min="260" max="260" width="5" style="1" customWidth="1"/>
    <col min="261" max="261" width="14.42578125" style="1" customWidth="1"/>
    <col min="262" max="262" width="3" style="1" customWidth="1"/>
    <col min="263" max="263" width="6.28515625" style="1" customWidth="1"/>
    <col min="264" max="264" width="9.140625" style="1"/>
    <col min="265" max="265" width="12.42578125" style="1" customWidth="1"/>
    <col min="266" max="513" width="9.140625" style="1"/>
    <col min="514" max="514" width="4" style="1" customWidth="1"/>
    <col min="515" max="515" width="4.85546875" style="1" customWidth="1"/>
    <col min="516" max="516" width="5" style="1" customWidth="1"/>
    <col min="517" max="517" width="14.42578125" style="1" customWidth="1"/>
    <col min="518" max="518" width="3" style="1" customWidth="1"/>
    <col min="519" max="519" width="6.28515625" style="1" customWidth="1"/>
    <col min="520" max="520" width="9.140625" style="1"/>
    <col min="521" max="521" width="12.42578125" style="1" customWidth="1"/>
    <col min="522" max="769" width="9.140625" style="1"/>
    <col min="770" max="770" width="4" style="1" customWidth="1"/>
    <col min="771" max="771" width="4.85546875" style="1" customWidth="1"/>
    <col min="772" max="772" width="5" style="1" customWidth="1"/>
    <col min="773" max="773" width="14.42578125" style="1" customWidth="1"/>
    <col min="774" max="774" width="3" style="1" customWidth="1"/>
    <col min="775" max="775" width="6.28515625" style="1" customWidth="1"/>
    <col min="776" max="776" width="9.140625" style="1"/>
    <col min="777" max="777" width="12.42578125" style="1" customWidth="1"/>
    <col min="778" max="1025" width="9.140625" style="1"/>
    <col min="1026" max="1026" width="4" style="1" customWidth="1"/>
    <col min="1027" max="1027" width="4.85546875" style="1" customWidth="1"/>
    <col min="1028" max="1028" width="5" style="1" customWidth="1"/>
    <col min="1029" max="1029" width="14.42578125" style="1" customWidth="1"/>
    <col min="1030" max="1030" width="3" style="1" customWidth="1"/>
    <col min="1031" max="1031" width="6.28515625" style="1" customWidth="1"/>
    <col min="1032" max="1032" width="9.140625" style="1"/>
    <col min="1033" max="1033" width="12.42578125" style="1" customWidth="1"/>
    <col min="1034" max="1281" width="9.140625" style="1"/>
    <col min="1282" max="1282" width="4" style="1" customWidth="1"/>
    <col min="1283" max="1283" width="4.85546875" style="1" customWidth="1"/>
    <col min="1284" max="1284" width="5" style="1" customWidth="1"/>
    <col min="1285" max="1285" width="14.42578125" style="1" customWidth="1"/>
    <col min="1286" max="1286" width="3" style="1" customWidth="1"/>
    <col min="1287" max="1287" width="6.28515625" style="1" customWidth="1"/>
    <col min="1288" max="1288" width="9.140625" style="1"/>
    <col min="1289" max="1289" width="12.42578125" style="1" customWidth="1"/>
    <col min="1290" max="1537" width="9.140625" style="1"/>
    <col min="1538" max="1538" width="4" style="1" customWidth="1"/>
    <col min="1539" max="1539" width="4.85546875" style="1" customWidth="1"/>
    <col min="1540" max="1540" width="5" style="1" customWidth="1"/>
    <col min="1541" max="1541" width="14.42578125" style="1" customWidth="1"/>
    <col min="1542" max="1542" width="3" style="1" customWidth="1"/>
    <col min="1543" max="1543" width="6.28515625" style="1" customWidth="1"/>
    <col min="1544" max="1544" width="9.140625" style="1"/>
    <col min="1545" max="1545" width="12.42578125" style="1" customWidth="1"/>
    <col min="1546" max="1793" width="9.140625" style="1"/>
    <col min="1794" max="1794" width="4" style="1" customWidth="1"/>
    <col min="1795" max="1795" width="4.85546875" style="1" customWidth="1"/>
    <col min="1796" max="1796" width="5" style="1" customWidth="1"/>
    <col min="1797" max="1797" width="14.42578125" style="1" customWidth="1"/>
    <col min="1798" max="1798" width="3" style="1" customWidth="1"/>
    <col min="1799" max="1799" width="6.28515625" style="1" customWidth="1"/>
    <col min="1800" max="1800" width="9.140625" style="1"/>
    <col min="1801" max="1801" width="12.42578125" style="1" customWidth="1"/>
    <col min="1802" max="2049" width="9.140625" style="1"/>
    <col min="2050" max="2050" width="4" style="1" customWidth="1"/>
    <col min="2051" max="2051" width="4.85546875" style="1" customWidth="1"/>
    <col min="2052" max="2052" width="5" style="1" customWidth="1"/>
    <col min="2053" max="2053" width="14.42578125" style="1" customWidth="1"/>
    <col min="2054" max="2054" width="3" style="1" customWidth="1"/>
    <col min="2055" max="2055" width="6.28515625" style="1" customWidth="1"/>
    <col min="2056" max="2056" width="9.140625" style="1"/>
    <col min="2057" max="2057" width="12.42578125" style="1" customWidth="1"/>
    <col min="2058" max="2305" width="9.140625" style="1"/>
    <col min="2306" max="2306" width="4" style="1" customWidth="1"/>
    <col min="2307" max="2307" width="4.85546875" style="1" customWidth="1"/>
    <col min="2308" max="2308" width="5" style="1" customWidth="1"/>
    <col min="2309" max="2309" width="14.42578125" style="1" customWidth="1"/>
    <col min="2310" max="2310" width="3" style="1" customWidth="1"/>
    <col min="2311" max="2311" width="6.28515625" style="1" customWidth="1"/>
    <col min="2312" max="2312" width="9.140625" style="1"/>
    <col min="2313" max="2313" width="12.42578125" style="1" customWidth="1"/>
    <col min="2314" max="2561" width="9.140625" style="1"/>
    <col min="2562" max="2562" width="4" style="1" customWidth="1"/>
    <col min="2563" max="2563" width="4.85546875" style="1" customWidth="1"/>
    <col min="2564" max="2564" width="5" style="1" customWidth="1"/>
    <col min="2565" max="2565" width="14.42578125" style="1" customWidth="1"/>
    <col min="2566" max="2566" width="3" style="1" customWidth="1"/>
    <col min="2567" max="2567" width="6.28515625" style="1" customWidth="1"/>
    <col min="2568" max="2568" width="9.140625" style="1"/>
    <col min="2569" max="2569" width="12.42578125" style="1" customWidth="1"/>
    <col min="2570" max="2817" width="9.140625" style="1"/>
    <col min="2818" max="2818" width="4" style="1" customWidth="1"/>
    <col min="2819" max="2819" width="4.85546875" style="1" customWidth="1"/>
    <col min="2820" max="2820" width="5" style="1" customWidth="1"/>
    <col min="2821" max="2821" width="14.42578125" style="1" customWidth="1"/>
    <col min="2822" max="2822" width="3" style="1" customWidth="1"/>
    <col min="2823" max="2823" width="6.28515625" style="1" customWidth="1"/>
    <col min="2824" max="2824" width="9.140625" style="1"/>
    <col min="2825" max="2825" width="12.42578125" style="1" customWidth="1"/>
    <col min="2826" max="3073" width="9.140625" style="1"/>
    <col min="3074" max="3074" width="4" style="1" customWidth="1"/>
    <col min="3075" max="3075" width="4.85546875" style="1" customWidth="1"/>
    <col min="3076" max="3076" width="5" style="1" customWidth="1"/>
    <col min="3077" max="3077" width="14.42578125" style="1" customWidth="1"/>
    <col min="3078" max="3078" width="3" style="1" customWidth="1"/>
    <col min="3079" max="3079" width="6.28515625" style="1" customWidth="1"/>
    <col min="3080" max="3080" width="9.140625" style="1"/>
    <col min="3081" max="3081" width="12.42578125" style="1" customWidth="1"/>
    <col min="3082" max="3329" width="9.140625" style="1"/>
    <col min="3330" max="3330" width="4" style="1" customWidth="1"/>
    <col min="3331" max="3331" width="4.85546875" style="1" customWidth="1"/>
    <col min="3332" max="3332" width="5" style="1" customWidth="1"/>
    <col min="3333" max="3333" width="14.42578125" style="1" customWidth="1"/>
    <col min="3334" max="3334" width="3" style="1" customWidth="1"/>
    <col min="3335" max="3335" width="6.28515625" style="1" customWidth="1"/>
    <col min="3336" max="3336" width="9.140625" style="1"/>
    <col min="3337" max="3337" width="12.42578125" style="1" customWidth="1"/>
    <col min="3338" max="3585" width="9.140625" style="1"/>
    <col min="3586" max="3586" width="4" style="1" customWidth="1"/>
    <col min="3587" max="3587" width="4.85546875" style="1" customWidth="1"/>
    <col min="3588" max="3588" width="5" style="1" customWidth="1"/>
    <col min="3589" max="3589" width="14.42578125" style="1" customWidth="1"/>
    <col min="3590" max="3590" width="3" style="1" customWidth="1"/>
    <col min="3591" max="3591" width="6.28515625" style="1" customWidth="1"/>
    <col min="3592" max="3592" width="9.140625" style="1"/>
    <col min="3593" max="3593" width="12.42578125" style="1" customWidth="1"/>
    <col min="3594" max="3841" width="9.140625" style="1"/>
    <col min="3842" max="3842" width="4" style="1" customWidth="1"/>
    <col min="3843" max="3843" width="4.85546875" style="1" customWidth="1"/>
    <col min="3844" max="3844" width="5" style="1" customWidth="1"/>
    <col min="3845" max="3845" width="14.42578125" style="1" customWidth="1"/>
    <col min="3846" max="3846" width="3" style="1" customWidth="1"/>
    <col min="3847" max="3847" width="6.28515625" style="1" customWidth="1"/>
    <col min="3848" max="3848" width="9.140625" style="1"/>
    <col min="3849" max="3849" width="12.42578125" style="1" customWidth="1"/>
    <col min="3850" max="4097" width="9.140625" style="1"/>
    <col min="4098" max="4098" width="4" style="1" customWidth="1"/>
    <col min="4099" max="4099" width="4.85546875" style="1" customWidth="1"/>
    <col min="4100" max="4100" width="5" style="1" customWidth="1"/>
    <col min="4101" max="4101" width="14.42578125" style="1" customWidth="1"/>
    <col min="4102" max="4102" width="3" style="1" customWidth="1"/>
    <col min="4103" max="4103" width="6.28515625" style="1" customWidth="1"/>
    <col min="4104" max="4104" width="9.140625" style="1"/>
    <col min="4105" max="4105" width="12.42578125" style="1" customWidth="1"/>
    <col min="4106" max="4353" width="9.140625" style="1"/>
    <col min="4354" max="4354" width="4" style="1" customWidth="1"/>
    <col min="4355" max="4355" width="4.85546875" style="1" customWidth="1"/>
    <col min="4356" max="4356" width="5" style="1" customWidth="1"/>
    <col min="4357" max="4357" width="14.42578125" style="1" customWidth="1"/>
    <col min="4358" max="4358" width="3" style="1" customWidth="1"/>
    <col min="4359" max="4359" width="6.28515625" style="1" customWidth="1"/>
    <col min="4360" max="4360" width="9.140625" style="1"/>
    <col min="4361" max="4361" width="12.42578125" style="1" customWidth="1"/>
    <col min="4362" max="4609" width="9.140625" style="1"/>
    <col min="4610" max="4610" width="4" style="1" customWidth="1"/>
    <col min="4611" max="4611" width="4.85546875" style="1" customWidth="1"/>
    <col min="4612" max="4612" width="5" style="1" customWidth="1"/>
    <col min="4613" max="4613" width="14.42578125" style="1" customWidth="1"/>
    <col min="4614" max="4614" width="3" style="1" customWidth="1"/>
    <col min="4615" max="4615" width="6.28515625" style="1" customWidth="1"/>
    <col min="4616" max="4616" width="9.140625" style="1"/>
    <col min="4617" max="4617" width="12.42578125" style="1" customWidth="1"/>
    <col min="4618" max="4865" width="9.140625" style="1"/>
    <col min="4866" max="4866" width="4" style="1" customWidth="1"/>
    <col min="4867" max="4867" width="4.85546875" style="1" customWidth="1"/>
    <col min="4868" max="4868" width="5" style="1" customWidth="1"/>
    <col min="4869" max="4869" width="14.42578125" style="1" customWidth="1"/>
    <col min="4870" max="4870" width="3" style="1" customWidth="1"/>
    <col min="4871" max="4871" width="6.28515625" style="1" customWidth="1"/>
    <col min="4872" max="4872" width="9.140625" style="1"/>
    <col min="4873" max="4873" width="12.42578125" style="1" customWidth="1"/>
    <col min="4874" max="5121" width="9.140625" style="1"/>
    <col min="5122" max="5122" width="4" style="1" customWidth="1"/>
    <col min="5123" max="5123" width="4.85546875" style="1" customWidth="1"/>
    <col min="5124" max="5124" width="5" style="1" customWidth="1"/>
    <col min="5125" max="5125" width="14.42578125" style="1" customWidth="1"/>
    <col min="5126" max="5126" width="3" style="1" customWidth="1"/>
    <col min="5127" max="5127" width="6.28515625" style="1" customWidth="1"/>
    <col min="5128" max="5128" width="9.140625" style="1"/>
    <col min="5129" max="5129" width="12.42578125" style="1" customWidth="1"/>
    <col min="5130" max="5377" width="9.140625" style="1"/>
    <col min="5378" max="5378" width="4" style="1" customWidth="1"/>
    <col min="5379" max="5379" width="4.85546875" style="1" customWidth="1"/>
    <col min="5380" max="5380" width="5" style="1" customWidth="1"/>
    <col min="5381" max="5381" width="14.42578125" style="1" customWidth="1"/>
    <col min="5382" max="5382" width="3" style="1" customWidth="1"/>
    <col min="5383" max="5383" width="6.28515625" style="1" customWidth="1"/>
    <col min="5384" max="5384" width="9.140625" style="1"/>
    <col min="5385" max="5385" width="12.42578125" style="1" customWidth="1"/>
    <col min="5386" max="5633" width="9.140625" style="1"/>
    <col min="5634" max="5634" width="4" style="1" customWidth="1"/>
    <col min="5635" max="5635" width="4.85546875" style="1" customWidth="1"/>
    <col min="5636" max="5636" width="5" style="1" customWidth="1"/>
    <col min="5637" max="5637" width="14.42578125" style="1" customWidth="1"/>
    <col min="5638" max="5638" width="3" style="1" customWidth="1"/>
    <col min="5639" max="5639" width="6.28515625" style="1" customWidth="1"/>
    <col min="5640" max="5640" width="9.140625" style="1"/>
    <col min="5641" max="5641" width="12.42578125" style="1" customWidth="1"/>
    <col min="5642" max="5889" width="9.140625" style="1"/>
    <col min="5890" max="5890" width="4" style="1" customWidth="1"/>
    <col min="5891" max="5891" width="4.85546875" style="1" customWidth="1"/>
    <col min="5892" max="5892" width="5" style="1" customWidth="1"/>
    <col min="5893" max="5893" width="14.42578125" style="1" customWidth="1"/>
    <col min="5894" max="5894" width="3" style="1" customWidth="1"/>
    <col min="5895" max="5895" width="6.28515625" style="1" customWidth="1"/>
    <col min="5896" max="5896" width="9.140625" style="1"/>
    <col min="5897" max="5897" width="12.42578125" style="1" customWidth="1"/>
    <col min="5898" max="6145" width="9.140625" style="1"/>
    <col min="6146" max="6146" width="4" style="1" customWidth="1"/>
    <col min="6147" max="6147" width="4.85546875" style="1" customWidth="1"/>
    <col min="6148" max="6148" width="5" style="1" customWidth="1"/>
    <col min="6149" max="6149" width="14.42578125" style="1" customWidth="1"/>
    <col min="6150" max="6150" width="3" style="1" customWidth="1"/>
    <col min="6151" max="6151" width="6.28515625" style="1" customWidth="1"/>
    <col min="6152" max="6152" width="9.140625" style="1"/>
    <col min="6153" max="6153" width="12.42578125" style="1" customWidth="1"/>
    <col min="6154" max="6401" width="9.140625" style="1"/>
    <col min="6402" max="6402" width="4" style="1" customWidth="1"/>
    <col min="6403" max="6403" width="4.85546875" style="1" customWidth="1"/>
    <col min="6404" max="6404" width="5" style="1" customWidth="1"/>
    <col min="6405" max="6405" width="14.42578125" style="1" customWidth="1"/>
    <col min="6406" max="6406" width="3" style="1" customWidth="1"/>
    <col min="6407" max="6407" width="6.28515625" style="1" customWidth="1"/>
    <col min="6408" max="6408" width="9.140625" style="1"/>
    <col min="6409" max="6409" width="12.42578125" style="1" customWidth="1"/>
    <col min="6410" max="6657" width="9.140625" style="1"/>
    <col min="6658" max="6658" width="4" style="1" customWidth="1"/>
    <col min="6659" max="6659" width="4.85546875" style="1" customWidth="1"/>
    <col min="6660" max="6660" width="5" style="1" customWidth="1"/>
    <col min="6661" max="6661" width="14.42578125" style="1" customWidth="1"/>
    <col min="6662" max="6662" width="3" style="1" customWidth="1"/>
    <col min="6663" max="6663" width="6.28515625" style="1" customWidth="1"/>
    <col min="6664" max="6664" width="9.140625" style="1"/>
    <col min="6665" max="6665" width="12.42578125" style="1" customWidth="1"/>
    <col min="6666" max="6913" width="9.140625" style="1"/>
    <col min="6914" max="6914" width="4" style="1" customWidth="1"/>
    <col min="6915" max="6915" width="4.85546875" style="1" customWidth="1"/>
    <col min="6916" max="6916" width="5" style="1" customWidth="1"/>
    <col min="6917" max="6917" width="14.42578125" style="1" customWidth="1"/>
    <col min="6918" max="6918" width="3" style="1" customWidth="1"/>
    <col min="6919" max="6919" width="6.28515625" style="1" customWidth="1"/>
    <col min="6920" max="6920" width="9.140625" style="1"/>
    <col min="6921" max="6921" width="12.42578125" style="1" customWidth="1"/>
    <col min="6922" max="7169" width="9.140625" style="1"/>
    <col min="7170" max="7170" width="4" style="1" customWidth="1"/>
    <col min="7171" max="7171" width="4.85546875" style="1" customWidth="1"/>
    <col min="7172" max="7172" width="5" style="1" customWidth="1"/>
    <col min="7173" max="7173" width="14.42578125" style="1" customWidth="1"/>
    <col min="7174" max="7174" width="3" style="1" customWidth="1"/>
    <col min="7175" max="7175" width="6.28515625" style="1" customWidth="1"/>
    <col min="7176" max="7176" width="9.140625" style="1"/>
    <col min="7177" max="7177" width="12.42578125" style="1" customWidth="1"/>
    <col min="7178" max="7425" width="9.140625" style="1"/>
    <col min="7426" max="7426" width="4" style="1" customWidth="1"/>
    <col min="7427" max="7427" width="4.85546875" style="1" customWidth="1"/>
    <col min="7428" max="7428" width="5" style="1" customWidth="1"/>
    <col min="7429" max="7429" width="14.42578125" style="1" customWidth="1"/>
    <col min="7430" max="7430" width="3" style="1" customWidth="1"/>
    <col min="7431" max="7431" width="6.28515625" style="1" customWidth="1"/>
    <col min="7432" max="7432" width="9.140625" style="1"/>
    <col min="7433" max="7433" width="12.42578125" style="1" customWidth="1"/>
    <col min="7434" max="7681" width="9.140625" style="1"/>
    <col min="7682" max="7682" width="4" style="1" customWidth="1"/>
    <col min="7683" max="7683" width="4.85546875" style="1" customWidth="1"/>
    <col min="7684" max="7684" width="5" style="1" customWidth="1"/>
    <col min="7685" max="7685" width="14.42578125" style="1" customWidth="1"/>
    <col min="7686" max="7686" width="3" style="1" customWidth="1"/>
    <col min="7687" max="7687" width="6.28515625" style="1" customWidth="1"/>
    <col min="7688" max="7688" width="9.140625" style="1"/>
    <col min="7689" max="7689" width="12.42578125" style="1" customWidth="1"/>
    <col min="7690" max="7937" width="9.140625" style="1"/>
    <col min="7938" max="7938" width="4" style="1" customWidth="1"/>
    <col min="7939" max="7939" width="4.85546875" style="1" customWidth="1"/>
    <col min="7940" max="7940" width="5" style="1" customWidth="1"/>
    <col min="7941" max="7941" width="14.42578125" style="1" customWidth="1"/>
    <col min="7942" max="7942" width="3" style="1" customWidth="1"/>
    <col min="7943" max="7943" width="6.28515625" style="1" customWidth="1"/>
    <col min="7944" max="7944" width="9.140625" style="1"/>
    <col min="7945" max="7945" width="12.42578125" style="1" customWidth="1"/>
    <col min="7946" max="8193" width="9.140625" style="1"/>
    <col min="8194" max="8194" width="4" style="1" customWidth="1"/>
    <col min="8195" max="8195" width="4.85546875" style="1" customWidth="1"/>
    <col min="8196" max="8196" width="5" style="1" customWidth="1"/>
    <col min="8197" max="8197" width="14.42578125" style="1" customWidth="1"/>
    <col min="8198" max="8198" width="3" style="1" customWidth="1"/>
    <col min="8199" max="8199" width="6.28515625" style="1" customWidth="1"/>
    <col min="8200" max="8200" width="9.140625" style="1"/>
    <col min="8201" max="8201" width="12.42578125" style="1" customWidth="1"/>
    <col min="8202" max="8449" width="9.140625" style="1"/>
    <col min="8450" max="8450" width="4" style="1" customWidth="1"/>
    <col min="8451" max="8451" width="4.85546875" style="1" customWidth="1"/>
    <col min="8452" max="8452" width="5" style="1" customWidth="1"/>
    <col min="8453" max="8453" width="14.42578125" style="1" customWidth="1"/>
    <col min="8454" max="8454" width="3" style="1" customWidth="1"/>
    <col min="8455" max="8455" width="6.28515625" style="1" customWidth="1"/>
    <col min="8456" max="8456" width="9.140625" style="1"/>
    <col min="8457" max="8457" width="12.42578125" style="1" customWidth="1"/>
    <col min="8458" max="8705" width="9.140625" style="1"/>
    <col min="8706" max="8706" width="4" style="1" customWidth="1"/>
    <col min="8707" max="8707" width="4.85546875" style="1" customWidth="1"/>
    <col min="8708" max="8708" width="5" style="1" customWidth="1"/>
    <col min="8709" max="8709" width="14.42578125" style="1" customWidth="1"/>
    <col min="8710" max="8710" width="3" style="1" customWidth="1"/>
    <col min="8711" max="8711" width="6.28515625" style="1" customWidth="1"/>
    <col min="8712" max="8712" width="9.140625" style="1"/>
    <col min="8713" max="8713" width="12.42578125" style="1" customWidth="1"/>
    <col min="8714" max="8961" width="9.140625" style="1"/>
    <col min="8962" max="8962" width="4" style="1" customWidth="1"/>
    <col min="8963" max="8963" width="4.85546875" style="1" customWidth="1"/>
    <col min="8964" max="8964" width="5" style="1" customWidth="1"/>
    <col min="8965" max="8965" width="14.42578125" style="1" customWidth="1"/>
    <col min="8966" max="8966" width="3" style="1" customWidth="1"/>
    <col min="8967" max="8967" width="6.28515625" style="1" customWidth="1"/>
    <col min="8968" max="8968" width="9.140625" style="1"/>
    <col min="8969" max="8969" width="12.42578125" style="1" customWidth="1"/>
    <col min="8970" max="9217" width="9.140625" style="1"/>
    <col min="9218" max="9218" width="4" style="1" customWidth="1"/>
    <col min="9219" max="9219" width="4.85546875" style="1" customWidth="1"/>
    <col min="9220" max="9220" width="5" style="1" customWidth="1"/>
    <col min="9221" max="9221" width="14.42578125" style="1" customWidth="1"/>
    <col min="9222" max="9222" width="3" style="1" customWidth="1"/>
    <col min="9223" max="9223" width="6.28515625" style="1" customWidth="1"/>
    <col min="9224" max="9224" width="9.140625" style="1"/>
    <col min="9225" max="9225" width="12.42578125" style="1" customWidth="1"/>
    <col min="9226" max="9473" width="9.140625" style="1"/>
    <col min="9474" max="9474" width="4" style="1" customWidth="1"/>
    <col min="9475" max="9475" width="4.85546875" style="1" customWidth="1"/>
    <col min="9476" max="9476" width="5" style="1" customWidth="1"/>
    <col min="9477" max="9477" width="14.42578125" style="1" customWidth="1"/>
    <col min="9478" max="9478" width="3" style="1" customWidth="1"/>
    <col min="9479" max="9479" width="6.28515625" style="1" customWidth="1"/>
    <col min="9480" max="9480" width="9.140625" style="1"/>
    <col min="9481" max="9481" width="12.42578125" style="1" customWidth="1"/>
    <col min="9482" max="9729" width="9.140625" style="1"/>
    <col min="9730" max="9730" width="4" style="1" customWidth="1"/>
    <col min="9731" max="9731" width="4.85546875" style="1" customWidth="1"/>
    <col min="9732" max="9732" width="5" style="1" customWidth="1"/>
    <col min="9733" max="9733" width="14.42578125" style="1" customWidth="1"/>
    <col min="9734" max="9734" width="3" style="1" customWidth="1"/>
    <col min="9735" max="9735" width="6.28515625" style="1" customWidth="1"/>
    <col min="9736" max="9736" width="9.140625" style="1"/>
    <col min="9737" max="9737" width="12.42578125" style="1" customWidth="1"/>
    <col min="9738" max="9985" width="9.140625" style="1"/>
    <col min="9986" max="9986" width="4" style="1" customWidth="1"/>
    <col min="9987" max="9987" width="4.85546875" style="1" customWidth="1"/>
    <col min="9988" max="9988" width="5" style="1" customWidth="1"/>
    <col min="9989" max="9989" width="14.42578125" style="1" customWidth="1"/>
    <col min="9990" max="9990" width="3" style="1" customWidth="1"/>
    <col min="9991" max="9991" width="6.28515625" style="1" customWidth="1"/>
    <col min="9992" max="9992" width="9.140625" style="1"/>
    <col min="9993" max="9993" width="12.42578125" style="1" customWidth="1"/>
    <col min="9994" max="10241" width="9.140625" style="1"/>
    <col min="10242" max="10242" width="4" style="1" customWidth="1"/>
    <col min="10243" max="10243" width="4.85546875" style="1" customWidth="1"/>
    <col min="10244" max="10244" width="5" style="1" customWidth="1"/>
    <col min="10245" max="10245" width="14.42578125" style="1" customWidth="1"/>
    <col min="10246" max="10246" width="3" style="1" customWidth="1"/>
    <col min="10247" max="10247" width="6.28515625" style="1" customWidth="1"/>
    <col min="10248" max="10248" width="9.140625" style="1"/>
    <col min="10249" max="10249" width="12.42578125" style="1" customWidth="1"/>
    <col min="10250" max="10497" width="9.140625" style="1"/>
    <col min="10498" max="10498" width="4" style="1" customWidth="1"/>
    <col min="10499" max="10499" width="4.85546875" style="1" customWidth="1"/>
    <col min="10500" max="10500" width="5" style="1" customWidth="1"/>
    <col min="10501" max="10501" width="14.42578125" style="1" customWidth="1"/>
    <col min="10502" max="10502" width="3" style="1" customWidth="1"/>
    <col min="10503" max="10503" width="6.28515625" style="1" customWidth="1"/>
    <col min="10504" max="10504" width="9.140625" style="1"/>
    <col min="10505" max="10505" width="12.42578125" style="1" customWidth="1"/>
    <col min="10506" max="10753" width="9.140625" style="1"/>
    <col min="10754" max="10754" width="4" style="1" customWidth="1"/>
    <col min="10755" max="10755" width="4.85546875" style="1" customWidth="1"/>
    <col min="10756" max="10756" width="5" style="1" customWidth="1"/>
    <col min="10757" max="10757" width="14.42578125" style="1" customWidth="1"/>
    <col min="10758" max="10758" width="3" style="1" customWidth="1"/>
    <col min="10759" max="10759" width="6.28515625" style="1" customWidth="1"/>
    <col min="10760" max="10760" width="9.140625" style="1"/>
    <col min="10761" max="10761" width="12.42578125" style="1" customWidth="1"/>
    <col min="10762" max="11009" width="9.140625" style="1"/>
    <col min="11010" max="11010" width="4" style="1" customWidth="1"/>
    <col min="11011" max="11011" width="4.85546875" style="1" customWidth="1"/>
    <col min="11012" max="11012" width="5" style="1" customWidth="1"/>
    <col min="11013" max="11013" width="14.42578125" style="1" customWidth="1"/>
    <col min="11014" max="11014" width="3" style="1" customWidth="1"/>
    <col min="11015" max="11015" width="6.28515625" style="1" customWidth="1"/>
    <col min="11016" max="11016" width="9.140625" style="1"/>
    <col min="11017" max="11017" width="12.42578125" style="1" customWidth="1"/>
    <col min="11018" max="11265" width="9.140625" style="1"/>
    <col min="11266" max="11266" width="4" style="1" customWidth="1"/>
    <col min="11267" max="11267" width="4.85546875" style="1" customWidth="1"/>
    <col min="11268" max="11268" width="5" style="1" customWidth="1"/>
    <col min="11269" max="11269" width="14.42578125" style="1" customWidth="1"/>
    <col min="11270" max="11270" width="3" style="1" customWidth="1"/>
    <col min="11271" max="11271" width="6.28515625" style="1" customWidth="1"/>
    <col min="11272" max="11272" width="9.140625" style="1"/>
    <col min="11273" max="11273" width="12.42578125" style="1" customWidth="1"/>
    <col min="11274" max="11521" width="9.140625" style="1"/>
    <col min="11522" max="11522" width="4" style="1" customWidth="1"/>
    <col min="11523" max="11523" width="4.85546875" style="1" customWidth="1"/>
    <col min="11524" max="11524" width="5" style="1" customWidth="1"/>
    <col min="11525" max="11525" width="14.42578125" style="1" customWidth="1"/>
    <col min="11526" max="11526" width="3" style="1" customWidth="1"/>
    <col min="11527" max="11527" width="6.28515625" style="1" customWidth="1"/>
    <col min="11528" max="11528" width="9.140625" style="1"/>
    <col min="11529" max="11529" width="12.42578125" style="1" customWidth="1"/>
    <col min="11530" max="11777" width="9.140625" style="1"/>
    <col min="11778" max="11778" width="4" style="1" customWidth="1"/>
    <col min="11779" max="11779" width="4.85546875" style="1" customWidth="1"/>
    <col min="11780" max="11780" width="5" style="1" customWidth="1"/>
    <col min="11781" max="11781" width="14.42578125" style="1" customWidth="1"/>
    <col min="11782" max="11782" width="3" style="1" customWidth="1"/>
    <col min="11783" max="11783" width="6.28515625" style="1" customWidth="1"/>
    <col min="11784" max="11784" width="9.140625" style="1"/>
    <col min="11785" max="11785" width="12.42578125" style="1" customWidth="1"/>
    <col min="11786" max="12033" width="9.140625" style="1"/>
    <col min="12034" max="12034" width="4" style="1" customWidth="1"/>
    <col min="12035" max="12035" width="4.85546875" style="1" customWidth="1"/>
    <col min="12036" max="12036" width="5" style="1" customWidth="1"/>
    <col min="12037" max="12037" width="14.42578125" style="1" customWidth="1"/>
    <col min="12038" max="12038" width="3" style="1" customWidth="1"/>
    <col min="12039" max="12039" width="6.28515625" style="1" customWidth="1"/>
    <col min="12040" max="12040" width="9.140625" style="1"/>
    <col min="12041" max="12041" width="12.42578125" style="1" customWidth="1"/>
    <col min="12042" max="12289" width="9.140625" style="1"/>
    <col min="12290" max="12290" width="4" style="1" customWidth="1"/>
    <col min="12291" max="12291" width="4.85546875" style="1" customWidth="1"/>
    <col min="12292" max="12292" width="5" style="1" customWidth="1"/>
    <col min="12293" max="12293" width="14.42578125" style="1" customWidth="1"/>
    <col min="12294" max="12294" width="3" style="1" customWidth="1"/>
    <col min="12295" max="12295" width="6.28515625" style="1" customWidth="1"/>
    <col min="12296" max="12296" width="9.140625" style="1"/>
    <col min="12297" max="12297" width="12.42578125" style="1" customWidth="1"/>
    <col min="12298" max="12545" width="9.140625" style="1"/>
    <col min="12546" max="12546" width="4" style="1" customWidth="1"/>
    <col min="12547" max="12547" width="4.85546875" style="1" customWidth="1"/>
    <col min="12548" max="12548" width="5" style="1" customWidth="1"/>
    <col min="12549" max="12549" width="14.42578125" style="1" customWidth="1"/>
    <col min="12550" max="12550" width="3" style="1" customWidth="1"/>
    <col min="12551" max="12551" width="6.28515625" style="1" customWidth="1"/>
    <col min="12552" max="12552" width="9.140625" style="1"/>
    <col min="12553" max="12553" width="12.42578125" style="1" customWidth="1"/>
    <col min="12554" max="12801" width="9.140625" style="1"/>
    <col min="12802" max="12802" width="4" style="1" customWidth="1"/>
    <col min="12803" max="12803" width="4.85546875" style="1" customWidth="1"/>
    <col min="12804" max="12804" width="5" style="1" customWidth="1"/>
    <col min="12805" max="12805" width="14.42578125" style="1" customWidth="1"/>
    <col min="12806" max="12806" width="3" style="1" customWidth="1"/>
    <col min="12807" max="12807" width="6.28515625" style="1" customWidth="1"/>
    <col min="12808" max="12808" width="9.140625" style="1"/>
    <col min="12809" max="12809" width="12.42578125" style="1" customWidth="1"/>
    <col min="12810" max="13057" width="9.140625" style="1"/>
    <col min="13058" max="13058" width="4" style="1" customWidth="1"/>
    <col min="13059" max="13059" width="4.85546875" style="1" customWidth="1"/>
    <col min="13060" max="13060" width="5" style="1" customWidth="1"/>
    <col min="13061" max="13061" width="14.42578125" style="1" customWidth="1"/>
    <col min="13062" max="13062" width="3" style="1" customWidth="1"/>
    <col min="13063" max="13063" width="6.28515625" style="1" customWidth="1"/>
    <col min="13064" max="13064" width="9.140625" style="1"/>
    <col min="13065" max="13065" width="12.42578125" style="1" customWidth="1"/>
    <col min="13066" max="13313" width="9.140625" style="1"/>
    <col min="13314" max="13314" width="4" style="1" customWidth="1"/>
    <col min="13315" max="13315" width="4.85546875" style="1" customWidth="1"/>
    <col min="13316" max="13316" width="5" style="1" customWidth="1"/>
    <col min="13317" max="13317" width="14.42578125" style="1" customWidth="1"/>
    <col min="13318" max="13318" width="3" style="1" customWidth="1"/>
    <col min="13319" max="13319" width="6.28515625" style="1" customWidth="1"/>
    <col min="13320" max="13320" width="9.140625" style="1"/>
    <col min="13321" max="13321" width="12.42578125" style="1" customWidth="1"/>
    <col min="13322" max="13569" width="9.140625" style="1"/>
    <col min="13570" max="13570" width="4" style="1" customWidth="1"/>
    <col min="13571" max="13571" width="4.85546875" style="1" customWidth="1"/>
    <col min="13572" max="13572" width="5" style="1" customWidth="1"/>
    <col min="13573" max="13573" width="14.42578125" style="1" customWidth="1"/>
    <col min="13574" max="13574" width="3" style="1" customWidth="1"/>
    <col min="13575" max="13575" width="6.28515625" style="1" customWidth="1"/>
    <col min="13576" max="13576" width="9.140625" style="1"/>
    <col min="13577" max="13577" width="12.42578125" style="1" customWidth="1"/>
    <col min="13578" max="13825" width="9.140625" style="1"/>
    <col min="13826" max="13826" width="4" style="1" customWidth="1"/>
    <col min="13827" max="13827" width="4.85546875" style="1" customWidth="1"/>
    <col min="13828" max="13828" width="5" style="1" customWidth="1"/>
    <col min="13829" max="13829" width="14.42578125" style="1" customWidth="1"/>
    <col min="13830" max="13830" width="3" style="1" customWidth="1"/>
    <col min="13831" max="13831" width="6.28515625" style="1" customWidth="1"/>
    <col min="13832" max="13832" width="9.140625" style="1"/>
    <col min="13833" max="13833" width="12.42578125" style="1" customWidth="1"/>
    <col min="13834" max="14081" width="9.140625" style="1"/>
    <col min="14082" max="14082" width="4" style="1" customWidth="1"/>
    <col min="14083" max="14083" width="4.85546875" style="1" customWidth="1"/>
    <col min="14084" max="14084" width="5" style="1" customWidth="1"/>
    <col min="14085" max="14085" width="14.42578125" style="1" customWidth="1"/>
    <col min="14086" max="14086" width="3" style="1" customWidth="1"/>
    <col min="14087" max="14087" width="6.28515625" style="1" customWidth="1"/>
    <col min="14088" max="14088" width="9.140625" style="1"/>
    <col min="14089" max="14089" width="12.42578125" style="1" customWidth="1"/>
    <col min="14090" max="14337" width="9.140625" style="1"/>
    <col min="14338" max="14338" width="4" style="1" customWidth="1"/>
    <col min="14339" max="14339" width="4.85546875" style="1" customWidth="1"/>
    <col min="14340" max="14340" width="5" style="1" customWidth="1"/>
    <col min="14341" max="14341" width="14.42578125" style="1" customWidth="1"/>
    <col min="14342" max="14342" width="3" style="1" customWidth="1"/>
    <col min="14343" max="14343" width="6.28515625" style="1" customWidth="1"/>
    <col min="14344" max="14344" width="9.140625" style="1"/>
    <col min="14345" max="14345" width="12.42578125" style="1" customWidth="1"/>
    <col min="14346" max="14593" width="9.140625" style="1"/>
    <col min="14594" max="14594" width="4" style="1" customWidth="1"/>
    <col min="14595" max="14595" width="4.85546875" style="1" customWidth="1"/>
    <col min="14596" max="14596" width="5" style="1" customWidth="1"/>
    <col min="14597" max="14597" width="14.42578125" style="1" customWidth="1"/>
    <col min="14598" max="14598" width="3" style="1" customWidth="1"/>
    <col min="14599" max="14599" width="6.28515625" style="1" customWidth="1"/>
    <col min="14600" max="14600" width="9.140625" style="1"/>
    <col min="14601" max="14601" width="12.42578125" style="1" customWidth="1"/>
    <col min="14602" max="14849" width="9.140625" style="1"/>
    <col min="14850" max="14850" width="4" style="1" customWidth="1"/>
    <col min="14851" max="14851" width="4.85546875" style="1" customWidth="1"/>
    <col min="14852" max="14852" width="5" style="1" customWidth="1"/>
    <col min="14853" max="14853" width="14.42578125" style="1" customWidth="1"/>
    <col min="14854" max="14854" width="3" style="1" customWidth="1"/>
    <col min="14855" max="14855" width="6.28515625" style="1" customWidth="1"/>
    <col min="14856" max="14856" width="9.140625" style="1"/>
    <col min="14857" max="14857" width="12.42578125" style="1" customWidth="1"/>
    <col min="14858" max="15105" width="9.140625" style="1"/>
    <col min="15106" max="15106" width="4" style="1" customWidth="1"/>
    <col min="15107" max="15107" width="4.85546875" style="1" customWidth="1"/>
    <col min="15108" max="15108" width="5" style="1" customWidth="1"/>
    <col min="15109" max="15109" width="14.42578125" style="1" customWidth="1"/>
    <col min="15110" max="15110" width="3" style="1" customWidth="1"/>
    <col min="15111" max="15111" width="6.28515625" style="1" customWidth="1"/>
    <col min="15112" max="15112" width="9.140625" style="1"/>
    <col min="15113" max="15113" width="12.42578125" style="1" customWidth="1"/>
    <col min="15114" max="15361" width="9.140625" style="1"/>
    <col min="15362" max="15362" width="4" style="1" customWidth="1"/>
    <col min="15363" max="15363" width="4.85546875" style="1" customWidth="1"/>
    <col min="15364" max="15364" width="5" style="1" customWidth="1"/>
    <col min="15365" max="15365" width="14.42578125" style="1" customWidth="1"/>
    <col min="15366" max="15366" width="3" style="1" customWidth="1"/>
    <col min="15367" max="15367" width="6.28515625" style="1" customWidth="1"/>
    <col min="15368" max="15368" width="9.140625" style="1"/>
    <col min="15369" max="15369" width="12.42578125" style="1" customWidth="1"/>
    <col min="15370" max="15617" width="9.140625" style="1"/>
    <col min="15618" max="15618" width="4" style="1" customWidth="1"/>
    <col min="15619" max="15619" width="4.85546875" style="1" customWidth="1"/>
    <col min="15620" max="15620" width="5" style="1" customWidth="1"/>
    <col min="15621" max="15621" width="14.42578125" style="1" customWidth="1"/>
    <col min="15622" max="15622" width="3" style="1" customWidth="1"/>
    <col min="15623" max="15623" width="6.28515625" style="1" customWidth="1"/>
    <col min="15624" max="15624" width="9.140625" style="1"/>
    <col min="15625" max="15625" width="12.42578125" style="1" customWidth="1"/>
    <col min="15626" max="15873" width="9.140625" style="1"/>
    <col min="15874" max="15874" width="4" style="1" customWidth="1"/>
    <col min="15875" max="15875" width="4.85546875" style="1" customWidth="1"/>
    <col min="15876" max="15876" width="5" style="1" customWidth="1"/>
    <col min="15877" max="15877" width="14.42578125" style="1" customWidth="1"/>
    <col min="15878" max="15878" width="3" style="1" customWidth="1"/>
    <col min="15879" max="15879" width="6.28515625" style="1" customWidth="1"/>
    <col min="15880" max="15880" width="9.140625" style="1"/>
    <col min="15881" max="15881" width="12.42578125" style="1" customWidth="1"/>
    <col min="15882" max="16129" width="9.140625" style="1"/>
    <col min="16130" max="16130" width="4" style="1" customWidth="1"/>
    <col min="16131" max="16131" width="4.85546875" style="1" customWidth="1"/>
    <col min="16132" max="16132" width="5" style="1" customWidth="1"/>
    <col min="16133" max="16133" width="14.42578125" style="1" customWidth="1"/>
    <col min="16134" max="16134" width="3" style="1" customWidth="1"/>
    <col min="16135" max="16135" width="6.28515625" style="1" customWidth="1"/>
    <col min="16136" max="16136" width="9.140625" style="1"/>
    <col min="16137" max="16137" width="12.42578125" style="1" customWidth="1"/>
    <col min="16138" max="16384" width="9.140625" style="1"/>
  </cols>
  <sheetData>
    <row r="2" spans="2:13" x14ac:dyDescent="0.2">
      <c r="B2" s="143" t="s">
        <v>258</v>
      </c>
      <c r="C2" s="143"/>
      <c r="D2" s="143"/>
      <c r="E2" s="143"/>
      <c r="F2" s="143"/>
      <c r="G2" s="143"/>
      <c r="H2" s="143"/>
      <c r="I2" s="143"/>
      <c r="J2" s="143"/>
      <c r="K2" s="143"/>
      <c r="L2" s="143"/>
      <c r="M2" s="143"/>
    </row>
    <row r="3" spans="2:13" x14ac:dyDescent="0.2">
      <c r="B3" s="144" t="s">
        <v>259</v>
      </c>
      <c r="C3" s="143"/>
      <c r="D3" s="143"/>
      <c r="E3" s="143"/>
      <c r="F3" s="143"/>
      <c r="G3" s="143"/>
      <c r="H3" s="143"/>
      <c r="I3" s="143"/>
      <c r="J3" s="143"/>
      <c r="K3" s="143"/>
      <c r="L3" s="143"/>
      <c r="M3" s="143"/>
    </row>
    <row r="4" spans="2:13" x14ac:dyDescent="0.2">
      <c r="C4" s="144" t="s">
        <v>260</v>
      </c>
      <c r="D4" s="143"/>
      <c r="E4" s="143"/>
      <c r="F4" s="143"/>
      <c r="G4" s="143"/>
      <c r="H4" s="143"/>
      <c r="I4" s="143"/>
      <c r="J4" s="143"/>
      <c r="K4" s="143"/>
      <c r="L4" s="143"/>
      <c r="M4" s="143"/>
    </row>
    <row r="5" spans="2:13" ht="13.5" thickBot="1" x14ac:dyDescent="0.25">
      <c r="B5" s="94"/>
      <c r="C5" s="276" t="s">
        <v>357</v>
      </c>
      <c r="D5" s="277"/>
      <c r="E5" s="277"/>
      <c r="F5" s="277"/>
      <c r="G5" s="277"/>
      <c r="H5" s="277"/>
      <c r="I5" s="277"/>
      <c r="J5" s="277"/>
      <c r="K5" s="277"/>
      <c r="L5" s="277"/>
      <c r="M5" s="277"/>
    </row>
    <row r="6" spans="2:13" ht="13.5" thickTop="1" x14ac:dyDescent="0.2">
      <c r="B6" s="12"/>
      <c r="C6" s="12"/>
      <c r="D6" s="12"/>
      <c r="E6" s="12"/>
      <c r="F6" s="12"/>
      <c r="G6" s="12"/>
      <c r="H6" s="12"/>
      <c r="I6" s="12"/>
      <c r="J6" s="12"/>
      <c r="K6" s="12"/>
      <c r="L6" s="12"/>
      <c r="M6" s="12"/>
    </row>
    <row r="7" spans="2:13" x14ac:dyDescent="0.2">
      <c r="B7" s="2" t="s">
        <v>261</v>
      </c>
    </row>
    <row r="8" spans="2:13" x14ac:dyDescent="0.2">
      <c r="B8" s="2" t="s">
        <v>262</v>
      </c>
      <c r="C8" s="2"/>
    </row>
    <row r="10" spans="2:13" x14ac:dyDescent="0.2">
      <c r="B10" s="3">
        <v>1</v>
      </c>
      <c r="C10" s="1" t="s">
        <v>263</v>
      </c>
    </row>
    <row r="11" spans="2:13" x14ac:dyDescent="0.2">
      <c r="B11" s="3"/>
      <c r="C11" s="3">
        <v>1</v>
      </c>
      <c r="D11" s="1" t="s">
        <v>255</v>
      </c>
      <c r="F11" s="34" t="s">
        <v>52</v>
      </c>
      <c r="G11" s="1">
        <f>'Analisa KI'!I12</f>
        <v>0</v>
      </c>
    </row>
    <row r="12" spans="2:13" x14ac:dyDescent="0.2">
      <c r="B12" s="3"/>
      <c r="C12" s="3">
        <f t="shared" ref="C12:C18" si="0">1+C11</f>
        <v>2</v>
      </c>
      <c r="D12" s="1" t="s">
        <v>253</v>
      </c>
      <c r="F12" s="34" t="s">
        <v>52</v>
      </c>
      <c r="G12" s="1">
        <f>'Analisa KI'!I14</f>
        <v>0</v>
      </c>
    </row>
    <row r="13" spans="2:13" x14ac:dyDescent="0.2">
      <c r="B13" s="3"/>
      <c r="C13" s="3">
        <f t="shared" si="0"/>
        <v>3</v>
      </c>
      <c r="D13" s="1" t="s">
        <v>264</v>
      </c>
      <c r="F13" s="34" t="s">
        <v>52</v>
      </c>
      <c r="G13" s="1">
        <f>'Analisa KI'!I17</f>
        <v>0</v>
      </c>
    </row>
    <row r="14" spans="2:13" ht="15" x14ac:dyDescent="0.25">
      <c r="B14" s="3"/>
      <c r="C14" s="3">
        <f t="shared" si="0"/>
        <v>4</v>
      </c>
      <c r="D14" s="1" t="s">
        <v>265</v>
      </c>
      <c r="F14" s="34" t="s">
        <v>52</v>
      </c>
      <c r="G14" s="278">
        <f>'Shedule KI'!D2</f>
        <v>0</v>
      </c>
      <c r="H14" s="278"/>
    </row>
    <row r="15" spans="2:13" x14ac:dyDescent="0.2">
      <c r="B15" s="3"/>
      <c r="C15" s="3">
        <f t="shared" si="0"/>
        <v>5</v>
      </c>
      <c r="D15" s="1" t="s">
        <v>244</v>
      </c>
      <c r="F15" s="34" t="s">
        <v>52</v>
      </c>
      <c r="G15" s="1">
        <f>'Shedule KI'!D4</f>
        <v>0</v>
      </c>
      <c r="H15" s="2" t="s">
        <v>66</v>
      </c>
    </row>
    <row r="16" spans="2:13" x14ac:dyDescent="0.2">
      <c r="B16" s="3"/>
      <c r="C16" s="3">
        <f t="shared" si="0"/>
        <v>6</v>
      </c>
      <c r="D16" s="1" t="s">
        <v>247</v>
      </c>
      <c r="F16" s="34" t="s">
        <v>52</v>
      </c>
      <c r="G16" s="1" t="str">
        <f>'Analisa KI'!I21</f>
        <v>Kredit Investasi</v>
      </c>
      <c r="H16" s="2"/>
    </row>
    <row r="17" spans="2:8" x14ac:dyDescent="0.2">
      <c r="B17" s="3"/>
      <c r="C17" s="3">
        <f t="shared" si="0"/>
        <v>7</v>
      </c>
      <c r="D17" s="1" t="s">
        <v>266</v>
      </c>
      <c r="F17" s="34" t="s">
        <v>52</v>
      </c>
      <c r="G17" s="1">
        <f>'Analisa KI'!I24</f>
        <v>0</v>
      </c>
    </row>
    <row r="18" spans="2:8" x14ac:dyDescent="0.2">
      <c r="B18" s="3"/>
      <c r="C18" s="3">
        <f t="shared" si="0"/>
        <v>8</v>
      </c>
      <c r="D18" s="1" t="s">
        <v>267</v>
      </c>
      <c r="F18" s="34" t="s">
        <v>52</v>
      </c>
      <c r="G18" s="2"/>
    </row>
    <row r="19" spans="2:8" x14ac:dyDescent="0.2">
      <c r="B19" s="3"/>
    </row>
    <row r="20" spans="2:8" x14ac:dyDescent="0.2">
      <c r="B20" s="3">
        <v>2</v>
      </c>
      <c r="C20" s="1" t="s">
        <v>268</v>
      </c>
    </row>
    <row r="21" spans="2:8" ht="15" x14ac:dyDescent="0.25">
      <c r="B21" s="3"/>
      <c r="C21" s="3">
        <v>1</v>
      </c>
      <c r="D21" s="1" t="str">
        <f>'Analisa KI'!E399</f>
        <v xml:space="preserve">Plafond KI sebesar </v>
      </c>
      <c r="F21" s="62" t="s">
        <v>22</v>
      </c>
      <c r="G21" s="140">
        <f>'Shedule KI'!D2</f>
        <v>0</v>
      </c>
      <c r="H21" s="140"/>
    </row>
    <row r="22" spans="2:8" x14ac:dyDescent="0.2">
      <c r="B22" s="3"/>
      <c r="C22" s="3">
        <f>1+C21</f>
        <v>2</v>
      </c>
      <c r="D22" s="1" t="str">
        <f>'Analisa KI'!E400</f>
        <v xml:space="preserve">Tingkat suku bunga  </v>
      </c>
    </row>
    <row r="23" spans="2:8" x14ac:dyDescent="0.2">
      <c r="B23" s="3"/>
      <c r="C23" s="3">
        <f>1+C22</f>
        <v>3</v>
      </c>
      <c r="D23" s="1" t="str">
        <f>'Analisa KI'!E401</f>
        <v>Jangka waktu kredit</v>
      </c>
    </row>
    <row r="24" spans="2:8" x14ac:dyDescent="0.2">
      <c r="B24" s="3"/>
      <c r="C24" s="3">
        <f>1+C23</f>
        <v>4</v>
      </c>
      <c r="D24" s="1" t="str">
        <f>'Analisa KI'!E402</f>
        <v>Angsuran kredit secara bulanan pokok dan bunga</v>
      </c>
    </row>
    <row r="25" spans="2:8" x14ac:dyDescent="0.2">
      <c r="B25" s="3"/>
      <c r="C25" s="3">
        <f>1+C24</f>
        <v>5</v>
      </c>
      <c r="D25" s="1" t="str">
        <f>'Analisa KI'!E403</f>
        <v>Suami isteri menandatangani perjanjian kredit</v>
      </c>
    </row>
    <row r="26" spans="2:8" x14ac:dyDescent="0.2">
      <c r="B26" s="3"/>
      <c r="C26" s="3">
        <f>1+C25</f>
        <v>6</v>
      </c>
      <c r="D26" s="1" t="str">
        <f>'Analisa KI'!E404</f>
        <v>Memenuhi syarat-syarat efektif kredit yang berlaku :</v>
      </c>
    </row>
    <row r="27" spans="2:8" x14ac:dyDescent="0.2">
      <c r="B27" s="3"/>
      <c r="C27" s="3"/>
      <c r="D27" s="3" t="str">
        <f>'Analisa KI'!E405</f>
        <v>a</v>
      </c>
      <c r="E27" s="1" t="str">
        <f>'Analisa KI'!F405</f>
        <v>Menyerahkan asli jaminan kredit</v>
      </c>
    </row>
    <row r="28" spans="2:8" x14ac:dyDescent="0.2">
      <c r="B28" s="3"/>
      <c r="C28" s="3"/>
      <c r="D28" s="3" t="str">
        <f>'Analisa KI'!E406</f>
        <v>b</v>
      </c>
      <c r="E28" s="1" t="str">
        <f>'Analisa KI'!F406</f>
        <v>Jaminan kredit diikat APHT &amp; Fiducia</v>
      </c>
    </row>
    <row r="29" spans="2:8" x14ac:dyDescent="0.2">
      <c r="B29" s="3"/>
      <c r="C29" s="3"/>
      <c r="D29" s="3" t="str">
        <f>'Analisa KI'!E407</f>
        <v>c</v>
      </c>
      <c r="E29" s="1" t="str">
        <f>'Analisa KI'!F407</f>
        <v xml:space="preserve">Jaminan kredit diasuransikan dengan syarat Banker's Clause </v>
      </c>
    </row>
    <row r="30" spans="2:8" x14ac:dyDescent="0.2">
      <c r="B30" s="3"/>
      <c r="C30" s="3"/>
      <c r="D30" s="3" t="str">
        <f>'Analisa KI'!E408</f>
        <v>d</v>
      </c>
      <c r="E30" s="1" t="str">
        <f>'Analisa KI'!F408</f>
        <v>Penutupan asuransi wajib diperbaharui setiap tahun oleh debitur selama kredit belum lunas</v>
      </c>
    </row>
    <row r="31" spans="2:8" x14ac:dyDescent="0.2">
      <c r="B31" s="3"/>
      <c r="C31" s="3"/>
      <c r="D31" s="3" t="str">
        <f>'Analisa KI'!E409</f>
        <v>e</v>
      </c>
      <c r="E31" s="1" t="str">
        <f>'Analisa KI'!F409</f>
        <v>Supervisi dan monitoring aktif kegiatan usaha dan rekening Debitur</v>
      </c>
    </row>
    <row r="32" spans="2:8" x14ac:dyDescent="0.2">
      <c r="B32" s="3"/>
      <c r="C32" s="3"/>
      <c r="D32" s="3" t="str">
        <f>'Analisa KI'!E410</f>
        <v>f</v>
      </c>
      <c r="E32" s="1" t="str">
        <f>'Analisa KI'!F410</f>
        <v>Membayar biaya yang timbul akibat perjanjian kredit</v>
      </c>
    </row>
    <row r="33" spans="2:12" x14ac:dyDescent="0.2">
      <c r="B33" s="3"/>
      <c r="C33" s="3"/>
      <c r="D33" s="3" t="str">
        <f>'Analisa KI'!E411</f>
        <v>g</v>
      </c>
      <c r="E33" s="1" t="str">
        <f>'Analisa KI'!F411</f>
        <v>Lain-lain sesuai ketentuan Bank</v>
      </c>
    </row>
    <row r="34" spans="2:12" x14ac:dyDescent="0.2">
      <c r="B34" s="3"/>
      <c r="C34" s="3"/>
    </row>
    <row r="35" spans="2:12" x14ac:dyDescent="0.2">
      <c r="B35" s="3"/>
      <c r="C35" s="3"/>
    </row>
    <row r="36" spans="2:12" x14ac:dyDescent="0.2">
      <c r="B36" s="3"/>
      <c r="C36" s="3"/>
      <c r="D36" s="2"/>
    </row>
    <row r="37" spans="2:12" x14ac:dyDescent="0.2">
      <c r="B37" s="3">
        <v>3</v>
      </c>
      <c r="C37" s="62" t="s">
        <v>269</v>
      </c>
      <c r="D37" s="62"/>
      <c r="E37" s="62"/>
    </row>
    <row r="38" spans="2:12" ht="18" customHeight="1" x14ac:dyDescent="0.2">
      <c r="C38" s="95" t="s">
        <v>50</v>
      </c>
      <c r="D38" s="234" t="s">
        <v>270</v>
      </c>
      <c r="E38" s="217"/>
      <c r="F38" s="217"/>
      <c r="G38" s="218"/>
      <c r="H38" s="216" t="s">
        <v>271</v>
      </c>
      <c r="I38" s="217"/>
      <c r="J38" s="234" t="s">
        <v>272</v>
      </c>
      <c r="K38" s="217"/>
      <c r="L38" s="218"/>
    </row>
    <row r="39" spans="2:12" ht="45" customHeight="1" x14ac:dyDescent="0.2">
      <c r="C39" s="96">
        <v>1</v>
      </c>
      <c r="D39" s="270"/>
      <c r="E39" s="274"/>
      <c r="F39" s="274"/>
      <c r="G39" s="275"/>
      <c r="H39" s="216"/>
      <c r="I39" s="217"/>
      <c r="J39" s="216"/>
      <c r="K39" s="223"/>
      <c r="L39" s="224"/>
    </row>
    <row r="40" spans="2:12" ht="45" customHeight="1" x14ac:dyDescent="0.2">
      <c r="C40" s="96">
        <v>2</v>
      </c>
      <c r="D40" s="267"/>
      <c r="E40" s="268"/>
      <c r="F40" s="268"/>
      <c r="G40" s="269"/>
      <c r="H40" s="216"/>
      <c r="I40" s="217"/>
      <c r="J40" s="40"/>
      <c r="K40" s="21"/>
      <c r="L40" s="20"/>
    </row>
    <row r="41" spans="2:12" ht="45" customHeight="1" x14ac:dyDescent="0.2">
      <c r="C41" s="96">
        <v>3</v>
      </c>
      <c r="D41" s="267"/>
      <c r="E41" s="268"/>
      <c r="F41" s="268"/>
      <c r="G41" s="269"/>
      <c r="H41" s="216"/>
      <c r="I41" s="217"/>
      <c r="J41" s="40"/>
      <c r="K41" s="21"/>
      <c r="L41" s="20"/>
    </row>
    <row r="42" spans="2:12" ht="45" customHeight="1" x14ac:dyDescent="0.2">
      <c r="C42" s="96">
        <v>4</v>
      </c>
      <c r="D42" s="270"/>
      <c r="E42" s="268"/>
      <c r="F42" s="268"/>
      <c r="G42" s="269"/>
      <c r="H42" s="271"/>
      <c r="I42" s="272"/>
      <c r="J42" s="40"/>
      <c r="K42" s="21"/>
      <c r="L42" s="20"/>
    </row>
    <row r="43" spans="2:12" ht="45" customHeight="1" x14ac:dyDescent="0.2">
      <c r="C43" s="96">
        <v>5</v>
      </c>
      <c r="D43" s="267"/>
      <c r="E43" s="268"/>
      <c r="F43" s="268"/>
      <c r="G43" s="269"/>
      <c r="H43" s="273"/>
      <c r="I43" s="272"/>
      <c r="J43" s="216"/>
      <c r="K43" s="223"/>
      <c r="L43" s="224"/>
    </row>
    <row r="44" spans="2:12" ht="45" customHeight="1" x14ac:dyDescent="0.2">
      <c r="C44" s="96">
        <v>6</v>
      </c>
      <c r="D44" s="267"/>
      <c r="E44" s="268"/>
      <c r="F44" s="268"/>
      <c r="G44" s="269"/>
      <c r="H44" s="234"/>
      <c r="I44" s="218"/>
      <c r="J44" s="40"/>
      <c r="K44" s="21"/>
      <c r="L44" s="20"/>
    </row>
    <row r="45" spans="2:12" ht="45" customHeight="1" x14ac:dyDescent="0.2">
      <c r="C45" s="96">
        <v>7</v>
      </c>
      <c r="D45" s="267"/>
      <c r="E45" s="268"/>
      <c r="F45" s="268"/>
      <c r="G45" s="269"/>
      <c r="H45" s="216"/>
      <c r="I45" s="218"/>
      <c r="J45" s="40"/>
      <c r="K45" s="21"/>
      <c r="L45" s="20"/>
    </row>
    <row r="46" spans="2:12" ht="45" customHeight="1" x14ac:dyDescent="0.2">
      <c r="C46" s="96">
        <v>8</v>
      </c>
      <c r="D46" s="270"/>
      <c r="E46" s="268"/>
      <c r="F46" s="268"/>
      <c r="G46" s="269"/>
      <c r="H46" s="234"/>
      <c r="I46" s="218"/>
      <c r="J46" s="40"/>
      <c r="K46" s="21"/>
      <c r="L46" s="20"/>
    </row>
    <row r="47" spans="2:12" ht="45" customHeight="1" x14ac:dyDescent="0.2">
      <c r="C47" s="96">
        <v>9</v>
      </c>
      <c r="D47" s="270"/>
      <c r="E47" s="268"/>
      <c r="F47" s="268"/>
      <c r="G47" s="269"/>
      <c r="H47" s="216"/>
      <c r="I47" s="218"/>
      <c r="J47" s="40"/>
      <c r="K47" s="21"/>
      <c r="L47" s="20"/>
    </row>
    <row r="48" spans="2:12" ht="45" customHeight="1" x14ac:dyDescent="0.2">
      <c r="C48" s="96">
        <v>10</v>
      </c>
      <c r="D48" s="270"/>
      <c r="E48" s="268"/>
      <c r="F48" s="268"/>
      <c r="G48" s="269"/>
      <c r="H48" s="216"/>
      <c r="I48" s="218"/>
      <c r="J48" s="40"/>
      <c r="K48" s="21"/>
      <c r="L48" s="20"/>
    </row>
    <row r="49" spans="3:12" ht="45" customHeight="1" x14ac:dyDescent="0.2">
      <c r="C49" s="96">
        <v>11</v>
      </c>
      <c r="D49" s="267"/>
      <c r="E49" s="268"/>
      <c r="F49" s="268"/>
      <c r="G49" s="269"/>
      <c r="H49" s="216"/>
      <c r="I49" s="218"/>
      <c r="J49" s="216"/>
      <c r="K49" s="223"/>
      <c r="L49" s="224"/>
    </row>
    <row r="50" spans="3:12" ht="45" customHeight="1" x14ac:dyDescent="0.2">
      <c r="C50" s="96">
        <v>12</v>
      </c>
      <c r="D50" s="267"/>
      <c r="E50" s="268"/>
      <c r="F50" s="268"/>
      <c r="G50" s="269"/>
      <c r="H50" s="234"/>
      <c r="I50" s="218"/>
      <c r="J50" s="40"/>
      <c r="K50" s="21"/>
      <c r="L50" s="20"/>
    </row>
  </sheetData>
  <mergeCells count="36">
    <mergeCell ref="G21:H21"/>
    <mergeCell ref="B2:M2"/>
    <mergeCell ref="B3:M3"/>
    <mergeCell ref="C4:M4"/>
    <mergeCell ref="C5:M5"/>
    <mergeCell ref="G14:H14"/>
    <mergeCell ref="D38:G38"/>
    <mergeCell ref="H38:I38"/>
    <mergeCell ref="J38:L38"/>
    <mergeCell ref="D39:G39"/>
    <mergeCell ref="H39:I39"/>
    <mergeCell ref="J39:L39"/>
    <mergeCell ref="D40:G40"/>
    <mergeCell ref="H40:I40"/>
    <mergeCell ref="D41:G41"/>
    <mergeCell ref="H41:I41"/>
    <mergeCell ref="D42:G42"/>
    <mergeCell ref="H42:I42"/>
    <mergeCell ref="J43:L43"/>
    <mergeCell ref="D44:G44"/>
    <mergeCell ref="H44:I44"/>
    <mergeCell ref="D46:G46"/>
    <mergeCell ref="H46:I46"/>
    <mergeCell ref="D45:G45"/>
    <mergeCell ref="H45:I45"/>
    <mergeCell ref="D43:G43"/>
    <mergeCell ref="H43:I43"/>
    <mergeCell ref="J49:L49"/>
    <mergeCell ref="D50:G50"/>
    <mergeCell ref="H50:I50"/>
    <mergeCell ref="D47:G47"/>
    <mergeCell ref="H47:I47"/>
    <mergeCell ref="D48:G48"/>
    <mergeCell ref="H48:I48"/>
    <mergeCell ref="D49:G49"/>
    <mergeCell ref="H49:I49"/>
  </mergeCells>
  <pageMargins left="0.75" right="0.75" top="1" bottom="1" header="0.5" footer="0.5"/>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70"/>
  <sheetViews>
    <sheetView workbookViewId="0">
      <selection activeCell="M8" sqref="M8"/>
    </sheetView>
  </sheetViews>
  <sheetFormatPr defaultRowHeight="12.75" x14ac:dyDescent="0.2"/>
  <cols>
    <col min="1" max="1" width="9.140625" style="1"/>
    <col min="2" max="2" width="6.7109375" style="1" customWidth="1"/>
    <col min="3" max="3" width="12.5703125" style="1" customWidth="1"/>
    <col min="4" max="4" width="12.140625" style="1" customWidth="1"/>
    <col min="5" max="5" width="13" style="1" customWidth="1"/>
    <col min="6" max="6" width="12.5703125" style="1" customWidth="1"/>
    <col min="7" max="7" width="12.140625" style="1" customWidth="1"/>
    <col min="8" max="8" width="12.28515625" style="1" bestFit="1" customWidth="1"/>
    <col min="9" max="9" width="12.85546875" style="1" customWidth="1"/>
    <col min="10" max="16384" width="9.140625" style="1"/>
  </cols>
  <sheetData>
    <row r="2" spans="2:7" x14ac:dyDescent="0.2">
      <c r="B2" s="100" t="s">
        <v>278</v>
      </c>
      <c r="C2" s="100"/>
      <c r="D2" s="102"/>
    </row>
    <row r="3" spans="2:7" x14ac:dyDescent="0.2">
      <c r="B3" s="100" t="s">
        <v>74</v>
      </c>
      <c r="C3" s="100"/>
      <c r="D3" s="101"/>
    </row>
    <row r="4" spans="2:7" x14ac:dyDescent="0.2">
      <c r="B4" s="100" t="s">
        <v>277</v>
      </c>
      <c r="C4" s="100"/>
      <c r="D4" s="100"/>
      <c r="E4" s="1" t="s">
        <v>66</v>
      </c>
    </row>
    <row r="6" spans="2:7" x14ac:dyDescent="0.2">
      <c r="B6" s="99" t="s">
        <v>276</v>
      </c>
      <c r="C6" s="99" t="s">
        <v>76</v>
      </c>
      <c r="D6" s="99" t="s">
        <v>275</v>
      </c>
      <c r="E6" s="99" t="s">
        <v>274</v>
      </c>
      <c r="F6" s="99" t="s">
        <v>273</v>
      </c>
      <c r="G6" s="99" t="s">
        <v>73</v>
      </c>
    </row>
    <row r="7" spans="2:7" ht="15" x14ac:dyDescent="0.25">
      <c r="B7" s="1">
        <v>0</v>
      </c>
      <c r="C7" s="68">
        <f>D2</f>
        <v>0</v>
      </c>
      <c r="D7" s="68">
        <v>0</v>
      </c>
      <c r="E7" s="68">
        <v>0</v>
      </c>
      <c r="F7" s="68">
        <f t="shared" ref="F7:F38" si="0">D7+E7</f>
        <v>0</v>
      </c>
      <c r="G7" s="68">
        <f t="shared" ref="G7:G38" si="1">C7-D7</f>
        <v>0</v>
      </c>
    </row>
    <row r="8" spans="2:7" ht="15" x14ac:dyDescent="0.25">
      <c r="B8" s="1">
        <v>1</v>
      </c>
      <c r="C8" s="68">
        <f t="shared" ref="C8:C39" si="2">G7</f>
        <v>0</v>
      </c>
      <c r="D8" s="68" t="e">
        <f t="shared" ref="D8:D39" si="3">$D$2/$D$4</f>
        <v>#DIV/0!</v>
      </c>
      <c r="E8" s="68">
        <f t="shared" ref="E8:E39" si="4">C8*$D$3/100</f>
        <v>0</v>
      </c>
      <c r="F8" s="68" t="e">
        <f t="shared" si="0"/>
        <v>#DIV/0!</v>
      </c>
      <c r="G8" s="68" t="e">
        <f t="shared" si="1"/>
        <v>#DIV/0!</v>
      </c>
    </row>
    <row r="9" spans="2:7" ht="15" x14ac:dyDescent="0.25">
      <c r="B9" s="1">
        <f t="shared" ref="B9:B40" si="5">1+B8</f>
        <v>2</v>
      </c>
      <c r="C9" s="68" t="e">
        <f t="shared" si="2"/>
        <v>#DIV/0!</v>
      </c>
      <c r="D9" s="68" t="e">
        <f t="shared" si="3"/>
        <v>#DIV/0!</v>
      </c>
      <c r="E9" s="68" t="e">
        <f t="shared" si="4"/>
        <v>#DIV/0!</v>
      </c>
      <c r="F9" s="68" t="e">
        <f t="shared" si="0"/>
        <v>#DIV/0!</v>
      </c>
      <c r="G9" s="68" t="e">
        <f t="shared" si="1"/>
        <v>#DIV/0!</v>
      </c>
    </row>
    <row r="10" spans="2:7" ht="15" x14ac:dyDescent="0.25">
      <c r="B10" s="1">
        <f t="shared" si="5"/>
        <v>3</v>
      </c>
      <c r="C10" s="68" t="e">
        <f t="shared" si="2"/>
        <v>#DIV/0!</v>
      </c>
      <c r="D10" s="68" t="e">
        <f t="shared" si="3"/>
        <v>#DIV/0!</v>
      </c>
      <c r="E10" s="68" t="e">
        <f t="shared" si="4"/>
        <v>#DIV/0!</v>
      </c>
      <c r="F10" s="68" t="e">
        <f t="shared" si="0"/>
        <v>#DIV/0!</v>
      </c>
      <c r="G10" s="68" t="e">
        <f t="shared" si="1"/>
        <v>#DIV/0!</v>
      </c>
    </row>
    <row r="11" spans="2:7" ht="15" x14ac:dyDescent="0.25">
      <c r="B11" s="1">
        <f t="shared" si="5"/>
        <v>4</v>
      </c>
      <c r="C11" s="68" t="e">
        <f t="shared" si="2"/>
        <v>#DIV/0!</v>
      </c>
      <c r="D11" s="68" t="e">
        <f t="shared" si="3"/>
        <v>#DIV/0!</v>
      </c>
      <c r="E11" s="68" t="e">
        <f t="shared" si="4"/>
        <v>#DIV/0!</v>
      </c>
      <c r="F11" s="68" t="e">
        <f t="shared" si="0"/>
        <v>#DIV/0!</v>
      </c>
      <c r="G11" s="68" t="e">
        <f t="shared" si="1"/>
        <v>#DIV/0!</v>
      </c>
    </row>
    <row r="12" spans="2:7" ht="15" x14ac:dyDescent="0.25">
      <c r="B12" s="1">
        <f t="shared" si="5"/>
        <v>5</v>
      </c>
      <c r="C12" s="68" t="e">
        <f t="shared" si="2"/>
        <v>#DIV/0!</v>
      </c>
      <c r="D12" s="68" t="e">
        <f t="shared" si="3"/>
        <v>#DIV/0!</v>
      </c>
      <c r="E12" s="68" t="e">
        <f t="shared" si="4"/>
        <v>#DIV/0!</v>
      </c>
      <c r="F12" s="68" t="e">
        <f t="shared" si="0"/>
        <v>#DIV/0!</v>
      </c>
      <c r="G12" s="68" t="e">
        <f t="shared" si="1"/>
        <v>#DIV/0!</v>
      </c>
    </row>
    <row r="13" spans="2:7" ht="15" x14ac:dyDescent="0.25">
      <c r="B13" s="1">
        <f t="shared" si="5"/>
        <v>6</v>
      </c>
      <c r="C13" s="68" t="e">
        <f t="shared" si="2"/>
        <v>#DIV/0!</v>
      </c>
      <c r="D13" s="68" t="e">
        <f t="shared" si="3"/>
        <v>#DIV/0!</v>
      </c>
      <c r="E13" s="68" t="e">
        <f t="shared" si="4"/>
        <v>#DIV/0!</v>
      </c>
      <c r="F13" s="68" t="e">
        <f t="shared" si="0"/>
        <v>#DIV/0!</v>
      </c>
      <c r="G13" s="68" t="e">
        <f t="shared" si="1"/>
        <v>#DIV/0!</v>
      </c>
    </row>
    <row r="14" spans="2:7" ht="15" x14ac:dyDescent="0.25">
      <c r="B14" s="1">
        <f t="shared" si="5"/>
        <v>7</v>
      </c>
      <c r="C14" s="68" t="e">
        <f t="shared" si="2"/>
        <v>#DIV/0!</v>
      </c>
      <c r="D14" s="68" t="e">
        <f t="shared" si="3"/>
        <v>#DIV/0!</v>
      </c>
      <c r="E14" s="68" t="e">
        <f t="shared" si="4"/>
        <v>#DIV/0!</v>
      </c>
      <c r="F14" s="68" t="e">
        <f t="shared" si="0"/>
        <v>#DIV/0!</v>
      </c>
      <c r="G14" s="68" t="e">
        <f t="shared" si="1"/>
        <v>#DIV/0!</v>
      </c>
    </row>
    <row r="15" spans="2:7" ht="15" x14ac:dyDescent="0.25">
      <c r="B15" s="1">
        <f t="shared" si="5"/>
        <v>8</v>
      </c>
      <c r="C15" s="68" t="e">
        <f t="shared" si="2"/>
        <v>#DIV/0!</v>
      </c>
      <c r="D15" s="68" t="e">
        <f t="shared" si="3"/>
        <v>#DIV/0!</v>
      </c>
      <c r="E15" s="68" t="e">
        <f t="shared" si="4"/>
        <v>#DIV/0!</v>
      </c>
      <c r="F15" s="68" t="e">
        <f t="shared" si="0"/>
        <v>#DIV/0!</v>
      </c>
      <c r="G15" s="68" t="e">
        <f t="shared" si="1"/>
        <v>#DIV/0!</v>
      </c>
    </row>
    <row r="16" spans="2:7" ht="15" x14ac:dyDescent="0.25">
      <c r="B16" s="1">
        <f t="shared" si="5"/>
        <v>9</v>
      </c>
      <c r="C16" s="68" t="e">
        <f t="shared" si="2"/>
        <v>#DIV/0!</v>
      </c>
      <c r="D16" s="68" t="e">
        <f t="shared" si="3"/>
        <v>#DIV/0!</v>
      </c>
      <c r="E16" s="68" t="e">
        <f t="shared" si="4"/>
        <v>#DIV/0!</v>
      </c>
      <c r="F16" s="68" t="e">
        <f t="shared" si="0"/>
        <v>#DIV/0!</v>
      </c>
      <c r="G16" s="68" t="e">
        <f t="shared" si="1"/>
        <v>#DIV/0!</v>
      </c>
    </row>
    <row r="17" spans="2:9" ht="15" x14ac:dyDescent="0.25">
      <c r="B17" s="1">
        <f t="shared" si="5"/>
        <v>10</v>
      </c>
      <c r="C17" s="68" t="e">
        <f t="shared" si="2"/>
        <v>#DIV/0!</v>
      </c>
      <c r="D17" s="68" t="e">
        <f t="shared" si="3"/>
        <v>#DIV/0!</v>
      </c>
      <c r="E17" s="68" t="e">
        <f t="shared" si="4"/>
        <v>#DIV/0!</v>
      </c>
      <c r="F17" s="68" t="e">
        <f t="shared" si="0"/>
        <v>#DIV/0!</v>
      </c>
      <c r="G17" s="68" t="e">
        <f t="shared" si="1"/>
        <v>#DIV/0!</v>
      </c>
    </row>
    <row r="18" spans="2:9" ht="15" x14ac:dyDescent="0.25">
      <c r="B18" s="1">
        <f t="shared" si="5"/>
        <v>11</v>
      </c>
      <c r="C18" s="68" t="e">
        <f t="shared" si="2"/>
        <v>#DIV/0!</v>
      </c>
      <c r="D18" s="68" t="e">
        <f t="shared" si="3"/>
        <v>#DIV/0!</v>
      </c>
      <c r="E18" s="68" t="e">
        <f t="shared" si="4"/>
        <v>#DIV/0!</v>
      </c>
      <c r="F18" s="68" t="e">
        <f t="shared" si="0"/>
        <v>#DIV/0!</v>
      </c>
      <c r="G18" s="68" t="e">
        <f t="shared" si="1"/>
        <v>#DIV/0!</v>
      </c>
      <c r="H18" s="98" t="s">
        <v>75</v>
      </c>
      <c r="I18" s="97" t="e">
        <f>SUM(D8:D19)</f>
        <v>#DIV/0!</v>
      </c>
    </row>
    <row r="19" spans="2:9" ht="15" x14ac:dyDescent="0.25">
      <c r="B19" s="1">
        <f t="shared" si="5"/>
        <v>12</v>
      </c>
      <c r="C19" s="68" t="e">
        <f t="shared" si="2"/>
        <v>#DIV/0!</v>
      </c>
      <c r="D19" s="68" t="e">
        <f t="shared" si="3"/>
        <v>#DIV/0!</v>
      </c>
      <c r="E19" s="68" t="e">
        <f t="shared" si="4"/>
        <v>#DIV/0!</v>
      </c>
      <c r="F19" s="68" t="e">
        <f t="shared" si="0"/>
        <v>#DIV/0!</v>
      </c>
      <c r="G19" s="68" t="e">
        <f t="shared" si="1"/>
        <v>#DIV/0!</v>
      </c>
      <c r="H19" s="98" t="s">
        <v>74</v>
      </c>
      <c r="I19" s="97" t="e">
        <f>SUM(E8:E19)</f>
        <v>#DIV/0!</v>
      </c>
    </row>
    <row r="20" spans="2:9" ht="15" x14ac:dyDescent="0.25">
      <c r="B20" s="1">
        <f t="shared" si="5"/>
        <v>13</v>
      </c>
      <c r="C20" s="68" t="e">
        <f t="shared" si="2"/>
        <v>#DIV/0!</v>
      </c>
      <c r="D20" s="68" t="e">
        <f t="shared" si="3"/>
        <v>#DIV/0!</v>
      </c>
      <c r="E20" s="68" t="e">
        <f t="shared" si="4"/>
        <v>#DIV/0!</v>
      </c>
      <c r="F20" s="68" t="e">
        <f t="shared" si="0"/>
        <v>#DIV/0!</v>
      </c>
      <c r="G20" s="68" t="e">
        <f t="shared" si="1"/>
        <v>#DIV/0!</v>
      </c>
    </row>
    <row r="21" spans="2:9" ht="15" x14ac:dyDescent="0.25">
      <c r="B21" s="1">
        <f t="shared" si="5"/>
        <v>14</v>
      </c>
      <c r="C21" s="68" t="e">
        <f t="shared" si="2"/>
        <v>#DIV/0!</v>
      </c>
      <c r="D21" s="68" t="e">
        <f t="shared" si="3"/>
        <v>#DIV/0!</v>
      </c>
      <c r="E21" s="68" t="e">
        <f t="shared" si="4"/>
        <v>#DIV/0!</v>
      </c>
      <c r="F21" s="68" t="e">
        <f t="shared" si="0"/>
        <v>#DIV/0!</v>
      </c>
      <c r="G21" s="68" t="e">
        <f t="shared" si="1"/>
        <v>#DIV/0!</v>
      </c>
    </row>
    <row r="22" spans="2:9" ht="15" x14ac:dyDescent="0.25">
      <c r="B22" s="1">
        <f t="shared" si="5"/>
        <v>15</v>
      </c>
      <c r="C22" s="68" t="e">
        <f t="shared" si="2"/>
        <v>#DIV/0!</v>
      </c>
      <c r="D22" s="68" t="e">
        <f t="shared" si="3"/>
        <v>#DIV/0!</v>
      </c>
      <c r="E22" s="68" t="e">
        <f t="shared" si="4"/>
        <v>#DIV/0!</v>
      </c>
      <c r="F22" s="68" t="e">
        <f t="shared" si="0"/>
        <v>#DIV/0!</v>
      </c>
      <c r="G22" s="68" t="e">
        <f t="shared" si="1"/>
        <v>#DIV/0!</v>
      </c>
    </row>
    <row r="23" spans="2:9" ht="15" x14ac:dyDescent="0.25">
      <c r="B23" s="1">
        <f t="shared" si="5"/>
        <v>16</v>
      </c>
      <c r="C23" s="68" t="e">
        <f t="shared" si="2"/>
        <v>#DIV/0!</v>
      </c>
      <c r="D23" s="68" t="e">
        <f t="shared" si="3"/>
        <v>#DIV/0!</v>
      </c>
      <c r="E23" s="68" t="e">
        <f t="shared" si="4"/>
        <v>#DIV/0!</v>
      </c>
      <c r="F23" s="68" t="e">
        <f t="shared" si="0"/>
        <v>#DIV/0!</v>
      </c>
      <c r="G23" s="68" t="e">
        <f t="shared" si="1"/>
        <v>#DIV/0!</v>
      </c>
    </row>
    <row r="24" spans="2:9" ht="15" x14ac:dyDescent="0.25">
      <c r="B24" s="1">
        <f t="shared" si="5"/>
        <v>17</v>
      </c>
      <c r="C24" s="68" t="e">
        <f t="shared" si="2"/>
        <v>#DIV/0!</v>
      </c>
      <c r="D24" s="68" t="e">
        <f t="shared" si="3"/>
        <v>#DIV/0!</v>
      </c>
      <c r="E24" s="68" t="e">
        <f t="shared" si="4"/>
        <v>#DIV/0!</v>
      </c>
      <c r="F24" s="68" t="e">
        <f t="shared" si="0"/>
        <v>#DIV/0!</v>
      </c>
      <c r="G24" s="68" t="e">
        <f t="shared" si="1"/>
        <v>#DIV/0!</v>
      </c>
    </row>
    <row r="25" spans="2:9" ht="15" x14ac:dyDescent="0.25">
      <c r="B25" s="1">
        <f t="shared" si="5"/>
        <v>18</v>
      </c>
      <c r="C25" s="68" t="e">
        <f t="shared" si="2"/>
        <v>#DIV/0!</v>
      </c>
      <c r="D25" s="68" t="e">
        <f t="shared" si="3"/>
        <v>#DIV/0!</v>
      </c>
      <c r="E25" s="68" t="e">
        <f t="shared" si="4"/>
        <v>#DIV/0!</v>
      </c>
      <c r="F25" s="68" t="e">
        <f t="shared" si="0"/>
        <v>#DIV/0!</v>
      </c>
      <c r="G25" s="68" t="e">
        <f t="shared" si="1"/>
        <v>#DIV/0!</v>
      </c>
    </row>
    <row r="26" spans="2:9" ht="15" x14ac:dyDescent="0.25">
      <c r="B26" s="1">
        <f t="shared" si="5"/>
        <v>19</v>
      </c>
      <c r="C26" s="68" t="e">
        <f t="shared" si="2"/>
        <v>#DIV/0!</v>
      </c>
      <c r="D26" s="68" t="e">
        <f t="shared" si="3"/>
        <v>#DIV/0!</v>
      </c>
      <c r="E26" s="68" t="e">
        <f t="shared" si="4"/>
        <v>#DIV/0!</v>
      </c>
      <c r="F26" s="68" t="e">
        <f t="shared" si="0"/>
        <v>#DIV/0!</v>
      </c>
      <c r="G26" s="68" t="e">
        <f t="shared" si="1"/>
        <v>#DIV/0!</v>
      </c>
    </row>
    <row r="27" spans="2:9" ht="15" x14ac:dyDescent="0.25">
      <c r="B27" s="1">
        <f t="shared" si="5"/>
        <v>20</v>
      </c>
      <c r="C27" s="68" t="e">
        <f t="shared" si="2"/>
        <v>#DIV/0!</v>
      </c>
      <c r="D27" s="68" t="e">
        <f t="shared" si="3"/>
        <v>#DIV/0!</v>
      </c>
      <c r="E27" s="68" t="e">
        <f t="shared" si="4"/>
        <v>#DIV/0!</v>
      </c>
      <c r="F27" s="68" t="e">
        <f t="shared" si="0"/>
        <v>#DIV/0!</v>
      </c>
      <c r="G27" s="68" t="e">
        <f t="shared" si="1"/>
        <v>#DIV/0!</v>
      </c>
    </row>
    <row r="28" spans="2:9" ht="15" x14ac:dyDescent="0.25">
      <c r="B28" s="1">
        <f t="shared" si="5"/>
        <v>21</v>
      </c>
      <c r="C28" s="68" t="e">
        <f t="shared" si="2"/>
        <v>#DIV/0!</v>
      </c>
      <c r="D28" s="68" t="e">
        <f t="shared" si="3"/>
        <v>#DIV/0!</v>
      </c>
      <c r="E28" s="68" t="e">
        <f t="shared" si="4"/>
        <v>#DIV/0!</v>
      </c>
      <c r="F28" s="68" t="e">
        <f t="shared" si="0"/>
        <v>#DIV/0!</v>
      </c>
      <c r="G28" s="68" t="e">
        <f t="shared" si="1"/>
        <v>#DIV/0!</v>
      </c>
    </row>
    <row r="29" spans="2:9" ht="15" x14ac:dyDescent="0.25">
      <c r="B29" s="1">
        <f t="shared" si="5"/>
        <v>22</v>
      </c>
      <c r="C29" s="68" t="e">
        <f t="shared" si="2"/>
        <v>#DIV/0!</v>
      </c>
      <c r="D29" s="68" t="e">
        <f t="shared" si="3"/>
        <v>#DIV/0!</v>
      </c>
      <c r="E29" s="68" t="e">
        <f t="shared" si="4"/>
        <v>#DIV/0!</v>
      </c>
      <c r="F29" s="68" t="e">
        <f t="shared" si="0"/>
        <v>#DIV/0!</v>
      </c>
      <c r="G29" s="68" t="e">
        <f t="shared" si="1"/>
        <v>#DIV/0!</v>
      </c>
    </row>
    <row r="30" spans="2:9" ht="15" x14ac:dyDescent="0.25">
      <c r="B30" s="1">
        <f t="shared" si="5"/>
        <v>23</v>
      </c>
      <c r="C30" s="68" t="e">
        <f t="shared" si="2"/>
        <v>#DIV/0!</v>
      </c>
      <c r="D30" s="68" t="e">
        <f t="shared" si="3"/>
        <v>#DIV/0!</v>
      </c>
      <c r="E30" s="68" t="e">
        <f t="shared" si="4"/>
        <v>#DIV/0!</v>
      </c>
      <c r="F30" s="68" t="e">
        <f t="shared" si="0"/>
        <v>#DIV/0!</v>
      </c>
      <c r="G30" s="68" t="e">
        <f t="shared" si="1"/>
        <v>#DIV/0!</v>
      </c>
      <c r="H30" s="98" t="s">
        <v>75</v>
      </c>
      <c r="I30" s="97" t="e">
        <f>SUM(D20:D31)</f>
        <v>#DIV/0!</v>
      </c>
    </row>
    <row r="31" spans="2:9" ht="15" x14ac:dyDescent="0.25">
      <c r="B31" s="1">
        <f t="shared" si="5"/>
        <v>24</v>
      </c>
      <c r="C31" s="68" t="e">
        <f t="shared" si="2"/>
        <v>#DIV/0!</v>
      </c>
      <c r="D31" s="68" t="e">
        <f t="shared" si="3"/>
        <v>#DIV/0!</v>
      </c>
      <c r="E31" s="68" t="e">
        <f t="shared" si="4"/>
        <v>#DIV/0!</v>
      </c>
      <c r="F31" s="68" t="e">
        <f t="shared" si="0"/>
        <v>#DIV/0!</v>
      </c>
      <c r="G31" s="68" t="e">
        <f t="shared" si="1"/>
        <v>#DIV/0!</v>
      </c>
      <c r="H31" s="98" t="s">
        <v>74</v>
      </c>
      <c r="I31" s="97" t="e">
        <f>SUM(E20:E31)</f>
        <v>#DIV/0!</v>
      </c>
    </row>
    <row r="32" spans="2:9" ht="15" x14ac:dyDescent="0.25">
      <c r="B32" s="1">
        <f t="shared" si="5"/>
        <v>25</v>
      </c>
      <c r="C32" s="68" t="e">
        <f t="shared" si="2"/>
        <v>#DIV/0!</v>
      </c>
      <c r="D32" s="68" t="e">
        <f t="shared" si="3"/>
        <v>#DIV/0!</v>
      </c>
      <c r="E32" s="68" t="e">
        <f t="shared" si="4"/>
        <v>#DIV/0!</v>
      </c>
      <c r="F32" s="68" t="e">
        <f t="shared" si="0"/>
        <v>#DIV/0!</v>
      </c>
      <c r="G32" s="68" t="e">
        <f t="shared" si="1"/>
        <v>#DIV/0!</v>
      </c>
    </row>
    <row r="33" spans="2:9" ht="15" x14ac:dyDescent="0.25">
      <c r="B33" s="1">
        <f t="shared" si="5"/>
        <v>26</v>
      </c>
      <c r="C33" s="68" t="e">
        <f t="shared" si="2"/>
        <v>#DIV/0!</v>
      </c>
      <c r="D33" s="68" t="e">
        <f t="shared" si="3"/>
        <v>#DIV/0!</v>
      </c>
      <c r="E33" s="68" t="e">
        <f t="shared" si="4"/>
        <v>#DIV/0!</v>
      </c>
      <c r="F33" s="68" t="e">
        <f t="shared" si="0"/>
        <v>#DIV/0!</v>
      </c>
      <c r="G33" s="68" t="e">
        <f t="shared" si="1"/>
        <v>#DIV/0!</v>
      </c>
    </row>
    <row r="34" spans="2:9" ht="15" x14ac:dyDescent="0.25">
      <c r="B34" s="1">
        <f t="shared" si="5"/>
        <v>27</v>
      </c>
      <c r="C34" s="68" t="e">
        <f t="shared" si="2"/>
        <v>#DIV/0!</v>
      </c>
      <c r="D34" s="68" t="e">
        <f t="shared" si="3"/>
        <v>#DIV/0!</v>
      </c>
      <c r="E34" s="68" t="e">
        <f t="shared" si="4"/>
        <v>#DIV/0!</v>
      </c>
      <c r="F34" s="68" t="e">
        <f t="shared" si="0"/>
        <v>#DIV/0!</v>
      </c>
      <c r="G34" s="68" t="e">
        <f t="shared" si="1"/>
        <v>#DIV/0!</v>
      </c>
    </row>
    <row r="35" spans="2:9" ht="15" x14ac:dyDescent="0.25">
      <c r="B35" s="1">
        <f t="shared" si="5"/>
        <v>28</v>
      </c>
      <c r="C35" s="68" t="e">
        <f t="shared" si="2"/>
        <v>#DIV/0!</v>
      </c>
      <c r="D35" s="68" t="e">
        <f t="shared" si="3"/>
        <v>#DIV/0!</v>
      </c>
      <c r="E35" s="68" t="e">
        <f t="shared" si="4"/>
        <v>#DIV/0!</v>
      </c>
      <c r="F35" s="68" t="e">
        <f t="shared" si="0"/>
        <v>#DIV/0!</v>
      </c>
      <c r="G35" s="68" t="e">
        <f t="shared" si="1"/>
        <v>#DIV/0!</v>
      </c>
    </row>
    <row r="36" spans="2:9" ht="15" x14ac:dyDescent="0.25">
      <c r="B36" s="1">
        <f t="shared" si="5"/>
        <v>29</v>
      </c>
      <c r="C36" s="68" t="e">
        <f t="shared" si="2"/>
        <v>#DIV/0!</v>
      </c>
      <c r="D36" s="68" t="e">
        <f t="shared" si="3"/>
        <v>#DIV/0!</v>
      </c>
      <c r="E36" s="68" t="e">
        <f t="shared" si="4"/>
        <v>#DIV/0!</v>
      </c>
      <c r="F36" s="68" t="e">
        <f t="shared" si="0"/>
        <v>#DIV/0!</v>
      </c>
      <c r="G36" s="68" t="e">
        <f t="shared" si="1"/>
        <v>#DIV/0!</v>
      </c>
    </row>
    <row r="37" spans="2:9" ht="15" x14ac:dyDescent="0.25">
      <c r="B37" s="1">
        <f t="shared" si="5"/>
        <v>30</v>
      </c>
      <c r="C37" s="68" t="e">
        <f t="shared" si="2"/>
        <v>#DIV/0!</v>
      </c>
      <c r="D37" s="68" t="e">
        <f t="shared" si="3"/>
        <v>#DIV/0!</v>
      </c>
      <c r="E37" s="68" t="e">
        <f t="shared" si="4"/>
        <v>#DIV/0!</v>
      </c>
      <c r="F37" s="68" t="e">
        <f t="shared" si="0"/>
        <v>#DIV/0!</v>
      </c>
      <c r="G37" s="68" t="e">
        <f t="shared" si="1"/>
        <v>#DIV/0!</v>
      </c>
    </row>
    <row r="38" spans="2:9" ht="15" x14ac:dyDescent="0.25">
      <c r="B38" s="1">
        <f t="shared" si="5"/>
        <v>31</v>
      </c>
      <c r="C38" s="68" t="e">
        <f t="shared" si="2"/>
        <v>#DIV/0!</v>
      </c>
      <c r="D38" s="68" t="e">
        <f t="shared" si="3"/>
        <v>#DIV/0!</v>
      </c>
      <c r="E38" s="68" t="e">
        <f t="shared" si="4"/>
        <v>#DIV/0!</v>
      </c>
      <c r="F38" s="68" t="e">
        <f t="shared" si="0"/>
        <v>#DIV/0!</v>
      </c>
      <c r="G38" s="68" t="e">
        <f t="shared" si="1"/>
        <v>#DIV/0!</v>
      </c>
    </row>
    <row r="39" spans="2:9" ht="15" x14ac:dyDescent="0.25">
      <c r="B39" s="1">
        <f t="shared" si="5"/>
        <v>32</v>
      </c>
      <c r="C39" s="68" t="e">
        <f t="shared" si="2"/>
        <v>#DIV/0!</v>
      </c>
      <c r="D39" s="68" t="e">
        <f t="shared" si="3"/>
        <v>#DIV/0!</v>
      </c>
      <c r="E39" s="68" t="e">
        <f t="shared" si="4"/>
        <v>#DIV/0!</v>
      </c>
      <c r="F39" s="68" t="e">
        <f t="shared" ref="F39:F67" si="6">D39+E39</f>
        <v>#DIV/0!</v>
      </c>
      <c r="G39" s="68" t="e">
        <f t="shared" ref="G39:G67" si="7">C39-D39</f>
        <v>#DIV/0!</v>
      </c>
    </row>
    <row r="40" spans="2:9" ht="15" x14ac:dyDescent="0.25">
      <c r="B40" s="1">
        <f t="shared" si="5"/>
        <v>33</v>
      </c>
      <c r="C40" s="68" t="e">
        <f t="shared" ref="C40:C67" si="8">G39</f>
        <v>#DIV/0!</v>
      </c>
      <c r="D40" s="68" t="e">
        <f t="shared" ref="D40:D67" si="9">$D$2/$D$4</f>
        <v>#DIV/0!</v>
      </c>
      <c r="E40" s="68" t="e">
        <f t="shared" ref="E40:E67" si="10">C40*$D$3/100</f>
        <v>#DIV/0!</v>
      </c>
      <c r="F40" s="68" t="e">
        <f t="shared" si="6"/>
        <v>#DIV/0!</v>
      </c>
      <c r="G40" s="68" t="e">
        <f t="shared" si="7"/>
        <v>#DIV/0!</v>
      </c>
    </row>
    <row r="41" spans="2:9" ht="15" x14ac:dyDescent="0.25">
      <c r="B41" s="1">
        <f t="shared" ref="B41:B67" si="11">1+B40</f>
        <v>34</v>
      </c>
      <c r="C41" s="68" t="e">
        <f t="shared" si="8"/>
        <v>#DIV/0!</v>
      </c>
      <c r="D41" s="68" t="e">
        <f t="shared" si="9"/>
        <v>#DIV/0!</v>
      </c>
      <c r="E41" s="68" t="e">
        <f t="shared" si="10"/>
        <v>#DIV/0!</v>
      </c>
      <c r="F41" s="68" t="e">
        <f t="shared" si="6"/>
        <v>#DIV/0!</v>
      </c>
      <c r="G41" s="68" t="e">
        <f t="shared" si="7"/>
        <v>#DIV/0!</v>
      </c>
    </row>
    <row r="42" spans="2:9" ht="15" x14ac:dyDescent="0.25">
      <c r="B42" s="1">
        <f t="shared" si="11"/>
        <v>35</v>
      </c>
      <c r="C42" s="68" t="e">
        <f t="shared" si="8"/>
        <v>#DIV/0!</v>
      </c>
      <c r="D42" s="68" t="e">
        <f t="shared" si="9"/>
        <v>#DIV/0!</v>
      </c>
      <c r="E42" s="68" t="e">
        <f t="shared" si="10"/>
        <v>#DIV/0!</v>
      </c>
      <c r="F42" s="68" t="e">
        <f t="shared" si="6"/>
        <v>#DIV/0!</v>
      </c>
      <c r="G42" s="68" t="e">
        <f t="shared" si="7"/>
        <v>#DIV/0!</v>
      </c>
      <c r="H42" s="98" t="s">
        <v>75</v>
      </c>
      <c r="I42" s="97" t="e">
        <f>SUM(D32:D43)</f>
        <v>#DIV/0!</v>
      </c>
    </row>
    <row r="43" spans="2:9" ht="15" x14ac:dyDescent="0.25">
      <c r="B43" s="1">
        <f t="shared" si="11"/>
        <v>36</v>
      </c>
      <c r="C43" s="68" t="e">
        <f t="shared" si="8"/>
        <v>#DIV/0!</v>
      </c>
      <c r="D43" s="68" t="e">
        <f t="shared" si="9"/>
        <v>#DIV/0!</v>
      </c>
      <c r="E43" s="68" t="e">
        <f t="shared" si="10"/>
        <v>#DIV/0!</v>
      </c>
      <c r="F43" s="68" t="e">
        <f t="shared" si="6"/>
        <v>#DIV/0!</v>
      </c>
      <c r="G43" s="68" t="e">
        <f t="shared" si="7"/>
        <v>#DIV/0!</v>
      </c>
      <c r="H43" s="98" t="s">
        <v>74</v>
      </c>
      <c r="I43" s="97" t="e">
        <f>SUM(E32:E43)</f>
        <v>#DIV/0!</v>
      </c>
    </row>
    <row r="44" spans="2:9" ht="15" x14ac:dyDescent="0.25">
      <c r="B44" s="1">
        <f t="shared" si="11"/>
        <v>37</v>
      </c>
      <c r="C44" s="68" t="e">
        <f t="shared" si="8"/>
        <v>#DIV/0!</v>
      </c>
      <c r="D44" s="68" t="e">
        <f t="shared" si="9"/>
        <v>#DIV/0!</v>
      </c>
      <c r="E44" s="68" t="e">
        <f t="shared" si="10"/>
        <v>#DIV/0!</v>
      </c>
      <c r="F44" s="68" t="e">
        <f t="shared" si="6"/>
        <v>#DIV/0!</v>
      </c>
      <c r="G44" s="68" t="e">
        <f t="shared" si="7"/>
        <v>#DIV/0!</v>
      </c>
    </row>
    <row r="45" spans="2:9" ht="15" x14ac:dyDescent="0.25">
      <c r="B45" s="1">
        <f t="shared" si="11"/>
        <v>38</v>
      </c>
      <c r="C45" s="68" t="e">
        <f t="shared" si="8"/>
        <v>#DIV/0!</v>
      </c>
      <c r="D45" s="68" t="e">
        <f t="shared" si="9"/>
        <v>#DIV/0!</v>
      </c>
      <c r="E45" s="68" t="e">
        <f t="shared" si="10"/>
        <v>#DIV/0!</v>
      </c>
      <c r="F45" s="68" t="e">
        <f t="shared" si="6"/>
        <v>#DIV/0!</v>
      </c>
      <c r="G45" s="68" t="e">
        <f t="shared" si="7"/>
        <v>#DIV/0!</v>
      </c>
    </row>
    <row r="46" spans="2:9" ht="15" x14ac:dyDescent="0.25">
      <c r="B46" s="1">
        <f t="shared" si="11"/>
        <v>39</v>
      </c>
      <c r="C46" s="68" t="e">
        <f t="shared" si="8"/>
        <v>#DIV/0!</v>
      </c>
      <c r="D46" s="68" t="e">
        <f t="shared" si="9"/>
        <v>#DIV/0!</v>
      </c>
      <c r="E46" s="68" t="e">
        <f t="shared" si="10"/>
        <v>#DIV/0!</v>
      </c>
      <c r="F46" s="68" t="e">
        <f t="shared" si="6"/>
        <v>#DIV/0!</v>
      </c>
      <c r="G46" s="68" t="e">
        <f t="shared" si="7"/>
        <v>#DIV/0!</v>
      </c>
    </row>
    <row r="47" spans="2:9" ht="15" x14ac:dyDescent="0.25">
      <c r="B47" s="1">
        <f t="shared" si="11"/>
        <v>40</v>
      </c>
      <c r="C47" s="68" t="e">
        <f t="shared" si="8"/>
        <v>#DIV/0!</v>
      </c>
      <c r="D47" s="68" t="e">
        <f t="shared" si="9"/>
        <v>#DIV/0!</v>
      </c>
      <c r="E47" s="68" t="e">
        <f t="shared" si="10"/>
        <v>#DIV/0!</v>
      </c>
      <c r="F47" s="68" t="e">
        <f t="shared" si="6"/>
        <v>#DIV/0!</v>
      </c>
      <c r="G47" s="68" t="e">
        <f t="shared" si="7"/>
        <v>#DIV/0!</v>
      </c>
    </row>
    <row r="48" spans="2:9" ht="15" x14ac:dyDescent="0.25">
      <c r="B48" s="1">
        <f t="shared" si="11"/>
        <v>41</v>
      </c>
      <c r="C48" s="68" t="e">
        <f t="shared" si="8"/>
        <v>#DIV/0!</v>
      </c>
      <c r="D48" s="68" t="e">
        <f t="shared" si="9"/>
        <v>#DIV/0!</v>
      </c>
      <c r="E48" s="68" t="e">
        <f t="shared" si="10"/>
        <v>#DIV/0!</v>
      </c>
      <c r="F48" s="68" t="e">
        <f t="shared" si="6"/>
        <v>#DIV/0!</v>
      </c>
      <c r="G48" s="68" t="e">
        <f t="shared" si="7"/>
        <v>#DIV/0!</v>
      </c>
    </row>
    <row r="49" spans="2:9" ht="15" x14ac:dyDescent="0.25">
      <c r="B49" s="1">
        <f t="shared" si="11"/>
        <v>42</v>
      </c>
      <c r="C49" s="68" t="e">
        <f t="shared" si="8"/>
        <v>#DIV/0!</v>
      </c>
      <c r="D49" s="68" t="e">
        <f t="shared" si="9"/>
        <v>#DIV/0!</v>
      </c>
      <c r="E49" s="68" t="e">
        <f t="shared" si="10"/>
        <v>#DIV/0!</v>
      </c>
      <c r="F49" s="68" t="e">
        <f t="shared" si="6"/>
        <v>#DIV/0!</v>
      </c>
      <c r="G49" s="68" t="e">
        <f t="shared" si="7"/>
        <v>#DIV/0!</v>
      </c>
    </row>
    <row r="50" spans="2:9" ht="15" x14ac:dyDescent="0.25">
      <c r="B50" s="1">
        <f t="shared" si="11"/>
        <v>43</v>
      </c>
      <c r="C50" s="68" t="e">
        <f t="shared" si="8"/>
        <v>#DIV/0!</v>
      </c>
      <c r="D50" s="68" t="e">
        <f t="shared" si="9"/>
        <v>#DIV/0!</v>
      </c>
      <c r="E50" s="68" t="e">
        <f t="shared" si="10"/>
        <v>#DIV/0!</v>
      </c>
      <c r="F50" s="68" t="e">
        <f t="shared" si="6"/>
        <v>#DIV/0!</v>
      </c>
      <c r="G50" s="68" t="e">
        <f t="shared" si="7"/>
        <v>#DIV/0!</v>
      </c>
    </row>
    <row r="51" spans="2:9" ht="15" x14ac:dyDescent="0.25">
      <c r="B51" s="1">
        <f t="shared" si="11"/>
        <v>44</v>
      </c>
      <c r="C51" s="68" t="e">
        <f t="shared" si="8"/>
        <v>#DIV/0!</v>
      </c>
      <c r="D51" s="68" t="e">
        <f t="shared" si="9"/>
        <v>#DIV/0!</v>
      </c>
      <c r="E51" s="68" t="e">
        <f t="shared" si="10"/>
        <v>#DIV/0!</v>
      </c>
      <c r="F51" s="68" t="e">
        <f t="shared" si="6"/>
        <v>#DIV/0!</v>
      </c>
      <c r="G51" s="68" t="e">
        <f t="shared" si="7"/>
        <v>#DIV/0!</v>
      </c>
    </row>
    <row r="52" spans="2:9" ht="15" x14ac:dyDescent="0.25">
      <c r="B52" s="1">
        <f t="shared" si="11"/>
        <v>45</v>
      </c>
      <c r="C52" s="68" t="e">
        <f t="shared" si="8"/>
        <v>#DIV/0!</v>
      </c>
      <c r="D52" s="68" t="e">
        <f t="shared" si="9"/>
        <v>#DIV/0!</v>
      </c>
      <c r="E52" s="68" t="e">
        <f t="shared" si="10"/>
        <v>#DIV/0!</v>
      </c>
      <c r="F52" s="68" t="e">
        <f t="shared" si="6"/>
        <v>#DIV/0!</v>
      </c>
      <c r="G52" s="68" t="e">
        <f t="shared" si="7"/>
        <v>#DIV/0!</v>
      </c>
    </row>
    <row r="53" spans="2:9" ht="15" x14ac:dyDescent="0.25">
      <c r="B53" s="1">
        <f t="shared" si="11"/>
        <v>46</v>
      </c>
      <c r="C53" s="68" t="e">
        <f t="shared" si="8"/>
        <v>#DIV/0!</v>
      </c>
      <c r="D53" s="68" t="e">
        <f t="shared" si="9"/>
        <v>#DIV/0!</v>
      </c>
      <c r="E53" s="68" t="e">
        <f t="shared" si="10"/>
        <v>#DIV/0!</v>
      </c>
      <c r="F53" s="68" t="e">
        <f t="shared" si="6"/>
        <v>#DIV/0!</v>
      </c>
      <c r="G53" s="68" t="e">
        <f t="shared" si="7"/>
        <v>#DIV/0!</v>
      </c>
    </row>
    <row r="54" spans="2:9" ht="15" x14ac:dyDescent="0.25">
      <c r="B54" s="1">
        <f t="shared" si="11"/>
        <v>47</v>
      </c>
      <c r="C54" s="68" t="e">
        <f t="shared" si="8"/>
        <v>#DIV/0!</v>
      </c>
      <c r="D54" s="68" t="e">
        <f t="shared" si="9"/>
        <v>#DIV/0!</v>
      </c>
      <c r="E54" s="68" t="e">
        <f t="shared" si="10"/>
        <v>#DIV/0!</v>
      </c>
      <c r="F54" s="68" t="e">
        <f t="shared" si="6"/>
        <v>#DIV/0!</v>
      </c>
      <c r="G54" s="68" t="e">
        <f t="shared" si="7"/>
        <v>#DIV/0!</v>
      </c>
      <c r="H54" s="98" t="s">
        <v>75</v>
      </c>
      <c r="I54" s="97" t="e">
        <f>SUM(D44:D55)</f>
        <v>#DIV/0!</v>
      </c>
    </row>
    <row r="55" spans="2:9" ht="15" x14ac:dyDescent="0.25">
      <c r="B55" s="1">
        <f t="shared" si="11"/>
        <v>48</v>
      </c>
      <c r="C55" s="68" t="e">
        <f t="shared" si="8"/>
        <v>#DIV/0!</v>
      </c>
      <c r="D55" s="68" t="e">
        <f t="shared" si="9"/>
        <v>#DIV/0!</v>
      </c>
      <c r="E55" s="68" t="e">
        <f t="shared" si="10"/>
        <v>#DIV/0!</v>
      </c>
      <c r="F55" s="68" t="e">
        <f t="shared" si="6"/>
        <v>#DIV/0!</v>
      </c>
      <c r="G55" s="68" t="e">
        <f t="shared" si="7"/>
        <v>#DIV/0!</v>
      </c>
      <c r="H55" s="98" t="s">
        <v>74</v>
      </c>
      <c r="I55" s="97" t="e">
        <f>SUM(E44:E55)</f>
        <v>#DIV/0!</v>
      </c>
    </row>
    <row r="56" spans="2:9" ht="15" x14ac:dyDescent="0.25">
      <c r="B56" s="1">
        <f t="shared" si="11"/>
        <v>49</v>
      </c>
      <c r="C56" s="68" t="e">
        <f t="shared" si="8"/>
        <v>#DIV/0!</v>
      </c>
      <c r="D56" s="68" t="e">
        <f t="shared" si="9"/>
        <v>#DIV/0!</v>
      </c>
      <c r="E56" s="68" t="e">
        <f t="shared" si="10"/>
        <v>#DIV/0!</v>
      </c>
      <c r="F56" s="68" t="e">
        <f t="shared" si="6"/>
        <v>#DIV/0!</v>
      </c>
      <c r="G56" s="68" t="e">
        <f t="shared" si="7"/>
        <v>#DIV/0!</v>
      </c>
    </row>
    <row r="57" spans="2:9" ht="15" x14ac:dyDescent="0.25">
      <c r="B57" s="1">
        <f t="shared" si="11"/>
        <v>50</v>
      </c>
      <c r="C57" s="68" t="e">
        <f t="shared" si="8"/>
        <v>#DIV/0!</v>
      </c>
      <c r="D57" s="68" t="e">
        <f t="shared" si="9"/>
        <v>#DIV/0!</v>
      </c>
      <c r="E57" s="68" t="e">
        <f t="shared" si="10"/>
        <v>#DIV/0!</v>
      </c>
      <c r="F57" s="68" t="e">
        <f t="shared" si="6"/>
        <v>#DIV/0!</v>
      </c>
      <c r="G57" s="68" t="e">
        <f t="shared" si="7"/>
        <v>#DIV/0!</v>
      </c>
    </row>
    <row r="58" spans="2:9" ht="15" x14ac:dyDescent="0.25">
      <c r="B58" s="1">
        <f t="shared" si="11"/>
        <v>51</v>
      </c>
      <c r="C58" s="68" t="e">
        <f t="shared" si="8"/>
        <v>#DIV/0!</v>
      </c>
      <c r="D58" s="68" t="e">
        <f t="shared" si="9"/>
        <v>#DIV/0!</v>
      </c>
      <c r="E58" s="68" t="e">
        <f t="shared" si="10"/>
        <v>#DIV/0!</v>
      </c>
      <c r="F58" s="68" t="e">
        <f t="shared" si="6"/>
        <v>#DIV/0!</v>
      </c>
      <c r="G58" s="68" t="e">
        <f t="shared" si="7"/>
        <v>#DIV/0!</v>
      </c>
    </row>
    <row r="59" spans="2:9" ht="15" x14ac:dyDescent="0.25">
      <c r="B59" s="1">
        <f t="shared" si="11"/>
        <v>52</v>
      </c>
      <c r="C59" s="68" t="e">
        <f t="shared" si="8"/>
        <v>#DIV/0!</v>
      </c>
      <c r="D59" s="68" t="e">
        <f t="shared" si="9"/>
        <v>#DIV/0!</v>
      </c>
      <c r="E59" s="68" t="e">
        <f t="shared" si="10"/>
        <v>#DIV/0!</v>
      </c>
      <c r="F59" s="68" t="e">
        <f t="shared" si="6"/>
        <v>#DIV/0!</v>
      </c>
      <c r="G59" s="68" t="e">
        <f t="shared" si="7"/>
        <v>#DIV/0!</v>
      </c>
    </row>
    <row r="60" spans="2:9" ht="15" x14ac:dyDescent="0.25">
      <c r="B60" s="1">
        <f t="shared" si="11"/>
        <v>53</v>
      </c>
      <c r="C60" s="68" t="e">
        <f t="shared" si="8"/>
        <v>#DIV/0!</v>
      </c>
      <c r="D60" s="68" t="e">
        <f t="shared" si="9"/>
        <v>#DIV/0!</v>
      </c>
      <c r="E60" s="68" t="e">
        <f t="shared" si="10"/>
        <v>#DIV/0!</v>
      </c>
      <c r="F60" s="68" t="e">
        <f t="shared" si="6"/>
        <v>#DIV/0!</v>
      </c>
      <c r="G60" s="68" t="e">
        <f t="shared" si="7"/>
        <v>#DIV/0!</v>
      </c>
    </row>
    <row r="61" spans="2:9" ht="15" x14ac:dyDescent="0.25">
      <c r="B61" s="1">
        <f t="shared" si="11"/>
        <v>54</v>
      </c>
      <c r="C61" s="68" t="e">
        <f t="shared" si="8"/>
        <v>#DIV/0!</v>
      </c>
      <c r="D61" s="68" t="e">
        <f t="shared" si="9"/>
        <v>#DIV/0!</v>
      </c>
      <c r="E61" s="68" t="e">
        <f t="shared" si="10"/>
        <v>#DIV/0!</v>
      </c>
      <c r="F61" s="68" t="e">
        <f t="shared" si="6"/>
        <v>#DIV/0!</v>
      </c>
      <c r="G61" s="68" t="e">
        <f t="shared" si="7"/>
        <v>#DIV/0!</v>
      </c>
    </row>
    <row r="62" spans="2:9" ht="15" x14ac:dyDescent="0.25">
      <c r="B62" s="1">
        <f t="shared" si="11"/>
        <v>55</v>
      </c>
      <c r="C62" s="68" t="e">
        <f t="shared" si="8"/>
        <v>#DIV/0!</v>
      </c>
      <c r="D62" s="68" t="e">
        <f t="shared" si="9"/>
        <v>#DIV/0!</v>
      </c>
      <c r="E62" s="68" t="e">
        <f t="shared" si="10"/>
        <v>#DIV/0!</v>
      </c>
      <c r="F62" s="68" t="e">
        <f t="shared" si="6"/>
        <v>#DIV/0!</v>
      </c>
      <c r="G62" s="68" t="e">
        <f t="shared" si="7"/>
        <v>#DIV/0!</v>
      </c>
    </row>
    <row r="63" spans="2:9" ht="15" x14ac:dyDescent="0.25">
      <c r="B63" s="1">
        <f t="shared" si="11"/>
        <v>56</v>
      </c>
      <c r="C63" s="68" t="e">
        <f t="shared" si="8"/>
        <v>#DIV/0!</v>
      </c>
      <c r="D63" s="68" t="e">
        <f t="shared" si="9"/>
        <v>#DIV/0!</v>
      </c>
      <c r="E63" s="68" t="e">
        <f t="shared" si="10"/>
        <v>#DIV/0!</v>
      </c>
      <c r="F63" s="68" t="e">
        <f t="shared" si="6"/>
        <v>#DIV/0!</v>
      </c>
      <c r="G63" s="68" t="e">
        <f t="shared" si="7"/>
        <v>#DIV/0!</v>
      </c>
    </row>
    <row r="64" spans="2:9" ht="15" x14ac:dyDescent="0.25">
      <c r="B64" s="1">
        <f t="shared" si="11"/>
        <v>57</v>
      </c>
      <c r="C64" s="68" t="e">
        <f t="shared" si="8"/>
        <v>#DIV/0!</v>
      </c>
      <c r="D64" s="68" t="e">
        <f t="shared" si="9"/>
        <v>#DIV/0!</v>
      </c>
      <c r="E64" s="68" t="e">
        <f t="shared" si="10"/>
        <v>#DIV/0!</v>
      </c>
      <c r="F64" s="68" t="e">
        <f t="shared" si="6"/>
        <v>#DIV/0!</v>
      </c>
      <c r="G64" s="68" t="e">
        <f t="shared" si="7"/>
        <v>#DIV/0!</v>
      </c>
    </row>
    <row r="65" spans="2:9" ht="15" x14ac:dyDescent="0.25">
      <c r="B65" s="1">
        <f t="shared" si="11"/>
        <v>58</v>
      </c>
      <c r="C65" s="68" t="e">
        <f t="shared" si="8"/>
        <v>#DIV/0!</v>
      </c>
      <c r="D65" s="68" t="e">
        <f t="shared" si="9"/>
        <v>#DIV/0!</v>
      </c>
      <c r="E65" s="68" t="e">
        <f t="shared" si="10"/>
        <v>#DIV/0!</v>
      </c>
      <c r="F65" s="68" t="e">
        <f t="shared" si="6"/>
        <v>#DIV/0!</v>
      </c>
      <c r="G65" s="68" t="e">
        <f t="shared" si="7"/>
        <v>#DIV/0!</v>
      </c>
    </row>
    <row r="66" spans="2:9" ht="15" x14ac:dyDescent="0.25">
      <c r="B66" s="1">
        <f t="shared" si="11"/>
        <v>59</v>
      </c>
      <c r="C66" s="68" t="e">
        <f t="shared" si="8"/>
        <v>#DIV/0!</v>
      </c>
      <c r="D66" s="68" t="e">
        <f t="shared" si="9"/>
        <v>#DIV/0!</v>
      </c>
      <c r="E66" s="68" t="e">
        <f t="shared" si="10"/>
        <v>#DIV/0!</v>
      </c>
      <c r="F66" s="68" t="e">
        <f t="shared" si="6"/>
        <v>#DIV/0!</v>
      </c>
      <c r="G66" s="68" t="e">
        <f t="shared" si="7"/>
        <v>#DIV/0!</v>
      </c>
      <c r="H66" s="98" t="s">
        <v>75</v>
      </c>
      <c r="I66" s="97" t="e">
        <f>SUM(D56:D67)</f>
        <v>#DIV/0!</v>
      </c>
    </row>
    <row r="67" spans="2:9" ht="15" x14ac:dyDescent="0.25">
      <c r="B67" s="1">
        <f t="shared" si="11"/>
        <v>60</v>
      </c>
      <c r="C67" s="68" t="e">
        <f t="shared" si="8"/>
        <v>#DIV/0!</v>
      </c>
      <c r="D67" s="68" t="e">
        <f t="shared" si="9"/>
        <v>#DIV/0!</v>
      </c>
      <c r="E67" s="68" t="e">
        <f t="shared" si="10"/>
        <v>#DIV/0!</v>
      </c>
      <c r="F67" s="68" t="e">
        <f t="shared" si="6"/>
        <v>#DIV/0!</v>
      </c>
      <c r="G67" s="68" t="e">
        <f t="shared" si="7"/>
        <v>#DIV/0!</v>
      </c>
      <c r="H67" s="98" t="s">
        <v>74</v>
      </c>
      <c r="I67" s="97" t="e">
        <f>SUM(E56:E67)</f>
        <v>#DIV/0!</v>
      </c>
    </row>
    <row r="69" spans="2:9" x14ac:dyDescent="0.2">
      <c r="D69" s="72" t="e">
        <f>SUM(D8:D67)</f>
        <v>#DIV/0!</v>
      </c>
      <c r="E69" s="72" t="e">
        <f>SUM(E8:E67)</f>
        <v>#DIV/0!</v>
      </c>
      <c r="H69" s="72" t="e">
        <f>I18+I30+I42+I54+I66</f>
        <v>#DIV/0!</v>
      </c>
      <c r="I69" s="72" t="e">
        <f>D69-H69</f>
        <v>#DIV/0!</v>
      </c>
    </row>
    <row r="70" spans="2:9" x14ac:dyDescent="0.2">
      <c r="H70" s="72" t="e">
        <f>SUM(I67+I55+I43+I31+I19)</f>
        <v>#DIV/0!</v>
      </c>
      <c r="I70" s="72" t="e">
        <f>E69-H70</f>
        <v>#DIV/0!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7"/>
  <sheetViews>
    <sheetView topLeftCell="A43" workbookViewId="0">
      <selection activeCell="H64" sqref="H64"/>
    </sheetView>
  </sheetViews>
  <sheetFormatPr defaultRowHeight="12.75" x14ac:dyDescent="0.2"/>
  <cols>
    <col min="1" max="1" width="9.140625" style="1"/>
    <col min="2" max="2" width="3.140625" style="1" customWidth="1"/>
    <col min="3" max="3" width="3.85546875" style="1" customWidth="1"/>
    <col min="4" max="4" width="10.7109375" style="1" customWidth="1"/>
    <col min="5" max="5" width="5.42578125" style="1" customWidth="1"/>
    <col min="6" max="6" width="10.28515625" style="1" customWidth="1"/>
    <col min="7" max="7" width="11.85546875" style="1" customWidth="1"/>
    <col min="8" max="8" width="11.42578125" style="1" customWidth="1"/>
    <col min="9" max="9" width="13.5703125" style="1" customWidth="1"/>
    <col min="10" max="257" width="9.140625" style="1"/>
    <col min="258" max="258" width="3.140625" style="1" customWidth="1"/>
    <col min="259" max="259" width="3.85546875" style="1" customWidth="1"/>
    <col min="260" max="260" width="10.7109375" style="1" customWidth="1"/>
    <col min="261" max="261" width="5.42578125" style="1" customWidth="1"/>
    <col min="262" max="262" width="10.28515625" style="1" customWidth="1"/>
    <col min="263" max="263" width="11.85546875" style="1" customWidth="1"/>
    <col min="264" max="264" width="11.42578125" style="1" customWidth="1"/>
    <col min="265" max="265" width="13.5703125" style="1" customWidth="1"/>
    <col min="266" max="513" width="9.140625" style="1"/>
    <col min="514" max="514" width="3.140625" style="1" customWidth="1"/>
    <col min="515" max="515" width="3.85546875" style="1" customWidth="1"/>
    <col min="516" max="516" width="10.7109375" style="1" customWidth="1"/>
    <col min="517" max="517" width="5.42578125" style="1" customWidth="1"/>
    <col min="518" max="518" width="10.28515625" style="1" customWidth="1"/>
    <col min="519" max="519" width="11.85546875" style="1" customWidth="1"/>
    <col min="520" max="520" width="11.42578125" style="1" customWidth="1"/>
    <col min="521" max="521" width="13.5703125" style="1" customWidth="1"/>
    <col min="522" max="769" width="9.140625" style="1"/>
    <col min="770" max="770" width="3.140625" style="1" customWidth="1"/>
    <col min="771" max="771" width="3.85546875" style="1" customWidth="1"/>
    <col min="772" max="772" width="10.7109375" style="1" customWidth="1"/>
    <col min="773" max="773" width="5.42578125" style="1" customWidth="1"/>
    <col min="774" max="774" width="10.28515625" style="1" customWidth="1"/>
    <col min="775" max="775" width="11.85546875" style="1" customWidth="1"/>
    <col min="776" max="776" width="11.42578125" style="1" customWidth="1"/>
    <col min="777" max="777" width="13.5703125" style="1" customWidth="1"/>
    <col min="778" max="1025" width="9.140625" style="1"/>
    <col min="1026" max="1026" width="3.140625" style="1" customWidth="1"/>
    <col min="1027" max="1027" width="3.85546875" style="1" customWidth="1"/>
    <col min="1028" max="1028" width="10.7109375" style="1" customWidth="1"/>
    <col min="1029" max="1029" width="5.42578125" style="1" customWidth="1"/>
    <col min="1030" max="1030" width="10.28515625" style="1" customWidth="1"/>
    <col min="1031" max="1031" width="11.85546875" style="1" customWidth="1"/>
    <col min="1032" max="1032" width="11.42578125" style="1" customWidth="1"/>
    <col min="1033" max="1033" width="13.5703125" style="1" customWidth="1"/>
    <col min="1034" max="1281" width="9.140625" style="1"/>
    <col min="1282" max="1282" width="3.140625" style="1" customWidth="1"/>
    <col min="1283" max="1283" width="3.85546875" style="1" customWidth="1"/>
    <col min="1284" max="1284" width="10.7109375" style="1" customWidth="1"/>
    <col min="1285" max="1285" width="5.42578125" style="1" customWidth="1"/>
    <col min="1286" max="1286" width="10.28515625" style="1" customWidth="1"/>
    <col min="1287" max="1287" width="11.85546875" style="1" customWidth="1"/>
    <col min="1288" max="1288" width="11.42578125" style="1" customWidth="1"/>
    <col min="1289" max="1289" width="13.5703125" style="1" customWidth="1"/>
    <col min="1290" max="1537" width="9.140625" style="1"/>
    <col min="1538" max="1538" width="3.140625" style="1" customWidth="1"/>
    <col min="1539" max="1539" width="3.85546875" style="1" customWidth="1"/>
    <col min="1540" max="1540" width="10.7109375" style="1" customWidth="1"/>
    <col min="1541" max="1541" width="5.42578125" style="1" customWidth="1"/>
    <col min="1542" max="1542" width="10.28515625" style="1" customWidth="1"/>
    <col min="1543" max="1543" width="11.85546875" style="1" customWidth="1"/>
    <col min="1544" max="1544" width="11.42578125" style="1" customWidth="1"/>
    <col min="1545" max="1545" width="13.5703125" style="1" customWidth="1"/>
    <col min="1546" max="1793" width="9.140625" style="1"/>
    <col min="1794" max="1794" width="3.140625" style="1" customWidth="1"/>
    <col min="1795" max="1795" width="3.85546875" style="1" customWidth="1"/>
    <col min="1796" max="1796" width="10.7109375" style="1" customWidth="1"/>
    <col min="1797" max="1797" width="5.42578125" style="1" customWidth="1"/>
    <col min="1798" max="1798" width="10.28515625" style="1" customWidth="1"/>
    <col min="1799" max="1799" width="11.85546875" style="1" customWidth="1"/>
    <col min="1800" max="1800" width="11.42578125" style="1" customWidth="1"/>
    <col min="1801" max="1801" width="13.5703125" style="1" customWidth="1"/>
    <col min="1802" max="2049" width="9.140625" style="1"/>
    <col min="2050" max="2050" width="3.140625" style="1" customWidth="1"/>
    <col min="2051" max="2051" width="3.85546875" style="1" customWidth="1"/>
    <col min="2052" max="2052" width="10.7109375" style="1" customWidth="1"/>
    <col min="2053" max="2053" width="5.42578125" style="1" customWidth="1"/>
    <col min="2054" max="2054" width="10.28515625" style="1" customWidth="1"/>
    <col min="2055" max="2055" width="11.85546875" style="1" customWidth="1"/>
    <col min="2056" max="2056" width="11.42578125" style="1" customWidth="1"/>
    <col min="2057" max="2057" width="13.5703125" style="1" customWidth="1"/>
    <col min="2058" max="2305" width="9.140625" style="1"/>
    <col min="2306" max="2306" width="3.140625" style="1" customWidth="1"/>
    <col min="2307" max="2307" width="3.85546875" style="1" customWidth="1"/>
    <col min="2308" max="2308" width="10.7109375" style="1" customWidth="1"/>
    <col min="2309" max="2309" width="5.42578125" style="1" customWidth="1"/>
    <col min="2310" max="2310" width="10.28515625" style="1" customWidth="1"/>
    <col min="2311" max="2311" width="11.85546875" style="1" customWidth="1"/>
    <col min="2312" max="2312" width="11.42578125" style="1" customWidth="1"/>
    <col min="2313" max="2313" width="13.5703125" style="1" customWidth="1"/>
    <col min="2314" max="2561" width="9.140625" style="1"/>
    <col min="2562" max="2562" width="3.140625" style="1" customWidth="1"/>
    <col min="2563" max="2563" width="3.85546875" style="1" customWidth="1"/>
    <col min="2564" max="2564" width="10.7109375" style="1" customWidth="1"/>
    <col min="2565" max="2565" width="5.42578125" style="1" customWidth="1"/>
    <col min="2566" max="2566" width="10.28515625" style="1" customWidth="1"/>
    <col min="2567" max="2567" width="11.85546875" style="1" customWidth="1"/>
    <col min="2568" max="2568" width="11.42578125" style="1" customWidth="1"/>
    <col min="2569" max="2569" width="13.5703125" style="1" customWidth="1"/>
    <col min="2570" max="2817" width="9.140625" style="1"/>
    <col min="2818" max="2818" width="3.140625" style="1" customWidth="1"/>
    <col min="2819" max="2819" width="3.85546875" style="1" customWidth="1"/>
    <col min="2820" max="2820" width="10.7109375" style="1" customWidth="1"/>
    <col min="2821" max="2821" width="5.42578125" style="1" customWidth="1"/>
    <col min="2822" max="2822" width="10.28515625" style="1" customWidth="1"/>
    <col min="2823" max="2823" width="11.85546875" style="1" customWidth="1"/>
    <col min="2824" max="2824" width="11.42578125" style="1" customWidth="1"/>
    <col min="2825" max="2825" width="13.5703125" style="1" customWidth="1"/>
    <col min="2826" max="3073" width="9.140625" style="1"/>
    <col min="3074" max="3074" width="3.140625" style="1" customWidth="1"/>
    <col min="3075" max="3075" width="3.85546875" style="1" customWidth="1"/>
    <col min="3076" max="3076" width="10.7109375" style="1" customWidth="1"/>
    <col min="3077" max="3077" width="5.42578125" style="1" customWidth="1"/>
    <col min="3078" max="3078" width="10.28515625" style="1" customWidth="1"/>
    <col min="3079" max="3079" width="11.85546875" style="1" customWidth="1"/>
    <col min="3080" max="3080" width="11.42578125" style="1" customWidth="1"/>
    <col min="3081" max="3081" width="13.5703125" style="1" customWidth="1"/>
    <col min="3082" max="3329" width="9.140625" style="1"/>
    <col min="3330" max="3330" width="3.140625" style="1" customWidth="1"/>
    <col min="3331" max="3331" width="3.85546875" style="1" customWidth="1"/>
    <col min="3332" max="3332" width="10.7109375" style="1" customWidth="1"/>
    <col min="3333" max="3333" width="5.42578125" style="1" customWidth="1"/>
    <col min="3334" max="3334" width="10.28515625" style="1" customWidth="1"/>
    <col min="3335" max="3335" width="11.85546875" style="1" customWidth="1"/>
    <col min="3336" max="3336" width="11.42578125" style="1" customWidth="1"/>
    <col min="3337" max="3337" width="13.5703125" style="1" customWidth="1"/>
    <col min="3338" max="3585" width="9.140625" style="1"/>
    <col min="3586" max="3586" width="3.140625" style="1" customWidth="1"/>
    <col min="3587" max="3587" width="3.85546875" style="1" customWidth="1"/>
    <col min="3588" max="3588" width="10.7109375" style="1" customWidth="1"/>
    <col min="3589" max="3589" width="5.42578125" style="1" customWidth="1"/>
    <col min="3590" max="3590" width="10.28515625" style="1" customWidth="1"/>
    <col min="3591" max="3591" width="11.85546875" style="1" customWidth="1"/>
    <col min="3592" max="3592" width="11.42578125" style="1" customWidth="1"/>
    <col min="3593" max="3593" width="13.5703125" style="1" customWidth="1"/>
    <col min="3594" max="3841" width="9.140625" style="1"/>
    <col min="3842" max="3842" width="3.140625" style="1" customWidth="1"/>
    <col min="3843" max="3843" width="3.85546875" style="1" customWidth="1"/>
    <col min="3844" max="3844" width="10.7109375" style="1" customWidth="1"/>
    <col min="3845" max="3845" width="5.42578125" style="1" customWidth="1"/>
    <col min="3846" max="3846" width="10.28515625" style="1" customWidth="1"/>
    <col min="3847" max="3847" width="11.85546875" style="1" customWidth="1"/>
    <col min="3848" max="3848" width="11.42578125" style="1" customWidth="1"/>
    <col min="3849" max="3849" width="13.5703125" style="1" customWidth="1"/>
    <col min="3850" max="4097" width="9.140625" style="1"/>
    <col min="4098" max="4098" width="3.140625" style="1" customWidth="1"/>
    <col min="4099" max="4099" width="3.85546875" style="1" customWidth="1"/>
    <col min="4100" max="4100" width="10.7109375" style="1" customWidth="1"/>
    <col min="4101" max="4101" width="5.42578125" style="1" customWidth="1"/>
    <col min="4102" max="4102" width="10.28515625" style="1" customWidth="1"/>
    <col min="4103" max="4103" width="11.85546875" style="1" customWidth="1"/>
    <col min="4104" max="4104" width="11.42578125" style="1" customWidth="1"/>
    <col min="4105" max="4105" width="13.5703125" style="1" customWidth="1"/>
    <col min="4106" max="4353" width="9.140625" style="1"/>
    <col min="4354" max="4354" width="3.140625" style="1" customWidth="1"/>
    <col min="4355" max="4355" width="3.85546875" style="1" customWidth="1"/>
    <col min="4356" max="4356" width="10.7109375" style="1" customWidth="1"/>
    <col min="4357" max="4357" width="5.42578125" style="1" customWidth="1"/>
    <col min="4358" max="4358" width="10.28515625" style="1" customWidth="1"/>
    <col min="4359" max="4359" width="11.85546875" style="1" customWidth="1"/>
    <col min="4360" max="4360" width="11.42578125" style="1" customWidth="1"/>
    <col min="4361" max="4361" width="13.5703125" style="1" customWidth="1"/>
    <col min="4362" max="4609" width="9.140625" style="1"/>
    <col min="4610" max="4610" width="3.140625" style="1" customWidth="1"/>
    <col min="4611" max="4611" width="3.85546875" style="1" customWidth="1"/>
    <col min="4612" max="4612" width="10.7109375" style="1" customWidth="1"/>
    <col min="4613" max="4613" width="5.42578125" style="1" customWidth="1"/>
    <col min="4614" max="4614" width="10.28515625" style="1" customWidth="1"/>
    <col min="4615" max="4615" width="11.85546875" style="1" customWidth="1"/>
    <col min="4616" max="4616" width="11.42578125" style="1" customWidth="1"/>
    <col min="4617" max="4617" width="13.5703125" style="1" customWidth="1"/>
    <col min="4618" max="4865" width="9.140625" style="1"/>
    <col min="4866" max="4866" width="3.140625" style="1" customWidth="1"/>
    <col min="4867" max="4867" width="3.85546875" style="1" customWidth="1"/>
    <col min="4868" max="4868" width="10.7109375" style="1" customWidth="1"/>
    <col min="4869" max="4869" width="5.42578125" style="1" customWidth="1"/>
    <col min="4870" max="4870" width="10.28515625" style="1" customWidth="1"/>
    <col min="4871" max="4871" width="11.85546875" style="1" customWidth="1"/>
    <col min="4872" max="4872" width="11.42578125" style="1" customWidth="1"/>
    <col min="4873" max="4873" width="13.5703125" style="1" customWidth="1"/>
    <col min="4874" max="5121" width="9.140625" style="1"/>
    <col min="5122" max="5122" width="3.140625" style="1" customWidth="1"/>
    <col min="5123" max="5123" width="3.85546875" style="1" customWidth="1"/>
    <col min="5124" max="5124" width="10.7109375" style="1" customWidth="1"/>
    <col min="5125" max="5125" width="5.42578125" style="1" customWidth="1"/>
    <col min="5126" max="5126" width="10.28515625" style="1" customWidth="1"/>
    <col min="5127" max="5127" width="11.85546875" style="1" customWidth="1"/>
    <col min="5128" max="5128" width="11.42578125" style="1" customWidth="1"/>
    <col min="5129" max="5129" width="13.5703125" style="1" customWidth="1"/>
    <col min="5130" max="5377" width="9.140625" style="1"/>
    <col min="5378" max="5378" width="3.140625" style="1" customWidth="1"/>
    <col min="5379" max="5379" width="3.85546875" style="1" customWidth="1"/>
    <col min="5380" max="5380" width="10.7109375" style="1" customWidth="1"/>
    <col min="5381" max="5381" width="5.42578125" style="1" customWidth="1"/>
    <col min="5382" max="5382" width="10.28515625" style="1" customWidth="1"/>
    <col min="5383" max="5383" width="11.85546875" style="1" customWidth="1"/>
    <col min="5384" max="5384" width="11.42578125" style="1" customWidth="1"/>
    <col min="5385" max="5385" width="13.5703125" style="1" customWidth="1"/>
    <col min="5386" max="5633" width="9.140625" style="1"/>
    <col min="5634" max="5634" width="3.140625" style="1" customWidth="1"/>
    <col min="5635" max="5635" width="3.85546875" style="1" customWidth="1"/>
    <col min="5636" max="5636" width="10.7109375" style="1" customWidth="1"/>
    <col min="5637" max="5637" width="5.42578125" style="1" customWidth="1"/>
    <col min="5638" max="5638" width="10.28515625" style="1" customWidth="1"/>
    <col min="5639" max="5639" width="11.85546875" style="1" customWidth="1"/>
    <col min="5640" max="5640" width="11.42578125" style="1" customWidth="1"/>
    <col min="5641" max="5641" width="13.5703125" style="1" customWidth="1"/>
    <col min="5642" max="5889" width="9.140625" style="1"/>
    <col min="5890" max="5890" width="3.140625" style="1" customWidth="1"/>
    <col min="5891" max="5891" width="3.85546875" style="1" customWidth="1"/>
    <col min="5892" max="5892" width="10.7109375" style="1" customWidth="1"/>
    <col min="5893" max="5893" width="5.42578125" style="1" customWidth="1"/>
    <col min="5894" max="5894" width="10.28515625" style="1" customWidth="1"/>
    <col min="5895" max="5895" width="11.85546875" style="1" customWidth="1"/>
    <col min="5896" max="5896" width="11.42578125" style="1" customWidth="1"/>
    <col min="5897" max="5897" width="13.5703125" style="1" customWidth="1"/>
    <col min="5898" max="6145" width="9.140625" style="1"/>
    <col min="6146" max="6146" width="3.140625" style="1" customWidth="1"/>
    <col min="6147" max="6147" width="3.85546875" style="1" customWidth="1"/>
    <col min="6148" max="6148" width="10.7109375" style="1" customWidth="1"/>
    <col min="6149" max="6149" width="5.42578125" style="1" customWidth="1"/>
    <col min="6150" max="6150" width="10.28515625" style="1" customWidth="1"/>
    <col min="6151" max="6151" width="11.85546875" style="1" customWidth="1"/>
    <col min="6152" max="6152" width="11.42578125" style="1" customWidth="1"/>
    <col min="6153" max="6153" width="13.5703125" style="1" customWidth="1"/>
    <col min="6154" max="6401" width="9.140625" style="1"/>
    <col min="6402" max="6402" width="3.140625" style="1" customWidth="1"/>
    <col min="6403" max="6403" width="3.85546875" style="1" customWidth="1"/>
    <col min="6404" max="6404" width="10.7109375" style="1" customWidth="1"/>
    <col min="6405" max="6405" width="5.42578125" style="1" customWidth="1"/>
    <col min="6406" max="6406" width="10.28515625" style="1" customWidth="1"/>
    <col min="6407" max="6407" width="11.85546875" style="1" customWidth="1"/>
    <col min="6408" max="6408" width="11.42578125" style="1" customWidth="1"/>
    <col min="6409" max="6409" width="13.5703125" style="1" customWidth="1"/>
    <col min="6410" max="6657" width="9.140625" style="1"/>
    <col min="6658" max="6658" width="3.140625" style="1" customWidth="1"/>
    <col min="6659" max="6659" width="3.85546875" style="1" customWidth="1"/>
    <col min="6660" max="6660" width="10.7109375" style="1" customWidth="1"/>
    <col min="6661" max="6661" width="5.42578125" style="1" customWidth="1"/>
    <col min="6662" max="6662" width="10.28515625" style="1" customWidth="1"/>
    <col min="6663" max="6663" width="11.85546875" style="1" customWidth="1"/>
    <col min="6664" max="6664" width="11.42578125" style="1" customWidth="1"/>
    <col min="6665" max="6665" width="13.5703125" style="1" customWidth="1"/>
    <col min="6666" max="6913" width="9.140625" style="1"/>
    <col min="6914" max="6914" width="3.140625" style="1" customWidth="1"/>
    <col min="6915" max="6915" width="3.85546875" style="1" customWidth="1"/>
    <col min="6916" max="6916" width="10.7109375" style="1" customWidth="1"/>
    <col min="6917" max="6917" width="5.42578125" style="1" customWidth="1"/>
    <col min="6918" max="6918" width="10.28515625" style="1" customWidth="1"/>
    <col min="6919" max="6919" width="11.85546875" style="1" customWidth="1"/>
    <col min="6920" max="6920" width="11.42578125" style="1" customWidth="1"/>
    <col min="6921" max="6921" width="13.5703125" style="1" customWidth="1"/>
    <col min="6922" max="7169" width="9.140625" style="1"/>
    <col min="7170" max="7170" width="3.140625" style="1" customWidth="1"/>
    <col min="7171" max="7171" width="3.85546875" style="1" customWidth="1"/>
    <col min="7172" max="7172" width="10.7109375" style="1" customWidth="1"/>
    <col min="7173" max="7173" width="5.42578125" style="1" customWidth="1"/>
    <col min="7174" max="7174" width="10.28515625" style="1" customWidth="1"/>
    <col min="7175" max="7175" width="11.85546875" style="1" customWidth="1"/>
    <col min="7176" max="7176" width="11.42578125" style="1" customWidth="1"/>
    <col min="7177" max="7177" width="13.5703125" style="1" customWidth="1"/>
    <col min="7178" max="7425" width="9.140625" style="1"/>
    <col min="7426" max="7426" width="3.140625" style="1" customWidth="1"/>
    <col min="7427" max="7427" width="3.85546875" style="1" customWidth="1"/>
    <col min="7428" max="7428" width="10.7109375" style="1" customWidth="1"/>
    <col min="7429" max="7429" width="5.42578125" style="1" customWidth="1"/>
    <col min="7430" max="7430" width="10.28515625" style="1" customWidth="1"/>
    <col min="7431" max="7431" width="11.85546875" style="1" customWidth="1"/>
    <col min="7432" max="7432" width="11.42578125" style="1" customWidth="1"/>
    <col min="7433" max="7433" width="13.5703125" style="1" customWidth="1"/>
    <col min="7434" max="7681" width="9.140625" style="1"/>
    <col min="7682" max="7682" width="3.140625" style="1" customWidth="1"/>
    <col min="7683" max="7683" width="3.85546875" style="1" customWidth="1"/>
    <col min="7684" max="7684" width="10.7109375" style="1" customWidth="1"/>
    <col min="7685" max="7685" width="5.42578125" style="1" customWidth="1"/>
    <col min="7686" max="7686" width="10.28515625" style="1" customWidth="1"/>
    <col min="7687" max="7687" width="11.85546875" style="1" customWidth="1"/>
    <col min="7688" max="7688" width="11.42578125" style="1" customWidth="1"/>
    <col min="7689" max="7689" width="13.5703125" style="1" customWidth="1"/>
    <col min="7690" max="7937" width="9.140625" style="1"/>
    <col min="7938" max="7938" width="3.140625" style="1" customWidth="1"/>
    <col min="7939" max="7939" width="3.85546875" style="1" customWidth="1"/>
    <col min="7940" max="7940" width="10.7109375" style="1" customWidth="1"/>
    <col min="7941" max="7941" width="5.42578125" style="1" customWidth="1"/>
    <col min="7942" max="7942" width="10.28515625" style="1" customWidth="1"/>
    <col min="7943" max="7943" width="11.85546875" style="1" customWidth="1"/>
    <col min="7944" max="7944" width="11.42578125" style="1" customWidth="1"/>
    <col min="7945" max="7945" width="13.5703125" style="1" customWidth="1"/>
    <col min="7946" max="8193" width="9.140625" style="1"/>
    <col min="8194" max="8194" width="3.140625" style="1" customWidth="1"/>
    <col min="8195" max="8195" width="3.85546875" style="1" customWidth="1"/>
    <col min="8196" max="8196" width="10.7109375" style="1" customWidth="1"/>
    <col min="8197" max="8197" width="5.42578125" style="1" customWidth="1"/>
    <col min="8198" max="8198" width="10.28515625" style="1" customWidth="1"/>
    <col min="8199" max="8199" width="11.85546875" style="1" customWidth="1"/>
    <col min="8200" max="8200" width="11.42578125" style="1" customWidth="1"/>
    <col min="8201" max="8201" width="13.5703125" style="1" customWidth="1"/>
    <col min="8202" max="8449" width="9.140625" style="1"/>
    <col min="8450" max="8450" width="3.140625" style="1" customWidth="1"/>
    <col min="8451" max="8451" width="3.85546875" style="1" customWidth="1"/>
    <col min="8452" max="8452" width="10.7109375" style="1" customWidth="1"/>
    <col min="8453" max="8453" width="5.42578125" style="1" customWidth="1"/>
    <col min="8454" max="8454" width="10.28515625" style="1" customWidth="1"/>
    <col min="8455" max="8455" width="11.85546875" style="1" customWidth="1"/>
    <col min="8456" max="8456" width="11.42578125" style="1" customWidth="1"/>
    <col min="8457" max="8457" width="13.5703125" style="1" customWidth="1"/>
    <col min="8458" max="8705" width="9.140625" style="1"/>
    <col min="8706" max="8706" width="3.140625" style="1" customWidth="1"/>
    <col min="8707" max="8707" width="3.85546875" style="1" customWidth="1"/>
    <col min="8708" max="8708" width="10.7109375" style="1" customWidth="1"/>
    <col min="8709" max="8709" width="5.42578125" style="1" customWidth="1"/>
    <col min="8710" max="8710" width="10.28515625" style="1" customWidth="1"/>
    <col min="8711" max="8711" width="11.85546875" style="1" customWidth="1"/>
    <col min="8712" max="8712" width="11.42578125" style="1" customWidth="1"/>
    <col min="8713" max="8713" width="13.5703125" style="1" customWidth="1"/>
    <col min="8714" max="8961" width="9.140625" style="1"/>
    <col min="8962" max="8962" width="3.140625" style="1" customWidth="1"/>
    <col min="8963" max="8963" width="3.85546875" style="1" customWidth="1"/>
    <col min="8964" max="8964" width="10.7109375" style="1" customWidth="1"/>
    <col min="8965" max="8965" width="5.42578125" style="1" customWidth="1"/>
    <col min="8966" max="8966" width="10.28515625" style="1" customWidth="1"/>
    <col min="8967" max="8967" width="11.85546875" style="1" customWidth="1"/>
    <col min="8968" max="8968" width="11.42578125" style="1" customWidth="1"/>
    <col min="8969" max="8969" width="13.5703125" style="1" customWidth="1"/>
    <col min="8970" max="9217" width="9.140625" style="1"/>
    <col min="9218" max="9218" width="3.140625" style="1" customWidth="1"/>
    <col min="9219" max="9219" width="3.85546875" style="1" customWidth="1"/>
    <col min="9220" max="9220" width="10.7109375" style="1" customWidth="1"/>
    <col min="9221" max="9221" width="5.42578125" style="1" customWidth="1"/>
    <col min="9222" max="9222" width="10.28515625" style="1" customWidth="1"/>
    <col min="9223" max="9223" width="11.85546875" style="1" customWidth="1"/>
    <col min="9224" max="9224" width="11.42578125" style="1" customWidth="1"/>
    <col min="9225" max="9225" width="13.5703125" style="1" customWidth="1"/>
    <col min="9226" max="9473" width="9.140625" style="1"/>
    <col min="9474" max="9474" width="3.140625" style="1" customWidth="1"/>
    <col min="9475" max="9475" width="3.85546875" style="1" customWidth="1"/>
    <col min="9476" max="9476" width="10.7109375" style="1" customWidth="1"/>
    <col min="9477" max="9477" width="5.42578125" style="1" customWidth="1"/>
    <col min="9478" max="9478" width="10.28515625" style="1" customWidth="1"/>
    <col min="9479" max="9479" width="11.85546875" style="1" customWidth="1"/>
    <col min="9480" max="9480" width="11.42578125" style="1" customWidth="1"/>
    <col min="9481" max="9481" width="13.5703125" style="1" customWidth="1"/>
    <col min="9482" max="9729" width="9.140625" style="1"/>
    <col min="9730" max="9730" width="3.140625" style="1" customWidth="1"/>
    <col min="9731" max="9731" width="3.85546875" style="1" customWidth="1"/>
    <col min="9732" max="9732" width="10.7109375" style="1" customWidth="1"/>
    <col min="9733" max="9733" width="5.42578125" style="1" customWidth="1"/>
    <col min="9734" max="9734" width="10.28515625" style="1" customWidth="1"/>
    <col min="9735" max="9735" width="11.85546875" style="1" customWidth="1"/>
    <col min="9736" max="9736" width="11.42578125" style="1" customWidth="1"/>
    <col min="9737" max="9737" width="13.5703125" style="1" customWidth="1"/>
    <col min="9738" max="9985" width="9.140625" style="1"/>
    <col min="9986" max="9986" width="3.140625" style="1" customWidth="1"/>
    <col min="9987" max="9987" width="3.85546875" style="1" customWidth="1"/>
    <col min="9988" max="9988" width="10.7109375" style="1" customWidth="1"/>
    <col min="9989" max="9989" width="5.42578125" style="1" customWidth="1"/>
    <col min="9990" max="9990" width="10.28515625" style="1" customWidth="1"/>
    <col min="9991" max="9991" width="11.85546875" style="1" customWidth="1"/>
    <col min="9992" max="9992" width="11.42578125" style="1" customWidth="1"/>
    <col min="9993" max="9993" width="13.5703125" style="1" customWidth="1"/>
    <col min="9994" max="10241" width="9.140625" style="1"/>
    <col min="10242" max="10242" width="3.140625" style="1" customWidth="1"/>
    <col min="10243" max="10243" width="3.85546875" style="1" customWidth="1"/>
    <col min="10244" max="10244" width="10.7109375" style="1" customWidth="1"/>
    <col min="10245" max="10245" width="5.42578125" style="1" customWidth="1"/>
    <col min="10246" max="10246" width="10.28515625" style="1" customWidth="1"/>
    <col min="10247" max="10247" width="11.85546875" style="1" customWidth="1"/>
    <col min="10248" max="10248" width="11.42578125" style="1" customWidth="1"/>
    <col min="10249" max="10249" width="13.5703125" style="1" customWidth="1"/>
    <col min="10250" max="10497" width="9.140625" style="1"/>
    <col min="10498" max="10498" width="3.140625" style="1" customWidth="1"/>
    <col min="10499" max="10499" width="3.85546875" style="1" customWidth="1"/>
    <col min="10500" max="10500" width="10.7109375" style="1" customWidth="1"/>
    <col min="10501" max="10501" width="5.42578125" style="1" customWidth="1"/>
    <col min="10502" max="10502" width="10.28515625" style="1" customWidth="1"/>
    <col min="10503" max="10503" width="11.85546875" style="1" customWidth="1"/>
    <col min="10504" max="10504" width="11.42578125" style="1" customWidth="1"/>
    <col min="10505" max="10505" width="13.5703125" style="1" customWidth="1"/>
    <col min="10506" max="10753" width="9.140625" style="1"/>
    <col min="10754" max="10754" width="3.140625" style="1" customWidth="1"/>
    <col min="10755" max="10755" width="3.85546875" style="1" customWidth="1"/>
    <col min="10756" max="10756" width="10.7109375" style="1" customWidth="1"/>
    <col min="10757" max="10757" width="5.42578125" style="1" customWidth="1"/>
    <col min="10758" max="10758" width="10.28515625" style="1" customWidth="1"/>
    <col min="10759" max="10759" width="11.85546875" style="1" customWidth="1"/>
    <col min="10760" max="10760" width="11.42578125" style="1" customWidth="1"/>
    <col min="10761" max="10761" width="13.5703125" style="1" customWidth="1"/>
    <col min="10762" max="11009" width="9.140625" style="1"/>
    <col min="11010" max="11010" width="3.140625" style="1" customWidth="1"/>
    <col min="11011" max="11011" width="3.85546875" style="1" customWidth="1"/>
    <col min="11012" max="11012" width="10.7109375" style="1" customWidth="1"/>
    <col min="11013" max="11013" width="5.42578125" style="1" customWidth="1"/>
    <col min="11014" max="11014" width="10.28515625" style="1" customWidth="1"/>
    <col min="11015" max="11015" width="11.85546875" style="1" customWidth="1"/>
    <col min="11016" max="11016" width="11.42578125" style="1" customWidth="1"/>
    <col min="11017" max="11017" width="13.5703125" style="1" customWidth="1"/>
    <col min="11018" max="11265" width="9.140625" style="1"/>
    <col min="11266" max="11266" width="3.140625" style="1" customWidth="1"/>
    <col min="11267" max="11267" width="3.85546875" style="1" customWidth="1"/>
    <col min="11268" max="11268" width="10.7109375" style="1" customWidth="1"/>
    <col min="11269" max="11269" width="5.42578125" style="1" customWidth="1"/>
    <col min="11270" max="11270" width="10.28515625" style="1" customWidth="1"/>
    <col min="11271" max="11271" width="11.85546875" style="1" customWidth="1"/>
    <col min="11272" max="11272" width="11.42578125" style="1" customWidth="1"/>
    <col min="11273" max="11273" width="13.5703125" style="1" customWidth="1"/>
    <col min="11274" max="11521" width="9.140625" style="1"/>
    <col min="11522" max="11522" width="3.140625" style="1" customWidth="1"/>
    <col min="11523" max="11523" width="3.85546875" style="1" customWidth="1"/>
    <col min="11524" max="11524" width="10.7109375" style="1" customWidth="1"/>
    <col min="11525" max="11525" width="5.42578125" style="1" customWidth="1"/>
    <col min="11526" max="11526" width="10.28515625" style="1" customWidth="1"/>
    <col min="11527" max="11527" width="11.85546875" style="1" customWidth="1"/>
    <col min="11528" max="11528" width="11.42578125" style="1" customWidth="1"/>
    <col min="11529" max="11529" width="13.5703125" style="1" customWidth="1"/>
    <col min="11530" max="11777" width="9.140625" style="1"/>
    <col min="11778" max="11778" width="3.140625" style="1" customWidth="1"/>
    <col min="11779" max="11779" width="3.85546875" style="1" customWidth="1"/>
    <col min="11780" max="11780" width="10.7109375" style="1" customWidth="1"/>
    <col min="11781" max="11781" width="5.42578125" style="1" customWidth="1"/>
    <col min="11782" max="11782" width="10.28515625" style="1" customWidth="1"/>
    <col min="11783" max="11783" width="11.85546875" style="1" customWidth="1"/>
    <col min="11784" max="11784" width="11.42578125" style="1" customWidth="1"/>
    <col min="11785" max="11785" width="13.5703125" style="1" customWidth="1"/>
    <col min="11786" max="12033" width="9.140625" style="1"/>
    <col min="12034" max="12034" width="3.140625" style="1" customWidth="1"/>
    <col min="12035" max="12035" width="3.85546875" style="1" customWidth="1"/>
    <col min="12036" max="12036" width="10.7109375" style="1" customWidth="1"/>
    <col min="12037" max="12037" width="5.42578125" style="1" customWidth="1"/>
    <col min="12038" max="12038" width="10.28515625" style="1" customWidth="1"/>
    <col min="12039" max="12039" width="11.85546875" style="1" customWidth="1"/>
    <col min="12040" max="12040" width="11.42578125" style="1" customWidth="1"/>
    <col min="12041" max="12041" width="13.5703125" style="1" customWidth="1"/>
    <col min="12042" max="12289" width="9.140625" style="1"/>
    <col min="12290" max="12290" width="3.140625" style="1" customWidth="1"/>
    <col min="12291" max="12291" width="3.85546875" style="1" customWidth="1"/>
    <col min="12292" max="12292" width="10.7109375" style="1" customWidth="1"/>
    <col min="12293" max="12293" width="5.42578125" style="1" customWidth="1"/>
    <col min="12294" max="12294" width="10.28515625" style="1" customWidth="1"/>
    <col min="12295" max="12295" width="11.85546875" style="1" customWidth="1"/>
    <col min="12296" max="12296" width="11.42578125" style="1" customWidth="1"/>
    <col min="12297" max="12297" width="13.5703125" style="1" customWidth="1"/>
    <col min="12298" max="12545" width="9.140625" style="1"/>
    <col min="12546" max="12546" width="3.140625" style="1" customWidth="1"/>
    <col min="12547" max="12547" width="3.85546875" style="1" customWidth="1"/>
    <col min="12548" max="12548" width="10.7109375" style="1" customWidth="1"/>
    <col min="12549" max="12549" width="5.42578125" style="1" customWidth="1"/>
    <col min="12550" max="12550" width="10.28515625" style="1" customWidth="1"/>
    <col min="12551" max="12551" width="11.85546875" style="1" customWidth="1"/>
    <col min="12552" max="12552" width="11.42578125" style="1" customWidth="1"/>
    <col min="12553" max="12553" width="13.5703125" style="1" customWidth="1"/>
    <col min="12554" max="12801" width="9.140625" style="1"/>
    <col min="12802" max="12802" width="3.140625" style="1" customWidth="1"/>
    <col min="12803" max="12803" width="3.85546875" style="1" customWidth="1"/>
    <col min="12804" max="12804" width="10.7109375" style="1" customWidth="1"/>
    <col min="12805" max="12805" width="5.42578125" style="1" customWidth="1"/>
    <col min="12806" max="12806" width="10.28515625" style="1" customWidth="1"/>
    <col min="12807" max="12807" width="11.85546875" style="1" customWidth="1"/>
    <col min="12808" max="12808" width="11.42578125" style="1" customWidth="1"/>
    <col min="12809" max="12809" width="13.5703125" style="1" customWidth="1"/>
    <col min="12810" max="13057" width="9.140625" style="1"/>
    <col min="13058" max="13058" width="3.140625" style="1" customWidth="1"/>
    <col min="13059" max="13059" width="3.85546875" style="1" customWidth="1"/>
    <col min="13060" max="13060" width="10.7109375" style="1" customWidth="1"/>
    <col min="13061" max="13061" width="5.42578125" style="1" customWidth="1"/>
    <col min="13062" max="13062" width="10.28515625" style="1" customWidth="1"/>
    <col min="13063" max="13063" width="11.85546875" style="1" customWidth="1"/>
    <col min="13064" max="13064" width="11.42578125" style="1" customWidth="1"/>
    <col min="13065" max="13065" width="13.5703125" style="1" customWidth="1"/>
    <col min="13066" max="13313" width="9.140625" style="1"/>
    <col min="13314" max="13314" width="3.140625" style="1" customWidth="1"/>
    <col min="13315" max="13315" width="3.85546875" style="1" customWidth="1"/>
    <col min="13316" max="13316" width="10.7109375" style="1" customWidth="1"/>
    <col min="13317" max="13317" width="5.42578125" style="1" customWidth="1"/>
    <col min="13318" max="13318" width="10.28515625" style="1" customWidth="1"/>
    <col min="13319" max="13319" width="11.85546875" style="1" customWidth="1"/>
    <col min="13320" max="13320" width="11.42578125" style="1" customWidth="1"/>
    <col min="13321" max="13321" width="13.5703125" style="1" customWidth="1"/>
    <col min="13322" max="13569" width="9.140625" style="1"/>
    <col min="13570" max="13570" width="3.140625" style="1" customWidth="1"/>
    <col min="13571" max="13571" width="3.85546875" style="1" customWidth="1"/>
    <col min="13572" max="13572" width="10.7109375" style="1" customWidth="1"/>
    <col min="13573" max="13573" width="5.42578125" style="1" customWidth="1"/>
    <col min="13574" max="13574" width="10.28515625" style="1" customWidth="1"/>
    <col min="13575" max="13575" width="11.85546875" style="1" customWidth="1"/>
    <col min="13576" max="13576" width="11.42578125" style="1" customWidth="1"/>
    <col min="13577" max="13577" width="13.5703125" style="1" customWidth="1"/>
    <col min="13578" max="13825" width="9.140625" style="1"/>
    <col min="13826" max="13826" width="3.140625" style="1" customWidth="1"/>
    <col min="13827" max="13827" width="3.85546875" style="1" customWidth="1"/>
    <col min="13828" max="13828" width="10.7109375" style="1" customWidth="1"/>
    <col min="13829" max="13829" width="5.42578125" style="1" customWidth="1"/>
    <col min="13830" max="13830" width="10.28515625" style="1" customWidth="1"/>
    <col min="13831" max="13831" width="11.85546875" style="1" customWidth="1"/>
    <col min="13832" max="13832" width="11.42578125" style="1" customWidth="1"/>
    <col min="13833" max="13833" width="13.5703125" style="1" customWidth="1"/>
    <col min="13834" max="14081" width="9.140625" style="1"/>
    <col min="14082" max="14082" width="3.140625" style="1" customWidth="1"/>
    <col min="14083" max="14083" width="3.85546875" style="1" customWidth="1"/>
    <col min="14084" max="14084" width="10.7109375" style="1" customWidth="1"/>
    <col min="14085" max="14085" width="5.42578125" style="1" customWidth="1"/>
    <col min="14086" max="14086" width="10.28515625" style="1" customWidth="1"/>
    <col min="14087" max="14087" width="11.85546875" style="1" customWidth="1"/>
    <col min="14088" max="14088" width="11.42578125" style="1" customWidth="1"/>
    <col min="14089" max="14089" width="13.5703125" style="1" customWidth="1"/>
    <col min="14090" max="14337" width="9.140625" style="1"/>
    <col min="14338" max="14338" width="3.140625" style="1" customWidth="1"/>
    <col min="14339" max="14339" width="3.85546875" style="1" customWidth="1"/>
    <col min="14340" max="14340" width="10.7109375" style="1" customWidth="1"/>
    <col min="14341" max="14341" width="5.42578125" style="1" customWidth="1"/>
    <col min="14342" max="14342" width="10.28515625" style="1" customWidth="1"/>
    <col min="14343" max="14343" width="11.85546875" style="1" customWidth="1"/>
    <col min="14344" max="14344" width="11.42578125" style="1" customWidth="1"/>
    <col min="14345" max="14345" width="13.5703125" style="1" customWidth="1"/>
    <col min="14346" max="14593" width="9.140625" style="1"/>
    <col min="14594" max="14594" width="3.140625" style="1" customWidth="1"/>
    <col min="14595" max="14595" width="3.85546875" style="1" customWidth="1"/>
    <col min="14596" max="14596" width="10.7109375" style="1" customWidth="1"/>
    <col min="14597" max="14597" width="5.42578125" style="1" customWidth="1"/>
    <col min="14598" max="14598" width="10.28515625" style="1" customWidth="1"/>
    <col min="14599" max="14599" width="11.85546875" style="1" customWidth="1"/>
    <col min="14600" max="14600" width="11.42578125" style="1" customWidth="1"/>
    <col min="14601" max="14601" width="13.5703125" style="1" customWidth="1"/>
    <col min="14602" max="14849" width="9.140625" style="1"/>
    <col min="14850" max="14850" width="3.140625" style="1" customWidth="1"/>
    <col min="14851" max="14851" width="3.85546875" style="1" customWidth="1"/>
    <col min="14852" max="14852" width="10.7109375" style="1" customWidth="1"/>
    <col min="14853" max="14853" width="5.42578125" style="1" customWidth="1"/>
    <col min="14854" max="14854" width="10.28515625" style="1" customWidth="1"/>
    <col min="14855" max="14855" width="11.85546875" style="1" customWidth="1"/>
    <col min="14856" max="14856" width="11.42578125" style="1" customWidth="1"/>
    <col min="14857" max="14857" width="13.5703125" style="1" customWidth="1"/>
    <col min="14858" max="15105" width="9.140625" style="1"/>
    <col min="15106" max="15106" width="3.140625" style="1" customWidth="1"/>
    <col min="15107" max="15107" width="3.85546875" style="1" customWidth="1"/>
    <col min="15108" max="15108" width="10.7109375" style="1" customWidth="1"/>
    <col min="15109" max="15109" width="5.42578125" style="1" customWidth="1"/>
    <col min="15110" max="15110" width="10.28515625" style="1" customWidth="1"/>
    <col min="15111" max="15111" width="11.85546875" style="1" customWidth="1"/>
    <col min="15112" max="15112" width="11.42578125" style="1" customWidth="1"/>
    <col min="15113" max="15113" width="13.5703125" style="1" customWidth="1"/>
    <col min="15114" max="15361" width="9.140625" style="1"/>
    <col min="15362" max="15362" width="3.140625" style="1" customWidth="1"/>
    <col min="15363" max="15363" width="3.85546875" style="1" customWidth="1"/>
    <col min="15364" max="15364" width="10.7109375" style="1" customWidth="1"/>
    <col min="15365" max="15365" width="5.42578125" style="1" customWidth="1"/>
    <col min="15366" max="15366" width="10.28515625" style="1" customWidth="1"/>
    <col min="15367" max="15367" width="11.85546875" style="1" customWidth="1"/>
    <col min="15368" max="15368" width="11.42578125" style="1" customWidth="1"/>
    <col min="15369" max="15369" width="13.5703125" style="1" customWidth="1"/>
    <col min="15370" max="15617" width="9.140625" style="1"/>
    <col min="15618" max="15618" width="3.140625" style="1" customWidth="1"/>
    <col min="15619" max="15619" width="3.85546875" style="1" customWidth="1"/>
    <col min="15620" max="15620" width="10.7109375" style="1" customWidth="1"/>
    <col min="15621" max="15621" width="5.42578125" style="1" customWidth="1"/>
    <col min="15622" max="15622" width="10.28515625" style="1" customWidth="1"/>
    <col min="15623" max="15623" width="11.85546875" style="1" customWidth="1"/>
    <col min="15624" max="15624" width="11.42578125" style="1" customWidth="1"/>
    <col min="15625" max="15625" width="13.5703125" style="1" customWidth="1"/>
    <col min="15626" max="15873" width="9.140625" style="1"/>
    <col min="15874" max="15874" width="3.140625" style="1" customWidth="1"/>
    <col min="15875" max="15875" width="3.85546875" style="1" customWidth="1"/>
    <col min="15876" max="15876" width="10.7109375" style="1" customWidth="1"/>
    <col min="15877" max="15877" width="5.42578125" style="1" customWidth="1"/>
    <col min="15878" max="15878" width="10.28515625" style="1" customWidth="1"/>
    <col min="15879" max="15879" width="11.85546875" style="1" customWidth="1"/>
    <col min="15880" max="15880" width="11.42578125" style="1" customWidth="1"/>
    <col min="15881" max="15881" width="13.5703125" style="1" customWidth="1"/>
    <col min="15882" max="16129" width="9.140625" style="1"/>
    <col min="16130" max="16130" width="3.140625" style="1" customWidth="1"/>
    <col min="16131" max="16131" width="3.85546875" style="1" customWidth="1"/>
    <col min="16132" max="16132" width="10.7109375" style="1" customWidth="1"/>
    <col min="16133" max="16133" width="5.42578125" style="1" customWidth="1"/>
    <col min="16134" max="16134" width="10.28515625" style="1" customWidth="1"/>
    <col min="16135" max="16135" width="11.85546875" style="1" customWidth="1"/>
    <col min="16136" max="16136" width="11.42578125" style="1" customWidth="1"/>
    <col min="16137" max="16137" width="13.5703125" style="1" customWidth="1"/>
    <col min="16138" max="16384" width="9.140625" style="1"/>
  </cols>
  <sheetData>
    <row r="2" spans="2:9" x14ac:dyDescent="0.2">
      <c r="B2" s="279" t="s">
        <v>279</v>
      </c>
      <c r="C2" s="280"/>
      <c r="D2" s="280"/>
      <c r="E2" s="280"/>
      <c r="F2" s="280"/>
      <c r="G2" s="280"/>
      <c r="H2" s="280"/>
      <c r="I2" s="281"/>
    </row>
    <row r="4" spans="2:9" x14ac:dyDescent="0.2">
      <c r="B4" s="2" t="s">
        <v>225</v>
      </c>
      <c r="C4" s="2" t="s">
        <v>280</v>
      </c>
      <c r="E4" s="35" t="s">
        <v>52</v>
      </c>
    </row>
    <row r="5" spans="2:9" x14ac:dyDescent="0.2">
      <c r="C5" s="2" t="s">
        <v>281</v>
      </c>
      <c r="E5" s="35" t="s">
        <v>52</v>
      </c>
    </row>
    <row r="6" spans="2:9" x14ac:dyDescent="0.2">
      <c r="C6" s="2" t="s">
        <v>282</v>
      </c>
      <c r="E6" s="35" t="s">
        <v>52</v>
      </c>
    </row>
    <row r="7" spans="2:9" x14ac:dyDescent="0.2">
      <c r="C7" s="2" t="s">
        <v>283</v>
      </c>
      <c r="E7" s="35" t="s">
        <v>52</v>
      </c>
    </row>
    <row r="8" spans="2:9" x14ac:dyDescent="0.2">
      <c r="C8" s="2" t="s">
        <v>284</v>
      </c>
      <c r="E8" s="35" t="s">
        <v>52</v>
      </c>
    </row>
    <row r="9" spans="2:9" x14ac:dyDescent="0.2">
      <c r="C9" s="2" t="s">
        <v>285</v>
      </c>
      <c r="E9" s="35" t="s">
        <v>52</v>
      </c>
    </row>
    <row r="10" spans="2:9" x14ac:dyDescent="0.2">
      <c r="C10" s="2" t="s">
        <v>286</v>
      </c>
      <c r="E10" s="35" t="s">
        <v>52</v>
      </c>
    </row>
    <row r="11" spans="2:9" x14ac:dyDescent="0.2">
      <c r="C11" s="2"/>
    </row>
    <row r="12" spans="2:9" x14ac:dyDescent="0.2">
      <c r="B12" s="2" t="s">
        <v>287</v>
      </c>
      <c r="C12" s="2" t="s">
        <v>288</v>
      </c>
    </row>
    <row r="13" spans="2:9" x14ac:dyDescent="0.2">
      <c r="C13" s="282" t="s">
        <v>50</v>
      </c>
      <c r="D13" s="284" t="s">
        <v>49</v>
      </c>
      <c r="E13" s="103" t="s">
        <v>289</v>
      </c>
      <c r="F13" s="286" t="s">
        <v>290</v>
      </c>
      <c r="G13" s="286"/>
      <c r="H13" s="287"/>
    </row>
    <row r="14" spans="2:9" x14ac:dyDescent="0.2">
      <c r="C14" s="283"/>
      <c r="D14" s="285"/>
      <c r="E14" s="104" t="s">
        <v>291</v>
      </c>
      <c r="F14" s="105" t="s">
        <v>109</v>
      </c>
      <c r="G14" s="106" t="s">
        <v>292</v>
      </c>
      <c r="H14" s="107" t="s">
        <v>293</v>
      </c>
    </row>
    <row r="15" spans="2:9" x14ac:dyDescent="0.2">
      <c r="C15" s="108"/>
      <c r="D15" s="108"/>
      <c r="E15" s="80"/>
      <c r="F15" s="12"/>
      <c r="G15" s="80"/>
      <c r="H15" s="28"/>
    </row>
    <row r="16" spans="2:9" ht="15" x14ac:dyDescent="0.25">
      <c r="C16" s="108">
        <v>1</v>
      </c>
      <c r="D16" s="108" t="s">
        <v>104</v>
      </c>
      <c r="E16" s="109"/>
      <c r="F16" s="51"/>
      <c r="G16" s="109"/>
      <c r="H16" s="55"/>
      <c r="I16" s="68"/>
    </row>
    <row r="17" spans="2:9" ht="15" x14ac:dyDescent="0.25">
      <c r="C17" s="80">
        <v>2</v>
      </c>
      <c r="D17" s="108" t="s">
        <v>103</v>
      </c>
      <c r="E17" s="109"/>
      <c r="F17" s="51"/>
      <c r="G17" s="109"/>
      <c r="H17" s="55"/>
      <c r="I17" s="68"/>
    </row>
    <row r="18" spans="2:9" ht="15" x14ac:dyDescent="0.25">
      <c r="C18" s="87"/>
      <c r="D18" s="87"/>
      <c r="E18" s="110"/>
      <c r="F18" s="53"/>
      <c r="G18" s="110"/>
      <c r="H18" s="52"/>
      <c r="I18" s="68"/>
    </row>
    <row r="19" spans="2:9" ht="15" x14ac:dyDescent="0.25">
      <c r="C19" s="12"/>
      <c r="D19" s="12"/>
      <c r="E19" s="51"/>
      <c r="F19" s="51"/>
      <c r="G19" s="51"/>
      <c r="H19" s="51"/>
      <c r="I19" s="68"/>
    </row>
    <row r="20" spans="2:9" ht="15" x14ac:dyDescent="0.25">
      <c r="B20" s="2" t="s">
        <v>294</v>
      </c>
      <c r="C20" s="2" t="s">
        <v>295</v>
      </c>
      <c r="E20" s="68"/>
      <c r="F20" s="68"/>
      <c r="G20" s="68"/>
      <c r="H20" s="68"/>
      <c r="I20" s="68"/>
    </row>
    <row r="21" spans="2:9" ht="15" x14ac:dyDescent="0.25">
      <c r="C21" s="2">
        <v>1</v>
      </c>
      <c r="D21" s="2" t="s">
        <v>104</v>
      </c>
      <c r="E21" s="68">
        <f>E16</f>
        <v>0</v>
      </c>
      <c r="F21" s="111" t="s">
        <v>189</v>
      </c>
      <c r="G21" s="68">
        <f>F16</f>
        <v>0</v>
      </c>
      <c r="H21" s="112" t="s">
        <v>52</v>
      </c>
      <c r="I21" s="68">
        <f>E21*G21</f>
        <v>0</v>
      </c>
    </row>
    <row r="22" spans="2:9" ht="15" x14ac:dyDescent="0.25">
      <c r="C22" s="1">
        <v>2</v>
      </c>
      <c r="D22" s="2" t="s">
        <v>103</v>
      </c>
      <c r="E22" s="68">
        <f>E17</f>
        <v>0</v>
      </c>
      <c r="F22" s="111" t="s">
        <v>189</v>
      </c>
      <c r="G22" s="68">
        <f>F17</f>
        <v>0</v>
      </c>
      <c r="H22" s="112" t="s">
        <v>52</v>
      </c>
      <c r="I22" s="68">
        <f>E22*G22</f>
        <v>0</v>
      </c>
    </row>
    <row r="23" spans="2:9" ht="15" x14ac:dyDescent="0.25">
      <c r="E23" s="68"/>
      <c r="F23" s="5"/>
      <c r="G23" s="111" t="s">
        <v>35</v>
      </c>
      <c r="H23" s="112" t="s">
        <v>52</v>
      </c>
      <c r="I23" s="113">
        <f>SUM(I21:I22)</f>
        <v>0</v>
      </c>
    </row>
    <row r="24" spans="2:9" ht="15" x14ac:dyDescent="0.25">
      <c r="E24" s="68"/>
      <c r="F24" s="5"/>
      <c r="G24" s="68"/>
      <c r="H24" s="5"/>
      <c r="I24" s="68"/>
    </row>
    <row r="25" spans="2:9" ht="15" x14ac:dyDescent="0.25">
      <c r="B25" s="2" t="s">
        <v>296</v>
      </c>
      <c r="C25" s="2" t="s">
        <v>297</v>
      </c>
      <c r="E25" s="68"/>
      <c r="F25" s="5"/>
      <c r="G25" s="68"/>
      <c r="H25" s="5"/>
      <c r="I25" s="68"/>
    </row>
    <row r="26" spans="2:9" ht="15" x14ac:dyDescent="0.25">
      <c r="C26" s="2">
        <v>1</v>
      </c>
      <c r="D26" s="2" t="s">
        <v>104</v>
      </c>
      <c r="E26" s="68">
        <f>E16</f>
        <v>0</v>
      </c>
      <c r="F26" s="111" t="s">
        <v>189</v>
      </c>
      <c r="G26" s="68">
        <f>G16</f>
        <v>0</v>
      </c>
      <c r="H26" s="112" t="s">
        <v>52</v>
      </c>
      <c r="I26" s="68">
        <f>E26*G26</f>
        <v>0</v>
      </c>
    </row>
    <row r="27" spans="2:9" ht="15" x14ac:dyDescent="0.25">
      <c r="C27" s="1">
        <v>2</v>
      </c>
      <c r="D27" s="2" t="s">
        <v>103</v>
      </c>
      <c r="E27" s="68">
        <f>E17</f>
        <v>0</v>
      </c>
      <c r="F27" s="111" t="s">
        <v>189</v>
      </c>
      <c r="G27" s="68">
        <f>G17</f>
        <v>0</v>
      </c>
      <c r="H27" s="112" t="s">
        <v>52</v>
      </c>
      <c r="I27" s="68">
        <f>E27*G27</f>
        <v>0</v>
      </c>
    </row>
    <row r="28" spans="2:9" ht="15" x14ac:dyDescent="0.25">
      <c r="E28" s="68"/>
      <c r="F28" s="5"/>
      <c r="G28" s="111" t="s">
        <v>35</v>
      </c>
      <c r="H28" s="112" t="s">
        <v>52</v>
      </c>
      <c r="I28" s="113">
        <f>SUM(I26:I27)</f>
        <v>0</v>
      </c>
    </row>
    <row r="29" spans="2:9" ht="15" x14ac:dyDescent="0.25">
      <c r="B29" s="2" t="s">
        <v>298</v>
      </c>
      <c r="C29" s="2" t="s">
        <v>299</v>
      </c>
      <c r="E29" s="68"/>
      <c r="F29" s="5"/>
      <c r="G29" s="68"/>
      <c r="H29" s="5"/>
      <c r="I29" s="68"/>
    </row>
    <row r="30" spans="2:9" ht="15" x14ac:dyDescent="0.25">
      <c r="C30" s="2">
        <v>1</v>
      </c>
      <c r="D30" s="2" t="s">
        <v>104</v>
      </c>
      <c r="E30" s="68">
        <f>E16</f>
        <v>0</v>
      </c>
      <c r="F30" s="111" t="s">
        <v>189</v>
      </c>
      <c r="G30" s="68">
        <f>H16</f>
        <v>0</v>
      </c>
      <c r="H30" s="112" t="s">
        <v>52</v>
      </c>
      <c r="I30" s="68">
        <f>E30*G30</f>
        <v>0</v>
      </c>
    </row>
    <row r="31" spans="2:9" ht="15" x14ac:dyDescent="0.25">
      <c r="C31" s="1">
        <v>2</v>
      </c>
      <c r="D31" s="2" t="s">
        <v>103</v>
      </c>
      <c r="E31" s="68">
        <f>E17</f>
        <v>0</v>
      </c>
      <c r="F31" s="111" t="s">
        <v>189</v>
      </c>
      <c r="G31" s="68">
        <f>H17</f>
        <v>0</v>
      </c>
      <c r="H31" s="112" t="s">
        <v>52</v>
      </c>
      <c r="I31" s="68">
        <f>E31*G31</f>
        <v>0</v>
      </c>
    </row>
    <row r="32" spans="2:9" x14ac:dyDescent="0.2">
      <c r="G32" s="4" t="s">
        <v>35</v>
      </c>
      <c r="H32" s="112" t="s">
        <v>52</v>
      </c>
      <c r="I32" s="114">
        <f>SUM(I30:I31)</f>
        <v>0</v>
      </c>
    </row>
    <row r="34" spans="2:10" x14ac:dyDescent="0.2">
      <c r="B34" s="2" t="s">
        <v>300</v>
      </c>
      <c r="C34" s="2" t="s">
        <v>301</v>
      </c>
      <c r="H34" s="112" t="s">
        <v>52</v>
      </c>
      <c r="I34" s="114">
        <f>I23+I28+I32</f>
        <v>0</v>
      </c>
    </row>
    <row r="36" spans="2:10" ht="15" x14ac:dyDescent="0.25">
      <c r="B36" s="2" t="s">
        <v>302</v>
      </c>
      <c r="C36" s="2" t="s">
        <v>303</v>
      </c>
      <c r="H36" s="112" t="s">
        <v>52</v>
      </c>
      <c r="I36" s="115">
        <f>I34/3</f>
        <v>0</v>
      </c>
    </row>
    <row r="38" spans="2:10" x14ac:dyDescent="0.2">
      <c r="H38" s="2" t="s">
        <v>304</v>
      </c>
    </row>
    <row r="39" spans="2:10" x14ac:dyDescent="0.2">
      <c r="C39" s="2" t="s">
        <v>305</v>
      </c>
    </row>
    <row r="40" spans="2:10" x14ac:dyDescent="0.2">
      <c r="C40" s="2" t="s">
        <v>306</v>
      </c>
      <c r="H40" s="2" t="s">
        <v>0</v>
      </c>
    </row>
    <row r="45" spans="2:10" x14ac:dyDescent="0.2">
      <c r="C45" s="24"/>
      <c r="D45" s="24"/>
      <c r="E45" s="24"/>
      <c r="H45" s="24"/>
      <c r="I45" s="24"/>
      <c r="J45" s="12"/>
    </row>
    <row r="47" spans="2:10" x14ac:dyDescent="0.2">
      <c r="B47" s="2" t="s">
        <v>307</v>
      </c>
    </row>
    <row r="48" spans="2:10" ht="13.5" thickBot="1" x14ac:dyDescent="0.25"/>
    <row r="49" spans="2:9" x14ac:dyDescent="0.2">
      <c r="B49" s="116"/>
      <c r="C49" s="117"/>
      <c r="D49" s="117"/>
      <c r="E49" s="117"/>
      <c r="F49" s="117"/>
      <c r="G49" s="117"/>
      <c r="H49" s="117"/>
      <c r="I49" s="118"/>
    </row>
    <row r="50" spans="2:9" ht="44.25" customHeight="1" x14ac:dyDescent="0.45">
      <c r="B50" s="119"/>
      <c r="C50" s="120" t="s">
        <v>308</v>
      </c>
      <c r="D50" s="12"/>
      <c r="E50" s="12"/>
      <c r="F50" s="12"/>
      <c r="G50" s="12"/>
      <c r="H50" s="12"/>
      <c r="I50" s="121"/>
    </row>
    <row r="51" spans="2:9" x14ac:dyDescent="0.2">
      <c r="B51" s="119"/>
      <c r="C51" s="12"/>
      <c r="D51" s="12"/>
      <c r="E51" s="12"/>
      <c r="F51" s="12"/>
      <c r="G51" s="12"/>
      <c r="H51" s="12"/>
      <c r="I51" s="121"/>
    </row>
    <row r="52" spans="2:9" x14ac:dyDescent="0.2">
      <c r="B52" s="119"/>
      <c r="C52" s="12"/>
      <c r="D52" s="21"/>
      <c r="E52" s="24"/>
      <c r="F52" s="14" t="s">
        <v>358</v>
      </c>
      <c r="G52" s="21"/>
      <c r="H52" s="21"/>
      <c r="I52" s="121"/>
    </row>
    <row r="53" spans="2:9" x14ac:dyDescent="0.2">
      <c r="B53" s="119"/>
      <c r="C53" s="12"/>
      <c r="D53" s="12"/>
      <c r="E53" s="80"/>
      <c r="F53" s="12"/>
      <c r="G53" s="12"/>
      <c r="H53" s="12"/>
      <c r="I53" s="121"/>
    </row>
    <row r="54" spans="2:9" x14ac:dyDescent="0.2">
      <c r="B54" s="119"/>
      <c r="C54" s="12"/>
      <c r="D54" s="12"/>
      <c r="E54" s="80"/>
      <c r="F54" s="12"/>
      <c r="G54" s="15" t="s">
        <v>309</v>
      </c>
      <c r="H54" s="12"/>
      <c r="I54" s="121"/>
    </row>
    <row r="55" spans="2:9" x14ac:dyDescent="0.2">
      <c r="B55" s="119"/>
      <c r="C55" s="12"/>
      <c r="D55" s="12"/>
      <c r="E55" s="80"/>
      <c r="F55" s="12"/>
      <c r="G55" s="12"/>
      <c r="H55" s="12"/>
      <c r="I55" s="121"/>
    </row>
    <row r="56" spans="2:9" x14ac:dyDescent="0.2">
      <c r="B56" s="119"/>
      <c r="C56" s="12"/>
      <c r="D56" s="12"/>
      <c r="E56" s="80"/>
      <c r="F56" s="12"/>
      <c r="G56" s="12"/>
      <c r="H56" s="12"/>
      <c r="I56" s="121"/>
    </row>
    <row r="57" spans="2:9" x14ac:dyDescent="0.2">
      <c r="B57" s="119"/>
      <c r="C57" s="12"/>
      <c r="D57" s="12"/>
      <c r="E57" s="80"/>
      <c r="F57" s="12"/>
      <c r="G57" s="12"/>
      <c r="H57" s="12"/>
      <c r="I57" s="121"/>
    </row>
    <row r="58" spans="2:9" x14ac:dyDescent="0.2">
      <c r="B58" s="119"/>
      <c r="C58" s="12"/>
      <c r="D58" s="12"/>
      <c r="E58" s="80"/>
      <c r="F58" s="12"/>
      <c r="G58" s="12"/>
      <c r="H58" s="12"/>
      <c r="I58" s="121"/>
    </row>
    <row r="59" spans="2:9" x14ac:dyDescent="0.2">
      <c r="B59" s="119"/>
      <c r="C59" s="12"/>
      <c r="D59" s="12"/>
      <c r="E59" s="80"/>
      <c r="F59" s="12"/>
      <c r="G59" s="12"/>
      <c r="H59" s="12"/>
      <c r="I59" s="121"/>
    </row>
    <row r="60" spans="2:9" x14ac:dyDescent="0.2">
      <c r="B60" s="119"/>
      <c r="C60" s="12"/>
      <c r="D60" s="12"/>
      <c r="E60" s="80"/>
      <c r="F60" s="12"/>
      <c r="G60" s="12"/>
      <c r="H60" s="12"/>
      <c r="I60" s="121"/>
    </row>
    <row r="61" spans="2:9" x14ac:dyDescent="0.2">
      <c r="B61" s="119"/>
      <c r="C61" s="12"/>
      <c r="D61" s="12"/>
      <c r="E61" s="80"/>
      <c r="F61" s="12"/>
      <c r="G61" s="12"/>
      <c r="H61" s="12"/>
      <c r="I61" s="121"/>
    </row>
    <row r="62" spans="2:9" x14ac:dyDescent="0.2">
      <c r="B62" s="119"/>
      <c r="C62" s="12"/>
      <c r="D62" s="12"/>
      <c r="E62" s="80"/>
      <c r="F62" s="12"/>
      <c r="G62" s="12"/>
      <c r="H62" s="12"/>
      <c r="I62" s="121"/>
    </row>
    <row r="63" spans="2:9" x14ac:dyDescent="0.2">
      <c r="B63" s="119"/>
      <c r="C63" s="12"/>
      <c r="D63" s="12"/>
      <c r="E63" s="80"/>
      <c r="F63" s="12"/>
      <c r="G63" s="12"/>
      <c r="H63" s="12"/>
      <c r="I63" s="121"/>
    </row>
    <row r="64" spans="2:9" x14ac:dyDescent="0.2">
      <c r="B64" s="119"/>
      <c r="C64" s="12"/>
      <c r="D64" s="12"/>
      <c r="E64" s="80"/>
      <c r="F64" s="12"/>
      <c r="G64" s="12"/>
      <c r="H64" s="12"/>
      <c r="I64" s="121"/>
    </row>
    <row r="65" spans="2:9" x14ac:dyDescent="0.2">
      <c r="B65" s="119"/>
      <c r="C65" s="12"/>
      <c r="D65" s="12"/>
      <c r="E65" s="39"/>
      <c r="F65" s="21"/>
      <c r="G65" s="21"/>
      <c r="H65" s="12"/>
      <c r="I65" s="121"/>
    </row>
    <row r="66" spans="2:9" x14ac:dyDescent="0.2">
      <c r="B66" s="119"/>
      <c r="C66" s="12"/>
      <c r="D66" s="12"/>
      <c r="E66" s="12"/>
      <c r="F66" s="12"/>
      <c r="G66" s="12"/>
      <c r="H66" s="12"/>
      <c r="I66" s="121"/>
    </row>
    <row r="67" spans="2:9" ht="13.5" thickBot="1" x14ac:dyDescent="0.25">
      <c r="B67" s="122"/>
      <c r="C67" s="123"/>
      <c r="D67" s="123"/>
      <c r="E67" s="123"/>
      <c r="F67" s="123"/>
      <c r="G67" s="123"/>
      <c r="H67" s="123"/>
      <c r="I67" s="124"/>
    </row>
  </sheetData>
  <mergeCells count="4">
    <mergeCell ref="B2:I2"/>
    <mergeCell ref="C13:C14"/>
    <mergeCell ref="D13:D14"/>
    <mergeCell ref="F13:H13"/>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D6" sqref="D6"/>
    </sheetView>
  </sheetViews>
  <sheetFormatPr defaultRowHeight="12.75" x14ac:dyDescent="0.2"/>
  <cols>
    <col min="1" max="3" width="9.140625" style="1"/>
    <col min="4" max="4" width="57.42578125" style="1" customWidth="1"/>
    <col min="5" max="259" width="9.140625" style="1"/>
    <col min="260" max="260" width="57.42578125" style="1" customWidth="1"/>
    <col min="261" max="515" width="9.140625" style="1"/>
    <col min="516" max="516" width="57.42578125" style="1" customWidth="1"/>
    <col min="517" max="771" width="9.140625" style="1"/>
    <col min="772" max="772" width="57.42578125" style="1" customWidth="1"/>
    <col min="773" max="1027" width="9.140625" style="1"/>
    <col min="1028" max="1028" width="57.42578125" style="1" customWidth="1"/>
    <col min="1029" max="1283" width="9.140625" style="1"/>
    <col min="1284" max="1284" width="57.42578125" style="1" customWidth="1"/>
    <col min="1285" max="1539" width="9.140625" style="1"/>
    <col min="1540" max="1540" width="57.42578125" style="1" customWidth="1"/>
    <col min="1541" max="1795" width="9.140625" style="1"/>
    <col min="1796" max="1796" width="57.42578125" style="1" customWidth="1"/>
    <col min="1797" max="2051" width="9.140625" style="1"/>
    <col min="2052" max="2052" width="57.42578125" style="1" customWidth="1"/>
    <col min="2053" max="2307" width="9.140625" style="1"/>
    <col min="2308" max="2308" width="57.42578125" style="1" customWidth="1"/>
    <col min="2309" max="2563" width="9.140625" style="1"/>
    <col min="2564" max="2564" width="57.42578125" style="1" customWidth="1"/>
    <col min="2565" max="2819" width="9.140625" style="1"/>
    <col min="2820" max="2820" width="57.42578125" style="1" customWidth="1"/>
    <col min="2821" max="3075" width="9.140625" style="1"/>
    <col min="3076" max="3076" width="57.42578125" style="1" customWidth="1"/>
    <col min="3077" max="3331" width="9.140625" style="1"/>
    <col min="3332" max="3332" width="57.42578125" style="1" customWidth="1"/>
    <col min="3333" max="3587" width="9.140625" style="1"/>
    <col min="3588" max="3588" width="57.42578125" style="1" customWidth="1"/>
    <col min="3589" max="3843" width="9.140625" style="1"/>
    <col min="3844" max="3844" width="57.42578125" style="1" customWidth="1"/>
    <col min="3845" max="4099" width="9.140625" style="1"/>
    <col min="4100" max="4100" width="57.42578125" style="1" customWidth="1"/>
    <col min="4101" max="4355" width="9.140625" style="1"/>
    <col min="4356" max="4356" width="57.42578125" style="1" customWidth="1"/>
    <col min="4357" max="4611" width="9.140625" style="1"/>
    <col min="4612" max="4612" width="57.42578125" style="1" customWidth="1"/>
    <col min="4613" max="4867" width="9.140625" style="1"/>
    <col min="4868" max="4868" width="57.42578125" style="1" customWidth="1"/>
    <col min="4869" max="5123" width="9.140625" style="1"/>
    <col min="5124" max="5124" width="57.42578125" style="1" customWidth="1"/>
    <col min="5125" max="5379" width="9.140625" style="1"/>
    <col min="5380" max="5380" width="57.42578125" style="1" customWidth="1"/>
    <col min="5381" max="5635" width="9.140625" style="1"/>
    <col min="5636" max="5636" width="57.42578125" style="1" customWidth="1"/>
    <col min="5637" max="5891" width="9.140625" style="1"/>
    <col min="5892" max="5892" width="57.42578125" style="1" customWidth="1"/>
    <col min="5893" max="6147" width="9.140625" style="1"/>
    <col min="6148" max="6148" width="57.42578125" style="1" customWidth="1"/>
    <col min="6149" max="6403" width="9.140625" style="1"/>
    <col min="6404" max="6404" width="57.42578125" style="1" customWidth="1"/>
    <col min="6405" max="6659" width="9.140625" style="1"/>
    <col min="6660" max="6660" width="57.42578125" style="1" customWidth="1"/>
    <col min="6661" max="6915" width="9.140625" style="1"/>
    <col min="6916" max="6916" width="57.42578125" style="1" customWidth="1"/>
    <col min="6917" max="7171" width="9.140625" style="1"/>
    <col min="7172" max="7172" width="57.42578125" style="1" customWidth="1"/>
    <col min="7173" max="7427" width="9.140625" style="1"/>
    <col min="7428" max="7428" width="57.42578125" style="1" customWidth="1"/>
    <col min="7429" max="7683" width="9.140625" style="1"/>
    <col min="7684" max="7684" width="57.42578125" style="1" customWidth="1"/>
    <col min="7685" max="7939" width="9.140625" style="1"/>
    <col min="7940" max="7940" width="57.42578125" style="1" customWidth="1"/>
    <col min="7941" max="8195" width="9.140625" style="1"/>
    <col min="8196" max="8196" width="57.42578125" style="1" customWidth="1"/>
    <col min="8197" max="8451" width="9.140625" style="1"/>
    <col min="8452" max="8452" width="57.42578125" style="1" customWidth="1"/>
    <col min="8453" max="8707" width="9.140625" style="1"/>
    <col min="8708" max="8708" width="57.42578125" style="1" customWidth="1"/>
    <col min="8709" max="8963" width="9.140625" style="1"/>
    <col min="8964" max="8964" width="57.42578125" style="1" customWidth="1"/>
    <col min="8965" max="9219" width="9.140625" style="1"/>
    <col min="9220" max="9220" width="57.42578125" style="1" customWidth="1"/>
    <col min="9221" max="9475" width="9.140625" style="1"/>
    <col min="9476" max="9476" width="57.42578125" style="1" customWidth="1"/>
    <col min="9477" max="9731" width="9.140625" style="1"/>
    <col min="9732" max="9732" width="57.42578125" style="1" customWidth="1"/>
    <col min="9733" max="9987" width="9.140625" style="1"/>
    <col min="9988" max="9988" width="57.42578125" style="1" customWidth="1"/>
    <col min="9989" max="10243" width="9.140625" style="1"/>
    <col min="10244" max="10244" width="57.42578125" style="1" customWidth="1"/>
    <col min="10245" max="10499" width="9.140625" style="1"/>
    <col min="10500" max="10500" width="57.42578125" style="1" customWidth="1"/>
    <col min="10501" max="10755" width="9.140625" style="1"/>
    <col min="10756" max="10756" width="57.42578125" style="1" customWidth="1"/>
    <col min="10757" max="11011" width="9.140625" style="1"/>
    <col min="11012" max="11012" width="57.42578125" style="1" customWidth="1"/>
    <col min="11013" max="11267" width="9.140625" style="1"/>
    <col min="11268" max="11268" width="57.42578125" style="1" customWidth="1"/>
    <col min="11269" max="11523" width="9.140625" style="1"/>
    <col min="11524" max="11524" width="57.42578125" style="1" customWidth="1"/>
    <col min="11525" max="11779" width="9.140625" style="1"/>
    <col min="11780" max="11780" width="57.42578125" style="1" customWidth="1"/>
    <col min="11781" max="12035" width="9.140625" style="1"/>
    <col min="12036" max="12036" width="57.42578125" style="1" customWidth="1"/>
    <col min="12037" max="12291" width="9.140625" style="1"/>
    <col min="12292" max="12292" width="57.42578125" style="1" customWidth="1"/>
    <col min="12293" max="12547" width="9.140625" style="1"/>
    <col min="12548" max="12548" width="57.42578125" style="1" customWidth="1"/>
    <col min="12549" max="12803" width="9.140625" style="1"/>
    <col min="12804" max="12804" width="57.42578125" style="1" customWidth="1"/>
    <col min="12805" max="13059" width="9.140625" style="1"/>
    <col min="13060" max="13060" width="57.42578125" style="1" customWidth="1"/>
    <col min="13061" max="13315" width="9.140625" style="1"/>
    <col min="13316" max="13316" width="57.42578125" style="1" customWidth="1"/>
    <col min="13317" max="13571" width="9.140625" style="1"/>
    <col min="13572" max="13572" width="57.42578125" style="1" customWidth="1"/>
    <col min="13573" max="13827" width="9.140625" style="1"/>
    <col min="13828" max="13828" width="57.42578125" style="1" customWidth="1"/>
    <col min="13829" max="14083" width="9.140625" style="1"/>
    <col min="14084" max="14084" width="57.42578125" style="1" customWidth="1"/>
    <col min="14085" max="14339" width="9.140625" style="1"/>
    <col min="14340" max="14340" width="57.42578125" style="1" customWidth="1"/>
    <col min="14341" max="14595" width="9.140625" style="1"/>
    <col min="14596" max="14596" width="57.42578125" style="1" customWidth="1"/>
    <col min="14597" max="14851" width="9.140625" style="1"/>
    <col min="14852" max="14852" width="57.42578125" style="1" customWidth="1"/>
    <col min="14853" max="15107" width="9.140625" style="1"/>
    <col min="15108" max="15108" width="57.42578125" style="1" customWidth="1"/>
    <col min="15109" max="15363" width="9.140625" style="1"/>
    <col min="15364" max="15364" width="57.42578125" style="1" customWidth="1"/>
    <col min="15365" max="15619" width="9.140625" style="1"/>
    <col min="15620" max="15620" width="57.42578125" style="1" customWidth="1"/>
    <col min="15621" max="15875" width="9.140625" style="1"/>
    <col min="15876" max="15876" width="57.42578125" style="1" customWidth="1"/>
    <col min="15877" max="16131" width="9.140625" style="1"/>
    <col min="16132" max="16132" width="57.42578125" style="1" customWidth="1"/>
    <col min="16133" max="16384" width="9.140625" style="1"/>
  </cols>
  <sheetData>
    <row r="2" spans="2:4" x14ac:dyDescent="0.2">
      <c r="B2" s="125" t="s">
        <v>50</v>
      </c>
      <c r="C2" s="125" t="s">
        <v>310</v>
      </c>
      <c r="D2" s="125" t="s">
        <v>311</v>
      </c>
    </row>
    <row r="3" spans="2:4" ht="27.75" customHeight="1" x14ac:dyDescent="0.2">
      <c r="B3" s="96">
        <v>1</v>
      </c>
      <c r="C3" s="96" t="s">
        <v>312</v>
      </c>
      <c r="D3" s="126" t="s">
        <v>313</v>
      </c>
    </row>
    <row r="4" spans="2:4" ht="42" customHeight="1" x14ac:dyDescent="0.2">
      <c r="B4" s="96">
        <f>1+B3</f>
        <v>2</v>
      </c>
      <c r="C4" s="127" t="s">
        <v>314</v>
      </c>
      <c r="D4" s="128" t="s">
        <v>315</v>
      </c>
    </row>
    <row r="5" spans="2:4" ht="49.5" customHeight="1" x14ac:dyDescent="0.2">
      <c r="B5" s="96">
        <f t="shared" ref="B5:B12" si="0">1+B4</f>
        <v>3</v>
      </c>
      <c r="C5" s="127" t="s">
        <v>225</v>
      </c>
      <c r="D5" s="128" t="s">
        <v>316</v>
      </c>
    </row>
    <row r="6" spans="2:4" ht="80.25" customHeight="1" x14ac:dyDescent="0.2">
      <c r="B6" s="96">
        <f t="shared" si="0"/>
        <v>4</v>
      </c>
      <c r="C6" s="96" t="s">
        <v>317</v>
      </c>
      <c r="D6" s="128" t="s">
        <v>318</v>
      </c>
    </row>
    <row r="7" spans="2:4" ht="38.25" x14ac:dyDescent="0.2">
      <c r="B7" s="96">
        <f t="shared" si="0"/>
        <v>5</v>
      </c>
      <c r="C7" s="96" t="s">
        <v>319</v>
      </c>
      <c r="D7" s="128" t="s">
        <v>320</v>
      </c>
    </row>
    <row r="8" spans="2:4" x14ac:dyDescent="0.2">
      <c r="B8" s="96">
        <f t="shared" si="0"/>
        <v>6</v>
      </c>
      <c r="C8" s="96" t="s">
        <v>287</v>
      </c>
      <c r="D8" s="129" t="s">
        <v>321</v>
      </c>
    </row>
    <row r="9" spans="2:4" x14ac:dyDescent="0.2">
      <c r="B9" s="96">
        <f t="shared" si="0"/>
        <v>7</v>
      </c>
      <c r="C9" s="96" t="s">
        <v>322</v>
      </c>
      <c r="D9" s="129" t="s">
        <v>323</v>
      </c>
    </row>
    <row r="10" spans="2:4" x14ac:dyDescent="0.2">
      <c r="B10" s="96">
        <f t="shared" si="0"/>
        <v>8</v>
      </c>
      <c r="C10" s="96" t="s">
        <v>324</v>
      </c>
      <c r="D10" s="130"/>
    </row>
    <row r="11" spans="2:4" x14ac:dyDescent="0.2">
      <c r="B11" s="96">
        <f t="shared" si="0"/>
        <v>9</v>
      </c>
      <c r="C11" s="96" t="s">
        <v>294</v>
      </c>
      <c r="D11" s="129" t="s">
        <v>325</v>
      </c>
    </row>
    <row r="12" spans="2:4" ht="25.5" x14ac:dyDescent="0.2">
      <c r="B12" s="96">
        <f t="shared" si="0"/>
        <v>10</v>
      </c>
      <c r="C12" s="96" t="s">
        <v>296</v>
      </c>
      <c r="D12" s="128" t="s">
        <v>326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Analisa KI</vt:lpstr>
      <vt:lpstr>Komite KI</vt:lpstr>
      <vt:lpstr>Shedule KI</vt:lpstr>
      <vt:lpstr>Taksasi Jam</vt:lpstr>
      <vt:lpstr>Rating Krd</vt:lpstr>
      <vt:lpstr>'Analisa KI'!Print_Area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Melki Hasali</dc:creator>
  <cp:lastModifiedBy>Melki Hasali</cp:lastModifiedBy>
  <cp:lastPrinted>2017-09-21T12:08:56Z</cp:lastPrinted>
  <dcterms:created xsi:type="dcterms:W3CDTF">2017-09-21T08:28:03Z</dcterms:created>
  <dcterms:modified xsi:type="dcterms:W3CDTF">2017-09-21T13:44:18Z</dcterms:modified>
</cp:coreProperties>
</file>