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326"/>
  <workbookPr defaultThemeVersion="124226"/>
  <mc:AlternateContent xmlns:mc="http://schemas.openxmlformats.org/markup-compatibility/2006">
    <mc:Choice Requires="x15">
      <x15ac:absPath xmlns:x15ac="http://schemas.microsoft.com/office/spreadsheetml/2010/11/ac" url="C:\Users\Melki Hasali\Desktop\"/>
    </mc:Choice>
  </mc:AlternateContent>
  <bookViews>
    <workbookView xWindow="240" yWindow="75" windowWidth="8475" windowHeight="6660"/>
  </bookViews>
  <sheets>
    <sheet name="Analisa KMK" sheetId="1" r:id="rId1"/>
    <sheet name="Komite KMK" sheetId="6" r:id="rId2"/>
    <sheet name="Shedule KMK" sheetId="7" r:id="rId3"/>
    <sheet name="Taksasi Jam" sheetId="5" r:id="rId4"/>
    <sheet name="Rating Krd" sheetId="8" r:id="rId5"/>
  </sheets>
  <definedNames>
    <definedName name="_xlnm.Print_Area" localSheetId="1">'Komite KMK'!$B$2:$O$48</definedName>
    <definedName name="_xlnm.Print_Area" localSheetId="2">'Shedule KMK'!$B$2:$I$19</definedName>
  </definedNames>
  <calcPr calcId="162913"/>
</workbook>
</file>

<file path=xl/calcChain.xml><?xml version="1.0" encoding="utf-8"?>
<calcChain xmlns="http://schemas.openxmlformats.org/spreadsheetml/2006/main">
  <c r="H29" i="1" l="1"/>
  <c r="K29" i="1"/>
  <c r="F105" i="1"/>
  <c r="E35" i="6"/>
  <c r="E34" i="6"/>
  <c r="E33" i="6"/>
  <c r="E32" i="6"/>
  <c r="E31" i="6"/>
  <c r="E30" i="6"/>
  <c r="E29" i="6"/>
  <c r="E28" i="6"/>
  <c r="E27" i="6"/>
  <c r="D35" i="6"/>
  <c r="D34" i="6"/>
  <c r="D33" i="6"/>
  <c r="D32" i="6"/>
  <c r="D31" i="6"/>
  <c r="D30" i="6"/>
  <c r="D29" i="6"/>
  <c r="D28" i="6"/>
  <c r="D27" i="6"/>
  <c r="D26" i="6"/>
  <c r="D25" i="6"/>
  <c r="D24" i="6"/>
  <c r="D23" i="6"/>
  <c r="D22" i="6"/>
  <c r="T249" i="1"/>
  <c r="T213" i="1"/>
  <c r="T212" i="1"/>
  <c r="D55" i="7"/>
  <c r="D54" i="7"/>
  <c r="D53" i="7"/>
  <c r="D52" i="7"/>
  <c r="D51" i="7"/>
  <c r="D50" i="7"/>
  <c r="D49" i="7"/>
  <c r="D48" i="7"/>
  <c r="D47" i="7"/>
  <c r="D46" i="7"/>
  <c r="D45" i="7"/>
  <c r="D44" i="7"/>
  <c r="I54" i="7"/>
  <c r="T265" i="1"/>
  <c r="Q39" i="1"/>
  <c r="H213" i="1"/>
  <c r="J136" i="1"/>
  <c r="M127" i="1"/>
  <c r="H195" i="1"/>
  <c r="D43" i="7"/>
  <c r="D42" i="7"/>
  <c r="D41" i="7"/>
  <c r="D40" i="7"/>
  <c r="D39" i="7"/>
  <c r="D38" i="7"/>
  <c r="D37" i="7"/>
  <c r="D36" i="7"/>
  <c r="D35" i="7"/>
  <c r="D34" i="7"/>
  <c r="D33" i="7"/>
  <c r="D32" i="7"/>
  <c r="E146" i="1"/>
  <c r="E150" i="1"/>
  <c r="E154" i="1"/>
  <c r="H178" i="1"/>
  <c r="K178" i="1"/>
  <c r="N178" i="1"/>
  <c r="Q178" i="1"/>
  <c r="T178" i="1"/>
  <c r="R307" i="1"/>
  <c r="R309" i="1" s="1"/>
  <c r="I42" i="7"/>
  <c r="Q212" i="1"/>
  <c r="D21" i="6"/>
  <c r="C339" i="1"/>
  <c r="C340" i="1"/>
  <c r="I338" i="1"/>
  <c r="I21" i="6"/>
  <c r="C22" i="6"/>
  <c r="I18" i="6"/>
  <c r="I17" i="6"/>
  <c r="I16" i="6"/>
  <c r="I15" i="6"/>
  <c r="I14" i="6"/>
  <c r="I13" i="6"/>
  <c r="I12" i="6"/>
  <c r="I11" i="6"/>
  <c r="I324" i="1"/>
  <c r="M319" i="1"/>
  <c r="Q249" i="1"/>
  <c r="B5" i="8"/>
  <c r="B6" i="8"/>
  <c r="B7" i="8"/>
  <c r="B4" i="8"/>
  <c r="J322" i="1"/>
  <c r="R308" i="1"/>
  <c r="H264" i="1"/>
  <c r="H267" i="1"/>
  <c r="K264" i="1"/>
  <c r="K206" i="1"/>
  <c r="K211" i="1"/>
  <c r="J105" i="1"/>
  <c r="D26" i="7"/>
  <c r="D18" i="7"/>
  <c r="D10" i="7"/>
  <c r="B9" i="7"/>
  <c r="B10" i="7"/>
  <c r="B11" i="7"/>
  <c r="B12" i="7"/>
  <c r="B13" i="7"/>
  <c r="B14" i="7"/>
  <c r="B15" i="7"/>
  <c r="B16" i="7"/>
  <c r="B17" i="7"/>
  <c r="B18" i="7"/>
  <c r="B19" i="7"/>
  <c r="B20" i="7"/>
  <c r="B21" i="7"/>
  <c r="B22" i="7"/>
  <c r="B23" i="7"/>
  <c r="B24" i="7"/>
  <c r="B25" i="7"/>
  <c r="B26" i="7"/>
  <c r="B27" i="7"/>
  <c r="B28" i="7"/>
  <c r="B29" i="7"/>
  <c r="B30" i="7"/>
  <c r="B31" i="7"/>
  <c r="B32" i="7"/>
  <c r="B33" i="7"/>
  <c r="B34" i="7"/>
  <c r="B35" i="7"/>
  <c r="B36" i="7"/>
  <c r="B37" i="7"/>
  <c r="B38" i="7"/>
  <c r="B39" i="7"/>
  <c r="B40" i="7"/>
  <c r="B41" i="7"/>
  <c r="B42" i="7"/>
  <c r="B43" i="7"/>
  <c r="B44" i="7"/>
  <c r="B45" i="7"/>
  <c r="B46" i="7"/>
  <c r="B47" i="7"/>
  <c r="B48" i="7"/>
  <c r="B49" i="7"/>
  <c r="B50" i="7"/>
  <c r="B51" i="7"/>
  <c r="B52" i="7"/>
  <c r="B53" i="7"/>
  <c r="B54" i="7"/>
  <c r="B55" i="7"/>
  <c r="B56" i="7"/>
  <c r="B57" i="7"/>
  <c r="B58" i="7"/>
  <c r="B59" i="7"/>
  <c r="B60" i="7"/>
  <c r="B61" i="7"/>
  <c r="B62" i="7"/>
  <c r="B63" i="7"/>
  <c r="B64" i="7"/>
  <c r="B65" i="7"/>
  <c r="B66" i="7"/>
  <c r="B67" i="7"/>
  <c r="F7" i="7"/>
  <c r="C23" i="6"/>
  <c r="C24" i="6"/>
  <c r="C25" i="6"/>
  <c r="C26" i="6"/>
  <c r="C12" i="6"/>
  <c r="C13" i="6"/>
  <c r="C14" i="6"/>
  <c r="C15" i="6"/>
  <c r="C16" i="6"/>
  <c r="C17" i="6"/>
  <c r="C18" i="6"/>
  <c r="D14" i="7"/>
  <c r="D22" i="7"/>
  <c r="D30" i="7"/>
  <c r="C7" i="7"/>
  <c r="G7" i="7"/>
  <c r="C8" i="7"/>
  <c r="D8" i="7"/>
  <c r="D9" i="7"/>
  <c r="D12" i="7"/>
  <c r="D16" i="7"/>
  <c r="D20" i="7"/>
  <c r="D24" i="7"/>
  <c r="D28" i="7"/>
  <c r="D11" i="7"/>
  <c r="D13" i="7"/>
  <c r="D15" i="7"/>
  <c r="D17" i="7"/>
  <c r="D19" i="7"/>
  <c r="D21" i="7"/>
  <c r="D23" i="7"/>
  <c r="D25" i="7"/>
  <c r="D27" i="7"/>
  <c r="D29" i="7"/>
  <c r="D31" i="7"/>
  <c r="I66" i="7"/>
  <c r="J140" i="1"/>
  <c r="J137" i="1"/>
  <c r="J134" i="1"/>
  <c r="N133" i="1"/>
  <c r="Q134" i="1"/>
  <c r="I27" i="5"/>
  <c r="I28" i="5"/>
  <c r="I26" i="5"/>
  <c r="G31" i="5"/>
  <c r="I31" i="5"/>
  <c r="G30" i="5"/>
  <c r="I30" i="5"/>
  <c r="G27" i="5"/>
  <c r="G26" i="5"/>
  <c r="G22" i="5"/>
  <c r="I22" i="5"/>
  <c r="G21" i="5"/>
  <c r="I21" i="5"/>
  <c r="I23" i="5"/>
  <c r="W31" i="1"/>
  <c r="N249" i="1"/>
  <c r="K249" i="1"/>
  <c r="K257" i="1"/>
  <c r="H253" i="1"/>
  <c r="K253" i="1"/>
  <c r="N253" i="1"/>
  <c r="Q253" i="1"/>
  <c r="T253" i="1"/>
  <c r="H249" i="1"/>
  <c r="H247" i="1"/>
  <c r="K247" i="1"/>
  <c r="N247" i="1"/>
  <c r="Q247" i="1"/>
  <c r="T247" i="1"/>
  <c r="H241" i="1"/>
  <c r="K241" i="1"/>
  <c r="H239" i="1"/>
  <c r="K239" i="1"/>
  <c r="H237" i="1"/>
  <c r="K237" i="1"/>
  <c r="H235" i="1"/>
  <c r="K235" i="1"/>
  <c r="H234" i="1"/>
  <c r="H230" i="1"/>
  <c r="K230" i="1"/>
  <c r="N230" i="1"/>
  <c r="Q230" i="1"/>
  <c r="T230" i="1"/>
  <c r="H229" i="1"/>
  <c r="K229" i="1"/>
  <c r="N229" i="1"/>
  <c r="Q229" i="1"/>
  <c r="T229" i="1"/>
  <c r="H227" i="1"/>
  <c r="H265" i="1"/>
  <c r="H203" i="1"/>
  <c r="H221" i="1"/>
  <c r="E197" i="1"/>
  <c r="H191" i="1"/>
  <c r="K191" i="1"/>
  <c r="N191" i="1"/>
  <c r="Q191" i="1"/>
  <c r="T191" i="1"/>
  <c r="H190" i="1"/>
  <c r="K190" i="1"/>
  <c r="N190" i="1"/>
  <c r="Q190" i="1"/>
  <c r="T190" i="1"/>
  <c r="H189" i="1"/>
  <c r="K189" i="1" s="1"/>
  <c r="H188" i="1"/>
  <c r="K188" i="1"/>
  <c r="N188" i="1"/>
  <c r="Q188" i="1"/>
  <c r="T188" i="1"/>
  <c r="H187" i="1"/>
  <c r="K187" i="1"/>
  <c r="N187" i="1" s="1"/>
  <c r="Q187" i="1" s="1"/>
  <c r="T187" i="1" s="1"/>
  <c r="H186" i="1"/>
  <c r="K186" i="1"/>
  <c r="N186" i="1"/>
  <c r="Q186" i="1"/>
  <c r="T186" i="1"/>
  <c r="H185" i="1"/>
  <c r="K185" i="1"/>
  <c r="N185" i="1"/>
  <c r="Q185" i="1"/>
  <c r="T185" i="1"/>
  <c r="H184" i="1"/>
  <c r="K184" i="1"/>
  <c r="N184" i="1"/>
  <c r="Q184" i="1"/>
  <c r="T184" i="1"/>
  <c r="H183" i="1"/>
  <c r="K183" i="1"/>
  <c r="N183" i="1"/>
  <c r="Q183" i="1"/>
  <c r="T183" i="1"/>
  <c r="H182" i="1"/>
  <c r="K182" i="1"/>
  <c r="N182" i="1"/>
  <c r="Q182" i="1"/>
  <c r="T182" i="1"/>
  <c r="H181" i="1"/>
  <c r="K181" i="1"/>
  <c r="N181" i="1"/>
  <c r="Q181" i="1"/>
  <c r="T181" i="1"/>
  <c r="H175" i="1"/>
  <c r="L149" i="1"/>
  <c r="L153" i="1"/>
  <c r="K165" i="1"/>
  <c r="K166" i="1"/>
  <c r="K175" i="1"/>
  <c r="H145" i="1"/>
  <c r="H149" i="1"/>
  <c r="H153" i="1"/>
  <c r="F149" i="1"/>
  <c r="F145" i="1"/>
  <c r="U100" i="1"/>
  <c r="H242" i="1"/>
  <c r="U98" i="1"/>
  <c r="H98" i="1"/>
  <c r="H240" i="1"/>
  <c r="U96" i="1"/>
  <c r="H96" i="1"/>
  <c r="H238" i="1"/>
  <c r="U94" i="1"/>
  <c r="F153" i="1"/>
  <c r="I67" i="7"/>
  <c r="I18" i="7"/>
  <c r="W29" i="1"/>
  <c r="N136" i="1"/>
  <c r="Q137" i="1"/>
  <c r="S136" i="1"/>
  <c r="E149" i="1"/>
  <c r="N149" i="1"/>
  <c r="I107" i="1"/>
  <c r="J139" i="1"/>
  <c r="N139" i="1"/>
  <c r="J133" i="1"/>
  <c r="S133" i="1"/>
  <c r="N237" i="1"/>
  <c r="H90" i="1"/>
  <c r="H159" i="1"/>
  <c r="H228" i="1"/>
  <c r="H248" i="1"/>
  <c r="H251" i="1"/>
  <c r="O90" i="1"/>
  <c r="H160" i="1"/>
  <c r="K238" i="1"/>
  <c r="Q140" i="1"/>
  <c r="S139" i="1"/>
  <c r="E153" i="1"/>
  <c r="N153" i="1"/>
  <c r="E8" i="7"/>
  <c r="F8" i="7"/>
  <c r="I108" i="1"/>
  <c r="M110" i="1"/>
  <c r="H176" i="1"/>
  <c r="N241" i="1"/>
  <c r="Q241" i="1"/>
  <c r="K242" i="1"/>
  <c r="N235" i="1"/>
  <c r="N161" i="1"/>
  <c r="K228" i="1"/>
  <c r="N228" i="1"/>
  <c r="Q228" i="1"/>
  <c r="T228" i="1"/>
  <c r="H232" i="1"/>
  <c r="H177" i="1"/>
  <c r="H179" i="1"/>
  <c r="K176" i="1"/>
  <c r="N242" i="1"/>
  <c r="T241" i="1"/>
  <c r="Q235" i="1"/>
  <c r="T235" i="1"/>
  <c r="N176" i="1"/>
  <c r="H256" i="1"/>
  <c r="Q242" i="1"/>
  <c r="Q176" i="1"/>
  <c r="T176" i="1"/>
  <c r="T242" i="1"/>
  <c r="N175" i="1"/>
  <c r="K177" i="1"/>
  <c r="K179" i="1"/>
  <c r="Q175" i="1"/>
  <c r="N177" i="1"/>
  <c r="N179" i="1"/>
  <c r="T175" i="1"/>
  <c r="T177" i="1"/>
  <c r="T179" i="1"/>
  <c r="Q177" i="1"/>
  <c r="Q179" i="1"/>
  <c r="H94" i="1"/>
  <c r="U101" i="1"/>
  <c r="I124" i="1"/>
  <c r="K234" i="1"/>
  <c r="N239" i="1"/>
  <c r="K240" i="1"/>
  <c r="N238" i="1"/>
  <c r="Q237" i="1"/>
  <c r="B8" i="8"/>
  <c r="B9" i="8"/>
  <c r="B10" i="8"/>
  <c r="B11" i="8"/>
  <c r="B12" i="8"/>
  <c r="I46" i="1"/>
  <c r="E145" i="1"/>
  <c r="N145" i="1"/>
  <c r="N154" i="1"/>
  <c r="N157" i="1"/>
  <c r="N162" i="1"/>
  <c r="N163" i="1"/>
  <c r="S141" i="1"/>
  <c r="I32" i="5"/>
  <c r="I34" i="5"/>
  <c r="I36" i="5"/>
  <c r="H192" i="1"/>
  <c r="M125" i="1"/>
  <c r="M126" i="1" s="1"/>
  <c r="M128" i="1" s="1"/>
  <c r="Q239" i="1"/>
  <c r="N240" i="1"/>
  <c r="H236" i="1"/>
  <c r="H101" i="1"/>
  <c r="H103" i="1"/>
  <c r="T237" i="1"/>
  <c r="Q238" i="1"/>
  <c r="N234" i="1"/>
  <c r="O97" i="1"/>
  <c r="Q234" i="1"/>
  <c r="T238" i="1"/>
  <c r="K236" i="1"/>
  <c r="H243" i="1"/>
  <c r="H244" i="1"/>
  <c r="T239" i="1"/>
  <c r="T240" i="1"/>
  <c r="Q240" i="1"/>
  <c r="H205" i="1"/>
  <c r="K192" i="1"/>
  <c r="H193" i="1"/>
  <c r="H194" i="1"/>
  <c r="H204" i="1" s="1"/>
  <c r="H208" i="1" s="1"/>
  <c r="K205" i="1"/>
  <c r="N192" i="1"/>
  <c r="N236" i="1"/>
  <c r="K243" i="1"/>
  <c r="T234" i="1"/>
  <c r="H258" i="1"/>
  <c r="H260" i="1"/>
  <c r="H261" i="1"/>
  <c r="N271" i="1"/>
  <c r="O101" i="1"/>
  <c r="O103" i="1"/>
  <c r="Q104" i="1"/>
  <c r="Q236" i="1"/>
  <c r="N243" i="1"/>
  <c r="Q192" i="1"/>
  <c r="N205" i="1"/>
  <c r="T192" i="1"/>
  <c r="Q205" i="1"/>
  <c r="T236" i="1"/>
  <c r="T243" i="1"/>
  <c r="Q243" i="1"/>
  <c r="T205" i="1"/>
  <c r="G8" i="7"/>
  <c r="C9" i="7"/>
  <c r="G9" i="7"/>
  <c r="C10" i="7"/>
  <c r="I30" i="7"/>
  <c r="N265" i="1"/>
  <c r="N212" i="1"/>
  <c r="D69" i="7"/>
  <c r="E9" i="7"/>
  <c r="K265" i="1"/>
  <c r="K212" i="1"/>
  <c r="Q265" i="1"/>
  <c r="H69" i="7"/>
  <c r="I69" i="7"/>
  <c r="E10" i="7"/>
  <c r="G10" i="7"/>
  <c r="C11" i="7"/>
  <c r="F9" i="7"/>
  <c r="K267" i="1"/>
  <c r="E11" i="7"/>
  <c r="G11" i="7"/>
  <c r="C12" i="7"/>
  <c r="N264" i="1"/>
  <c r="N267" i="1"/>
  <c r="K248" i="1"/>
  <c r="F10" i="7"/>
  <c r="K251" i="1"/>
  <c r="N248" i="1"/>
  <c r="Q264" i="1"/>
  <c r="Q267" i="1"/>
  <c r="E12" i="7"/>
  <c r="G12" i="7"/>
  <c r="C13" i="7"/>
  <c r="F11" i="7"/>
  <c r="T264" i="1"/>
  <c r="T267" i="1"/>
  <c r="T248" i="1"/>
  <c r="T251" i="1"/>
  <c r="Q248" i="1"/>
  <c r="Q251" i="1"/>
  <c r="N251" i="1"/>
  <c r="E13" i="7"/>
  <c r="G13" i="7"/>
  <c r="C14" i="7"/>
  <c r="F12" i="7"/>
  <c r="G14" i="7"/>
  <c r="C15" i="7"/>
  <c r="E14" i="7"/>
  <c r="F13" i="7"/>
  <c r="F14" i="7"/>
  <c r="E15" i="7"/>
  <c r="G15" i="7"/>
  <c r="C16" i="7"/>
  <c r="E16" i="7"/>
  <c r="F16" i="7"/>
  <c r="G16" i="7"/>
  <c r="C17" i="7"/>
  <c r="F15" i="7"/>
  <c r="G17" i="7"/>
  <c r="C18" i="7"/>
  <c r="E17" i="7"/>
  <c r="F17" i="7"/>
  <c r="E18" i="7"/>
  <c r="F18" i="7"/>
  <c r="G18" i="7"/>
  <c r="C19" i="7"/>
  <c r="E19" i="7"/>
  <c r="G19" i="7"/>
  <c r="C20" i="7"/>
  <c r="E20" i="7"/>
  <c r="G20" i="7"/>
  <c r="C21" i="7"/>
  <c r="F19" i="7"/>
  <c r="I19" i="7"/>
  <c r="K266" i="1"/>
  <c r="K213" i="1"/>
  <c r="K195" i="1"/>
  <c r="G21" i="7"/>
  <c r="C22" i="7"/>
  <c r="E21" i="7"/>
  <c r="F21" i="7"/>
  <c r="F20" i="7"/>
  <c r="G22" i="7"/>
  <c r="C23" i="7"/>
  <c r="E22" i="7"/>
  <c r="K218" i="1"/>
  <c r="F22" i="7"/>
  <c r="G23" i="7"/>
  <c r="C24" i="7"/>
  <c r="E23" i="7"/>
  <c r="F23" i="7"/>
  <c r="G24" i="7"/>
  <c r="C25" i="7"/>
  <c r="E24" i="7"/>
  <c r="F24" i="7"/>
  <c r="E25" i="7"/>
  <c r="F25" i="7"/>
  <c r="G25" i="7"/>
  <c r="C26" i="7"/>
  <c r="G26" i="7"/>
  <c r="C27" i="7"/>
  <c r="E26" i="7"/>
  <c r="F26" i="7"/>
  <c r="E27" i="7"/>
  <c r="F27" i="7"/>
  <c r="G27" i="7"/>
  <c r="C28" i="7"/>
  <c r="E28" i="7"/>
  <c r="F28" i="7"/>
  <c r="G28" i="7"/>
  <c r="C29" i="7"/>
  <c r="G29" i="7"/>
  <c r="C30" i="7"/>
  <c r="E29" i="7"/>
  <c r="F29" i="7"/>
  <c r="E30" i="7"/>
  <c r="F30" i="7"/>
  <c r="G30" i="7"/>
  <c r="C31" i="7"/>
  <c r="G31" i="7"/>
  <c r="C32" i="7"/>
  <c r="E31" i="7"/>
  <c r="F31" i="7"/>
  <c r="I31" i="7"/>
  <c r="N266" i="1"/>
  <c r="G32" i="7"/>
  <c r="C33" i="7"/>
  <c r="E32" i="7"/>
  <c r="N213" i="1"/>
  <c r="N195" i="1"/>
  <c r="F32" i="7"/>
  <c r="G33" i="7"/>
  <c r="C34" i="7"/>
  <c r="E33" i="7"/>
  <c r="F33" i="7"/>
  <c r="N218" i="1"/>
  <c r="E34" i="7"/>
  <c r="G34" i="7"/>
  <c r="C35" i="7"/>
  <c r="F34" i="7"/>
  <c r="E35" i="7"/>
  <c r="F35" i="7"/>
  <c r="G35" i="7"/>
  <c r="C36" i="7"/>
  <c r="E36" i="7"/>
  <c r="F36" i="7"/>
  <c r="G36" i="7"/>
  <c r="C37" i="7"/>
  <c r="E37" i="7"/>
  <c r="G37" i="7"/>
  <c r="C38" i="7"/>
  <c r="E38" i="7"/>
  <c r="F38" i="7"/>
  <c r="G38" i="7"/>
  <c r="C39" i="7"/>
  <c r="F37" i="7"/>
  <c r="G39" i="7"/>
  <c r="C40" i="7"/>
  <c r="E39" i="7"/>
  <c r="F39" i="7"/>
  <c r="G40" i="7"/>
  <c r="C41" i="7"/>
  <c r="E40" i="7"/>
  <c r="F40" i="7"/>
  <c r="E41" i="7"/>
  <c r="F41" i="7"/>
  <c r="G41" i="7"/>
  <c r="C42" i="7"/>
  <c r="E42" i="7"/>
  <c r="F42" i="7"/>
  <c r="G42" i="7"/>
  <c r="C43" i="7"/>
  <c r="E43" i="7"/>
  <c r="G43" i="7"/>
  <c r="C44" i="7"/>
  <c r="E44" i="7"/>
  <c r="G44" i="7"/>
  <c r="C45" i="7"/>
  <c r="F43" i="7"/>
  <c r="I43" i="7"/>
  <c r="E45" i="7"/>
  <c r="F45" i="7"/>
  <c r="G45" i="7"/>
  <c r="C46" i="7"/>
  <c r="Q213" i="1"/>
  <c r="Q266" i="1"/>
  <c r="Q195" i="1"/>
  <c r="F44" i="7"/>
  <c r="G46" i="7"/>
  <c r="C47" i="7"/>
  <c r="E46" i="7"/>
  <c r="Q218" i="1"/>
  <c r="F46" i="7"/>
  <c r="E47" i="7"/>
  <c r="F47" i="7"/>
  <c r="G47" i="7"/>
  <c r="C48" i="7"/>
  <c r="E48" i="7"/>
  <c r="F48" i="7"/>
  <c r="G48" i="7"/>
  <c r="C49" i="7"/>
  <c r="E49" i="7"/>
  <c r="G49" i="7"/>
  <c r="C50" i="7"/>
  <c r="G50" i="7"/>
  <c r="C51" i="7"/>
  <c r="E50" i="7"/>
  <c r="F50" i="7"/>
  <c r="F49" i="7"/>
  <c r="G51" i="7"/>
  <c r="C52" i="7"/>
  <c r="E51" i="7"/>
  <c r="F51" i="7"/>
  <c r="E52" i="7"/>
  <c r="F52" i="7"/>
  <c r="G52" i="7"/>
  <c r="C53" i="7"/>
  <c r="E53" i="7"/>
  <c r="F53" i="7"/>
  <c r="G53" i="7"/>
  <c r="C54" i="7"/>
  <c r="E54" i="7"/>
  <c r="F54" i="7"/>
  <c r="G54" i="7"/>
  <c r="C55" i="7"/>
  <c r="G55" i="7"/>
  <c r="E55" i="7"/>
  <c r="F55" i="7"/>
  <c r="E69" i="7"/>
  <c r="I55" i="7"/>
  <c r="H70" i="7"/>
  <c r="I70" i="7"/>
  <c r="T266" i="1"/>
  <c r="T195" i="1"/>
  <c r="M129" i="1" l="1"/>
  <c r="H197" i="1" s="1"/>
  <c r="H216" i="1" s="1"/>
  <c r="H218" i="1" s="1"/>
  <c r="H220" i="1" s="1"/>
  <c r="H222" i="1" s="1"/>
  <c r="K193" i="1"/>
  <c r="K194" i="1" s="1"/>
  <c r="N189" i="1"/>
  <c r="H196" i="1"/>
  <c r="K203" i="1" l="1"/>
  <c r="K208" i="1" s="1"/>
  <c r="K220" i="1" s="1"/>
  <c r="K222" i="1" s="1"/>
  <c r="K221" i="1"/>
  <c r="N279" i="1"/>
  <c r="K204" i="1"/>
  <c r="K196" i="1"/>
  <c r="Q189" i="1"/>
  <c r="N193" i="1"/>
  <c r="N194" i="1" s="1"/>
  <c r="H198" i="1"/>
  <c r="M130" i="1"/>
  <c r="K197" i="1" l="1"/>
  <c r="K216" i="1" s="1"/>
  <c r="N276" i="1"/>
  <c r="N204" i="1"/>
  <c r="R279" i="1"/>
  <c r="N196" i="1"/>
  <c r="Q193" i="1"/>
  <c r="Q194" i="1" s="1"/>
  <c r="T189" i="1"/>
  <c r="T193" i="1" s="1"/>
  <c r="T194" i="1" s="1"/>
  <c r="K227" i="1"/>
  <c r="K232" i="1" s="1"/>
  <c r="N221" i="1"/>
  <c r="N203" i="1"/>
  <c r="N208" i="1" s="1"/>
  <c r="N220" i="1" s="1"/>
  <c r="N222" i="1" s="1"/>
  <c r="K198" i="1" l="1"/>
  <c r="K256" i="1" s="1"/>
  <c r="K260" i="1" s="1"/>
  <c r="N282" i="1" s="1"/>
  <c r="Q221" i="1"/>
  <c r="Q203" i="1"/>
  <c r="Q208" i="1" s="1"/>
  <c r="Q220" i="1" s="1"/>
  <c r="Q222" i="1" s="1"/>
  <c r="N227" i="1"/>
  <c r="N232" i="1" s="1"/>
  <c r="T204" i="1"/>
  <c r="T196" i="1"/>
  <c r="Q204" i="1"/>
  <c r="Q196" i="1"/>
  <c r="R276" i="1"/>
  <c r="N197" i="1"/>
  <c r="N216" i="1" s="1"/>
  <c r="N273" i="1"/>
  <c r="K244" i="1"/>
  <c r="K261" i="1" s="1"/>
  <c r="T197" i="1" l="1"/>
  <c r="T216" i="1" s="1"/>
  <c r="T218" i="1" s="1"/>
  <c r="K258" i="1"/>
  <c r="R271" i="1"/>
  <c r="N198" i="1"/>
  <c r="N256" i="1" s="1"/>
  <c r="N260" i="1" s="1"/>
  <c r="R282" i="1" s="1"/>
  <c r="Q197" i="1"/>
  <c r="Q216" i="1" s="1"/>
  <c r="R273" i="1"/>
  <c r="N244" i="1"/>
  <c r="N261" i="1" s="1"/>
  <c r="N258" i="1" s="1"/>
  <c r="T221" i="1"/>
  <c r="Q227" i="1"/>
  <c r="Q232" i="1" s="1"/>
  <c r="Q244" i="1" s="1"/>
  <c r="Q261" i="1" s="1"/>
  <c r="T203" i="1"/>
  <c r="T208" i="1" s="1"/>
  <c r="Q258" i="1" l="1"/>
  <c r="Q198" i="1"/>
  <c r="Q256" i="1" s="1"/>
  <c r="Q260" i="1" s="1"/>
  <c r="T220" i="1"/>
  <c r="T222" i="1" s="1"/>
  <c r="T227" i="1" s="1"/>
  <c r="T232" i="1" s="1"/>
  <c r="T244" i="1" s="1"/>
  <c r="T261" i="1" s="1"/>
  <c r="T258" i="1" s="1"/>
  <c r="T198" i="1"/>
  <c r="T256" i="1" s="1"/>
  <c r="T260" i="1" s="1"/>
</calcChain>
</file>

<file path=xl/comments1.xml><?xml version="1.0" encoding="utf-8"?>
<comments xmlns="http://schemas.openxmlformats.org/spreadsheetml/2006/main">
  <authors>
    <author>joko suparyono</author>
    <author>Acer</author>
  </authors>
  <commentList>
    <comment ref="N29" authorId="0" shapeId="0">
      <text>
        <r>
          <rPr>
            <sz val="8"/>
            <color indexed="81"/>
            <rFont val="Tahoma"/>
            <family val="2"/>
          </rPr>
          <t xml:space="preserve">Input Berdasarkan  rekening koran 3 bulan terakhir
</t>
        </r>
      </text>
    </comment>
    <comment ref="N31" authorId="0" shapeId="0">
      <text>
        <r>
          <rPr>
            <sz val="8"/>
            <color indexed="81"/>
            <rFont val="Tahoma"/>
            <family val="2"/>
          </rPr>
          <t xml:space="preserve">Input berdasarkan rekenng koran 3 bulan terakhir
</t>
        </r>
      </text>
    </comment>
    <comment ref="N37" authorId="0" shapeId="0">
      <text>
        <r>
          <rPr>
            <sz val="8"/>
            <color indexed="81"/>
            <rFont val="Tahoma"/>
            <family val="2"/>
          </rPr>
          <t xml:space="preserve">Informasi Dari Papi/SID
</t>
        </r>
      </text>
    </comment>
    <comment ref="N39" authorId="0" shapeId="0">
      <text>
        <r>
          <rPr>
            <sz val="8"/>
            <color indexed="81"/>
            <rFont val="Tahoma"/>
            <family val="2"/>
          </rPr>
          <t xml:space="preserve">Informasi dari Papi/SID
</t>
        </r>
      </text>
    </comment>
    <comment ref="I109" authorId="1" shapeId="0">
      <text>
        <r>
          <rPr>
            <sz val="9"/>
            <color indexed="81"/>
            <rFont val="Tahoma"/>
            <family val="2"/>
          </rPr>
          <t>Pendapatan lain lain
1. Jasa transfer Rp2.500.000,00
2. Rumah sewa 5 Petak Rp2.500.000,00
3. Penyewaan 2 Kios Rp3.000.000,00</t>
        </r>
      </text>
    </comment>
    <comment ref="K165" authorId="1" shapeId="0">
      <text>
        <r>
          <rPr>
            <sz val="9"/>
            <color indexed="81"/>
            <rFont val="Tahoma"/>
            <family val="2"/>
          </rPr>
          <t xml:space="preserve">% dari Modal yang direncanakan
</t>
        </r>
      </text>
    </comment>
    <comment ref="K166" authorId="1" shapeId="0">
      <text>
        <r>
          <rPr>
            <sz val="9"/>
            <color indexed="81"/>
            <rFont val="Tahoma"/>
            <family val="2"/>
          </rPr>
          <t xml:space="preserve">Proyeksi untuk jumlah penjualan
</t>
        </r>
      </text>
    </comment>
    <comment ref="K167" authorId="1" shapeId="0">
      <text>
        <r>
          <rPr>
            <sz val="9"/>
            <color indexed="81"/>
            <rFont val="Tahoma"/>
            <family val="2"/>
          </rPr>
          <t xml:space="preserve">Proyeksi kenaikan biaya pada laba rugi
</t>
        </r>
      </text>
    </comment>
    <comment ref="K168" authorId="1" shapeId="0">
      <text>
        <r>
          <rPr>
            <sz val="9"/>
            <color indexed="81"/>
            <rFont val="Tahoma"/>
            <family val="2"/>
          </rPr>
          <t>Proyeksi kenaikan aktiva lancar pada neraca proyeksi</t>
        </r>
      </text>
    </comment>
  </commentList>
</comments>
</file>

<file path=xl/sharedStrings.xml><?xml version="1.0" encoding="utf-8"?>
<sst xmlns="http://schemas.openxmlformats.org/spreadsheetml/2006/main" count="624" uniqueCount="322">
  <si>
    <t>LAPORAN ANALISA KREDIT MODAL KERJA</t>
  </si>
  <si>
    <t>Dasar Permahasan Kredit</t>
  </si>
  <si>
    <t>Data Pemohon</t>
  </si>
  <si>
    <t>a</t>
  </si>
  <si>
    <t>Nama Pemohon</t>
  </si>
  <si>
    <t>b</t>
  </si>
  <si>
    <t>Tgl Lahir</t>
  </si>
  <si>
    <t>c</t>
  </si>
  <si>
    <t>Alamat Pemohon</t>
  </si>
  <si>
    <t>d</t>
  </si>
  <si>
    <t>Nama Perusahaan</t>
  </si>
  <si>
    <t>e</t>
  </si>
  <si>
    <t>f</t>
  </si>
  <si>
    <t>Alamat Perusahaan</t>
  </si>
  <si>
    <t>Jenis Usaha</t>
  </si>
  <si>
    <t>g</t>
  </si>
  <si>
    <t>Perusahaan Group</t>
  </si>
  <si>
    <t>Jenis Kredit</t>
  </si>
  <si>
    <t>Besar Kredit</t>
  </si>
  <si>
    <t>Jangka Waktu</t>
  </si>
  <si>
    <t>Tujuan Penggunaan Kredit</t>
  </si>
  <si>
    <t>Hubungan Dengan Bank</t>
  </si>
  <si>
    <t>Sebagai pemegang rekening Giro/Tabungan/Deposito</t>
  </si>
  <si>
    <t>No</t>
  </si>
  <si>
    <t>Rekening</t>
  </si>
  <si>
    <t>Nama Pemilik</t>
  </si>
  <si>
    <t>Tercatat Sejak</t>
  </si>
  <si>
    <t>Saldo Awal</t>
  </si>
  <si>
    <t>Mutasi Debet</t>
  </si>
  <si>
    <t>Mutasi kredit</t>
  </si>
  <si>
    <t>Saldo</t>
  </si>
  <si>
    <t>Data Kredit</t>
  </si>
  <si>
    <t>Pokok</t>
  </si>
  <si>
    <t>Bunga</t>
  </si>
  <si>
    <t>Informasi Bank Lain (SID)</t>
  </si>
  <si>
    <t>Karakter Pemohon</t>
  </si>
  <si>
    <t>Aspek Manajemen</t>
  </si>
  <si>
    <t>Aspek Pemasaran</t>
  </si>
  <si>
    <t>Aspek Produksi</t>
  </si>
  <si>
    <t>Aspek keuangan</t>
  </si>
  <si>
    <t>Keadaan keuangan yang Berjalan</t>
  </si>
  <si>
    <t>Aktiva</t>
  </si>
  <si>
    <t>Aktiva Lancar</t>
  </si>
  <si>
    <t>Kas</t>
  </si>
  <si>
    <t>Bank</t>
  </si>
  <si>
    <t>Piutang</t>
  </si>
  <si>
    <t>Persediaan</t>
  </si>
  <si>
    <t>Jumlah Aktiva Lancar</t>
  </si>
  <si>
    <t>Aktiva Tetap</t>
  </si>
  <si>
    <t>Tanah</t>
  </si>
  <si>
    <t>Bangunan</t>
  </si>
  <si>
    <t>Penyusutan Bangunan</t>
  </si>
  <si>
    <t>Mesin</t>
  </si>
  <si>
    <t>Penyusutan Mesin</t>
  </si>
  <si>
    <t>Peralatan</t>
  </si>
  <si>
    <t>Penyusutan Peralatan</t>
  </si>
  <si>
    <t>Kendaraan</t>
  </si>
  <si>
    <t>Penyusutan Kendaraan</t>
  </si>
  <si>
    <t>Jumlah Aktiva Tetap</t>
  </si>
  <si>
    <t>Total Aktiva</t>
  </si>
  <si>
    <t>Pasiva</t>
  </si>
  <si>
    <t>Piutang Dagang</t>
  </si>
  <si>
    <t>Utang Dagang</t>
  </si>
  <si>
    <t>Utang Bank</t>
  </si>
  <si>
    <t>Utang Pajak</t>
  </si>
  <si>
    <t>Jumlah Utang Lancar</t>
  </si>
  <si>
    <t>Utang jangka Panjang</t>
  </si>
  <si>
    <t>Laba dan Modal</t>
  </si>
  <si>
    <t>Laba tahun berjalan</t>
  </si>
  <si>
    <t>Modal</t>
  </si>
  <si>
    <t>Laba Rugi Per</t>
  </si>
  <si>
    <t>Penjualan</t>
  </si>
  <si>
    <t>HPP</t>
  </si>
  <si>
    <t>Laba Kotor</t>
  </si>
  <si>
    <t>Pendapatan Lain-Lain</t>
  </si>
  <si>
    <t xml:space="preserve">Laba </t>
  </si>
  <si>
    <t>Biaya Operasional</t>
  </si>
  <si>
    <t>Biaya Penyusutan</t>
  </si>
  <si>
    <t>Total Biaya</t>
  </si>
  <si>
    <t>Biaya Bunga</t>
  </si>
  <si>
    <t>Laba Sebelum Pajak</t>
  </si>
  <si>
    <t>Pajak</t>
  </si>
  <si>
    <t>Laba Bersih</t>
  </si>
  <si>
    <t>Tingkat Perputaran Modal Kerja</t>
  </si>
  <si>
    <t>=</t>
  </si>
  <si>
    <t>Kali</t>
  </si>
  <si>
    <t>Hari</t>
  </si>
  <si>
    <t>Modal Kerja Yang Direncanakan</t>
  </si>
  <si>
    <t>Kebutuhan Kas</t>
  </si>
  <si>
    <t>Kebutuhan Piutang</t>
  </si>
  <si>
    <t>Kebutuhan Persediaan</t>
  </si>
  <si>
    <t>x</t>
  </si>
  <si>
    <t>Kebutuhan Modal Kerja/Kredit</t>
  </si>
  <si>
    <t>Modal Kerja Bersih</t>
  </si>
  <si>
    <t>Utang Lancar</t>
  </si>
  <si>
    <t>Kebutuhan Kredit</t>
  </si>
  <si>
    <t>Dibulatkan</t>
  </si>
  <si>
    <t>Asumsi Dalam Proyeksi</t>
  </si>
  <si>
    <t>Keuntungan yang direncanakan</t>
  </si>
  <si>
    <t>Biaya operasional secara proposioal naik</t>
  </si>
  <si>
    <t>Pendapatan/omset naik</t>
  </si>
  <si>
    <t>Aktiva Lancar secara proposional naik</t>
  </si>
  <si>
    <t>Proyeksi Laba Rugi</t>
  </si>
  <si>
    <t>Uraian</t>
  </si>
  <si>
    <t>Proyeksi Cash Flow</t>
  </si>
  <si>
    <t>Sumber Dana</t>
  </si>
  <si>
    <t>Laba Operasional</t>
  </si>
  <si>
    <t>Penyusutan</t>
  </si>
  <si>
    <t>Kredit Modal Kerja</t>
  </si>
  <si>
    <t>Total Sumber Dana</t>
  </si>
  <si>
    <t>Penggunaan Dana</t>
  </si>
  <si>
    <t>Modal Kerja</t>
  </si>
  <si>
    <t>Angsuran Pokok</t>
  </si>
  <si>
    <t>Angsuran Bunga</t>
  </si>
  <si>
    <t>Pelunasan Kredit</t>
  </si>
  <si>
    <t>Pembayaran Bunga</t>
  </si>
  <si>
    <t>Total Penggunaan Dana</t>
  </si>
  <si>
    <t>Surplus/Defisit</t>
  </si>
  <si>
    <t>Kas Awal</t>
  </si>
  <si>
    <t>Kas Akhir</t>
  </si>
  <si>
    <t>Proyeksi Neraca</t>
  </si>
  <si>
    <t>Total Aktiva Lancar</t>
  </si>
  <si>
    <t>Total Pasiva Lancar</t>
  </si>
  <si>
    <t>Pasiva Lancar</t>
  </si>
  <si>
    <t>Utanga Jangka Panjang</t>
  </si>
  <si>
    <t>Total Modal</t>
  </si>
  <si>
    <t>Total Pasiva</t>
  </si>
  <si>
    <t>Analisa Kinerja Keuangan</t>
  </si>
  <si>
    <t>Nilai Asset</t>
  </si>
  <si>
    <t>Current Ratio</t>
  </si>
  <si>
    <t>Ebit/Interest</t>
  </si>
  <si>
    <t>Operating Income/Sales</t>
  </si>
  <si>
    <t>Hutang lancar</t>
  </si>
  <si>
    <t>Laba Sblm Bunga Pajak</t>
  </si>
  <si>
    <t>Laba Operasi</t>
  </si>
  <si>
    <t>Total hutang</t>
  </si>
  <si>
    <t>Modal Sendiri</t>
  </si>
  <si>
    <t>Aspek Hukum</t>
  </si>
  <si>
    <t>Legalitas Usaha</t>
  </si>
  <si>
    <t>Akte Pendirian</t>
  </si>
  <si>
    <t>Pengesahan</t>
  </si>
  <si>
    <t>SITU</t>
  </si>
  <si>
    <t>SIUP</t>
  </si>
  <si>
    <t>NPWP</t>
  </si>
  <si>
    <t>TDR</t>
  </si>
  <si>
    <t>TDP</t>
  </si>
  <si>
    <t>KTP</t>
  </si>
  <si>
    <t>Agunan</t>
  </si>
  <si>
    <t>Ukuran/Luas</t>
  </si>
  <si>
    <t>Lokasi</t>
  </si>
  <si>
    <t>Pemilik</t>
  </si>
  <si>
    <t>Jumlah Modal</t>
  </si>
  <si>
    <t>Laba Ops/Usaha</t>
  </si>
  <si>
    <t>Rp</t>
  </si>
  <si>
    <t>Tahun I</t>
  </si>
  <si>
    <t>Tahun II</t>
  </si>
  <si>
    <t>Tahun III</t>
  </si>
  <si>
    <t>Tahun IV</t>
  </si>
  <si>
    <t>Tahun V</t>
  </si>
  <si>
    <t>Biaya Lain-Lain</t>
  </si>
  <si>
    <t>Jatuh Tempo</t>
  </si>
  <si>
    <t>Jumlah</t>
  </si>
  <si>
    <t>Plafond Kredit</t>
  </si>
  <si>
    <t>Ang Ke</t>
  </si>
  <si>
    <t>Ang Pokok</t>
  </si>
  <si>
    <t>Ang Bunga</t>
  </si>
  <si>
    <t>Jml Ang</t>
  </si>
  <si>
    <t>Saldo Akhir</t>
  </si>
  <si>
    <t>Tenor</t>
  </si>
  <si>
    <t>Bulan</t>
  </si>
  <si>
    <t>Tahun 0</t>
  </si>
  <si>
    <t>Bln</t>
  </si>
  <si>
    <t>Permohonan Kredit</t>
  </si>
  <si>
    <t>Rekening Bank Lain</t>
  </si>
  <si>
    <t>Total Jaminan</t>
  </si>
  <si>
    <t>Jumlah Kredit</t>
  </si>
  <si>
    <t>Jaminan Mengcover</t>
  </si>
  <si>
    <t>dengan syarat dan ketentuan sebagai berikut :</t>
  </si>
  <si>
    <t>i</t>
  </si>
  <si>
    <t xml:space="preserve">Kesimpulan </t>
  </si>
  <si>
    <t>Cara Pengembalian</t>
  </si>
  <si>
    <t>Jangka Waktu kredit</t>
  </si>
  <si>
    <t>Tingkat Suku bunga</t>
  </si>
  <si>
    <t>Syarat-syarat lain</t>
  </si>
  <si>
    <t>h</t>
  </si>
  <si>
    <t>Mengatahui</t>
  </si>
  <si>
    <t>Kadep PER &amp; Komersial</t>
  </si>
  <si>
    <t>Kondisi Usaha</t>
  </si>
  <si>
    <t>Gambaran Umum Perusahaan</t>
  </si>
  <si>
    <t>Aspek Keuangan</t>
  </si>
  <si>
    <t>Rating Debitur</t>
  </si>
  <si>
    <t>Dari hasil analisa kredit diatas, maka dapat disimpulkan beberapa hal sebagai berikut :</t>
  </si>
  <si>
    <t>Jumlah Hari Perputaran (TOP)</t>
  </si>
  <si>
    <t>Taksiran Pajak 0 s/d Rp50 Juta</t>
  </si>
  <si>
    <t>Taksiran Pajak Rp50 Juta s/d Rp100 Juta</t>
  </si>
  <si>
    <t>Taksiran Pajak &gt; Rp100 Juta</t>
  </si>
  <si>
    <t>RISALAH KEPUTUSAN KOMITE KREDIT</t>
  </si>
  <si>
    <t>dengan keputusan sebagai berikut :</t>
  </si>
  <si>
    <t>Data Debitur :</t>
  </si>
  <si>
    <t>Bidang Usaha</t>
  </si>
  <si>
    <t>Jumlah Permohonan</t>
  </si>
  <si>
    <t>Tujuan Penggunaan</t>
  </si>
  <si>
    <t>Sektor Ekonomi</t>
  </si>
  <si>
    <t>Keputusan Komite Kredit</t>
  </si>
  <si>
    <t>Anggota Komite Kredit</t>
  </si>
  <si>
    <t>Nama</t>
  </si>
  <si>
    <t>Jabatan</t>
  </si>
  <si>
    <t>Tanda Tangan</t>
  </si>
  <si>
    <t>Nama Debitur</t>
  </si>
  <si>
    <t>Alamat Debitur</t>
  </si>
  <si>
    <t>Lokasi Jaminan</t>
  </si>
  <si>
    <t>Form Taksasi Jaminan</t>
  </si>
  <si>
    <t>Jaminan Kredit</t>
  </si>
  <si>
    <t>Nomor</t>
  </si>
  <si>
    <t>Tanggal</t>
  </si>
  <si>
    <t>Luas</t>
  </si>
  <si>
    <t>Harga</t>
  </si>
  <si>
    <t>Pemerintah</t>
  </si>
  <si>
    <t>Pasar</t>
  </si>
  <si>
    <t>Taksasi Harga Bank</t>
  </si>
  <si>
    <t>Taksasi Harga Pemerintah</t>
  </si>
  <si>
    <t>Taksasi Harga Pasar</t>
  </si>
  <si>
    <t>B</t>
  </si>
  <si>
    <t>A</t>
  </si>
  <si>
    <t>C</t>
  </si>
  <si>
    <t>D</t>
  </si>
  <si>
    <t>E</t>
  </si>
  <si>
    <t>F</t>
  </si>
  <si>
    <t>G</t>
  </si>
  <si>
    <t>Nilai Wajar (F/3)</t>
  </si>
  <si>
    <t>M2</t>
  </si>
  <si>
    <t xml:space="preserve">Luas </t>
  </si>
  <si>
    <t>Nilai Taksasi Bank + Pemerintah + Pasar</t>
  </si>
  <si>
    <t>Jayapura,</t>
  </si>
  <si>
    <t>Analis</t>
  </si>
  <si>
    <t>Mengetahui,</t>
  </si>
  <si>
    <t>Gambar Lokasi Jaminan</t>
  </si>
  <si>
    <t>è</t>
  </si>
  <si>
    <t>Jl. Raya Abepura</t>
  </si>
  <si>
    <t xml:space="preserve">    Lokasi Jaminan</t>
  </si>
  <si>
    <t>Taksasi Harga</t>
  </si>
  <si>
    <t>%</t>
  </si>
  <si>
    <t>Cara Pengikatan</t>
  </si>
  <si>
    <t>Keputusan Komite Kredit Divisi PER</t>
  </si>
  <si>
    <t>Dapat dipertimbangkan kredit modal kerja dengan syarat dan ketentuan sebagai berikut :</t>
  </si>
  <si>
    <t>Tingkat suku bunga  13% per tahun</t>
  </si>
  <si>
    <t>Angsuran kredit secara bulanan</t>
  </si>
  <si>
    <t>Menyerahkan asli jaminan kredit</t>
  </si>
  <si>
    <t>Supervisi dan monitoring aktif kegiatan usaha dan rekening Debitur</t>
  </si>
  <si>
    <t>Memenuhi syarat-syarat efektif kredit yang berlaku di Bank Papua</t>
  </si>
  <si>
    <t xml:space="preserve">Jaminan kredit diasuransikan dengan syarat Banker's Clause </t>
  </si>
  <si>
    <t>Penutupan asuransi wajib diperbaharui setiap tahun oleh debitur selama kredit belum lunas</t>
  </si>
  <si>
    <t>Rapat komite kredit Divisi Pengembanan Ekonomi Rakyat atas permohonan kredit modal kerja/Investasi Cabang</t>
  </si>
  <si>
    <t>Neraca Per</t>
  </si>
  <si>
    <t>Penambahan Modal Kerja</t>
  </si>
  <si>
    <t>Cara penarikan</t>
  </si>
  <si>
    <t>Membayar biaya yang timbul akibat perjanjian kredit</t>
  </si>
  <si>
    <t>Besarnya Kredit</t>
  </si>
  <si>
    <t>Debt to Equity Ratio (DER)</t>
  </si>
  <si>
    <t>Rating</t>
  </si>
  <si>
    <t>Diskripsi</t>
  </si>
  <si>
    <t>AAA</t>
  </si>
  <si>
    <t>AA</t>
  </si>
  <si>
    <t>BBB</t>
  </si>
  <si>
    <t>BB</t>
  </si>
  <si>
    <t>CCC</t>
  </si>
  <si>
    <t>CC</t>
  </si>
  <si>
    <t>Peringkat tertinggi. Kemampuan membayar bunga dan pokok
pinjaman sangat bagus</t>
  </si>
  <si>
    <t>Kemampuan membayar bunga dan pokok bagus. Bersama-sama
dengan peringkat tertinggi, kelompok ini masuk kelompok obligasi
dengan kelas peringkat tinggi</t>
  </si>
  <si>
    <t>Kemampuan membayar bunga dan pokok pinjaman bagus, 
meskipun agak sedikit rentan terhadap perubahan kondisi ekonomi yang tidak menguntungkan</t>
  </si>
  <si>
    <t>Kapasitas membayar bunga dan pokok pinjaman cukup. Perubahan
kondisi ekonomi yang tidak menguntungkan lebih mungkin akan
menyebabkan melemahnya kapasitas membayar bunga dan pokok
pinjaman pada kategori ini dibanding pada obligasi dengan kategori
peringkat tinggi. obligasi ini termasuk dalam kategori peringkat
menengah.</t>
  </si>
  <si>
    <t>Dalam kemampuannya untuk membayar bunga dan pokok pinjaman
peringkat obligasi dalam kategori ini dianggap spekulatif</t>
  </si>
  <si>
    <t>BB menunjukkan tingkat spekulasi paling rendah</t>
  </si>
  <si>
    <t>CC merupakan tingkat spekulasi paling tinggi</t>
  </si>
  <si>
    <t>Obligasi dalam peringkat ini tidak mampu membayar bunga</t>
  </si>
  <si>
    <t>Obligasi masuk dalam default karena sudah tidak mampu
membayar bunga dan pokok pinjaman</t>
  </si>
  <si>
    <t>Tujuan Pengg Kredit</t>
  </si>
  <si>
    <t xml:space="preserve">Plafond KMK sebesar </t>
  </si>
  <si>
    <t>Kadep Kredit UMK</t>
  </si>
  <si>
    <t>Kepala Unit Kredit UMK</t>
  </si>
  <si>
    <t>DIVISI PENGEMBANGAN EKONOMI RAKYAT</t>
  </si>
  <si>
    <t>Sebelum Kredit</t>
  </si>
  <si>
    <t>Plafond</t>
  </si>
  <si>
    <t>Sesudah Kredit</t>
  </si>
  <si>
    <t>Suami &amp; Isteri menandatangani perjanjian kredit</t>
  </si>
  <si>
    <t>Bunga dan Pokok diangsur setiap bulan</t>
  </si>
  <si>
    <t xml:space="preserve">Kredit Modal Kerja </t>
  </si>
  <si>
    <t>Lain-lain sesuai ketentuan Bank</t>
  </si>
  <si>
    <t>Menyelesaikan biaya adm kredit</t>
  </si>
  <si>
    <t>Menyerahkan Jaminan Asli</t>
  </si>
  <si>
    <t>Nilai Taksasi Br</t>
  </si>
  <si>
    <t>Memenuhi syarat-syarat efektif kredit</t>
  </si>
  <si>
    <t>Kesimpuan dan Saran Kantor Cabang</t>
  </si>
  <si>
    <t>Lokasi Jaminan diasuranikan all risk</t>
  </si>
  <si>
    <t>Suami isteri menandatangani perjanjian kredit</t>
  </si>
  <si>
    <t xml:space="preserve">Diusulkan/dipertimbangkan pemberian kredit modal kerja an. </t>
  </si>
  <si>
    <t>Melunasi sisa KMK berjalan</t>
  </si>
  <si>
    <t>Jaminan kredit diikat APHT</t>
  </si>
  <si>
    <t>NOMOR :       /KEP-KRD-PER/II/2011</t>
  </si>
  <si>
    <t xml:space="preserve">Analis </t>
  </si>
  <si>
    <t>Surat Kepala Cabang</t>
  </si>
  <si>
    <t>tanggal</t>
  </si>
  <si>
    <t>ATAS NAMA :</t>
  </si>
  <si>
    <t>TANGGAL :</t>
  </si>
  <si>
    <t>perihal persetujuan kredit modal kerja</t>
  </si>
  <si>
    <t>…</t>
  </si>
  <si>
    <t>Posisi Per …</t>
  </si>
  <si>
    <t>Lancar/Tidak Lancar</t>
  </si>
  <si>
    <t>Baik/Cukup Baik/Buruk</t>
  </si>
  <si>
    <t>Ada/Tidak Ada</t>
  </si>
  <si>
    <t>Kas dan Bank</t>
  </si>
  <si>
    <t>Biaya Transportasi + Promosi + Tenaga Kerja</t>
  </si>
  <si>
    <t>Biaya Telp/Listrik/Air + Pemeliharaan</t>
  </si>
  <si>
    <t>Biaya ATK + Administrasi + Konsumsi</t>
  </si>
  <si>
    <t>Biaya Umum + Gaji Pemilik</t>
  </si>
  <si>
    <t>Biaya ATK + administrasi + Konsumsi</t>
  </si>
  <si>
    <t>Laba Operasional/Usaha</t>
  </si>
  <si>
    <t>Tidak Ada / Ada di Bank Papua/Bank lain</t>
  </si>
  <si>
    <t>Jangka waktu kredit</t>
  </si>
  <si>
    <t>bulan</t>
  </si>
  <si>
    <t>TANGGAL …..</t>
  </si>
  <si>
    <t xml:space="preserve">Dibukunan pada rekening …….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</si>
</sst>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3" formatCode="_(* #,##0.00_);_(* \(#,##0.00\);_(* &quot;-&quot;??_);_(@_)"/>
    <numFmt numFmtId="164" formatCode="_(* #,##0_);_(* \(#,##0\);_(* &quot;-&quot;??_);_(@_)"/>
    <numFmt numFmtId="165" formatCode="dd/mm/yyyy;@"/>
  </numFmts>
  <fonts count="16" x14ac:knownFonts="1">
    <font>
      <sz val="10"/>
      <name val="Arial"/>
    </font>
    <font>
      <sz val="10"/>
      <name val="Arial"/>
    </font>
    <font>
      <sz val="8"/>
      <name val="Arial"/>
      <family val="2"/>
    </font>
    <font>
      <sz val="8"/>
      <color indexed="81"/>
      <name val="Tahoma"/>
      <family val="2"/>
    </font>
    <font>
      <b/>
      <sz val="10"/>
      <name val="Arial"/>
      <family val="2"/>
    </font>
    <font>
      <sz val="10"/>
      <name val="Arial"/>
      <family val="2"/>
    </font>
    <font>
      <sz val="10"/>
      <name val="Arial"/>
      <family val="2"/>
    </font>
    <font>
      <sz val="9"/>
      <color indexed="81"/>
      <name val="Tahoma"/>
      <family val="2"/>
    </font>
    <font>
      <b/>
      <sz val="11"/>
      <name val="Arial"/>
      <family val="2"/>
    </font>
    <font>
      <sz val="28"/>
      <name val="Wingdings 2"/>
      <family val="1"/>
      <charset val="2"/>
    </font>
    <font>
      <sz val="11"/>
      <color theme="1"/>
      <name val="Calibri"/>
      <family val="2"/>
      <scheme val="minor"/>
    </font>
    <font>
      <sz val="10"/>
      <color theme="0"/>
      <name val="Arial"/>
      <family val="2"/>
    </font>
    <font>
      <sz val="10"/>
      <color rgb="FFFF0000"/>
      <name val="Arial"/>
      <family val="2"/>
    </font>
    <font>
      <sz val="10"/>
      <color rgb="FF000099"/>
      <name val="Arial"/>
      <family val="2"/>
    </font>
    <font>
      <b/>
      <sz val="10"/>
      <color rgb="FFFF0000"/>
      <name val="Arial"/>
      <family val="2"/>
    </font>
    <font>
      <sz val="10"/>
      <color theme="1"/>
      <name val="Arial"/>
      <family val="2"/>
    </font>
  </fonts>
  <fills count="4">
    <fill>
      <patternFill patternType="none"/>
    </fill>
    <fill>
      <patternFill patternType="gray125"/>
    </fill>
    <fill>
      <patternFill patternType="solid">
        <fgColor theme="1" tint="4.9989318521683403E-2"/>
        <bgColor indexed="64"/>
      </patternFill>
    </fill>
    <fill>
      <patternFill patternType="solid">
        <fgColor theme="0"/>
        <bgColor indexed="64"/>
      </patternFill>
    </fill>
  </fills>
  <borders count="34">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bottom style="double">
        <color indexed="64"/>
      </bottom>
      <diagonal/>
    </border>
    <border>
      <left style="thin">
        <color indexed="64"/>
      </left>
      <right/>
      <top/>
      <bottom style="double">
        <color indexed="64"/>
      </bottom>
      <diagonal/>
    </border>
    <border>
      <left/>
      <right style="thin">
        <color indexed="64"/>
      </right>
      <top/>
      <bottom style="double">
        <color indexed="64"/>
      </bottom>
      <diagonal/>
    </border>
    <border>
      <left style="thin">
        <color indexed="64"/>
      </left>
      <right style="thin">
        <color indexed="64"/>
      </right>
      <top style="thin">
        <color indexed="64"/>
      </top>
      <bottom/>
      <diagonal/>
    </border>
    <border>
      <left/>
      <right/>
      <top style="medium">
        <color indexed="64"/>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bottom style="thick">
        <color indexed="64"/>
      </bottom>
      <diagonal/>
    </border>
    <border>
      <left/>
      <right/>
      <top style="thin">
        <color indexed="64"/>
      </top>
      <bottom style="double">
        <color indexed="64"/>
      </bottom>
      <diagonal/>
    </border>
    <border>
      <left/>
      <right style="thin">
        <color indexed="64"/>
      </right>
      <top style="thin">
        <color theme="0"/>
      </top>
      <bottom style="thin">
        <color indexed="64"/>
      </bottom>
      <diagonal/>
    </border>
    <border>
      <left/>
      <right/>
      <top style="thin">
        <color theme="0"/>
      </top>
      <bottom style="thin">
        <color indexed="64"/>
      </bottom>
      <diagonal/>
    </border>
    <border>
      <left style="thin">
        <color theme="0"/>
      </left>
      <right style="thin">
        <color theme="0"/>
      </right>
      <top style="thin">
        <color indexed="64"/>
      </top>
      <bottom/>
      <diagonal/>
    </border>
    <border>
      <left style="thin">
        <color theme="0"/>
      </left>
      <right style="thin">
        <color theme="0"/>
      </right>
      <top/>
      <bottom style="thin">
        <color indexed="64"/>
      </bottom>
      <diagonal/>
    </border>
    <border>
      <left style="thin">
        <color theme="0"/>
      </left>
      <right style="thin">
        <color theme="0"/>
      </right>
      <top style="thin">
        <color theme="0"/>
      </top>
      <bottom style="thin">
        <color indexed="64"/>
      </bottom>
      <diagonal/>
    </border>
  </borders>
  <cellStyleXfs count="4">
    <xf numFmtId="0" fontId="0" fillId="0" borderId="0"/>
    <xf numFmtId="43" fontId="1" fillId="0" borderId="0" applyFont="0" applyFill="0" applyBorder="0" applyAlignment="0" applyProtection="0"/>
    <xf numFmtId="9" fontId="1" fillId="0" borderId="0" applyFont="0" applyFill="0" applyBorder="0" applyAlignment="0" applyProtection="0"/>
    <xf numFmtId="0" fontId="1" fillId="0" borderId="0"/>
  </cellStyleXfs>
  <cellXfs count="218">
    <xf numFmtId="0" fontId="0" fillId="0" borderId="0" xfId="0"/>
    <xf numFmtId="0" fontId="0" fillId="0" borderId="0" xfId="0" quotePrefix="1"/>
    <xf numFmtId="0" fontId="0" fillId="0" borderId="1" xfId="0" applyBorder="1"/>
    <xf numFmtId="0" fontId="0" fillId="0" borderId="2" xfId="0" applyBorder="1"/>
    <xf numFmtId="0" fontId="0" fillId="0" borderId="3" xfId="0" applyBorder="1"/>
    <xf numFmtId="0" fontId="0" fillId="0" borderId="4" xfId="0" applyBorder="1"/>
    <xf numFmtId="0" fontId="0" fillId="0" borderId="0"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9" xfId="0" applyBorder="1" applyAlignment="1">
      <alignment horizontal="center"/>
    </xf>
    <xf numFmtId="0" fontId="0" fillId="0" borderId="0" xfId="0" quotePrefix="1" applyAlignment="1">
      <alignment horizontal="center"/>
    </xf>
    <xf numFmtId="0" fontId="0" fillId="0" borderId="0" xfId="0" applyAlignment="1">
      <alignment horizontal="center"/>
    </xf>
    <xf numFmtId="9" fontId="0" fillId="0" borderId="0" xfId="0" applyNumberFormat="1" applyBorder="1"/>
    <xf numFmtId="0" fontId="0" fillId="0" borderId="0" xfId="0" applyBorder="1" applyAlignment="1">
      <alignment horizontal="center"/>
    </xf>
    <xf numFmtId="164" fontId="0" fillId="0" borderId="0" xfId="1" applyNumberFormat="1" applyFont="1" applyBorder="1"/>
    <xf numFmtId="164" fontId="0" fillId="0" borderId="5" xfId="1" applyNumberFormat="1" applyFont="1" applyBorder="1"/>
    <xf numFmtId="164" fontId="0" fillId="0" borderId="7" xfId="1" applyNumberFormat="1" applyFont="1" applyBorder="1"/>
    <xf numFmtId="164" fontId="0" fillId="0" borderId="10" xfId="1" applyNumberFormat="1" applyFont="1" applyBorder="1"/>
    <xf numFmtId="0" fontId="0" fillId="0" borderId="7" xfId="0" applyBorder="1" applyAlignment="1">
      <alignment horizontal="left"/>
    </xf>
    <xf numFmtId="0" fontId="0" fillId="0" borderId="0" xfId="0" applyAlignment="1">
      <alignment horizontal="left"/>
    </xf>
    <xf numFmtId="164" fontId="0" fillId="0" borderId="0" xfId="0" applyNumberFormat="1"/>
    <xf numFmtId="9" fontId="0" fillId="0" borderId="0" xfId="0" applyNumberFormat="1"/>
    <xf numFmtId="164" fontId="0" fillId="0" borderId="0" xfId="1" applyNumberFormat="1" applyFont="1"/>
    <xf numFmtId="9" fontId="0" fillId="0" borderId="7" xfId="0" applyNumberFormat="1" applyBorder="1"/>
    <xf numFmtId="164" fontId="0" fillId="0" borderId="4" xfId="1" applyNumberFormat="1" applyFont="1" applyBorder="1"/>
    <xf numFmtId="164" fontId="0" fillId="0" borderId="1" xfId="1" applyNumberFormat="1" applyFont="1" applyBorder="1"/>
    <xf numFmtId="164" fontId="0" fillId="0" borderId="2" xfId="1" applyNumberFormat="1" applyFont="1" applyBorder="1"/>
    <xf numFmtId="164" fontId="0" fillId="0" borderId="3" xfId="1" applyNumberFormat="1" applyFont="1" applyBorder="1"/>
    <xf numFmtId="0" fontId="0" fillId="0" borderId="15" xfId="0" applyBorder="1"/>
    <xf numFmtId="0" fontId="0" fillId="0" borderId="16" xfId="0" applyBorder="1"/>
    <xf numFmtId="0" fontId="0" fillId="0" borderId="17" xfId="0" applyBorder="1"/>
    <xf numFmtId="164" fontId="0" fillId="0" borderId="8" xfId="1" applyNumberFormat="1" applyFont="1" applyBorder="1"/>
    <xf numFmtId="0" fontId="4" fillId="0" borderId="9" xfId="0" applyFont="1" applyBorder="1"/>
    <xf numFmtId="164" fontId="0" fillId="0" borderId="0" xfId="1" applyNumberFormat="1" applyFont="1" applyAlignment="1">
      <alignment horizontal="center"/>
    </xf>
    <xf numFmtId="0" fontId="0" fillId="0" borderId="18" xfId="0" applyBorder="1" applyAlignment="1">
      <alignment horizontal="center" vertical="center"/>
    </xf>
    <xf numFmtId="0" fontId="0" fillId="0" borderId="14" xfId="0" applyBorder="1" applyAlignment="1">
      <alignment horizontal="center" vertical="center"/>
    </xf>
    <xf numFmtId="0" fontId="6" fillId="0" borderId="0" xfId="0" applyFont="1"/>
    <xf numFmtId="0" fontId="0" fillId="0" borderId="0" xfId="0" applyFont="1"/>
    <xf numFmtId="0" fontId="6" fillId="0" borderId="0" xfId="0" applyFont="1" applyAlignment="1">
      <alignment horizontal="center"/>
    </xf>
    <xf numFmtId="0" fontId="6" fillId="0" borderId="10" xfId="0" applyFont="1" applyBorder="1"/>
    <xf numFmtId="0" fontId="6" fillId="0" borderId="0" xfId="0" quotePrefix="1" applyFont="1"/>
    <xf numFmtId="164" fontId="11" fillId="2" borderId="0" xfId="1" applyNumberFormat="1" applyFont="1" applyFill="1"/>
    <xf numFmtId="43" fontId="11" fillId="2" borderId="0" xfId="1" applyFont="1" applyFill="1"/>
    <xf numFmtId="0" fontId="11" fillId="2" borderId="0" xfId="0" applyFont="1" applyFill="1"/>
    <xf numFmtId="0" fontId="12" fillId="2" borderId="0" xfId="0" applyFont="1" applyFill="1"/>
    <xf numFmtId="164" fontId="12" fillId="2" borderId="0" xfId="0" applyNumberFormat="1" applyFont="1" applyFill="1"/>
    <xf numFmtId="0" fontId="13" fillId="0" borderId="0" xfId="0" applyFont="1"/>
    <xf numFmtId="0" fontId="0" fillId="0" borderId="19" xfId="0" applyBorder="1"/>
    <xf numFmtId="0" fontId="0" fillId="0" borderId="12" xfId="0" applyBorder="1" applyAlignment="1">
      <alignment horizontal="center" vertical="center"/>
    </xf>
    <xf numFmtId="164" fontId="6" fillId="0" borderId="0" xfId="1" quotePrefix="1" applyNumberFormat="1" applyFont="1" applyAlignment="1">
      <alignment horizontal="center"/>
    </xf>
    <xf numFmtId="164" fontId="6" fillId="0" borderId="0" xfId="1" applyNumberFormat="1" applyFont="1" applyAlignment="1">
      <alignment horizontal="center"/>
    </xf>
    <xf numFmtId="0" fontId="0" fillId="0" borderId="20" xfId="0" applyBorder="1"/>
    <xf numFmtId="0" fontId="0" fillId="0" borderId="21" xfId="0" applyBorder="1"/>
    <xf numFmtId="0" fontId="0" fillId="0" borderId="22" xfId="0" applyBorder="1"/>
    <xf numFmtId="0" fontId="0" fillId="0" borderId="23" xfId="0" applyBorder="1"/>
    <xf numFmtId="0" fontId="0" fillId="0" borderId="24" xfId="0" applyBorder="1"/>
    <xf numFmtId="0" fontId="0" fillId="0" borderId="25" xfId="0" applyBorder="1"/>
    <xf numFmtId="0" fontId="0" fillId="0" borderId="26" xfId="0" applyBorder="1"/>
    <xf numFmtId="0" fontId="9" fillId="0" borderId="0" xfId="0" applyFont="1" applyBorder="1"/>
    <xf numFmtId="0" fontId="6" fillId="0" borderId="0" xfId="0" applyFont="1" applyBorder="1"/>
    <xf numFmtId="0" fontId="6" fillId="0" borderId="13" xfId="0" applyFont="1" applyBorder="1"/>
    <xf numFmtId="164" fontId="0" fillId="0" borderId="13" xfId="1" applyNumberFormat="1" applyFont="1" applyBorder="1"/>
    <xf numFmtId="164" fontId="0" fillId="0" borderId="14" xfId="1" applyNumberFormat="1" applyFont="1" applyBorder="1"/>
    <xf numFmtId="164" fontId="8" fillId="0" borderId="12" xfId="0" applyNumberFormat="1" applyFont="1" applyBorder="1"/>
    <xf numFmtId="0" fontId="11" fillId="2" borderId="29" xfId="0" applyFont="1" applyFill="1" applyBorder="1" applyAlignment="1">
      <alignment horizontal="center" vertical="center"/>
    </xf>
    <xf numFmtId="0" fontId="11" fillId="2" borderId="30" xfId="0" applyFont="1" applyFill="1" applyBorder="1" applyAlignment="1">
      <alignment horizontal="center" vertical="center"/>
    </xf>
    <xf numFmtId="0" fontId="11" fillId="2" borderId="31" xfId="0" applyFont="1" applyFill="1" applyBorder="1" applyAlignment="1">
      <alignment horizontal="center" vertical="center"/>
    </xf>
    <xf numFmtId="0" fontId="11" fillId="2" borderId="32" xfId="0" applyFont="1" applyFill="1" applyBorder="1" applyAlignment="1">
      <alignment horizontal="center" vertical="center"/>
    </xf>
    <xf numFmtId="0" fontId="11" fillId="2" borderId="33" xfId="0" applyFont="1" applyFill="1" applyBorder="1" applyAlignment="1">
      <alignment horizontal="center" vertical="center"/>
    </xf>
    <xf numFmtId="164" fontId="12" fillId="0" borderId="12" xfId="1" applyNumberFormat="1" applyFont="1" applyBorder="1"/>
    <xf numFmtId="164" fontId="12" fillId="0" borderId="12" xfId="0" applyNumberFormat="1" applyFont="1" applyBorder="1"/>
    <xf numFmtId="0" fontId="14" fillId="0" borderId="0" xfId="0" applyFont="1"/>
    <xf numFmtId="0" fontId="6" fillId="0" borderId="0" xfId="0" quotePrefix="1" applyFont="1" applyBorder="1"/>
    <xf numFmtId="0" fontId="0" fillId="0" borderId="0" xfId="0" quotePrefix="1" applyBorder="1"/>
    <xf numFmtId="0" fontId="10" fillId="0" borderId="0" xfId="0" applyFont="1"/>
    <xf numFmtId="0" fontId="15" fillId="0" borderId="0" xfId="0" applyFont="1"/>
    <xf numFmtId="0" fontId="6" fillId="0" borderId="0" xfId="0" applyFont="1" applyAlignment="1">
      <alignment horizontal="left"/>
    </xf>
    <xf numFmtId="0" fontId="0" fillId="0" borderId="27" xfId="0" applyBorder="1"/>
    <xf numFmtId="2" fontId="0" fillId="0" borderId="0" xfId="0" applyNumberFormat="1"/>
    <xf numFmtId="2" fontId="0" fillId="0" borderId="7" xfId="0" applyNumberFormat="1" applyBorder="1"/>
    <xf numFmtId="0" fontId="5" fillId="0" borderId="0" xfId="0" applyFont="1" applyBorder="1"/>
    <xf numFmtId="0" fontId="5" fillId="0" borderId="0" xfId="0" applyFont="1"/>
    <xf numFmtId="0" fontId="0" fillId="0" borderId="12" xfId="0" applyBorder="1" applyAlignment="1">
      <alignment horizontal="left" vertical="center" wrapText="1"/>
    </xf>
    <xf numFmtId="0" fontId="5" fillId="0" borderId="12" xfId="0" applyFont="1" applyBorder="1" applyAlignment="1">
      <alignment horizontal="left" vertical="center" wrapText="1"/>
    </xf>
    <xf numFmtId="0" fontId="5" fillId="0" borderId="12" xfId="0" applyFont="1" applyBorder="1" applyAlignment="1">
      <alignment horizontal="left" vertical="center"/>
    </xf>
    <xf numFmtId="0" fontId="0" fillId="0" borderId="12" xfId="0" applyBorder="1" applyAlignment="1">
      <alignment horizontal="left" vertical="center"/>
    </xf>
    <xf numFmtId="0" fontId="0" fillId="0" borderId="12" xfId="0" applyBorder="1" applyAlignment="1">
      <alignment horizontal="center"/>
    </xf>
    <xf numFmtId="0" fontId="5" fillId="0" borderId="12" xfId="0" applyFont="1" applyBorder="1" applyAlignment="1">
      <alignment horizontal="center" vertical="center"/>
    </xf>
    <xf numFmtId="0" fontId="5" fillId="0" borderId="4" xfId="0" applyFont="1" applyBorder="1"/>
    <xf numFmtId="0" fontId="5" fillId="0" borderId="0" xfId="0" quotePrefix="1" applyFont="1"/>
    <xf numFmtId="0" fontId="5" fillId="0" borderId="0" xfId="0" applyFont="1" applyAlignment="1">
      <alignment horizontal="center"/>
    </xf>
    <xf numFmtId="0" fontId="10" fillId="0" borderId="0" xfId="0" applyFont="1" applyAlignment="1">
      <alignment horizontal="justify" vertical="justify"/>
    </xf>
    <xf numFmtId="15" fontId="5" fillId="0" borderId="0" xfId="0" applyNumberFormat="1" applyFont="1"/>
    <xf numFmtId="0" fontId="10" fillId="0" borderId="0" xfId="0" applyFont="1" applyAlignment="1">
      <alignment horizontal="justify" vertical="justify"/>
    </xf>
    <xf numFmtId="15" fontId="0" fillId="0" borderId="7" xfId="0" applyNumberFormat="1" applyBorder="1"/>
    <xf numFmtId="0" fontId="5" fillId="0" borderId="4" xfId="0" applyFont="1" applyBorder="1" applyAlignment="1">
      <alignment horizontal="center"/>
    </xf>
    <xf numFmtId="0" fontId="0" fillId="0" borderId="0" xfId="0" applyBorder="1" applyAlignment="1">
      <alignment horizontal="center"/>
    </xf>
    <xf numFmtId="0" fontId="0" fillId="0" borderId="5" xfId="0" applyBorder="1" applyAlignment="1">
      <alignment horizontal="center"/>
    </xf>
    <xf numFmtId="0" fontId="0" fillId="0" borderId="4" xfId="0" applyBorder="1" applyAlignment="1">
      <alignment horizontal="center"/>
    </xf>
    <xf numFmtId="164" fontId="0" fillId="0" borderId="0" xfId="1" applyNumberFormat="1" applyFont="1" applyAlignment="1">
      <alignment horizontal="center"/>
    </xf>
    <xf numFmtId="0" fontId="0" fillId="0" borderId="9" xfId="0" applyBorder="1" applyAlignment="1">
      <alignment horizontal="center"/>
    </xf>
    <xf numFmtId="0" fontId="0" fillId="0" borderId="10" xfId="0" applyBorder="1" applyAlignment="1">
      <alignment horizontal="center"/>
    </xf>
    <xf numFmtId="0" fontId="0" fillId="0" borderId="11" xfId="0" applyBorder="1" applyAlignment="1">
      <alignment horizontal="center"/>
    </xf>
    <xf numFmtId="164" fontId="0" fillId="0" borderId="0" xfId="0" applyNumberFormat="1" applyAlignment="1">
      <alignment horizontal="center"/>
    </xf>
    <xf numFmtId="0" fontId="0" fillId="0" borderId="0" xfId="0" applyAlignment="1">
      <alignment horizontal="center"/>
    </xf>
    <xf numFmtId="43" fontId="0" fillId="0" borderId="0" xfId="1" applyFont="1" applyAlignment="1">
      <alignment horizontal="center"/>
    </xf>
    <xf numFmtId="164" fontId="0" fillId="0" borderId="9" xfId="1" applyNumberFormat="1" applyFont="1" applyBorder="1" applyAlignment="1">
      <alignment horizontal="center"/>
    </xf>
    <xf numFmtId="164" fontId="0" fillId="0" borderId="10" xfId="1" applyNumberFormat="1" applyFont="1" applyBorder="1" applyAlignment="1">
      <alignment horizontal="center"/>
    </xf>
    <xf numFmtId="164" fontId="0" fillId="0" borderId="11" xfId="1" applyNumberFormat="1" applyFont="1" applyBorder="1" applyAlignment="1">
      <alignment horizontal="center"/>
    </xf>
    <xf numFmtId="9" fontId="0" fillId="0" borderId="0" xfId="2" applyFont="1" applyAlignment="1">
      <alignment horizontal="center"/>
    </xf>
    <xf numFmtId="164" fontId="0" fillId="0" borderId="4" xfId="1" applyNumberFormat="1" applyFont="1" applyBorder="1" applyAlignment="1">
      <alignment horizontal="center"/>
    </xf>
    <xf numFmtId="164" fontId="0" fillId="0" borderId="0" xfId="1" applyNumberFormat="1" applyFont="1" applyBorder="1" applyAlignment="1">
      <alignment horizontal="center"/>
    </xf>
    <xf numFmtId="164" fontId="0" fillId="0" borderId="5" xfId="1" applyNumberFormat="1" applyFont="1" applyBorder="1" applyAlignment="1">
      <alignment horizontal="center"/>
    </xf>
    <xf numFmtId="164" fontId="0" fillId="0" borderId="6" xfId="0" applyNumberFormat="1" applyBorder="1" applyAlignment="1">
      <alignment horizontal="center"/>
    </xf>
    <xf numFmtId="164" fontId="0" fillId="0" borderId="7" xfId="0" applyNumberFormat="1" applyBorder="1" applyAlignment="1">
      <alignment horizontal="center"/>
    </xf>
    <xf numFmtId="164" fontId="0" fillId="0" borderId="8" xfId="0" applyNumberFormat="1" applyBorder="1" applyAlignment="1">
      <alignment horizontal="center"/>
    </xf>
    <xf numFmtId="9" fontId="4" fillId="0" borderId="9" xfId="2" applyFont="1" applyBorder="1" applyAlignment="1">
      <alignment horizontal="center"/>
    </xf>
    <xf numFmtId="9" fontId="4" fillId="0" borderId="10" xfId="2" applyFont="1" applyBorder="1" applyAlignment="1">
      <alignment horizontal="center"/>
    </xf>
    <xf numFmtId="9" fontId="4" fillId="0" borderId="11" xfId="2" applyFont="1" applyBorder="1" applyAlignment="1">
      <alignment horizontal="center"/>
    </xf>
    <xf numFmtId="0" fontId="5" fillId="0" borderId="0" xfId="0" applyFont="1" applyBorder="1" applyAlignment="1">
      <alignment horizontal="center"/>
    </xf>
    <xf numFmtId="0" fontId="5" fillId="0" borderId="5" xfId="0" applyFont="1" applyBorder="1" applyAlignment="1">
      <alignment horizontal="center"/>
    </xf>
    <xf numFmtId="0" fontId="0" fillId="0" borderId="7" xfId="0" applyBorder="1" applyAlignment="1">
      <alignment horizontal="center"/>
    </xf>
    <xf numFmtId="0" fontId="0" fillId="0" borderId="8" xfId="0" applyBorder="1" applyAlignment="1">
      <alignment horizontal="center"/>
    </xf>
    <xf numFmtId="164" fontId="0" fillId="0" borderId="4" xfId="0" applyNumberFormat="1" applyBorder="1" applyAlignment="1">
      <alignment horizontal="center"/>
    </xf>
    <xf numFmtId="164" fontId="0" fillId="0" borderId="0" xfId="0" applyNumberFormat="1" applyBorder="1" applyAlignment="1">
      <alignment horizontal="center"/>
    </xf>
    <xf numFmtId="164" fontId="0" fillId="0" borderId="5" xfId="0" applyNumberFormat="1" applyBorder="1" applyAlignment="1">
      <alignment horizontal="center"/>
    </xf>
    <xf numFmtId="9" fontId="15" fillId="3" borderId="0" xfId="2" applyFont="1" applyFill="1" applyAlignment="1">
      <alignment horizontal="center"/>
    </xf>
    <xf numFmtId="164" fontId="0" fillId="0" borderId="2" xfId="1" applyNumberFormat="1" applyFont="1" applyBorder="1" applyAlignment="1">
      <alignment horizontal="center"/>
    </xf>
    <xf numFmtId="164" fontId="0" fillId="0" borderId="3" xfId="1" applyNumberFormat="1" applyFont="1" applyBorder="1" applyAlignment="1">
      <alignment horizontal="center"/>
    </xf>
    <xf numFmtId="164" fontId="0" fillId="0" borderId="7" xfId="1" applyNumberFormat="1" applyFont="1" applyBorder="1" applyAlignment="1">
      <alignment horizontal="center"/>
    </xf>
    <xf numFmtId="164" fontId="0" fillId="0" borderId="8" xfId="1" applyNumberFormat="1" applyFont="1" applyBorder="1" applyAlignment="1">
      <alignment horizontal="center"/>
    </xf>
    <xf numFmtId="165" fontId="0" fillId="0" borderId="4" xfId="0" applyNumberFormat="1" applyBorder="1" applyAlignment="1">
      <alignment horizontal="center"/>
    </xf>
    <xf numFmtId="165" fontId="0" fillId="0" borderId="0" xfId="0" applyNumberFormat="1" applyBorder="1" applyAlignment="1">
      <alignment horizontal="center"/>
    </xf>
    <xf numFmtId="165" fontId="0" fillId="0" borderId="5" xfId="0" applyNumberFormat="1" applyBorder="1" applyAlignment="1">
      <alignment horizontal="center"/>
    </xf>
    <xf numFmtId="14" fontId="0" fillId="0" borderId="4" xfId="0" applyNumberFormat="1" applyBorder="1" applyAlignment="1">
      <alignment horizontal="center"/>
    </xf>
    <xf numFmtId="164" fontId="5" fillId="0" borderId="4" xfId="1" applyNumberFormat="1" applyFont="1" applyBorder="1" applyAlignment="1">
      <alignment horizontal="center"/>
    </xf>
    <xf numFmtId="164" fontId="0" fillId="0" borderId="9" xfId="0" applyNumberFormat="1" applyBorder="1" applyAlignment="1">
      <alignment horizontal="center"/>
    </xf>
    <xf numFmtId="164" fontId="0" fillId="0" borderId="1" xfId="0" applyNumberFormat="1" applyBorder="1" applyAlignment="1">
      <alignment horizontal="center"/>
    </xf>
    <xf numFmtId="164" fontId="0" fillId="0" borderId="2" xfId="0" applyNumberFormat="1" applyBorder="1" applyAlignment="1">
      <alignment horizontal="center"/>
    </xf>
    <xf numFmtId="164" fontId="0" fillId="0" borderId="3" xfId="0" applyNumberFormat="1" applyBorder="1" applyAlignment="1">
      <alignment horizontal="center"/>
    </xf>
    <xf numFmtId="164" fontId="0" fillId="0" borderId="1" xfId="1" applyNumberFormat="1" applyFont="1" applyBorder="1" applyAlignment="1">
      <alignment horizontal="center"/>
    </xf>
    <xf numFmtId="164" fontId="0" fillId="0" borderId="6" xfId="1" applyNumberFormat="1" applyFont="1" applyBorder="1" applyAlignment="1">
      <alignment horizontal="center"/>
    </xf>
    <xf numFmtId="164" fontId="0" fillId="0" borderId="10" xfId="0" applyNumberFormat="1" applyBorder="1" applyAlignment="1">
      <alignment horizontal="center"/>
    </xf>
    <xf numFmtId="164" fontId="0" fillId="0" borderId="11" xfId="0" applyNumberFormat="1" applyBorder="1" applyAlignment="1">
      <alignment horizontal="center"/>
    </xf>
    <xf numFmtId="0" fontId="0" fillId="0" borderId="2" xfId="0" applyBorder="1" applyAlignment="1">
      <alignment horizontal="center"/>
    </xf>
    <xf numFmtId="0" fontId="0" fillId="0" borderId="3" xfId="0" applyBorder="1" applyAlignment="1">
      <alignment horizontal="center"/>
    </xf>
    <xf numFmtId="164" fontId="15" fillId="0" borderId="4" xfId="1" applyNumberFormat="1" applyFont="1" applyBorder="1" applyAlignment="1">
      <alignment horizontal="center"/>
    </xf>
    <xf numFmtId="164" fontId="15" fillId="0" borderId="0" xfId="1" applyNumberFormat="1" applyFont="1" applyBorder="1" applyAlignment="1">
      <alignment horizontal="center"/>
    </xf>
    <xf numFmtId="164" fontId="15" fillId="0" borderId="5" xfId="1" applyNumberFormat="1" applyFont="1" applyBorder="1" applyAlignment="1">
      <alignment horizontal="center"/>
    </xf>
    <xf numFmtId="164" fontId="0" fillId="0" borderId="28" xfId="0" applyNumberFormat="1" applyBorder="1" applyAlignment="1">
      <alignment horizontal="center"/>
    </xf>
    <xf numFmtId="0" fontId="0" fillId="0" borderId="28" xfId="0" applyBorder="1" applyAlignment="1">
      <alignment horizontal="center"/>
    </xf>
    <xf numFmtId="164" fontId="4" fillId="0" borderId="15" xfId="0" applyNumberFormat="1" applyFont="1" applyBorder="1" applyAlignment="1">
      <alignment horizontal="center"/>
    </xf>
    <xf numFmtId="0" fontId="4" fillId="0" borderId="15" xfId="0" applyFont="1" applyBorder="1" applyAlignment="1">
      <alignment horizontal="center"/>
    </xf>
    <xf numFmtId="164" fontId="0" fillId="0" borderId="0" xfId="1" applyNumberFormat="1" applyFont="1" applyFill="1" applyBorder="1" applyAlignment="1">
      <alignment horizontal="center"/>
    </xf>
    <xf numFmtId="0" fontId="0" fillId="0" borderId="9" xfId="0" applyBorder="1" applyAlignment="1">
      <alignment horizontal="center" vertical="center"/>
    </xf>
    <xf numFmtId="0" fontId="0" fillId="0" borderId="10" xfId="0" applyBorder="1" applyAlignment="1">
      <alignment horizontal="center" vertical="center"/>
    </xf>
    <xf numFmtId="0" fontId="0" fillId="0" borderId="11" xfId="0" applyBorder="1" applyAlignment="1">
      <alignment horizontal="center" vertical="center"/>
    </xf>
    <xf numFmtId="0" fontId="0" fillId="0" borderId="18" xfId="0" applyBorder="1" applyAlignment="1">
      <alignment horizontal="center" vertical="center"/>
    </xf>
    <xf numFmtId="0" fontId="0" fillId="0" borderId="14" xfId="0" applyBorder="1" applyAlignment="1">
      <alignment horizontal="center" vertical="center"/>
    </xf>
    <xf numFmtId="0" fontId="0" fillId="0" borderId="1" xfId="0"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0" fontId="0" fillId="0" borderId="6" xfId="0" applyBorder="1" applyAlignment="1">
      <alignment horizontal="center" vertical="center"/>
    </xf>
    <xf numFmtId="0" fontId="0" fillId="0" borderId="7" xfId="0" applyBorder="1" applyAlignment="1">
      <alignment horizontal="center" vertical="center"/>
    </xf>
    <xf numFmtId="0" fontId="0" fillId="0" borderId="8" xfId="0" applyBorder="1" applyAlignment="1">
      <alignment horizontal="center" vertical="center"/>
    </xf>
    <xf numFmtId="164" fontId="15" fillId="0" borderId="4" xfId="1" applyNumberFormat="1" applyFont="1" applyFill="1" applyBorder="1" applyAlignment="1">
      <alignment horizontal="center"/>
    </xf>
    <xf numFmtId="164" fontId="15" fillId="0" borderId="0" xfId="1" applyNumberFormat="1" applyFont="1" applyFill="1" applyBorder="1" applyAlignment="1">
      <alignment horizontal="center"/>
    </xf>
    <xf numFmtId="164" fontId="15" fillId="0" borderId="5" xfId="1" applyNumberFormat="1" applyFont="1" applyFill="1" applyBorder="1" applyAlignment="1">
      <alignment horizontal="center"/>
    </xf>
    <xf numFmtId="0" fontId="5" fillId="0" borderId="6" xfId="0" applyFont="1" applyBorder="1" applyAlignment="1">
      <alignment horizontal="center"/>
    </xf>
    <xf numFmtId="0" fontId="5" fillId="0" borderId="7" xfId="0" applyFont="1" applyBorder="1" applyAlignment="1">
      <alignment horizontal="center"/>
    </xf>
    <xf numFmtId="0" fontId="5" fillId="0" borderId="8" xfId="0" applyFont="1" applyBorder="1" applyAlignment="1">
      <alignment horizontal="center"/>
    </xf>
    <xf numFmtId="0" fontId="10" fillId="0" borderId="0" xfId="0" applyFont="1" applyAlignment="1">
      <alignment horizontal="left" vertical="justify"/>
    </xf>
    <xf numFmtId="0" fontId="15" fillId="0" borderId="0" xfId="0" applyFont="1" applyAlignment="1">
      <alignment horizontal="left" vertical="justify"/>
    </xf>
    <xf numFmtId="164" fontId="0" fillId="0" borderId="4" xfId="1" applyNumberFormat="1" applyFont="1" applyFill="1" applyBorder="1" applyAlignment="1">
      <alignment horizontal="center"/>
    </xf>
    <xf numFmtId="164" fontId="0" fillId="0" borderId="5" xfId="1" applyNumberFormat="1" applyFont="1" applyFill="1" applyBorder="1" applyAlignment="1">
      <alignment horizontal="center"/>
    </xf>
    <xf numFmtId="0" fontId="5" fillId="0" borderId="9" xfId="0" applyFont="1" applyBorder="1" applyAlignment="1">
      <alignment horizontal="left" vertical="center"/>
    </xf>
    <xf numFmtId="0" fontId="5" fillId="0" borderId="10" xfId="0" applyFont="1" applyBorder="1" applyAlignment="1">
      <alignment horizontal="left" vertical="center"/>
    </xf>
    <xf numFmtId="0" fontId="0" fillId="0" borderId="10" xfId="0" applyBorder="1" applyAlignment="1">
      <alignment horizontal="left" vertical="center"/>
    </xf>
    <xf numFmtId="0" fontId="0" fillId="0" borderId="11" xfId="0" applyBorder="1" applyAlignment="1">
      <alignment horizontal="left" vertical="center"/>
    </xf>
    <xf numFmtId="0" fontId="5" fillId="0" borderId="9" xfId="0" applyFont="1" applyBorder="1" applyAlignment="1">
      <alignment horizontal="center" vertical="center"/>
    </xf>
    <xf numFmtId="0" fontId="0" fillId="0" borderId="9" xfId="0" applyBorder="1" applyAlignment="1">
      <alignment horizontal="left" vertical="center"/>
    </xf>
    <xf numFmtId="0" fontId="5" fillId="0" borderId="12" xfId="0" applyFont="1" applyBorder="1" applyAlignment="1">
      <alignment horizontal="center" vertical="center" wrapText="1"/>
    </xf>
    <xf numFmtId="0" fontId="0" fillId="0" borderId="9" xfId="0" applyBorder="1" applyAlignment="1">
      <alignment horizontal="center" vertical="center" wrapText="1"/>
    </xf>
    <xf numFmtId="0" fontId="6" fillId="0" borderId="12" xfId="0" applyFont="1" applyBorder="1" applyAlignment="1">
      <alignment horizontal="center" vertical="center" wrapText="1"/>
    </xf>
    <xf numFmtId="0" fontId="0" fillId="0" borderId="12" xfId="0" applyBorder="1" applyAlignment="1">
      <alignment horizontal="center" vertical="center" wrapText="1"/>
    </xf>
    <xf numFmtId="0" fontId="5" fillId="0" borderId="0" xfId="0" applyFont="1" applyAlignment="1">
      <alignment horizontal="center"/>
    </xf>
    <xf numFmtId="0" fontId="5" fillId="0" borderId="27" xfId="0" applyFont="1" applyBorder="1" applyAlignment="1">
      <alignment horizontal="center"/>
    </xf>
    <xf numFmtId="0" fontId="0" fillId="0" borderId="27" xfId="0" applyBorder="1" applyAlignment="1">
      <alignment horizontal="center"/>
    </xf>
    <xf numFmtId="43" fontId="0" fillId="0" borderId="0" xfId="0" applyNumberFormat="1" applyAlignment="1">
      <alignment horizontal="center"/>
    </xf>
    <xf numFmtId="0" fontId="5" fillId="0" borderId="11" xfId="0" applyFont="1" applyBorder="1" applyAlignment="1">
      <alignment horizontal="left" vertical="center"/>
    </xf>
    <xf numFmtId="0" fontId="11" fillId="2" borderId="1" xfId="0" applyFont="1" applyFill="1" applyBorder="1" applyAlignment="1">
      <alignment horizontal="center" vertical="center"/>
    </xf>
    <xf numFmtId="0" fontId="11" fillId="2" borderId="6" xfId="0" applyFont="1" applyFill="1" applyBorder="1" applyAlignment="1">
      <alignment horizontal="center" vertical="center"/>
    </xf>
    <xf numFmtId="0" fontId="11" fillId="2" borderId="31" xfId="0" applyFont="1" applyFill="1" applyBorder="1" applyAlignment="1">
      <alignment horizontal="center" vertical="center"/>
    </xf>
    <xf numFmtId="0" fontId="11" fillId="2" borderId="32" xfId="0" applyFont="1" applyFill="1" applyBorder="1" applyAlignment="1">
      <alignment horizontal="center" vertical="center"/>
    </xf>
    <xf numFmtId="0" fontId="11" fillId="2" borderId="2" xfId="0" applyFont="1" applyFill="1" applyBorder="1" applyAlignment="1">
      <alignment horizontal="center" vertical="center"/>
    </xf>
    <xf numFmtId="0" fontId="11" fillId="2" borderId="3" xfId="0" applyFont="1" applyFill="1" applyBorder="1" applyAlignment="1">
      <alignment horizontal="center" vertical="center"/>
    </xf>
    <xf numFmtId="0" fontId="6" fillId="0" borderId="9" xfId="0" applyFont="1" applyBorder="1" applyAlignment="1">
      <alignment horizontal="center"/>
    </xf>
    <xf numFmtId="0" fontId="6" fillId="0" borderId="10" xfId="0" applyFont="1" applyBorder="1" applyAlignment="1">
      <alignment horizontal="center"/>
    </xf>
    <xf numFmtId="0" fontId="6" fillId="0" borderId="11" xfId="0" applyFont="1" applyBorder="1" applyAlignment="1">
      <alignment horizontal="center"/>
    </xf>
    <xf numFmtId="0" fontId="1" fillId="0" borderId="0" xfId="3"/>
    <xf numFmtId="0" fontId="5" fillId="0" borderId="0" xfId="3" applyFont="1"/>
    <xf numFmtId="0" fontId="5" fillId="0" borderId="15" xfId="0" applyFont="1" applyBorder="1" applyAlignment="1">
      <alignment horizontal="left"/>
    </xf>
    <xf numFmtId="0" fontId="5" fillId="0" borderId="0" xfId="0" applyFont="1" applyAlignment="1">
      <alignment horizontal="left"/>
    </xf>
    <xf numFmtId="0" fontId="0" fillId="0" borderId="0" xfId="3" applyFont="1"/>
    <xf numFmtId="0" fontId="1" fillId="0" borderId="4" xfId="3" applyBorder="1"/>
    <xf numFmtId="0" fontId="0" fillId="0" borderId="4" xfId="0" applyBorder="1" applyAlignment="1">
      <alignment horizontal="left" wrapText="1"/>
    </xf>
    <xf numFmtId="0" fontId="0" fillId="0" borderId="0" xfId="0" applyBorder="1" applyAlignment="1">
      <alignment horizontal="left" wrapText="1"/>
    </xf>
    <xf numFmtId="0" fontId="0" fillId="0" borderId="4" xfId="0" applyBorder="1" applyAlignment="1">
      <alignment horizontal="left" vertical="center" wrapText="1"/>
    </xf>
    <xf numFmtId="0" fontId="0" fillId="0" borderId="0" xfId="0" applyBorder="1" applyAlignment="1">
      <alignment horizontal="left" vertical="center" wrapText="1"/>
    </xf>
    <xf numFmtId="0" fontId="0" fillId="0" borderId="0" xfId="0" applyBorder="1" applyAlignment="1">
      <alignment vertical="center" wrapText="1"/>
    </xf>
  </cellXfs>
  <cellStyles count="4">
    <cellStyle name="Comma" xfId="1" builtinId="3"/>
    <cellStyle name="Normal" xfId="0" builtinId="0"/>
    <cellStyle name="Normal 2" xfId="3"/>
    <cellStyle name="Percent" xfId="2"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1</xdr:col>
      <xdr:colOff>171450</xdr:colOff>
      <xdr:row>48</xdr:row>
      <xdr:rowOff>76200</xdr:rowOff>
    </xdr:from>
    <xdr:to>
      <xdr:col>3</xdr:col>
      <xdr:colOff>371475</xdr:colOff>
      <xdr:row>49</xdr:row>
      <xdr:rowOff>76200</xdr:rowOff>
    </xdr:to>
    <xdr:sp macro="" textlink="">
      <xdr:nvSpPr>
        <xdr:cNvPr id="2" name="TextBox 1">
          <a:extLst>
            <a:ext uri="{FF2B5EF4-FFF2-40B4-BE49-F238E27FC236}">
              <a16:creationId xmlns:a16="http://schemas.microsoft.com/office/drawing/2014/main" id="{A126115C-35D6-471C-8283-1DC1F592528C}"/>
            </a:ext>
          </a:extLst>
        </xdr:cNvPr>
        <xdr:cNvSpPr txBox="1"/>
      </xdr:nvSpPr>
      <xdr:spPr>
        <a:xfrm>
          <a:off x="781050" y="7724775"/>
          <a:ext cx="666750" cy="1619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pPr algn="ctr"/>
          <a:r>
            <a:rPr lang="id-ID" sz="1000"/>
            <a:t>Utara</a:t>
          </a:r>
        </a:p>
      </xdr:txBody>
    </xdr:sp>
    <xdr:clientData/>
  </xdr:twoCellAnchor>
  <xdr:twoCellAnchor>
    <xdr:from>
      <xdr:col>3</xdr:col>
      <xdr:colOff>19050</xdr:colOff>
      <xdr:row>53</xdr:row>
      <xdr:rowOff>19050</xdr:rowOff>
    </xdr:from>
    <xdr:to>
      <xdr:col>3</xdr:col>
      <xdr:colOff>542925</xdr:colOff>
      <xdr:row>54</xdr:row>
      <xdr:rowOff>85725</xdr:rowOff>
    </xdr:to>
    <xdr:sp macro="" textlink="">
      <xdr:nvSpPr>
        <xdr:cNvPr id="3" name="Rectangle 2">
          <a:extLst>
            <a:ext uri="{FF2B5EF4-FFF2-40B4-BE49-F238E27FC236}">
              <a16:creationId xmlns:a16="http://schemas.microsoft.com/office/drawing/2014/main" id="{8199D262-593B-42A6-9BE2-E6CC092426B5}"/>
            </a:ext>
          </a:extLst>
        </xdr:cNvPr>
        <xdr:cNvSpPr/>
      </xdr:nvSpPr>
      <xdr:spPr>
        <a:xfrm>
          <a:off x="1095375" y="8753475"/>
          <a:ext cx="523875" cy="2286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id-ID" sz="1100"/>
            <a:t>Ruko</a:t>
          </a:r>
        </a:p>
      </xdr:txBody>
    </xdr:sp>
    <xdr:clientData/>
  </xdr:twoCellAnchor>
  <xdr:twoCellAnchor>
    <xdr:from>
      <xdr:col>3</xdr:col>
      <xdr:colOff>9525</xdr:colOff>
      <xdr:row>56</xdr:row>
      <xdr:rowOff>0</xdr:rowOff>
    </xdr:from>
    <xdr:to>
      <xdr:col>3</xdr:col>
      <xdr:colOff>533400</xdr:colOff>
      <xdr:row>57</xdr:row>
      <xdr:rowOff>28575</xdr:rowOff>
    </xdr:to>
    <xdr:sp macro="" textlink="">
      <xdr:nvSpPr>
        <xdr:cNvPr id="4" name="Rectangle 3">
          <a:extLst>
            <a:ext uri="{FF2B5EF4-FFF2-40B4-BE49-F238E27FC236}">
              <a16:creationId xmlns:a16="http://schemas.microsoft.com/office/drawing/2014/main" id="{DC405756-91A7-4A72-8BD4-790578CCE9B4}"/>
            </a:ext>
          </a:extLst>
        </xdr:cNvPr>
        <xdr:cNvSpPr/>
      </xdr:nvSpPr>
      <xdr:spPr>
        <a:xfrm>
          <a:off x="1085850" y="9220200"/>
          <a:ext cx="523875" cy="1905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id-ID" sz="1100"/>
        </a:p>
      </xdr:txBody>
    </xdr:sp>
    <xdr:clientData/>
  </xdr:twoCellAnchor>
  <xdr:twoCellAnchor>
    <xdr:from>
      <xdr:col>5</xdr:col>
      <xdr:colOff>95250</xdr:colOff>
      <xdr:row>55</xdr:row>
      <xdr:rowOff>38100</xdr:rowOff>
    </xdr:from>
    <xdr:to>
      <xdr:col>5</xdr:col>
      <xdr:colOff>619125</xdr:colOff>
      <xdr:row>56</xdr:row>
      <xdr:rowOff>95250</xdr:rowOff>
    </xdr:to>
    <xdr:sp macro="" textlink="">
      <xdr:nvSpPr>
        <xdr:cNvPr id="5" name="Rectangle 4">
          <a:extLst>
            <a:ext uri="{FF2B5EF4-FFF2-40B4-BE49-F238E27FC236}">
              <a16:creationId xmlns:a16="http://schemas.microsoft.com/office/drawing/2014/main" id="{AB1C0105-76C8-4448-8567-4E1A2F6D6B72}"/>
            </a:ext>
          </a:extLst>
        </xdr:cNvPr>
        <xdr:cNvSpPr/>
      </xdr:nvSpPr>
      <xdr:spPr>
        <a:xfrm>
          <a:off x="2143125" y="9096375"/>
          <a:ext cx="523875" cy="2190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id-ID" sz="1100"/>
        </a:p>
      </xdr:txBody>
    </xdr:sp>
    <xdr:clientData/>
  </xdr:twoCellAnchor>
  <xdr:twoCellAnchor>
    <xdr:from>
      <xdr:col>5</xdr:col>
      <xdr:colOff>66675</xdr:colOff>
      <xdr:row>58</xdr:row>
      <xdr:rowOff>123825</xdr:rowOff>
    </xdr:from>
    <xdr:to>
      <xdr:col>5</xdr:col>
      <xdr:colOff>590550</xdr:colOff>
      <xdr:row>60</xdr:row>
      <xdr:rowOff>19050</xdr:rowOff>
    </xdr:to>
    <xdr:sp macro="" textlink="">
      <xdr:nvSpPr>
        <xdr:cNvPr id="6" name="Rectangle 5">
          <a:extLst>
            <a:ext uri="{FF2B5EF4-FFF2-40B4-BE49-F238E27FC236}">
              <a16:creationId xmlns:a16="http://schemas.microsoft.com/office/drawing/2014/main" id="{17D8679D-8DA1-4F0A-9573-163FC5FFA1B2}"/>
            </a:ext>
          </a:extLst>
        </xdr:cNvPr>
        <xdr:cNvSpPr/>
      </xdr:nvSpPr>
      <xdr:spPr>
        <a:xfrm>
          <a:off x="2114550" y="9667875"/>
          <a:ext cx="523875" cy="2190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id-ID" sz="1100"/>
        </a:p>
      </xdr:txBody>
    </xdr:sp>
    <xdr:clientData/>
  </xdr:twoCellAnchor>
  <xdr:twoCellAnchor>
    <xdr:from>
      <xdr:col>3</xdr:col>
      <xdr:colOff>9525</xdr:colOff>
      <xdr:row>59</xdr:row>
      <xdr:rowOff>0</xdr:rowOff>
    </xdr:from>
    <xdr:to>
      <xdr:col>3</xdr:col>
      <xdr:colOff>533400</xdr:colOff>
      <xdr:row>60</xdr:row>
      <xdr:rowOff>38100</xdr:rowOff>
    </xdr:to>
    <xdr:sp macro="" textlink="">
      <xdr:nvSpPr>
        <xdr:cNvPr id="7" name="Rectangle 6">
          <a:extLst>
            <a:ext uri="{FF2B5EF4-FFF2-40B4-BE49-F238E27FC236}">
              <a16:creationId xmlns:a16="http://schemas.microsoft.com/office/drawing/2014/main" id="{9282C83B-B340-4B58-8F9A-0C5F97BB97CA}"/>
            </a:ext>
          </a:extLst>
        </xdr:cNvPr>
        <xdr:cNvSpPr/>
      </xdr:nvSpPr>
      <xdr:spPr>
        <a:xfrm>
          <a:off x="1085850" y="9705975"/>
          <a:ext cx="523875" cy="2000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id-ID" sz="1100"/>
        </a:p>
      </xdr:txBody>
    </xdr:sp>
    <xdr:clientData/>
  </xdr:twoCellAnchor>
  <xdr:twoCellAnchor>
    <xdr:from>
      <xdr:col>5</xdr:col>
      <xdr:colOff>95250</xdr:colOff>
      <xdr:row>62</xdr:row>
      <xdr:rowOff>0</xdr:rowOff>
    </xdr:from>
    <xdr:to>
      <xdr:col>5</xdr:col>
      <xdr:colOff>619125</xdr:colOff>
      <xdr:row>63</xdr:row>
      <xdr:rowOff>28575</xdr:rowOff>
    </xdr:to>
    <xdr:sp macro="" textlink="">
      <xdr:nvSpPr>
        <xdr:cNvPr id="8" name="Rectangle 7">
          <a:extLst>
            <a:ext uri="{FF2B5EF4-FFF2-40B4-BE49-F238E27FC236}">
              <a16:creationId xmlns:a16="http://schemas.microsoft.com/office/drawing/2014/main" id="{8990200F-4CA9-4614-9277-32C9CE72C897}"/>
            </a:ext>
          </a:extLst>
        </xdr:cNvPr>
        <xdr:cNvSpPr/>
      </xdr:nvSpPr>
      <xdr:spPr>
        <a:xfrm>
          <a:off x="2143125" y="10191750"/>
          <a:ext cx="523875" cy="1905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id-ID" sz="1100"/>
        </a:p>
      </xdr:txBody>
    </xdr:sp>
    <xdr:clientData/>
  </xdr:twoCellAnchor>
  <xdr:twoCellAnchor>
    <xdr:from>
      <xdr:col>2</xdr:col>
      <xdr:colOff>247650</xdr:colOff>
      <xdr:row>62</xdr:row>
      <xdr:rowOff>0</xdr:rowOff>
    </xdr:from>
    <xdr:to>
      <xdr:col>3</xdr:col>
      <xdr:colOff>514350</xdr:colOff>
      <xdr:row>63</xdr:row>
      <xdr:rowOff>47625</xdr:rowOff>
    </xdr:to>
    <xdr:sp macro="" textlink="">
      <xdr:nvSpPr>
        <xdr:cNvPr id="9" name="Rectangle 8">
          <a:extLst>
            <a:ext uri="{FF2B5EF4-FFF2-40B4-BE49-F238E27FC236}">
              <a16:creationId xmlns:a16="http://schemas.microsoft.com/office/drawing/2014/main" id="{E34818AE-9209-4F7A-AC06-F7DAC2AD4256}"/>
            </a:ext>
          </a:extLst>
        </xdr:cNvPr>
        <xdr:cNvSpPr/>
      </xdr:nvSpPr>
      <xdr:spPr>
        <a:xfrm>
          <a:off x="1066800" y="10191750"/>
          <a:ext cx="523875" cy="2095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id-ID" sz="1100"/>
        </a:p>
      </xdr:txBody>
    </xdr:sp>
    <xdr:clientData/>
  </xdr:twoCellAnchor>
  <xdr:twoCellAnchor>
    <xdr:from>
      <xdr:col>5</xdr:col>
      <xdr:colOff>38100</xdr:colOff>
      <xdr:row>49</xdr:row>
      <xdr:rowOff>76200</xdr:rowOff>
    </xdr:from>
    <xdr:to>
      <xdr:col>5</xdr:col>
      <xdr:colOff>561975</xdr:colOff>
      <xdr:row>49</xdr:row>
      <xdr:rowOff>295275</xdr:rowOff>
    </xdr:to>
    <xdr:sp macro="" textlink="">
      <xdr:nvSpPr>
        <xdr:cNvPr id="10" name="Rectangle 9">
          <a:extLst>
            <a:ext uri="{FF2B5EF4-FFF2-40B4-BE49-F238E27FC236}">
              <a16:creationId xmlns:a16="http://schemas.microsoft.com/office/drawing/2014/main" id="{F172C133-58E3-4B81-B385-49BA53983532}"/>
            </a:ext>
          </a:extLst>
        </xdr:cNvPr>
        <xdr:cNvSpPr/>
      </xdr:nvSpPr>
      <xdr:spPr>
        <a:xfrm>
          <a:off x="2085975" y="7886700"/>
          <a:ext cx="523875" cy="2190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id-ID" sz="1100"/>
            <a:t>DPR</a:t>
          </a:r>
        </a:p>
      </xdr:txBody>
    </xdr:sp>
    <xdr:clientData/>
  </xdr:twoCellAnchor>
  <xdr:twoCellAnchor>
    <xdr:from>
      <xdr:col>6</xdr:col>
      <xdr:colOff>9525</xdr:colOff>
      <xdr:row>49</xdr:row>
      <xdr:rowOff>76200</xdr:rowOff>
    </xdr:from>
    <xdr:to>
      <xdr:col>6</xdr:col>
      <xdr:colOff>533400</xdr:colOff>
      <xdr:row>49</xdr:row>
      <xdr:rowOff>295275</xdr:rowOff>
    </xdr:to>
    <xdr:sp macro="" textlink="">
      <xdr:nvSpPr>
        <xdr:cNvPr id="11" name="Rectangle 10">
          <a:extLst>
            <a:ext uri="{FF2B5EF4-FFF2-40B4-BE49-F238E27FC236}">
              <a16:creationId xmlns:a16="http://schemas.microsoft.com/office/drawing/2014/main" id="{63198B9A-49CF-4CDF-BD72-7AE03964382B}"/>
            </a:ext>
          </a:extLst>
        </xdr:cNvPr>
        <xdr:cNvSpPr/>
      </xdr:nvSpPr>
      <xdr:spPr>
        <a:xfrm>
          <a:off x="2743200" y="7886700"/>
          <a:ext cx="523875" cy="2190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id-ID" sz="1100"/>
            <a:t>GOR</a:t>
          </a:r>
        </a:p>
      </xdr:txBody>
    </xdr:sp>
    <xdr:clientData/>
  </xdr:twoCellAnchor>
  <xdr:twoCellAnchor>
    <xdr:from>
      <xdr:col>6</xdr:col>
      <xdr:colOff>695325</xdr:colOff>
      <xdr:row>49</xdr:row>
      <xdr:rowOff>85725</xdr:rowOff>
    </xdr:from>
    <xdr:to>
      <xdr:col>7</xdr:col>
      <xdr:colOff>428625</xdr:colOff>
      <xdr:row>49</xdr:row>
      <xdr:rowOff>304800</xdr:rowOff>
    </xdr:to>
    <xdr:sp macro="" textlink="">
      <xdr:nvSpPr>
        <xdr:cNvPr id="12" name="Rectangle 11">
          <a:extLst>
            <a:ext uri="{FF2B5EF4-FFF2-40B4-BE49-F238E27FC236}">
              <a16:creationId xmlns:a16="http://schemas.microsoft.com/office/drawing/2014/main" id="{0E2F92AA-EC21-496F-A5EB-267B11C3CE17}"/>
            </a:ext>
          </a:extLst>
        </xdr:cNvPr>
        <xdr:cNvSpPr/>
      </xdr:nvSpPr>
      <xdr:spPr>
        <a:xfrm>
          <a:off x="3429000" y="7896225"/>
          <a:ext cx="523875" cy="2190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id-ID" sz="1100"/>
            <a:t>Ruko</a:t>
          </a:r>
        </a:p>
      </xdr:txBody>
    </xdr:sp>
    <xdr:clientData/>
  </xdr:twoCellAnchor>
  <xdr:twoCellAnchor>
    <xdr:from>
      <xdr:col>5</xdr:col>
      <xdr:colOff>66675</xdr:colOff>
      <xdr:row>53</xdr:row>
      <xdr:rowOff>1</xdr:rowOff>
    </xdr:from>
    <xdr:to>
      <xdr:col>5</xdr:col>
      <xdr:colOff>600075</xdr:colOff>
      <xdr:row>54</xdr:row>
      <xdr:rowOff>28576</xdr:rowOff>
    </xdr:to>
    <xdr:sp macro="" textlink="">
      <xdr:nvSpPr>
        <xdr:cNvPr id="13" name="Rectangle 12">
          <a:extLst>
            <a:ext uri="{FF2B5EF4-FFF2-40B4-BE49-F238E27FC236}">
              <a16:creationId xmlns:a16="http://schemas.microsoft.com/office/drawing/2014/main" id="{1AFD4D1E-4DAA-4D14-920B-5029AE8710B5}"/>
            </a:ext>
          </a:extLst>
        </xdr:cNvPr>
        <xdr:cNvSpPr/>
      </xdr:nvSpPr>
      <xdr:spPr>
        <a:xfrm>
          <a:off x="2114550" y="8734426"/>
          <a:ext cx="533400" cy="190500"/>
        </a:xfrm>
        <a:prstGeom prst="rect">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id-ID" sz="1100"/>
        </a:p>
      </xdr:txBody>
    </xdr:sp>
    <xdr:clientData/>
  </xdr:twoCellAnchor>
  <xdr:twoCellAnchor>
    <xdr:from>
      <xdr:col>5</xdr:col>
      <xdr:colOff>600075</xdr:colOff>
      <xdr:row>53</xdr:row>
      <xdr:rowOff>85725</xdr:rowOff>
    </xdr:from>
    <xdr:to>
      <xdr:col>6</xdr:col>
      <xdr:colOff>142875</xdr:colOff>
      <xdr:row>53</xdr:row>
      <xdr:rowOff>95251</xdr:rowOff>
    </xdr:to>
    <xdr:cxnSp macro="">
      <xdr:nvCxnSpPr>
        <xdr:cNvPr id="15" name="Straight Arrow Connector 14">
          <a:extLst>
            <a:ext uri="{FF2B5EF4-FFF2-40B4-BE49-F238E27FC236}">
              <a16:creationId xmlns:a16="http://schemas.microsoft.com/office/drawing/2014/main" id="{CEE1A180-88F6-4206-9A28-19D5FB7F0E49}"/>
            </a:ext>
          </a:extLst>
        </xdr:cNvPr>
        <xdr:cNvCxnSpPr>
          <a:stCxn id="13" idx="3"/>
        </xdr:cNvCxnSpPr>
      </xdr:nvCxnSpPr>
      <xdr:spPr>
        <a:xfrm flipV="1">
          <a:off x="2647950" y="8820150"/>
          <a:ext cx="228600" cy="952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sheetPr>
  <dimension ref="B1:AC359"/>
  <sheetViews>
    <sheetView tabSelected="1" topLeftCell="A334" workbookViewId="0">
      <selection activeCell="K351" sqref="K351"/>
    </sheetView>
  </sheetViews>
  <sheetFormatPr defaultRowHeight="12.75" x14ac:dyDescent="0.2"/>
  <cols>
    <col min="2" max="3" width="3.5703125" customWidth="1"/>
    <col min="4" max="4" width="5.7109375" customWidth="1"/>
    <col min="5" max="5" width="7.7109375" customWidth="1"/>
    <col min="6" max="6" width="8" bestFit="1" customWidth="1"/>
    <col min="7" max="7" width="6" customWidth="1"/>
    <col min="8" max="8" width="4.42578125" customWidth="1"/>
    <col min="9" max="9" width="4.7109375" customWidth="1"/>
    <col min="10" max="10" width="5.28515625" customWidth="1"/>
    <col min="11" max="11" width="5.5703125" customWidth="1"/>
    <col min="12" max="12" width="5.7109375" customWidth="1"/>
    <col min="13" max="13" width="4.7109375" customWidth="1"/>
    <col min="14" max="14" width="13.85546875" bestFit="1" customWidth="1"/>
    <col min="15" max="15" width="4.7109375" customWidth="1"/>
    <col min="16" max="16" width="5.42578125" customWidth="1"/>
    <col min="17" max="17" width="7" bestFit="1" customWidth="1"/>
    <col min="18" max="18" width="5.28515625" customWidth="1"/>
    <col min="19" max="19" width="7" bestFit="1" customWidth="1"/>
    <col min="20" max="21" width="4.7109375" customWidth="1"/>
    <col min="22" max="22" width="5.28515625" customWidth="1"/>
    <col min="23" max="23" width="5.140625" customWidth="1"/>
    <col min="24" max="29" width="4.7109375" customWidth="1"/>
  </cols>
  <sheetData>
    <row r="1" spans="2:22" x14ac:dyDescent="0.2">
      <c r="B1" s="79"/>
      <c r="C1" s="79"/>
      <c r="D1" s="79"/>
      <c r="E1" s="79"/>
      <c r="F1" s="79"/>
      <c r="G1" s="79"/>
      <c r="H1" s="79"/>
      <c r="I1" s="79"/>
      <c r="J1" s="79"/>
      <c r="K1" s="79"/>
    </row>
    <row r="2" spans="2:22" x14ac:dyDescent="0.2">
      <c r="T2" s="2"/>
      <c r="U2" s="3"/>
      <c r="V2" s="4"/>
    </row>
    <row r="3" spans="2:22" x14ac:dyDescent="0.2">
      <c r="B3" t="s">
        <v>0</v>
      </c>
      <c r="T3" s="5"/>
      <c r="U3" s="6"/>
      <c r="V3" s="7"/>
    </row>
    <row r="4" spans="2:22" x14ac:dyDescent="0.2">
      <c r="B4" s="210" t="s">
        <v>302</v>
      </c>
      <c r="C4" s="210"/>
      <c r="D4" s="210"/>
      <c r="T4" s="5"/>
      <c r="U4" s="6"/>
      <c r="V4" s="7"/>
    </row>
    <row r="5" spans="2:22" ht="13.5" thickBot="1" x14ac:dyDescent="0.25">
      <c r="B5" s="209" t="s">
        <v>303</v>
      </c>
      <c r="C5" s="209"/>
      <c r="D5" s="209"/>
      <c r="E5" s="36"/>
      <c r="F5" s="36"/>
      <c r="G5" s="36"/>
      <c r="H5" s="36"/>
      <c r="I5" s="36"/>
      <c r="J5" s="36"/>
      <c r="K5" s="36"/>
      <c r="L5" s="36"/>
      <c r="M5" s="36"/>
      <c r="N5" s="36"/>
      <c r="O5" s="36"/>
      <c r="P5" s="36"/>
      <c r="Q5" s="36"/>
      <c r="R5" s="36"/>
      <c r="S5" s="36"/>
      <c r="T5" s="37"/>
      <c r="U5" s="36"/>
      <c r="V5" s="38"/>
    </row>
    <row r="6" spans="2:22" ht="13.5" thickTop="1" x14ac:dyDescent="0.2"/>
    <row r="7" spans="2:22" x14ac:dyDescent="0.2">
      <c r="B7">
        <v>1</v>
      </c>
      <c r="C7" t="s">
        <v>1</v>
      </c>
    </row>
    <row r="8" spans="2:22" s="207" customFormat="1" x14ac:dyDescent="0.2">
      <c r="C8" s="208" t="s">
        <v>300</v>
      </c>
      <c r="H8" s="207" t="s">
        <v>213</v>
      </c>
      <c r="J8" s="207" t="s">
        <v>301</v>
      </c>
      <c r="L8" s="211" t="s">
        <v>304</v>
      </c>
    </row>
    <row r="10" spans="2:22" x14ac:dyDescent="0.2">
      <c r="B10">
        <v>2</v>
      </c>
      <c r="C10" t="s">
        <v>2</v>
      </c>
      <c r="H10" s="1"/>
    </row>
    <row r="11" spans="2:22" x14ac:dyDescent="0.2">
      <c r="C11" t="s">
        <v>3</v>
      </c>
      <c r="D11" t="s">
        <v>4</v>
      </c>
      <c r="H11" s="18" t="s">
        <v>84</v>
      </c>
      <c r="I11" s="89"/>
    </row>
    <row r="12" spans="2:22" x14ac:dyDescent="0.2">
      <c r="C12" t="s">
        <v>5</v>
      </c>
      <c r="D12" t="s">
        <v>6</v>
      </c>
      <c r="H12" s="18" t="s">
        <v>84</v>
      </c>
      <c r="I12" s="89"/>
    </row>
    <row r="13" spans="2:22" x14ac:dyDescent="0.2">
      <c r="C13" t="s">
        <v>7</v>
      </c>
      <c r="D13" t="s">
        <v>8</v>
      </c>
      <c r="H13" s="18" t="s">
        <v>84</v>
      </c>
      <c r="I13" s="89"/>
    </row>
    <row r="14" spans="2:22" x14ac:dyDescent="0.2">
      <c r="C14" t="s">
        <v>9</v>
      </c>
      <c r="D14" t="s">
        <v>10</v>
      </c>
      <c r="H14" s="18" t="s">
        <v>84</v>
      </c>
      <c r="I14" s="89"/>
    </row>
    <row r="15" spans="2:22" x14ac:dyDescent="0.2">
      <c r="C15" t="s">
        <v>11</v>
      </c>
      <c r="D15" t="s">
        <v>13</v>
      </c>
      <c r="H15" s="18" t="s">
        <v>84</v>
      </c>
      <c r="I15" s="89"/>
    </row>
    <row r="16" spans="2:22" x14ac:dyDescent="0.2">
      <c r="C16" t="s">
        <v>12</v>
      </c>
      <c r="D16" t="s">
        <v>14</v>
      </c>
      <c r="H16" s="18" t="s">
        <v>84</v>
      </c>
      <c r="I16" s="89"/>
    </row>
    <row r="17" spans="2:25" x14ac:dyDescent="0.2">
      <c r="C17" t="s">
        <v>15</v>
      </c>
      <c r="D17" t="s">
        <v>16</v>
      </c>
      <c r="H17" s="18" t="s">
        <v>84</v>
      </c>
      <c r="I17" s="1"/>
    </row>
    <row r="18" spans="2:25" x14ac:dyDescent="0.2">
      <c r="H18" s="19"/>
    </row>
    <row r="19" spans="2:25" x14ac:dyDescent="0.2">
      <c r="B19">
        <v>3</v>
      </c>
      <c r="C19" t="s">
        <v>172</v>
      </c>
      <c r="H19" s="18" t="s">
        <v>84</v>
      </c>
    </row>
    <row r="20" spans="2:25" x14ac:dyDescent="0.2">
      <c r="C20" t="s">
        <v>3</v>
      </c>
      <c r="D20" t="s">
        <v>17</v>
      </c>
      <c r="H20" s="18" t="s">
        <v>84</v>
      </c>
      <c r="I20" s="89" t="s">
        <v>108</v>
      </c>
    </row>
    <row r="21" spans="2:25" x14ac:dyDescent="0.2">
      <c r="C21" t="s">
        <v>5</v>
      </c>
      <c r="D21" t="s">
        <v>18</v>
      </c>
      <c r="H21" s="18" t="s">
        <v>84</v>
      </c>
      <c r="I21" s="107"/>
      <c r="J21" s="107"/>
      <c r="K21" s="107"/>
    </row>
    <row r="22" spans="2:25" x14ac:dyDescent="0.2">
      <c r="C22" t="s">
        <v>7</v>
      </c>
      <c r="D22" t="s">
        <v>19</v>
      </c>
      <c r="H22" s="18" t="s">
        <v>84</v>
      </c>
      <c r="J22" t="s">
        <v>171</v>
      </c>
    </row>
    <row r="23" spans="2:25" x14ac:dyDescent="0.2">
      <c r="C23" t="s">
        <v>9</v>
      </c>
      <c r="D23" t="s">
        <v>20</v>
      </c>
      <c r="H23" s="18" t="s">
        <v>84</v>
      </c>
    </row>
    <row r="25" spans="2:25" x14ac:dyDescent="0.2">
      <c r="B25">
        <v>4</v>
      </c>
      <c r="C25" t="s">
        <v>21</v>
      </c>
    </row>
    <row r="26" spans="2:25" x14ac:dyDescent="0.2">
      <c r="C26" t="s">
        <v>3</v>
      </c>
      <c r="D26" t="s">
        <v>22</v>
      </c>
    </row>
    <row r="27" spans="2:25" x14ac:dyDescent="0.2">
      <c r="D27" s="14" t="s">
        <v>23</v>
      </c>
      <c r="E27" s="108" t="s">
        <v>24</v>
      </c>
      <c r="F27" s="109"/>
      <c r="G27" s="110"/>
      <c r="H27" s="108" t="s">
        <v>25</v>
      </c>
      <c r="I27" s="109"/>
      <c r="J27" s="110"/>
      <c r="K27" s="108" t="s">
        <v>26</v>
      </c>
      <c r="L27" s="109"/>
      <c r="M27" s="110"/>
      <c r="N27" s="108" t="s">
        <v>27</v>
      </c>
      <c r="O27" s="109"/>
      <c r="P27" s="110"/>
      <c r="Q27" s="108" t="s">
        <v>28</v>
      </c>
      <c r="R27" s="109"/>
      <c r="S27" s="110"/>
      <c r="T27" s="108" t="s">
        <v>29</v>
      </c>
      <c r="U27" s="109"/>
      <c r="V27" s="110"/>
      <c r="W27" s="108" t="s">
        <v>30</v>
      </c>
      <c r="X27" s="109"/>
      <c r="Y27" s="110"/>
    </row>
    <row r="28" spans="2:25" x14ac:dyDescent="0.2">
      <c r="D28" s="15"/>
      <c r="E28" s="6"/>
      <c r="F28" s="6"/>
      <c r="G28" s="7"/>
      <c r="H28" s="6"/>
      <c r="I28" s="6"/>
      <c r="J28" s="6"/>
      <c r="K28" s="5"/>
      <c r="L28" s="3"/>
      <c r="M28" s="6"/>
      <c r="N28" s="5"/>
      <c r="O28" s="6"/>
      <c r="P28" s="6"/>
      <c r="Q28" s="5"/>
      <c r="R28" s="6"/>
      <c r="S28" s="7"/>
      <c r="T28" s="6"/>
      <c r="U28" s="6"/>
      <c r="V28" s="6"/>
      <c r="W28" s="5"/>
      <c r="X28" s="6"/>
      <c r="Y28" s="7"/>
    </row>
    <row r="29" spans="2:25" x14ac:dyDescent="0.2">
      <c r="D29" s="15">
        <v>1</v>
      </c>
      <c r="E29" s="88"/>
      <c r="F29" s="6"/>
      <c r="G29" s="7"/>
      <c r="H29" s="106">
        <f>I11</f>
        <v>0</v>
      </c>
      <c r="I29" s="104"/>
      <c r="J29" s="105"/>
      <c r="K29" s="139">
        <f>DATE(2011,8,21)</f>
        <v>40776</v>
      </c>
      <c r="L29" s="140"/>
      <c r="M29" s="141"/>
      <c r="N29" s="118"/>
      <c r="O29" s="119"/>
      <c r="P29" s="120"/>
      <c r="Q29" s="5"/>
      <c r="R29" s="6"/>
      <c r="S29" s="7"/>
      <c r="T29" s="118"/>
      <c r="U29" s="119"/>
      <c r="V29" s="120"/>
      <c r="W29" s="118">
        <f>N29+T29-Q29</f>
        <v>0</v>
      </c>
      <c r="X29" s="119"/>
      <c r="Y29" s="120"/>
    </row>
    <row r="30" spans="2:25" x14ac:dyDescent="0.2">
      <c r="D30" s="15"/>
      <c r="E30" s="6"/>
      <c r="F30" s="6"/>
      <c r="G30" s="7"/>
      <c r="H30" s="6"/>
      <c r="I30" s="6"/>
      <c r="J30" s="6"/>
      <c r="K30" s="5"/>
      <c r="L30" s="6"/>
      <c r="M30" s="6"/>
      <c r="N30" s="32"/>
      <c r="O30" s="22"/>
      <c r="P30" s="22"/>
      <c r="Q30" s="32"/>
      <c r="R30" s="22" t="s">
        <v>305</v>
      </c>
      <c r="S30" s="23" t="s">
        <v>85</v>
      </c>
      <c r="T30" s="22"/>
      <c r="U30" s="22" t="s">
        <v>305</v>
      </c>
      <c r="V30" s="22" t="s">
        <v>85</v>
      </c>
      <c r="W30" s="32"/>
      <c r="X30" s="22"/>
      <c r="Y30" s="23"/>
    </row>
    <row r="31" spans="2:25" x14ac:dyDescent="0.2">
      <c r="D31" s="15"/>
      <c r="E31" s="6"/>
      <c r="F31" s="6"/>
      <c r="G31" s="7"/>
      <c r="H31" s="106"/>
      <c r="I31" s="104"/>
      <c r="J31" s="105"/>
      <c r="K31" s="142"/>
      <c r="L31" s="104"/>
      <c r="M31" s="105"/>
      <c r="N31" s="118">
        <v>0</v>
      </c>
      <c r="O31" s="119"/>
      <c r="P31" s="120"/>
      <c r="Q31" s="118">
        <v>0</v>
      </c>
      <c r="R31" s="119"/>
      <c r="S31" s="120"/>
      <c r="T31" s="118">
        <v>0</v>
      </c>
      <c r="U31" s="119"/>
      <c r="V31" s="120"/>
      <c r="W31" s="118">
        <f>N31+T31-Q31</f>
        <v>0</v>
      </c>
      <c r="X31" s="119"/>
      <c r="Y31" s="120"/>
    </row>
    <row r="32" spans="2:25" x14ac:dyDescent="0.2">
      <c r="D32" s="16"/>
      <c r="E32" s="9"/>
      <c r="F32" s="9"/>
      <c r="G32" s="10"/>
      <c r="H32" s="9"/>
      <c r="I32" s="9"/>
      <c r="J32" s="9"/>
      <c r="K32" s="8"/>
      <c r="L32" s="9"/>
      <c r="M32" s="9"/>
      <c r="N32" s="8"/>
      <c r="O32" s="9"/>
      <c r="P32" s="9"/>
      <c r="Q32" s="8"/>
      <c r="R32" s="9"/>
      <c r="S32" s="10"/>
      <c r="T32" s="9"/>
      <c r="U32" s="9"/>
      <c r="V32" s="9"/>
      <c r="W32" s="8"/>
      <c r="X32" s="9"/>
      <c r="Y32" s="10"/>
    </row>
    <row r="33" spans="3:21" x14ac:dyDescent="0.2">
      <c r="C33" t="s">
        <v>5</v>
      </c>
      <c r="D33" t="s">
        <v>31</v>
      </c>
    </row>
    <row r="34" spans="3:21" x14ac:dyDescent="0.2">
      <c r="D34" s="165" t="s">
        <v>23</v>
      </c>
      <c r="E34" s="167" t="s">
        <v>24</v>
      </c>
      <c r="F34" s="168"/>
      <c r="G34" s="169"/>
      <c r="H34" s="162" t="s">
        <v>306</v>
      </c>
      <c r="I34" s="163"/>
      <c r="J34" s="163"/>
      <c r="K34" s="163"/>
      <c r="L34" s="163"/>
      <c r="M34" s="163"/>
      <c r="N34" s="163"/>
      <c r="O34" s="163"/>
      <c r="P34" s="164"/>
      <c r="Q34" s="167" t="s">
        <v>30</v>
      </c>
      <c r="R34" s="168"/>
      <c r="S34" s="169"/>
    </row>
    <row r="35" spans="3:21" x14ac:dyDescent="0.2">
      <c r="D35" s="166"/>
      <c r="E35" s="170"/>
      <c r="F35" s="171"/>
      <c r="G35" s="172"/>
      <c r="H35" s="162" t="s">
        <v>282</v>
      </c>
      <c r="I35" s="163"/>
      <c r="J35" s="164"/>
      <c r="K35" s="162" t="s">
        <v>32</v>
      </c>
      <c r="L35" s="163"/>
      <c r="M35" s="164"/>
      <c r="N35" s="162" t="s">
        <v>33</v>
      </c>
      <c r="O35" s="163"/>
      <c r="P35" s="164"/>
      <c r="Q35" s="170"/>
      <c r="R35" s="171"/>
      <c r="S35" s="172"/>
    </row>
    <row r="36" spans="3:21" x14ac:dyDescent="0.2">
      <c r="D36" s="5"/>
      <c r="E36" s="5"/>
      <c r="F36" s="6"/>
      <c r="G36" s="7"/>
      <c r="H36" s="6"/>
      <c r="I36" s="6"/>
      <c r="J36" s="7"/>
      <c r="K36" s="6"/>
      <c r="L36" s="6"/>
      <c r="M36" s="7"/>
      <c r="N36" s="6"/>
      <c r="O36" s="6"/>
      <c r="P36" s="7"/>
      <c r="Q36" s="6"/>
      <c r="R36" s="6"/>
      <c r="S36" s="7"/>
    </row>
    <row r="37" spans="3:21" x14ac:dyDescent="0.2">
      <c r="D37" s="5">
        <v>1</v>
      </c>
      <c r="E37" s="103"/>
      <c r="F37" s="104"/>
      <c r="G37" s="105"/>
      <c r="H37" s="118"/>
      <c r="I37" s="119"/>
      <c r="J37" s="120"/>
      <c r="K37" s="118">
        <v>0</v>
      </c>
      <c r="L37" s="119"/>
      <c r="M37" s="120"/>
      <c r="N37" s="118">
        <v>0</v>
      </c>
      <c r="O37" s="119"/>
      <c r="P37" s="120"/>
      <c r="Q37" s="143"/>
      <c r="R37" s="119"/>
      <c r="S37" s="120"/>
      <c r="U37" s="89"/>
    </row>
    <row r="38" spans="3:21" x14ac:dyDescent="0.2">
      <c r="D38" s="5"/>
      <c r="E38" s="5"/>
      <c r="F38" s="6"/>
      <c r="G38" s="7"/>
      <c r="H38" s="22"/>
      <c r="I38" s="22"/>
      <c r="J38" s="23"/>
      <c r="K38" s="22"/>
      <c r="L38" s="22"/>
      <c r="M38" s="23"/>
      <c r="N38" s="22"/>
      <c r="O38" s="22"/>
      <c r="P38" s="23"/>
      <c r="Q38" s="131"/>
      <c r="R38" s="104"/>
      <c r="S38" s="105"/>
    </row>
    <row r="39" spans="3:21" x14ac:dyDescent="0.2">
      <c r="D39" s="5">
        <v>2</v>
      </c>
      <c r="E39" s="103"/>
      <c r="F39" s="104"/>
      <c r="G39" s="105"/>
      <c r="H39" s="118"/>
      <c r="I39" s="119"/>
      <c r="J39" s="120"/>
      <c r="K39" s="118">
        <v>0</v>
      </c>
      <c r="L39" s="119"/>
      <c r="M39" s="120"/>
      <c r="N39" s="118">
        <v>0</v>
      </c>
      <c r="O39" s="119"/>
      <c r="P39" s="120"/>
      <c r="Q39" s="118">
        <f>K39</f>
        <v>0</v>
      </c>
      <c r="R39" s="119"/>
      <c r="S39" s="120"/>
    </row>
    <row r="40" spans="3:21" x14ac:dyDescent="0.2">
      <c r="D40" s="8"/>
      <c r="E40" s="8"/>
      <c r="F40" s="9"/>
      <c r="G40" s="10"/>
      <c r="H40" s="24"/>
      <c r="I40" s="24"/>
      <c r="J40" s="39"/>
      <c r="K40" s="24"/>
      <c r="L40" s="24"/>
      <c r="M40" s="39"/>
      <c r="N40" s="24"/>
      <c r="O40" s="24"/>
      <c r="P40" s="39"/>
      <c r="Q40" s="176" t="s">
        <v>307</v>
      </c>
      <c r="R40" s="177"/>
      <c r="S40" s="178"/>
    </row>
    <row r="41" spans="3:21" x14ac:dyDescent="0.2">
      <c r="D41" s="6"/>
      <c r="E41" s="6"/>
      <c r="F41" s="6"/>
      <c r="G41" s="6"/>
      <c r="H41" s="22"/>
      <c r="I41" s="22"/>
      <c r="J41" s="22"/>
      <c r="K41" s="22"/>
      <c r="L41" s="22"/>
      <c r="M41" s="22"/>
      <c r="N41" s="22"/>
      <c r="O41" s="22"/>
      <c r="P41" s="22"/>
      <c r="Q41" s="6"/>
      <c r="R41" s="6"/>
      <c r="S41" s="6"/>
    </row>
    <row r="42" spans="3:21" x14ac:dyDescent="0.2">
      <c r="C42" t="s">
        <v>7</v>
      </c>
      <c r="D42" t="s">
        <v>34</v>
      </c>
      <c r="H42" s="48" t="s">
        <v>84</v>
      </c>
      <c r="I42" s="89" t="s">
        <v>317</v>
      </c>
    </row>
    <row r="43" spans="3:21" x14ac:dyDescent="0.2">
      <c r="C43" t="s">
        <v>9</v>
      </c>
      <c r="D43" t="s">
        <v>35</v>
      </c>
      <c r="H43" s="48" t="s">
        <v>84</v>
      </c>
      <c r="I43" s="208" t="s">
        <v>308</v>
      </c>
    </row>
    <row r="44" spans="3:21" x14ac:dyDescent="0.2">
      <c r="C44" t="s">
        <v>11</v>
      </c>
      <c r="D44" t="s">
        <v>173</v>
      </c>
      <c r="H44" s="48" t="s">
        <v>84</v>
      </c>
      <c r="I44" s="208" t="s">
        <v>309</v>
      </c>
      <c r="M44" t="s">
        <v>153</v>
      </c>
      <c r="N44" s="107">
        <v>0</v>
      </c>
      <c r="O44" s="107"/>
      <c r="P44" s="107"/>
    </row>
    <row r="45" spans="3:21" x14ac:dyDescent="0.2">
      <c r="C45" s="44" t="s">
        <v>12</v>
      </c>
      <c r="D45" s="44" t="s">
        <v>187</v>
      </c>
      <c r="H45" s="48" t="s">
        <v>84</v>
      </c>
      <c r="I45" s="208" t="s">
        <v>308</v>
      </c>
    </row>
    <row r="46" spans="3:21" x14ac:dyDescent="0.2">
      <c r="C46" s="44" t="s">
        <v>15</v>
      </c>
      <c r="D46" s="44" t="s">
        <v>190</v>
      </c>
      <c r="G46">
        <v>3</v>
      </c>
      <c r="H46" s="48" t="s">
        <v>84</v>
      </c>
      <c r="I46" s="89" t="str">
        <f>VLOOKUP(G$46,'Rating Krd'!$B$3:$D$12,2)</f>
        <v>A</v>
      </c>
    </row>
    <row r="47" spans="3:21" x14ac:dyDescent="0.2">
      <c r="C47" s="44"/>
      <c r="D47" s="44"/>
      <c r="H47" s="48"/>
      <c r="I47" s="89"/>
    </row>
    <row r="48" spans="3:21" x14ac:dyDescent="0.2">
      <c r="C48" s="44"/>
      <c r="D48" s="44"/>
      <c r="H48" s="48"/>
      <c r="I48" s="89"/>
    </row>
    <row r="49" spans="2:25" x14ac:dyDescent="0.2">
      <c r="C49" s="44"/>
      <c r="D49" s="44"/>
      <c r="H49" s="48"/>
      <c r="I49" s="89"/>
    </row>
    <row r="50" spans="2:25" ht="15" x14ac:dyDescent="0.25">
      <c r="B50">
        <v>5</v>
      </c>
      <c r="C50" s="82" t="s">
        <v>188</v>
      </c>
      <c r="D50" s="83"/>
      <c r="E50" s="83"/>
      <c r="F50" s="83"/>
      <c r="G50" s="83"/>
      <c r="H50" s="83"/>
      <c r="I50" s="83"/>
    </row>
    <row r="51" spans="2:25" ht="15" customHeight="1" x14ac:dyDescent="0.2">
      <c r="C51" s="179"/>
      <c r="D51" s="179"/>
      <c r="E51" s="179"/>
      <c r="F51" s="179"/>
      <c r="G51" s="179"/>
      <c r="H51" s="179"/>
      <c r="I51" s="179"/>
      <c r="J51" s="179"/>
      <c r="K51" s="179"/>
      <c r="L51" s="179"/>
      <c r="M51" s="179"/>
      <c r="N51" s="179"/>
      <c r="O51" s="179"/>
      <c r="P51" s="179"/>
      <c r="Q51" s="179"/>
      <c r="R51" s="179"/>
      <c r="S51" s="179"/>
      <c r="T51" s="179"/>
      <c r="U51" s="179"/>
      <c r="V51" s="179"/>
      <c r="W51" s="179"/>
      <c r="X51" s="179"/>
      <c r="Y51" s="179"/>
    </row>
    <row r="52" spans="2:25" ht="15" customHeight="1" x14ac:dyDescent="0.2">
      <c r="C52" s="179"/>
      <c r="D52" s="179"/>
      <c r="E52" s="179"/>
      <c r="F52" s="179"/>
      <c r="G52" s="179"/>
      <c r="H52" s="179"/>
      <c r="I52" s="179"/>
      <c r="J52" s="179"/>
      <c r="K52" s="179"/>
      <c r="L52" s="179"/>
      <c r="M52" s="179"/>
      <c r="N52" s="179"/>
      <c r="O52" s="179"/>
      <c r="P52" s="179"/>
      <c r="Q52" s="179"/>
      <c r="R52" s="179"/>
      <c r="S52" s="179"/>
      <c r="T52" s="179"/>
      <c r="U52" s="179"/>
      <c r="V52" s="179"/>
      <c r="W52" s="179"/>
      <c r="X52" s="179"/>
      <c r="Y52" s="179"/>
    </row>
    <row r="53" spans="2:25" ht="15" customHeight="1" x14ac:dyDescent="0.2">
      <c r="C53" s="179"/>
      <c r="D53" s="179"/>
      <c r="E53" s="179"/>
      <c r="F53" s="179"/>
      <c r="G53" s="179"/>
      <c r="H53" s="179"/>
      <c r="I53" s="179"/>
      <c r="J53" s="179"/>
      <c r="K53" s="179"/>
      <c r="L53" s="179"/>
      <c r="M53" s="179"/>
      <c r="N53" s="179"/>
      <c r="O53" s="179"/>
      <c r="P53" s="179"/>
      <c r="Q53" s="179"/>
      <c r="R53" s="179"/>
      <c r="S53" s="179"/>
      <c r="T53" s="179"/>
      <c r="U53" s="179"/>
      <c r="V53" s="179"/>
      <c r="W53" s="179"/>
      <c r="X53" s="179"/>
      <c r="Y53" s="179"/>
    </row>
    <row r="54" spans="2:25" ht="15" customHeight="1" x14ac:dyDescent="0.2">
      <c r="C54" s="179"/>
      <c r="D54" s="179"/>
      <c r="E54" s="179"/>
      <c r="F54" s="179"/>
      <c r="G54" s="179"/>
      <c r="H54" s="179"/>
      <c r="I54" s="179"/>
      <c r="J54" s="179"/>
      <c r="K54" s="179"/>
      <c r="L54" s="179"/>
      <c r="M54" s="179"/>
      <c r="N54" s="179"/>
      <c r="O54" s="179"/>
      <c r="P54" s="179"/>
      <c r="Q54" s="179"/>
      <c r="R54" s="179"/>
      <c r="S54" s="179"/>
      <c r="T54" s="179"/>
      <c r="U54" s="179"/>
      <c r="V54" s="179"/>
      <c r="W54" s="179"/>
      <c r="X54" s="179"/>
      <c r="Y54" s="179"/>
    </row>
    <row r="55" spans="2:25" ht="15" customHeight="1" x14ac:dyDescent="0.2">
      <c r="C55" s="99"/>
      <c r="D55" s="99"/>
      <c r="E55" s="99"/>
      <c r="F55" s="99"/>
      <c r="G55" s="99"/>
      <c r="H55" s="99"/>
      <c r="I55" s="99"/>
      <c r="J55" s="99"/>
      <c r="K55" s="99"/>
      <c r="L55" s="99"/>
      <c r="M55" s="99"/>
      <c r="N55" s="99"/>
      <c r="O55" s="99"/>
      <c r="P55" s="99"/>
      <c r="Q55" s="99"/>
      <c r="R55" s="99"/>
      <c r="S55" s="99"/>
      <c r="T55" s="99"/>
      <c r="U55" s="99"/>
    </row>
    <row r="56" spans="2:25" ht="15" x14ac:dyDescent="0.25">
      <c r="B56">
        <v>6</v>
      </c>
      <c r="C56" s="82" t="s">
        <v>37</v>
      </c>
      <c r="D56" s="83"/>
      <c r="E56" s="83"/>
      <c r="F56" s="83"/>
      <c r="G56" s="83"/>
      <c r="H56" s="83"/>
      <c r="I56" s="83"/>
    </row>
    <row r="57" spans="2:25" ht="15" customHeight="1" x14ac:dyDescent="0.2">
      <c r="C57" s="179"/>
      <c r="D57" s="179"/>
      <c r="E57" s="179"/>
      <c r="F57" s="179"/>
      <c r="G57" s="179"/>
      <c r="H57" s="179"/>
      <c r="I57" s="179"/>
      <c r="J57" s="179"/>
      <c r="K57" s="179"/>
      <c r="L57" s="179"/>
      <c r="M57" s="179"/>
      <c r="N57" s="179"/>
      <c r="O57" s="179"/>
      <c r="P57" s="179"/>
      <c r="Q57" s="179"/>
      <c r="R57" s="179"/>
      <c r="S57" s="179"/>
      <c r="T57" s="179"/>
      <c r="U57" s="179"/>
      <c r="V57" s="179"/>
      <c r="W57" s="179"/>
      <c r="X57" s="179"/>
      <c r="Y57" s="179"/>
    </row>
    <row r="58" spans="2:25" ht="15" customHeight="1" x14ac:dyDescent="0.2">
      <c r="C58" s="179"/>
      <c r="D58" s="179"/>
      <c r="E58" s="179"/>
      <c r="F58" s="179"/>
      <c r="G58" s="179"/>
      <c r="H58" s="179"/>
      <c r="I58" s="179"/>
      <c r="J58" s="179"/>
      <c r="K58" s="179"/>
      <c r="L58" s="179"/>
      <c r="M58" s="179"/>
      <c r="N58" s="179"/>
      <c r="O58" s="179"/>
      <c r="P58" s="179"/>
      <c r="Q58" s="179"/>
      <c r="R58" s="179"/>
      <c r="S58" s="179"/>
      <c r="T58" s="179"/>
      <c r="U58" s="179"/>
      <c r="V58" s="179"/>
      <c r="W58" s="179"/>
      <c r="X58" s="179"/>
      <c r="Y58" s="179"/>
    </row>
    <row r="59" spans="2:25" ht="15" customHeight="1" x14ac:dyDescent="0.2">
      <c r="C59" s="179"/>
      <c r="D59" s="179"/>
      <c r="E59" s="179"/>
      <c r="F59" s="179"/>
      <c r="G59" s="179"/>
      <c r="H59" s="179"/>
      <c r="I59" s="179"/>
      <c r="J59" s="179"/>
      <c r="K59" s="179"/>
      <c r="L59" s="179"/>
      <c r="M59" s="179"/>
      <c r="N59" s="179"/>
      <c r="O59" s="179"/>
      <c r="P59" s="179"/>
      <c r="Q59" s="179"/>
      <c r="R59" s="179"/>
      <c r="S59" s="179"/>
      <c r="T59" s="179"/>
      <c r="U59" s="179"/>
      <c r="V59" s="179"/>
      <c r="W59" s="179"/>
      <c r="X59" s="179"/>
      <c r="Y59" s="179"/>
    </row>
    <row r="60" spans="2:25" ht="15" customHeight="1" x14ac:dyDescent="0.2">
      <c r="C60" s="179"/>
      <c r="D60" s="179"/>
      <c r="E60" s="179"/>
      <c r="F60" s="179"/>
      <c r="G60" s="179"/>
      <c r="H60" s="179"/>
      <c r="I60" s="179"/>
      <c r="J60" s="179"/>
      <c r="K60" s="179"/>
      <c r="L60" s="179"/>
      <c r="M60" s="179"/>
      <c r="N60" s="179"/>
      <c r="O60" s="179"/>
      <c r="P60" s="179"/>
      <c r="Q60" s="179"/>
      <c r="R60" s="179"/>
      <c r="S60" s="179"/>
      <c r="T60" s="179"/>
      <c r="U60" s="179"/>
      <c r="V60" s="179"/>
      <c r="W60" s="179"/>
      <c r="X60" s="179"/>
      <c r="Y60" s="179"/>
    </row>
    <row r="61" spans="2:25" ht="15" customHeight="1" x14ac:dyDescent="0.2">
      <c r="C61" s="101"/>
      <c r="D61" s="101"/>
      <c r="E61" s="101"/>
      <c r="F61" s="101"/>
      <c r="G61" s="101"/>
      <c r="H61" s="101"/>
      <c r="I61" s="101"/>
      <c r="J61" s="101"/>
      <c r="K61" s="101"/>
      <c r="L61" s="101"/>
      <c r="M61" s="101"/>
      <c r="N61" s="101"/>
      <c r="O61" s="101"/>
      <c r="P61" s="101"/>
      <c r="Q61" s="101"/>
      <c r="R61" s="101"/>
      <c r="S61" s="101"/>
      <c r="T61" s="101"/>
      <c r="U61" s="101"/>
    </row>
    <row r="62" spans="2:25" x14ac:dyDescent="0.2">
      <c r="B62">
        <v>7</v>
      </c>
      <c r="C62" s="83" t="s">
        <v>38</v>
      </c>
      <c r="D62" s="83"/>
      <c r="E62" s="83"/>
      <c r="F62" s="83"/>
      <c r="G62" s="83"/>
      <c r="H62" s="83"/>
      <c r="I62" s="83"/>
    </row>
    <row r="63" spans="2:25" ht="12.75" customHeight="1" x14ac:dyDescent="0.2">
      <c r="C63" s="180"/>
      <c r="D63" s="180"/>
      <c r="E63" s="180"/>
      <c r="F63" s="180"/>
      <c r="G63" s="180"/>
      <c r="H63" s="180"/>
      <c r="I63" s="180"/>
      <c r="J63" s="180"/>
      <c r="K63" s="180"/>
      <c r="L63" s="180"/>
      <c r="M63" s="180"/>
      <c r="N63" s="180"/>
      <c r="O63" s="180"/>
      <c r="P63" s="180"/>
      <c r="Q63" s="180"/>
      <c r="R63" s="180"/>
      <c r="S63" s="180"/>
      <c r="T63" s="180"/>
      <c r="U63" s="180"/>
      <c r="V63" s="180"/>
      <c r="W63" s="180"/>
      <c r="X63" s="180"/>
      <c r="Y63" s="180"/>
    </row>
    <row r="64" spans="2:25" x14ac:dyDescent="0.2">
      <c r="C64" s="180"/>
      <c r="D64" s="180"/>
      <c r="E64" s="180"/>
      <c r="F64" s="180"/>
      <c r="G64" s="180"/>
      <c r="H64" s="180"/>
      <c r="I64" s="180"/>
      <c r="J64" s="180"/>
      <c r="K64" s="180"/>
      <c r="L64" s="180"/>
      <c r="M64" s="180"/>
      <c r="N64" s="180"/>
      <c r="O64" s="180"/>
      <c r="P64" s="180"/>
      <c r="Q64" s="180"/>
      <c r="R64" s="180"/>
      <c r="S64" s="180"/>
      <c r="T64" s="180"/>
      <c r="U64" s="180"/>
      <c r="V64" s="180"/>
      <c r="W64" s="180"/>
      <c r="X64" s="180"/>
      <c r="Y64" s="180"/>
    </row>
    <row r="65" spans="2:25" x14ac:dyDescent="0.2">
      <c r="C65" s="180"/>
      <c r="D65" s="180"/>
      <c r="E65" s="180"/>
      <c r="F65" s="180"/>
      <c r="G65" s="180"/>
      <c r="H65" s="180"/>
      <c r="I65" s="180"/>
      <c r="J65" s="180"/>
      <c r="K65" s="180"/>
      <c r="L65" s="180"/>
      <c r="M65" s="180"/>
      <c r="N65" s="180"/>
      <c r="O65" s="180"/>
      <c r="P65" s="180"/>
      <c r="Q65" s="180"/>
      <c r="R65" s="180"/>
      <c r="S65" s="180"/>
      <c r="T65" s="180"/>
      <c r="U65" s="180"/>
      <c r="V65" s="180"/>
      <c r="W65" s="180"/>
      <c r="X65" s="180"/>
      <c r="Y65" s="180"/>
    </row>
    <row r="66" spans="2:25" x14ac:dyDescent="0.2">
      <c r="C66" s="180"/>
      <c r="D66" s="180"/>
      <c r="E66" s="180"/>
      <c r="F66" s="180"/>
      <c r="G66" s="180"/>
      <c r="H66" s="180"/>
      <c r="I66" s="180"/>
      <c r="J66" s="180"/>
      <c r="K66" s="180"/>
      <c r="L66" s="180"/>
      <c r="M66" s="180"/>
      <c r="N66" s="180"/>
      <c r="O66" s="180"/>
      <c r="P66" s="180"/>
      <c r="Q66" s="180"/>
      <c r="R66" s="180"/>
      <c r="S66" s="180"/>
      <c r="T66" s="180"/>
      <c r="U66" s="180"/>
      <c r="V66" s="180"/>
      <c r="W66" s="180"/>
      <c r="X66" s="180"/>
      <c r="Y66" s="180"/>
    </row>
    <row r="67" spans="2:25" x14ac:dyDescent="0.2">
      <c r="C67" s="180"/>
      <c r="D67" s="180"/>
      <c r="E67" s="180"/>
      <c r="F67" s="180"/>
      <c r="G67" s="180"/>
      <c r="H67" s="180"/>
      <c r="I67" s="180"/>
      <c r="J67" s="180"/>
      <c r="K67" s="180"/>
      <c r="L67" s="180"/>
      <c r="M67" s="180"/>
      <c r="N67" s="180"/>
      <c r="O67" s="180"/>
      <c r="P67" s="180"/>
      <c r="Q67" s="180"/>
      <c r="R67" s="180"/>
      <c r="S67" s="180"/>
      <c r="T67" s="180"/>
      <c r="U67" s="180"/>
      <c r="V67" s="180"/>
      <c r="W67" s="180"/>
      <c r="X67" s="180"/>
      <c r="Y67" s="180"/>
    </row>
    <row r="68" spans="2:25" x14ac:dyDescent="0.2">
      <c r="C68" s="83"/>
      <c r="D68" s="83"/>
      <c r="E68" s="83"/>
      <c r="F68" s="83"/>
      <c r="G68" s="83"/>
      <c r="H68" s="83"/>
      <c r="I68" s="83"/>
    </row>
    <row r="69" spans="2:25" ht="15" x14ac:dyDescent="0.25">
      <c r="B69">
        <v>8</v>
      </c>
      <c r="C69" s="82" t="s">
        <v>36</v>
      </c>
      <c r="D69" s="83"/>
      <c r="E69" s="83"/>
      <c r="F69" s="83"/>
      <c r="G69" s="83"/>
      <c r="H69" s="83"/>
      <c r="I69" s="83"/>
    </row>
    <row r="70" spans="2:25" ht="15" customHeight="1" x14ac:dyDescent="0.2">
      <c r="C70" s="179"/>
      <c r="D70" s="179"/>
      <c r="E70" s="179"/>
      <c r="F70" s="179"/>
      <c r="G70" s="179"/>
      <c r="H70" s="179"/>
      <c r="I70" s="179"/>
      <c r="J70" s="179"/>
      <c r="K70" s="179"/>
      <c r="L70" s="179"/>
      <c r="M70" s="179"/>
      <c r="N70" s="179"/>
      <c r="O70" s="179"/>
      <c r="P70" s="179"/>
      <c r="Q70" s="179"/>
      <c r="R70" s="179"/>
      <c r="S70" s="179"/>
      <c r="T70" s="179"/>
      <c r="U70" s="179"/>
      <c r="V70" s="179"/>
      <c r="W70" s="179"/>
      <c r="X70" s="179"/>
      <c r="Y70" s="179"/>
    </row>
    <row r="71" spans="2:25" ht="15" customHeight="1" x14ac:dyDescent="0.2">
      <c r="C71" s="179"/>
      <c r="D71" s="179"/>
      <c r="E71" s="179"/>
      <c r="F71" s="179"/>
      <c r="G71" s="179"/>
      <c r="H71" s="179"/>
      <c r="I71" s="179"/>
      <c r="J71" s="179"/>
      <c r="K71" s="179"/>
      <c r="L71" s="179"/>
      <c r="M71" s="179"/>
      <c r="N71" s="179"/>
      <c r="O71" s="179"/>
      <c r="P71" s="179"/>
      <c r="Q71" s="179"/>
      <c r="R71" s="179"/>
      <c r="S71" s="179"/>
      <c r="T71" s="179"/>
      <c r="U71" s="179"/>
      <c r="V71" s="179"/>
      <c r="W71" s="179"/>
      <c r="X71" s="179"/>
      <c r="Y71" s="179"/>
    </row>
    <row r="72" spans="2:25" ht="15" customHeight="1" x14ac:dyDescent="0.2">
      <c r="C72" s="179"/>
      <c r="D72" s="179"/>
      <c r="E72" s="179"/>
      <c r="F72" s="179"/>
      <c r="G72" s="179"/>
      <c r="H72" s="179"/>
      <c r="I72" s="179"/>
      <c r="J72" s="179"/>
      <c r="K72" s="179"/>
      <c r="L72" s="179"/>
      <c r="M72" s="179"/>
      <c r="N72" s="179"/>
      <c r="O72" s="179"/>
      <c r="P72" s="179"/>
      <c r="Q72" s="179"/>
      <c r="R72" s="179"/>
      <c r="S72" s="179"/>
      <c r="T72" s="179"/>
      <c r="U72" s="179"/>
      <c r="V72" s="179"/>
      <c r="W72" s="179"/>
      <c r="X72" s="179"/>
      <c r="Y72" s="179"/>
    </row>
    <row r="73" spans="2:25" ht="15" x14ac:dyDescent="0.25">
      <c r="C73" s="82"/>
      <c r="D73" s="83"/>
      <c r="E73" s="83"/>
      <c r="F73" s="83"/>
      <c r="G73" s="83"/>
      <c r="H73" s="83"/>
      <c r="I73" s="83"/>
    </row>
    <row r="74" spans="2:25" ht="15" x14ac:dyDescent="0.25">
      <c r="B74">
        <v>9</v>
      </c>
      <c r="C74" s="82" t="s">
        <v>189</v>
      </c>
      <c r="D74" s="83"/>
      <c r="E74" s="83"/>
      <c r="F74" s="83"/>
      <c r="G74" s="83"/>
      <c r="H74" s="83"/>
      <c r="I74" s="83"/>
    </row>
    <row r="75" spans="2:25" ht="15" customHeight="1" x14ac:dyDescent="0.2">
      <c r="C75" s="179"/>
      <c r="D75" s="179"/>
      <c r="E75" s="179"/>
      <c r="F75" s="179"/>
      <c r="G75" s="179"/>
      <c r="H75" s="179"/>
      <c r="I75" s="179"/>
      <c r="J75" s="179"/>
      <c r="K75" s="179"/>
      <c r="L75" s="179"/>
      <c r="M75" s="179"/>
      <c r="N75" s="179"/>
      <c r="O75" s="179"/>
      <c r="P75" s="179"/>
      <c r="Q75" s="179"/>
      <c r="R75" s="179"/>
      <c r="S75" s="179"/>
      <c r="T75" s="179"/>
      <c r="U75" s="179"/>
      <c r="V75" s="179"/>
      <c r="W75" s="179"/>
      <c r="X75" s="179"/>
      <c r="Y75" s="179"/>
    </row>
    <row r="76" spans="2:25" ht="15" customHeight="1" x14ac:dyDescent="0.2">
      <c r="C76" s="179"/>
      <c r="D76" s="179"/>
      <c r="E76" s="179"/>
      <c r="F76" s="179"/>
      <c r="G76" s="179"/>
      <c r="H76" s="179"/>
      <c r="I76" s="179"/>
      <c r="J76" s="179"/>
      <c r="K76" s="179"/>
      <c r="L76" s="179"/>
      <c r="M76" s="179"/>
      <c r="N76" s="179"/>
      <c r="O76" s="179"/>
      <c r="P76" s="179"/>
      <c r="Q76" s="179"/>
      <c r="R76" s="179"/>
      <c r="S76" s="179"/>
      <c r="T76" s="179"/>
      <c r="U76" s="179"/>
      <c r="V76" s="179"/>
      <c r="W76" s="179"/>
      <c r="X76" s="179"/>
      <c r="Y76" s="179"/>
    </row>
    <row r="77" spans="2:25" ht="12.75" customHeight="1" x14ac:dyDescent="0.25">
      <c r="C77" s="82"/>
      <c r="D77" s="83"/>
      <c r="E77" s="83"/>
      <c r="F77" s="83"/>
      <c r="G77" s="83"/>
      <c r="H77" s="83"/>
      <c r="I77" s="83"/>
    </row>
    <row r="79" spans="2:25" ht="12.75" customHeight="1" x14ac:dyDescent="0.2">
      <c r="B79">
        <v>10</v>
      </c>
      <c r="C79" t="s">
        <v>39</v>
      </c>
    </row>
    <row r="80" spans="2:25" ht="12.75" customHeight="1" x14ac:dyDescent="0.2">
      <c r="C80" t="s">
        <v>40</v>
      </c>
    </row>
    <row r="81" spans="3:23" ht="12.75" customHeight="1" x14ac:dyDescent="0.2">
      <c r="C81" t="s">
        <v>3</v>
      </c>
      <c r="D81" s="89" t="s">
        <v>253</v>
      </c>
      <c r="F81" s="100"/>
      <c r="J81" s="48"/>
    </row>
    <row r="82" spans="3:23" ht="12.75" customHeight="1" x14ac:dyDescent="0.2">
      <c r="D82" s="40" t="s">
        <v>41</v>
      </c>
      <c r="E82" s="12"/>
      <c r="F82" s="12"/>
      <c r="G82" s="12"/>
      <c r="H82" s="12"/>
      <c r="I82" s="12"/>
      <c r="J82" s="12"/>
      <c r="K82" s="40" t="s">
        <v>60</v>
      </c>
      <c r="L82" s="12"/>
      <c r="M82" s="12"/>
      <c r="N82" s="12"/>
      <c r="O82" s="12"/>
      <c r="P82" s="12"/>
      <c r="Q82" s="12"/>
      <c r="R82" s="5"/>
    </row>
    <row r="83" spans="3:23" x14ac:dyDescent="0.2">
      <c r="D83" s="5" t="s">
        <v>42</v>
      </c>
      <c r="E83" s="6"/>
      <c r="F83" s="6"/>
      <c r="G83" s="6"/>
      <c r="H83" s="33"/>
      <c r="I83" s="34"/>
      <c r="J83" s="35"/>
      <c r="K83" s="5" t="s">
        <v>123</v>
      </c>
      <c r="L83" s="6"/>
      <c r="M83" s="6"/>
      <c r="N83" s="6"/>
      <c r="O83" s="33"/>
      <c r="P83" s="34"/>
      <c r="Q83" s="35"/>
      <c r="R83" s="5"/>
    </row>
    <row r="84" spans="3:23" x14ac:dyDescent="0.2">
      <c r="D84" s="212" t="s">
        <v>310</v>
      </c>
      <c r="E84" s="6"/>
      <c r="F84" s="6"/>
      <c r="G84" s="6"/>
      <c r="H84" s="118">
        <v>0</v>
      </c>
      <c r="I84" s="119"/>
      <c r="J84" s="120"/>
      <c r="K84" s="5" t="s">
        <v>62</v>
      </c>
      <c r="L84" s="6"/>
      <c r="M84" s="6"/>
      <c r="N84" s="6"/>
      <c r="O84" s="118">
        <v>0</v>
      </c>
      <c r="P84" s="119"/>
      <c r="Q84" s="120"/>
      <c r="R84" s="5"/>
    </row>
    <row r="85" spans="3:23" x14ac:dyDescent="0.2">
      <c r="D85" s="5"/>
      <c r="E85" s="6"/>
      <c r="F85" s="6"/>
      <c r="G85" s="6"/>
      <c r="H85" s="118">
        <v>0</v>
      </c>
      <c r="I85" s="119"/>
      <c r="J85" s="120"/>
      <c r="K85" s="5" t="s">
        <v>63</v>
      </c>
      <c r="L85" s="6"/>
      <c r="M85" s="6"/>
      <c r="N85" s="6"/>
      <c r="O85" s="118">
        <v>0</v>
      </c>
      <c r="P85" s="119"/>
      <c r="Q85" s="120"/>
      <c r="R85" s="5"/>
    </row>
    <row r="86" spans="3:23" x14ac:dyDescent="0.2">
      <c r="D86" s="5" t="s">
        <v>61</v>
      </c>
      <c r="E86" s="6"/>
      <c r="F86" s="6"/>
      <c r="G86" s="6"/>
      <c r="H86" s="154">
        <v>0</v>
      </c>
      <c r="I86" s="155"/>
      <c r="J86" s="156"/>
      <c r="K86" s="5" t="s">
        <v>64</v>
      </c>
      <c r="L86" s="6"/>
      <c r="M86" s="6"/>
      <c r="N86" s="6"/>
      <c r="O86" s="118">
        <v>0</v>
      </c>
      <c r="P86" s="119"/>
      <c r="Q86" s="120"/>
      <c r="R86" s="5"/>
    </row>
    <row r="87" spans="3:23" x14ac:dyDescent="0.2">
      <c r="D87" s="5" t="s">
        <v>46</v>
      </c>
      <c r="E87" s="6"/>
      <c r="F87" s="6"/>
      <c r="G87" s="6"/>
      <c r="H87" s="173">
        <v>0</v>
      </c>
      <c r="I87" s="174"/>
      <c r="J87" s="175"/>
      <c r="K87" s="5"/>
      <c r="L87" s="6"/>
      <c r="M87" s="6"/>
      <c r="N87" s="6"/>
      <c r="O87" s="32"/>
      <c r="P87" s="22"/>
      <c r="Q87" s="23"/>
      <c r="R87" s="5"/>
    </row>
    <row r="88" spans="3:23" x14ac:dyDescent="0.2">
      <c r="D88" s="5"/>
      <c r="E88" s="6"/>
      <c r="F88" s="6"/>
      <c r="G88" s="6"/>
      <c r="H88" s="32"/>
      <c r="I88" s="22"/>
      <c r="J88" s="23"/>
      <c r="K88" s="5"/>
      <c r="L88" s="6"/>
      <c r="M88" s="6"/>
      <c r="N88" s="6"/>
      <c r="O88" s="32"/>
      <c r="P88" s="22"/>
      <c r="Q88" s="23"/>
      <c r="R88" s="5"/>
    </row>
    <row r="89" spans="3:23" x14ac:dyDescent="0.2">
      <c r="D89" s="5"/>
      <c r="E89" s="6"/>
      <c r="F89" s="6"/>
      <c r="G89" s="6"/>
      <c r="H89" s="32"/>
      <c r="I89" s="22"/>
      <c r="J89" s="23"/>
      <c r="K89" s="5"/>
      <c r="L89" s="6"/>
      <c r="M89" s="6"/>
      <c r="N89" s="6"/>
      <c r="O89" s="32"/>
      <c r="P89" s="22"/>
      <c r="Q89" s="23"/>
      <c r="R89" s="5"/>
    </row>
    <row r="90" spans="3:23" x14ac:dyDescent="0.2">
      <c r="D90" s="11" t="s">
        <v>47</v>
      </c>
      <c r="E90" s="12"/>
      <c r="F90" s="12"/>
      <c r="G90" s="12"/>
      <c r="H90" s="114">
        <f>SUM(H84:H89)</f>
        <v>0</v>
      </c>
      <c r="I90" s="115"/>
      <c r="J90" s="116"/>
      <c r="K90" s="11" t="s">
        <v>65</v>
      </c>
      <c r="L90" s="12"/>
      <c r="M90" s="12"/>
      <c r="N90" s="12"/>
      <c r="O90" s="114">
        <f>SUM(O84:Q89)</f>
        <v>0</v>
      </c>
      <c r="P90" s="115"/>
      <c r="Q90" s="116"/>
      <c r="R90" s="5"/>
    </row>
    <row r="91" spans="3:23" x14ac:dyDescent="0.2">
      <c r="D91" s="5" t="s">
        <v>48</v>
      </c>
      <c r="E91" s="6"/>
      <c r="F91" s="6"/>
      <c r="G91" s="6"/>
      <c r="H91" s="32"/>
      <c r="I91" s="22"/>
      <c r="J91" s="23"/>
      <c r="K91" s="5"/>
      <c r="L91" s="6"/>
      <c r="M91" s="6"/>
      <c r="N91" s="6"/>
      <c r="O91" s="32"/>
      <c r="P91" s="22"/>
      <c r="Q91" s="23"/>
      <c r="R91" s="5"/>
    </row>
    <row r="92" spans="3:23" x14ac:dyDescent="0.2">
      <c r="D92" s="5" t="s">
        <v>49</v>
      </c>
      <c r="E92" s="6"/>
      <c r="F92" s="6"/>
      <c r="G92" s="6"/>
      <c r="H92" s="118">
        <v>0</v>
      </c>
      <c r="I92" s="119"/>
      <c r="J92" s="120"/>
      <c r="K92" s="5" t="s">
        <v>66</v>
      </c>
      <c r="L92" s="6"/>
      <c r="M92" s="6"/>
      <c r="N92" s="6"/>
      <c r="O92" s="118">
        <v>0</v>
      </c>
      <c r="P92" s="119"/>
      <c r="Q92" s="120"/>
      <c r="R92" s="5"/>
    </row>
    <row r="93" spans="3:23" x14ac:dyDescent="0.2">
      <c r="D93" s="5" t="s">
        <v>50</v>
      </c>
      <c r="E93" s="6"/>
      <c r="F93" s="6"/>
      <c r="G93" s="6"/>
      <c r="H93" s="118">
        <v>0</v>
      </c>
      <c r="I93" s="119"/>
      <c r="J93" s="120"/>
      <c r="K93" s="5"/>
      <c r="L93" s="6"/>
      <c r="M93" s="6"/>
      <c r="N93" s="6"/>
      <c r="O93" s="32"/>
      <c r="P93" s="22"/>
      <c r="Q93" s="23"/>
      <c r="R93" s="5"/>
    </row>
    <row r="94" spans="3:23" x14ac:dyDescent="0.2">
      <c r="D94" s="5" t="s">
        <v>51</v>
      </c>
      <c r="E94" s="6"/>
      <c r="F94" s="6"/>
      <c r="G94" s="6"/>
      <c r="H94" s="118">
        <f>-U94</f>
        <v>0</v>
      </c>
      <c r="I94" s="119"/>
      <c r="J94" s="120"/>
      <c r="K94" s="5" t="s">
        <v>67</v>
      </c>
      <c r="L94" s="6"/>
      <c r="M94" s="6"/>
      <c r="N94" s="6"/>
      <c r="O94" s="32"/>
      <c r="P94" s="22"/>
      <c r="Q94" s="23"/>
      <c r="R94" s="5"/>
      <c r="U94" s="107">
        <f>H93*5%</f>
        <v>0</v>
      </c>
      <c r="V94" s="107"/>
      <c r="W94" s="107"/>
    </row>
    <row r="95" spans="3:23" x14ac:dyDescent="0.2">
      <c r="D95" s="5" t="s">
        <v>52</v>
      </c>
      <c r="E95" s="6"/>
      <c r="F95" s="6"/>
      <c r="G95" s="6"/>
      <c r="H95" s="118">
        <v>0</v>
      </c>
      <c r="I95" s="119"/>
      <c r="J95" s="120"/>
      <c r="K95" s="5" t="s">
        <v>68</v>
      </c>
      <c r="L95" s="6"/>
      <c r="M95" s="6"/>
      <c r="N95" s="6"/>
      <c r="O95" s="118">
        <v>0</v>
      </c>
      <c r="P95" s="119"/>
      <c r="Q95" s="120"/>
      <c r="R95" s="5"/>
      <c r="U95" s="30"/>
      <c r="V95" s="30"/>
      <c r="W95" s="30"/>
    </row>
    <row r="96" spans="3:23" x14ac:dyDescent="0.2">
      <c r="D96" s="5" t="s">
        <v>53</v>
      </c>
      <c r="E96" s="6"/>
      <c r="F96" s="6"/>
      <c r="G96" s="6"/>
      <c r="H96" s="118">
        <f>-U96</f>
        <v>0</v>
      </c>
      <c r="I96" s="119"/>
      <c r="J96" s="120"/>
      <c r="K96" s="5"/>
      <c r="L96" s="6"/>
      <c r="M96" s="6"/>
      <c r="N96" s="6"/>
      <c r="O96" s="32"/>
      <c r="P96" s="22"/>
      <c r="Q96" s="23"/>
      <c r="R96" s="5"/>
      <c r="U96" s="107">
        <f>H95*20%</f>
        <v>0</v>
      </c>
      <c r="V96" s="107"/>
      <c r="W96" s="107"/>
    </row>
    <row r="97" spans="3:26" x14ac:dyDescent="0.2">
      <c r="D97" s="5" t="s">
        <v>54</v>
      </c>
      <c r="E97" s="6"/>
      <c r="F97" s="6"/>
      <c r="G97" s="6"/>
      <c r="H97" s="181">
        <v>0</v>
      </c>
      <c r="I97" s="161"/>
      <c r="J97" s="182"/>
      <c r="K97" s="5" t="s">
        <v>69</v>
      </c>
      <c r="L97" s="6"/>
      <c r="M97" s="6"/>
      <c r="N97" s="6"/>
      <c r="O97" s="118">
        <f>H103-O90-O95-O92</f>
        <v>0</v>
      </c>
      <c r="P97" s="119"/>
      <c r="Q97" s="120"/>
      <c r="R97" s="5"/>
      <c r="U97" s="30"/>
      <c r="V97" s="30"/>
      <c r="W97" s="30"/>
    </row>
    <row r="98" spans="3:26" x14ac:dyDescent="0.2">
      <c r="D98" s="5" t="s">
        <v>55</v>
      </c>
      <c r="E98" s="6"/>
      <c r="F98" s="6"/>
      <c r="G98" s="6"/>
      <c r="H98" s="118">
        <f>-U98</f>
        <v>0</v>
      </c>
      <c r="I98" s="119"/>
      <c r="J98" s="120"/>
      <c r="K98" s="5"/>
      <c r="L98" s="6"/>
      <c r="M98" s="6"/>
      <c r="N98" s="6"/>
      <c r="O98" s="32"/>
      <c r="P98" s="22"/>
      <c r="Q98" s="23"/>
      <c r="R98" s="5"/>
      <c r="U98" s="107">
        <f>H97*20%</f>
        <v>0</v>
      </c>
      <c r="V98" s="107"/>
      <c r="W98" s="107"/>
    </row>
    <row r="99" spans="3:26" x14ac:dyDescent="0.2">
      <c r="D99" s="5" t="s">
        <v>56</v>
      </c>
      <c r="E99" s="6"/>
      <c r="F99" s="6"/>
      <c r="G99" s="6"/>
      <c r="H99" s="118">
        <v>0</v>
      </c>
      <c r="I99" s="119"/>
      <c r="J99" s="120"/>
      <c r="K99" s="5"/>
      <c r="L99" s="6"/>
      <c r="M99" s="6"/>
      <c r="N99" s="6"/>
      <c r="O99" s="32"/>
      <c r="P99" s="22"/>
      <c r="Q99" s="23"/>
      <c r="R99" s="5"/>
      <c r="U99" s="30"/>
      <c r="V99" s="30"/>
      <c r="W99" s="30"/>
    </row>
    <row r="100" spans="3:26" x14ac:dyDescent="0.2">
      <c r="D100" s="5" t="s">
        <v>57</v>
      </c>
      <c r="E100" s="6"/>
      <c r="F100" s="6"/>
      <c r="G100" s="6"/>
      <c r="H100" s="149">
        <v>0</v>
      </c>
      <c r="I100" s="137"/>
      <c r="J100" s="138"/>
      <c r="K100" s="5"/>
      <c r="L100" s="6"/>
      <c r="M100" s="6"/>
      <c r="N100" s="6"/>
      <c r="O100" s="32"/>
      <c r="P100" s="22"/>
      <c r="Q100" s="23"/>
      <c r="R100" s="5"/>
      <c r="U100" s="107">
        <f>H99*20%</f>
        <v>0</v>
      </c>
      <c r="V100" s="107"/>
      <c r="W100" s="107"/>
    </row>
    <row r="101" spans="3:26" x14ac:dyDescent="0.2">
      <c r="D101" s="11" t="s">
        <v>58</v>
      </c>
      <c r="E101" s="12"/>
      <c r="F101" s="12"/>
      <c r="G101" s="12"/>
      <c r="H101" s="114">
        <f>SUM(H92:J100)</f>
        <v>0</v>
      </c>
      <c r="I101" s="115"/>
      <c r="J101" s="116"/>
      <c r="K101" s="11" t="s">
        <v>151</v>
      </c>
      <c r="L101" s="12"/>
      <c r="M101" s="12"/>
      <c r="N101" s="12"/>
      <c r="O101" s="114">
        <f>SUM(O94:O100)</f>
        <v>0</v>
      </c>
      <c r="P101" s="115"/>
      <c r="Q101" s="116"/>
      <c r="R101" s="5"/>
      <c r="U101" s="107">
        <f>SUM(U91:U100)</f>
        <v>0</v>
      </c>
      <c r="V101" s="107"/>
      <c r="W101" s="107"/>
    </row>
    <row r="102" spans="3:26" x14ac:dyDescent="0.2">
      <c r="D102" s="5"/>
      <c r="E102" s="6"/>
      <c r="F102" s="6"/>
      <c r="G102" s="6"/>
      <c r="H102" s="32"/>
      <c r="I102" s="22"/>
      <c r="J102" s="23"/>
      <c r="K102" s="5"/>
      <c r="L102" s="6"/>
      <c r="M102" s="6"/>
      <c r="N102" s="6"/>
      <c r="O102" s="32"/>
      <c r="P102" s="22"/>
      <c r="Q102" s="23"/>
      <c r="R102" s="5"/>
    </row>
    <row r="103" spans="3:26" x14ac:dyDescent="0.2">
      <c r="D103" s="40" t="s">
        <v>59</v>
      </c>
      <c r="E103" s="12"/>
      <c r="F103" s="12"/>
      <c r="G103" s="12"/>
      <c r="H103" s="114">
        <f>+H90+H101</f>
        <v>0</v>
      </c>
      <c r="I103" s="115"/>
      <c r="J103" s="116"/>
      <c r="K103" s="40" t="s">
        <v>126</v>
      </c>
      <c r="L103" s="12"/>
      <c r="M103" s="12"/>
      <c r="N103" s="12"/>
      <c r="O103" s="114">
        <f>O90+O92+O101</f>
        <v>0</v>
      </c>
      <c r="P103" s="115"/>
      <c r="Q103" s="116"/>
      <c r="R103" s="5"/>
    </row>
    <row r="104" spans="3:26" x14ac:dyDescent="0.2">
      <c r="D104" s="6"/>
      <c r="E104" s="6"/>
      <c r="F104" s="6"/>
      <c r="G104" s="6"/>
      <c r="H104" s="6"/>
      <c r="I104" s="6"/>
      <c r="J104" s="6"/>
      <c r="K104" s="6"/>
      <c r="L104" s="6"/>
      <c r="M104" s="6"/>
      <c r="N104" s="6"/>
      <c r="O104" s="6"/>
      <c r="P104" s="6"/>
      <c r="Q104" s="6">
        <f>H103-O103</f>
        <v>0</v>
      </c>
      <c r="R104" s="6"/>
    </row>
    <row r="105" spans="3:26" x14ac:dyDescent="0.2">
      <c r="C105" t="s">
        <v>5</v>
      </c>
      <c r="D105" s="9" t="s">
        <v>70</v>
      </c>
      <c r="E105" s="9"/>
      <c r="F105" s="102">
        <f>F81</f>
        <v>0</v>
      </c>
      <c r="G105" s="9"/>
      <c r="H105" s="9"/>
      <c r="I105" s="9"/>
      <c r="J105" s="9">
        <f>J81</f>
        <v>0</v>
      </c>
      <c r="K105" s="9"/>
      <c r="L105" s="9"/>
      <c r="M105" s="9"/>
      <c r="N105" s="9"/>
      <c r="O105" s="9"/>
    </row>
    <row r="106" spans="3:26" x14ac:dyDescent="0.2">
      <c r="D106" s="5" t="s">
        <v>71</v>
      </c>
      <c r="E106" s="6"/>
      <c r="F106" s="6"/>
      <c r="G106" s="6"/>
      <c r="H106" s="6" t="s">
        <v>153</v>
      </c>
      <c r="I106" s="135">
        <v>0</v>
      </c>
      <c r="J106" s="135"/>
      <c r="K106" s="135"/>
      <c r="L106" s="22"/>
      <c r="M106" s="22"/>
      <c r="N106" s="22"/>
      <c r="O106" s="23"/>
      <c r="X106" s="112"/>
      <c r="Y106" s="112"/>
      <c r="Z106" s="112"/>
    </row>
    <row r="107" spans="3:26" x14ac:dyDescent="0.2">
      <c r="D107" s="5" t="s">
        <v>72</v>
      </c>
      <c r="E107" s="20">
        <v>0.6</v>
      </c>
      <c r="F107" s="6"/>
      <c r="G107" s="6"/>
      <c r="H107" s="6" t="s">
        <v>153</v>
      </c>
      <c r="I107" s="137">
        <f>I106*E107</f>
        <v>0</v>
      </c>
      <c r="J107" s="137"/>
      <c r="K107" s="137"/>
      <c r="L107" s="22"/>
      <c r="M107" s="22"/>
      <c r="N107" s="22"/>
      <c r="O107" s="23"/>
      <c r="U107" s="107"/>
      <c r="V107" s="107"/>
      <c r="W107" s="29"/>
      <c r="X107" s="111"/>
      <c r="Y107" s="112"/>
      <c r="Z107" s="112"/>
    </row>
    <row r="108" spans="3:26" x14ac:dyDescent="0.2">
      <c r="D108" s="5" t="s">
        <v>75</v>
      </c>
      <c r="E108" s="6"/>
      <c r="F108" s="6"/>
      <c r="G108" s="6"/>
      <c r="H108" s="3" t="s">
        <v>153</v>
      </c>
      <c r="I108" s="135">
        <f>I106-I107</f>
        <v>0</v>
      </c>
      <c r="J108" s="135"/>
      <c r="K108" s="135"/>
      <c r="L108" s="22"/>
      <c r="M108" s="22"/>
      <c r="N108" s="22"/>
      <c r="O108" s="23"/>
      <c r="U108" s="107"/>
      <c r="V108" s="107"/>
      <c r="W108" s="29"/>
      <c r="X108" s="111"/>
      <c r="Y108" s="112"/>
      <c r="Z108" s="112"/>
    </row>
    <row r="109" spans="3:26" x14ac:dyDescent="0.2">
      <c r="D109" s="5" t="s">
        <v>74</v>
      </c>
      <c r="E109" s="6"/>
      <c r="F109" s="6"/>
      <c r="G109" s="6"/>
      <c r="H109" s="9" t="s">
        <v>153</v>
      </c>
      <c r="I109" s="137">
        <v>0</v>
      </c>
      <c r="J109" s="137"/>
      <c r="K109" s="137"/>
      <c r="L109" s="22"/>
      <c r="M109" s="22"/>
      <c r="N109" s="22"/>
      <c r="O109" s="23"/>
      <c r="U109" s="107"/>
      <c r="V109" s="107"/>
      <c r="X109" s="111"/>
      <c r="Y109" s="112"/>
      <c r="Z109" s="112"/>
    </row>
    <row r="110" spans="3:26" x14ac:dyDescent="0.2">
      <c r="D110" s="5" t="s">
        <v>73</v>
      </c>
      <c r="E110" s="6"/>
      <c r="F110" s="6"/>
      <c r="G110" s="6"/>
      <c r="H110" s="6"/>
      <c r="I110" s="22"/>
      <c r="J110" s="22"/>
      <c r="K110" s="22"/>
      <c r="L110" s="22" t="s">
        <v>153</v>
      </c>
      <c r="M110" s="119">
        <f>I108+I109</f>
        <v>0</v>
      </c>
      <c r="N110" s="119"/>
      <c r="O110" s="120"/>
      <c r="U110" s="107"/>
      <c r="V110" s="107"/>
      <c r="X110" s="111"/>
      <c r="Y110" s="112"/>
      <c r="Z110" s="112"/>
    </row>
    <row r="111" spans="3:26" x14ac:dyDescent="0.2">
      <c r="D111" s="5"/>
      <c r="E111" s="6"/>
      <c r="F111" s="6"/>
      <c r="G111" s="6"/>
      <c r="H111" s="6"/>
      <c r="I111" s="22"/>
      <c r="J111" s="22"/>
      <c r="K111" s="22"/>
      <c r="L111" s="22"/>
      <c r="M111" s="22"/>
      <c r="N111" s="22"/>
      <c r="O111" s="23"/>
      <c r="U111" s="111"/>
      <c r="V111" s="111"/>
      <c r="X111" s="111"/>
      <c r="Y111" s="112"/>
      <c r="Z111" s="112"/>
    </row>
    <row r="112" spans="3:26" x14ac:dyDescent="0.2">
      <c r="D112" s="5" t="s">
        <v>76</v>
      </c>
      <c r="E112" s="6"/>
      <c r="F112" s="6"/>
      <c r="G112" s="6"/>
      <c r="H112" s="6"/>
      <c r="I112" s="22"/>
      <c r="J112" s="22"/>
      <c r="K112" s="22"/>
      <c r="L112" s="22"/>
      <c r="M112" s="22"/>
      <c r="N112" s="22"/>
      <c r="O112" s="23"/>
    </row>
    <row r="113" spans="4:15" x14ac:dyDescent="0.2">
      <c r="D113" s="215" t="s">
        <v>311</v>
      </c>
      <c r="E113" s="216"/>
      <c r="F113" s="216"/>
      <c r="G113" s="6"/>
      <c r="H113" s="6" t="s">
        <v>153</v>
      </c>
      <c r="I113" s="119">
        <v>0</v>
      </c>
      <c r="J113" s="119"/>
      <c r="K113" s="119"/>
      <c r="L113" s="22"/>
      <c r="M113" s="22"/>
      <c r="N113" s="22"/>
      <c r="O113" s="23"/>
    </row>
    <row r="114" spans="4:15" x14ac:dyDescent="0.2">
      <c r="D114" s="215"/>
      <c r="E114" s="216"/>
      <c r="F114" s="216"/>
      <c r="G114" s="6"/>
      <c r="H114" s="6"/>
      <c r="I114" s="119">
        <v>0</v>
      </c>
      <c r="J114" s="119"/>
      <c r="K114" s="119"/>
      <c r="L114" s="22"/>
      <c r="M114" s="22"/>
      <c r="N114" s="22"/>
      <c r="O114" s="23"/>
    </row>
    <row r="115" spans="4:15" x14ac:dyDescent="0.2">
      <c r="D115" s="215"/>
      <c r="E115" s="216"/>
      <c r="F115" s="216"/>
      <c r="G115" s="6"/>
      <c r="H115" s="6"/>
      <c r="I115" s="119">
        <v>0</v>
      </c>
      <c r="J115" s="119"/>
      <c r="K115" s="119"/>
      <c r="L115" s="22"/>
      <c r="M115" s="22"/>
      <c r="N115" s="22"/>
      <c r="O115" s="23"/>
    </row>
    <row r="116" spans="4:15" x14ac:dyDescent="0.2">
      <c r="D116" s="215" t="s">
        <v>312</v>
      </c>
      <c r="E116" s="216"/>
      <c r="F116" s="216"/>
      <c r="G116" s="6"/>
      <c r="H116" s="6" t="s">
        <v>153</v>
      </c>
      <c r="I116" s="161">
        <v>0</v>
      </c>
      <c r="J116" s="161"/>
      <c r="K116" s="161"/>
      <c r="L116" s="22"/>
      <c r="M116" s="22"/>
      <c r="N116" s="22"/>
      <c r="O116" s="23"/>
    </row>
    <row r="117" spans="4:15" x14ac:dyDescent="0.2">
      <c r="D117" s="215"/>
      <c r="E117" s="216"/>
      <c r="F117" s="216"/>
      <c r="G117" s="6"/>
      <c r="H117" s="6"/>
      <c r="I117" s="161">
        <v>0</v>
      </c>
      <c r="J117" s="161"/>
      <c r="K117" s="161"/>
      <c r="L117" s="22"/>
      <c r="M117" s="22"/>
      <c r="N117" s="22"/>
      <c r="O117" s="23"/>
    </row>
    <row r="118" spans="4:15" x14ac:dyDescent="0.2">
      <c r="D118" s="215" t="s">
        <v>313</v>
      </c>
      <c r="E118" s="216"/>
      <c r="F118" s="216"/>
      <c r="G118" s="6"/>
      <c r="H118" s="6" t="s">
        <v>153</v>
      </c>
      <c r="I118" s="161">
        <v>0</v>
      </c>
      <c r="J118" s="161"/>
      <c r="K118" s="161"/>
      <c r="L118" s="22"/>
      <c r="M118" s="22"/>
      <c r="N118" s="22"/>
      <c r="O118" s="23"/>
    </row>
    <row r="119" spans="4:15" x14ac:dyDescent="0.2">
      <c r="D119" s="215"/>
      <c r="E119" s="216"/>
      <c r="F119" s="216"/>
      <c r="G119" s="6"/>
      <c r="H119" s="6"/>
      <c r="I119" s="161">
        <v>0</v>
      </c>
      <c r="J119" s="161"/>
      <c r="K119" s="161"/>
      <c r="L119" s="22"/>
      <c r="M119" s="22"/>
      <c r="N119" s="22"/>
      <c r="O119" s="23"/>
    </row>
    <row r="120" spans="4:15" x14ac:dyDescent="0.2">
      <c r="D120" s="215"/>
      <c r="E120" s="216"/>
      <c r="F120" s="216"/>
      <c r="G120" s="6"/>
      <c r="H120" s="6"/>
      <c r="I120" s="161">
        <v>0</v>
      </c>
      <c r="J120" s="161"/>
      <c r="K120" s="161"/>
      <c r="L120" s="22"/>
      <c r="M120" s="22"/>
      <c r="N120" s="22"/>
      <c r="O120" s="23"/>
    </row>
    <row r="121" spans="4:15" x14ac:dyDescent="0.2">
      <c r="D121" s="213" t="s">
        <v>314</v>
      </c>
      <c r="E121" s="214"/>
      <c r="F121" s="214"/>
      <c r="G121" s="6"/>
      <c r="H121" s="6" t="s">
        <v>153</v>
      </c>
      <c r="I121" s="161">
        <v>0</v>
      </c>
      <c r="J121" s="161"/>
      <c r="K121" s="161"/>
      <c r="L121" s="22"/>
      <c r="M121" s="22"/>
      <c r="N121" s="22"/>
      <c r="O121" s="23"/>
    </row>
    <row r="122" spans="4:15" x14ac:dyDescent="0.2">
      <c r="D122" s="213"/>
      <c r="E122" s="214"/>
      <c r="F122" s="214"/>
      <c r="G122" s="6"/>
      <c r="H122" s="6"/>
      <c r="I122" s="161">
        <v>0</v>
      </c>
      <c r="J122" s="161"/>
      <c r="K122" s="161"/>
      <c r="L122" s="22"/>
      <c r="M122" s="22"/>
      <c r="N122" s="22"/>
      <c r="O122" s="23"/>
    </row>
    <row r="123" spans="4:15" x14ac:dyDescent="0.2">
      <c r="D123" s="5" t="s">
        <v>159</v>
      </c>
      <c r="E123" s="6"/>
      <c r="F123" s="6"/>
      <c r="G123" s="6"/>
      <c r="H123" s="6" t="s">
        <v>153</v>
      </c>
      <c r="I123" s="161">
        <v>0</v>
      </c>
      <c r="J123" s="161"/>
      <c r="K123" s="161"/>
      <c r="L123" s="22"/>
      <c r="M123" s="22"/>
      <c r="N123" s="22"/>
      <c r="O123" s="23"/>
    </row>
    <row r="124" spans="4:15" x14ac:dyDescent="0.2">
      <c r="D124" s="5" t="s">
        <v>77</v>
      </c>
      <c r="E124" s="6"/>
      <c r="F124" s="6"/>
      <c r="G124" s="6"/>
      <c r="H124" s="9"/>
      <c r="I124" s="137">
        <f>U101/12</f>
        <v>0</v>
      </c>
      <c r="J124" s="137"/>
      <c r="K124" s="137"/>
      <c r="L124" s="22"/>
      <c r="M124" s="22"/>
      <c r="N124" s="22"/>
      <c r="O124" s="23"/>
    </row>
    <row r="125" spans="4:15" x14ac:dyDescent="0.2">
      <c r="D125" s="5" t="s">
        <v>78</v>
      </c>
      <c r="E125" s="6"/>
      <c r="F125" s="6"/>
      <c r="G125" s="6"/>
      <c r="H125" s="6"/>
      <c r="I125" s="22"/>
      <c r="J125" s="22"/>
      <c r="K125" s="22"/>
      <c r="L125" s="24" t="s">
        <v>153</v>
      </c>
      <c r="M125" s="137">
        <f>SUM(I113:I124)</f>
        <v>0</v>
      </c>
      <c r="N125" s="137"/>
      <c r="O125" s="138"/>
    </row>
    <row r="126" spans="4:15" x14ac:dyDescent="0.2">
      <c r="D126" s="5" t="s">
        <v>152</v>
      </c>
      <c r="E126" s="6"/>
      <c r="F126" s="6"/>
      <c r="G126" s="6"/>
      <c r="H126" s="6"/>
      <c r="I126" s="22"/>
      <c r="J126" s="22"/>
      <c r="K126" s="22"/>
      <c r="L126" s="22" t="s">
        <v>153</v>
      </c>
      <c r="M126" s="135">
        <f>M110-M125</f>
        <v>0</v>
      </c>
      <c r="N126" s="135"/>
      <c r="O126" s="136"/>
    </row>
    <row r="127" spans="4:15" x14ac:dyDescent="0.2">
      <c r="D127" s="5" t="s">
        <v>79</v>
      </c>
      <c r="E127" s="6"/>
      <c r="F127" s="6"/>
      <c r="G127" s="6"/>
      <c r="H127" s="6"/>
      <c r="I127" s="22"/>
      <c r="J127" s="22"/>
      <c r="K127" s="22"/>
      <c r="L127" s="24" t="s">
        <v>153</v>
      </c>
      <c r="M127" s="137">
        <f>SUM(N36:P40)</f>
        <v>0</v>
      </c>
      <c r="N127" s="137"/>
      <c r="O127" s="138"/>
    </row>
    <row r="128" spans="4:15" x14ac:dyDescent="0.2">
      <c r="D128" s="5" t="s">
        <v>80</v>
      </c>
      <c r="E128" s="6"/>
      <c r="F128" s="6"/>
      <c r="G128" s="6"/>
      <c r="H128" s="6"/>
      <c r="I128" s="22"/>
      <c r="J128" s="22"/>
      <c r="K128" s="22"/>
      <c r="L128" s="22" t="s">
        <v>153</v>
      </c>
      <c r="M128" s="135">
        <f>M126-M127</f>
        <v>0</v>
      </c>
      <c r="N128" s="135"/>
      <c r="O128" s="136"/>
    </row>
    <row r="129" spans="3:24" x14ac:dyDescent="0.2">
      <c r="D129" s="5" t="s">
        <v>81</v>
      </c>
      <c r="E129" s="20">
        <v>0.1</v>
      </c>
      <c r="F129" s="6"/>
      <c r="G129" s="6"/>
      <c r="H129" s="6"/>
      <c r="I129" s="22"/>
      <c r="J129" s="22"/>
      <c r="K129" s="22"/>
      <c r="L129" s="24" t="s">
        <v>153</v>
      </c>
      <c r="M129" s="137">
        <f>M128*E129</f>
        <v>0</v>
      </c>
      <c r="N129" s="137"/>
      <c r="O129" s="138"/>
    </row>
    <row r="130" spans="3:24" x14ac:dyDescent="0.2">
      <c r="D130" s="8" t="s">
        <v>82</v>
      </c>
      <c r="E130" s="9"/>
      <c r="F130" s="9"/>
      <c r="G130" s="9"/>
      <c r="H130" s="9"/>
      <c r="I130" s="24"/>
      <c r="J130" s="24"/>
      <c r="K130" s="24"/>
      <c r="L130" s="25" t="s">
        <v>153</v>
      </c>
      <c r="M130" s="115">
        <f>+M128-M129</f>
        <v>0</v>
      </c>
      <c r="N130" s="115"/>
      <c r="O130" s="116"/>
    </row>
    <row r="132" spans="3:24" x14ac:dyDescent="0.2">
      <c r="C132" t="s">
        <v>7</v>
      </c>
      <c r="D132" t="s">
        <v>83</v>
      </c>
    </row>
    <row r="133" spans="3:24" x14ac:dyDescent="0.2">
      <c r="D133" t="s">
        <v>3</v>
      </c>
      <c r="E133" t="s">
        <v>43</v>
      </c>
      <c r="G133" s="26" t="s">
        <v>71</v>
      </c>
      <c r="H133" s="26"/>
      <c r="I133" s="1" t="s">
        <v>84</v>
      </c>
      <c r="J133" s="122">
        <f>I106</f>
        <v>0</v>
      </c>
      <c r="K133" s="122"/>
      <c r="L133" s="122"/>
      <c r="M133" s="80" t="s">
        <v>84</v>
      </c>
      <c r="N133" s="1" t="e">
        <f>J133/J134</f>
        <v>#DIV/0!</v>
      </c>
      <c r="O133" s="44" t="s">
        <v>85</v>
      </c>
      <c r="Q133" s="9">
        <v>30</v>
      </c>
      <c r="R133" s="48" t="s">
        <v>84</v>
      </c>
      <c r="S133" s="86" t="e">
        <f>Q133/Q134</f>
        <v>#DIV/0!</v>
      </c>
      <c r="T133" s="44" t="s">
        <v>86</v>
      </c>
      <c r="U133" s="6"/>
      <c r="V133" s="81"/>
      <c r="W133" s="6"/>
      <c r="X133" s="6"/>
    </row>
    <row r="134" spans="3:24" x14ac:dyDescent="0.2">
      <c r="G134" s="27" t="s">
        <v>43</v>
      </c>
      <c r="H134" s="27"/>
      <c r="J134" s="111">
        <f>H84</f>
        <v>0</v>
      </c>
      <c r="K134" s="111"/>
      <c r="L134" s="111"/>
      <c r="M134" s="6"/>
      <c r="Q134" t="e">
        <f>N133</f>
        <v>#DIV/0!</v>
      </c>
      <c r="S134" s="86"/>
      <c r="U134" s="6"/>
      <c r="V134" s="6"/>
      <c r="W134" s="6"/>
      <c r="X134" s="6"/>
    </row>
    <row r="135" spans="3:24" x14ac:dyDescent="0.2">
      <c r="G135" s="27"/>
      <c r="H135" s="27"/>
      <c r="M135" s="6"/>
      <c r="S135" s="86"/>
      <c r="U135" s="6"/>
      <c r="V135" s="6"/>
      <c r="W135" s="6"/>
      <c r="X135" s="6"/>
    </row>
    <row r="136" spans="3:24" x14ac:dyDescent="0.2">
      <c r="D136" t="s">
        <v>5</v>
      </c>
      <c r="E136" t="s">
        <v>45</v>
      </c>
      <c r="G136" s="26" t="s">
        <v>71</v>
      </c>
      <c r="H136" s="26"/>
      <c r="I136" s="1" t="s">
        <v>84</v>
      </c>
      <c r="J136" s="122">
        <f>I106</f>
        <v>0</v>
      </c>
      <c r="K136" s="122"/>
      <c r="L136" s="122"/>
      <c r="M136" s="80" t="s">
        <v>84</v>
      </c>
      <c r="N136" s="1" t="e">
        <f>J136/J137</f>
        <v>#DIV/0!</v>
      </c>
      <c r="O136" s="44" t="s">
        <v>85</v>
      </c>
      <c r="Q136" s="9">
        <v>30</v>
      </c>
      <c r="R136" s="48" t="s">
        <v>84</v>
      </c>
      <c r="S136" s="86" t="e">
        <f>Q136/Q137</f>
        <v>#DIV/0!</v>
      </c>
      <c r="T136" s="44" t="s">
        <v>86</v>
      </c>
      <c r="U136" s="6"/>
      <c r="V136" s="81"/>
      <c r="W136" s="6"/>
      <c r="X136" s="6"/>
    </row>
    <row r="137" spans="3:24" x14ac:dyDescent="0.2">
      <c r="G137" s="27" t="s">
        <v>45</v>
      </c>
      <c r="H137" s="27"/>
      <c r="J137" s="111">
        <f>H86</f>
        <v>0</v>
      </c>
      <c r="K137" s="111"/>
      <c r="L137" s="111"/>
      <c r="M137" s="6"/>
      <c r="Q137" t="e">
        <f>N136</f>
        <v>#DIV/0!</v>
      </c>
      <c r="S137" s="86"/>
      <c r="U137" s="6"/>
      <c r="V137" s="6"/>
      <c r="W137" s="6"/>
      <c r="X137" s="6"/>
    </row>
    <row r="138" spans="3:24" x14ac:dyDescent="0.2">
      <c r="G138" s="27"/>
      <c r="H138" s="27"/>
      <c r="M138" s="6"/>
      <c r="S138" s="86"/>
      <c r="U138" s="6"/>
      <c r="V138" s="6"/>
      <c r="W138" s="6"/>
      <c r="X138" s="6"/>
    </row>
    <row r="139" spans="3:24" x14ac:dyDescent="0.2">
      <c r="D139" t="s">
        <v>7</v>
      </c>
      <c r="E139" t="s">
        <v>46</v>
      </c>
      <c r="G139" s="26" t="s">
        <v>72</v>
      </c>
      <c r="H139" s="26"/>
      <c r="I139" s="1" t="s">
        <v>84</v>
      </c>
      <c r="J139" s="122">
        <f>I107</f>
        <v>0</v>
      </c>
      <c r="K139" s="122"/>
      <c r="L139" s="122"/>
      <c r="M139" s="80" t="s">
        <v>84</v>
      </c>
      <c r="N139" s="1" t="e">
        <f>J139/J140</f>
        <v>#DIV/0!</v>
      </c>
      <c r="O139" s="44" t="s">
        <v>85</v>
      </c>
      <c r="Q139" s="9">
        <v>30</v>
      </c>
      <c r="R139" s="48" t="s">
        <v>84</v>
      </c>
      <c r="S139" s="86" t="e">
        <f>Q139/Q140</f>
        <v>#DIV/0!</v>
      </c>
      <c r="T139" s="44" t="s">
        <v>86</v>
      </c>
      <c r="U139" s="6"/>
      <c r="V139" s="81"/>
      <c r="W139" s="6"/>
      <c r="X139" s="6"/>
    </row>
    <row r="140" spans="3:24" x14ac:dyDescent="0.2">
      <c r="G140" s="27" t="s">
        <v>46</v>
      </c>
      <c r="H140" s="27"/>
      <c r="J140" s="111">
        <f>H87</f>
        <v>0</v>
      </c>
      <c r="K140" s="111"/>
      <c r="L140" s="111"/>
      <c r="M140" s="6"/>
      <c r="Q140" t="e">
        <f>N139</f>
        <v>#DIV/0!</v>
      </c>
      <c r="U140" s="6"/>
      <c r="V140" s="6"/>
      <c r="W140" s="6"/>
      <c r="X140" s="6"/>
    </row>
    <row r="141" spans="3:24" x14ac:dyDescent="0.2">
      <c r="E141" s="44" t="s">
        <v>192</v>
      </c>
      <c r="S141" s="86" t="e">
        <f>SUM(S133:S139)</f>
        <v>#DIV/0!</v>
      </c>
      <c r="T141" s="89" t="s">
        <v>86</v>
      </c>
    </row>
    <row r="143" spans="3:24" x14ac:dyDescent="0.2">
      <c r="C143" t="s">
        <v>9</v>
      </c>
      <c r="D143" t="s">
        <v>87</v>
      </c>
    </row>
    <row r="144" spans="3:24" x14ac:dyDescent="0.2">
      <c r="D144" t="s">
        <v>3</v>
      </c>
      <c r="E144" t="s">
        <v>88</v>
      </c>
    </row>
    <row r="145" spans="3:16" x14ac:dyDescent="0.2">
      <c r="E145" s="87" t="e">
        <f>S133</f>
        <v>#DIV/0!</v>
      </c>
      <c r="F145" s="6" t="str">
        <f>O133</f>
        <v>Kali</v>
      </c>
      <c r="G145" s="19" t="s">
        <v>91</v>
      </c>
      <c r="H145" s="111">
        <f>I106</f>
        <v>0</v>
      </c>
      <c r="I145" s="111"/>
      <c r="J145" s="111"/>
      <c r="K145" s="19" t="s">
        <v>91</v>
      </c>
      <c r="L145" s="29">
        <v>1.25</v>
      </c>
      <c r="M145" s="18" t="s">
        <v>84</v>
      </c>
      <c r="N145" s="107" t="e">
        <f>E145*H145*L145/E146</f>
        <v>#DIV/0!</v>
      </c>
      <c r="O145" s="107"/>
      <c r="P145" s="107"/>
    </row>
    <row r="146" spans="3:16" x14ac:dyDescent="0.2">
      <c r="E146">
        <f>Q133</f>
        <v>30</v>
      </c>
      <c r="F146" s="6"/>
      <c r="G146" s="19"/>
      <c r="K146" s="19"/>
      <c r="M146" s="19"/>
      <c r="N146" s="30"/>
      <c r="O146" s="30"/>
      <c r="P146" s="30"/>
    </row>
    <row r="147" spans="3:16" x14ac:dyDescent="0.2">
      <c r="F147" s="6"/>
      <c r="G147" s="19"/>
      <c r="K147" s="19"/>
      <c r="M147" s="19"/>
      <c r="N147" s="30"/>
      <c r="O147" s="30"/>
      <c r="P147" s="30"/>
    </row>
    <row r="148" spans="3:16" x14ac:dyDescent="0.2">
      <c r="D148" t="s">
        <v>5</v>
      </c>
      <c r="E148" t="s">
        <v>89</v>
      </c>
      <c r="F148" s="6"/>
      <c r="G148" s="19"/>
      <c r="K148" s="19"/>
      <c r="M148" s="19"/>
      <c r="N148" s="30"/>
      <c r="O148" s="30"/>
      <c r="P148" s="30"/>
    </row>
    <row r="149" spans="3:16" x14ac:dyDescent="0.2">
      <c r="E149" s="87" t="e">
        <f>S136</f>
        <v>#DIV/0!</v>
      </c>
      <c r="F149" s="6" t="str">
        <f>O136</f>
        <v>Kali</v>
      </c>
      <c r="G149" s="21" t="s">
        <v>91</v>
      </c>
      <c r="H149" s="111">
        <f>H145</f>
        <v>0</v>
      </c>
      <c r="I149" s="111"/>
      <c r="J149" s="111"/>
      <c r="K149" s="19" t="s">
        <v>91</v>
      </c>
      <c r="L149" s="29">
        <f>L145</f>
        <v>1.25</v>
      </c>
      <c r="M149" s="18" t="s">
        <v>84</v>
      </c>
      <c r="N149" s="107" t="e">
        <f>E149*H149*L149/E150</f>
        <v>#DIV/0!</v>
      </c>
      <c r="O149" s="107"/>
      <c r="P149" s="107"/>
    </row>
    <row r="150" spans="3:16" x14ac:dyDescent="0.2">
      <c r="E150">
        <f>E146</f>
        <v>30</v>
      </c>
      <c r="F150" s="6"/>
      <c r="G150" s="21"/>
      <c r="K150" s="19"/>
      <c r="M150" s="19"/>
      <c r="N150" s="30"/>
      <c r="O150" s="30"/>
      <c r="P150" s="30"/>
    </row>
    <row r="151" spans="3:16" x14ac:dyDescent="0.2">
      <c r="F151" s="6"/>
      <c r="G151" s="19"/>
      <c r="K151" s="19"/>
      <c r="M151" s="19"/>
      <c r="N151" s="30"/>
      <c r="O151" s="30"/>
      <c r="P151" s="30"/>
    </row>
    <row r="152" spans="3:16" x14ac:dyDescent="0.2">
      <c r="D152" t="s">
        <v>7</v>
      </c>
      <c r="E152" t="s">
        <v>90</v>
      </c>
      <c r="F152" s="6"/>
      <c r="G152" s="19"/>
      <c r="K152" s="19"/>
      <c r="M152" s="19"/>
      <c r="N152" s="30"/>
      <c r="O152" s="30"/>
      <c r="P152" s="30"/>
    </row>
    <row r="153" spans="3:16" x14ac:dyDescent="0.2">
      <c r="E153" s="87" t="e">
        <f>S139</f>
        <v>#DIV/0!</v>
      </c>
      <c r="F153" s="6" t="str">
        <f>O139</f>
        <v>Kali</v>
      </c>
      <c r="G153" s="21" t="s">
        <v>91</v>
      </c>
      <c r="H153" s="111">
        <f>H149</f>
        <v>0</v>
      </c>
      <c r="I153" s="111"/>
      <c r="J153" s="111"/>
      <c r="K153" s="19" t="s">
        <v>91</v>
      </c>
      <c r="L153" s="29">
        <f>L149</f>
        <v>1.25</v>
      </c>
      <c r="M153" s="18" t="s">
        <v>84</v>
      </c>
      <c r="N153" s="107" t="e">
        <f>E153*H153*L153/E154</f>
        <v>#DIV/0!</v>
      </c>
      <c r="O153" s="107"/>
      <c r="P153" s="107"/>
    </row>
    <row r="154" spans="3:16" ht="13.5" thickBot="1" x14ac:dyDescent="0.25">
      <c r="E154">
        <f>E150</f>
        <v>30</v>
      </c>
      <c r="F154" s="6"/>
      <c r="G154" s="6"/>
      <c r="K154" t="s">
        <v>161</v>
      </c>
      <c r="M154" s="18" t="s">
        <v>84</v>
      </c>
      <c r="N154" s="157" t="e">
        <f>SUM(N145:P153)</f>
        <v>#DIV/0!</v>
      </c>
      <c r="O154" s="158"/>
      <c r="P154" s="158"/>
    </row>
    <row r="155" spans="3:16" ht="13.5" thickTop="1" x14ac:dyDescent="0.2"/>
    <row r="156" spans="3:16" x14ac:dyDescent="0.2">
      <c r="C156" t="s">
        <v>11</v>
      </c>
      <c r="D156" t="s">
        <v>92</v>
      </c>
    </row>
    <row r="157" spans="3:16" x14ac:dyDescent="0.2">
      <c r="D157" t="s">
        <v>3</v>
      </c>
      <c r="E157" t="s">
        <v>87</v>
      </c>
      <c r="M157" s="1"/>
      <c r="N157" s="111" t="e">
        <f>N154</f>
        <v>#DIV/0!</v>
      </c>
      <c r="O157" s="111"/>
      <c r="P157" s="111"/>
    </row>
    <row r="158" spans="3:16" x14ac:dyDescent="0.2">
      <c r="D158" t="s">
        <v>5</v>
      </c>
      <c r="E158" t="s">
        <v>93</v>
      </c>
    </row>
    <row r="159" spans="3:16" x14ac:dyDescent="0.2">
      <c r="E159" t="s">
        <v>42</v>
      </c>
      <c r="H159" s="111">
        <f>H90</f>
        <v>0</v>
      </c>
      <c r="I159" s="111"/>
      <c r="J159" s="111"/>
    </row>
    <row r="160" spans="3:16" x14ac:dyDescent="0.2">
      <c r="E160" t="s">
        <v>94</v>
      </c>
      <c r="H160" s="122">
        <f>O90</f>
        <v>0</v>
      </c>
      <c r="I160" s="122"/>
      <c r="J160" s="122"/>
    </row>
    <row r="161" spans="2:25" x14ac:dyDescent="0.2">
      <c r="N161" s="122">
        <f>H159-H160</f>
        <v>0</v>
      </c>
      <c r="O161" s="122"/>
      <c r="P161" s="122"/>
    </row>
    <row r="162" spans="2:25" x14ac:dyDescent="0.2">
      <c r="E162" t="s">
        <v>95</v>
      </c>
      <c r="N162" s="111" t="e">
        <f>N157-N161</f>
        <v>#DIV/0!</v>
      </c>
      <c r="O162" s="112"/>
      <c r="P162" s="112"/>
    </row>
    <row r="163" spans="2:25" ht="13.5" thickBot="1" x14ac:dyDescent="0.25">
      <c r="E163" t="s">
        <v>96</v>
      </c>
      <c r="N163" s="159" t="e">
        <f>ROUNDDOWN(N162,-7)</f>
        <v>#DIV/0!</v>
      </c>
      <c r="O163" s="160"/>
      <c r="P163" s="160"/>
    </row>
    <row r="164" spans="2:25" ht="13.5" thickTop="1" x14ac:dyDescent="0.2">
      <c r="B164">
        <v>11</v>
      </c>
      <c r="C164" t="s">
        <v>97</v>
      </c>
    </row>
    <row r="165" spans="2:25" x14ac:dyDescent="0.2">
      <c r="C165" t="s">
        <v>3</v>
      </c>
      <c r="D165" t="s">
        <v>100</v>
      </c>
      <c r="K165" s="29">
        <f>L145</f>
        <v>1.25</v>
      </c>
    </row>
    <row r="166" spans="2:25" x14ac:dyDescent="0.2">
      <c r="C166" t="s">
        <v>5</v>
      </c>
      <c r="D166" t="s">
        <v>98</v>
      </c>
      <c r="K166" s="29">
        <f>K165</f>
        <v>1.25</v>
      </c>
    </row>
    <row r="167" spans="2:25" x14ac:dyDescent="0.2">
      <c r="C167" t="s">
        <v>7</v>
      </c>
      <c r="D167" t="s">
        <v>99</v>
      </c>
      <c r="K167" s="29">
        <v>1.1000000000000001</v>
      </c>
    </row>
    <row r="168" spans="2:25" x14ac:dyDescent="0.2">
      <c r="C168" t="s">
        <v>9</v>
      </c>
      <c r="D168" t="s">
        <v>101</v>
      </c>
      <c r="K168" s="29">
        <v>1.1000000000000001</v>
      </c>
    </row>
    <row r="169" spans="2:25" x14ac:dyDescent="0.2">
      <c r="C169" t="s">
        <v>11</v>
      </c>
      <c r="D169" s="44" t="s">
        <v>193</v>
      </c>
      <c r="K169" s="29">
        <v>0.1</v>
      </c>
    </row>
    <row r="170" spans="2:25" x14ac:dyDescent="0.2">
      <c r="C170" t="s">
        <v>12</v>
      </c>
      <c r="D170" s="44" t="s">
        <v>194</v>
      </c>
      <c r="K170" s="29">
        <v>0.15</v>
      </c>
    </row>
    <row r="171" spans="2:25" x14ac:dyDescent="0.2">
      <c r="C171" t="s">
        <v>15</v>
      </c>
      <c r="D171" s="44" t="s">
        <v>195</v>
      </c>
      <c r="K171" s="29">
        <v>0.3</v>
      </c>
    </row>
    <row r="173" spans="2:25" x14ac:dyDescent="0.2">
      <c r="B173">
        <v>12</v>
      </c>
      <c r="C173" t="s">
        <v>102</v>
      </c>
    </row>
    <row r="174" spans="2:25" x14ac:dyDescent="0.2">
      <c r="C174" s="11"/>
      <c r="D174" s="109" t="s">
        <v>103</v>
      </c>
      <c r="E174" s="109"/>
      <c r="F174" s="109"/>
      <c r="G174" s="110"/>
      <c r="H174" s="108" t="s">
        <v>170</v>
      </c>
      <c r="I174" s="109"/>
      <c r="J174" s="110"/>
      <c r="K174" s="108" t="s">
        <v>154</v>
      </c>
      <c r="L174" s="109"/>
      <c r="M174" s="110"/>
      <c r="N174" s="108" t="s">
        <v>155</v>
      </c>
      <c r="O174" s="109"/>
      <c r="P174" s="110"/>
      <c r="Q174" s="108" t="s">
        <v>156</v>
      </c>
      <c r="R174" s="109"/>
      <c r="S174" s="110"/>
      <c r="T174" s="108" t="s">
        <v>157</v>
      </c>
      <c r="U174" s="109"/>
      <c r="V174" s="110"/>
      <c r="W174" s="108" t="s">
        <v>158</v>
      </c>
      <c r="X174" s="109"/>
      <c r="Y174" s="110"/>
    </row>
    <row r="175" spans="2:25" x14ac:dyDescent="0.2">
      <c r="C175" s="5"/>
      <c r="D175" s="6" t="s">
        <v>71</v>
      </c>
      <c r="E175" s="6"/>
      <c r="F175" s="6"/>
      <c r="G175" s="6"/>
      <c r="H175" s="145">
        <f>I106</f>
        <v>0</v>
      </c>
      <c r="I175" s="146"/>
      <c r="J175" s="147"/>
      <c r="K175" s="148">
        <f>(H175*12*$K$166)</f>
        <v>0</v>
      </c>
      <c r="L175" s="135"/>
      <c r="M175" s="136"/>
      <c r="N175" s="145">
        <f>(K175*$K$166)</f>
        <v>0</v>
      </c>
      <c r="O175" s="146"/>
      <c r="P175" s="147"/>
      <c r="Q175" s="145">
        <f>(N175*$K$166)</f>
        <v>0</v>
      </c>
      <c r="R175" s="146"/>
      <c r="S175" s="147"/>
      <c r="T175" s="145">
        <f>(Q175*$K$166)</f>
        <v>0</v>
      </c>
      <c r="U175" s="146"/>
      <c r="V175" s="147"/>
      <c r="W175" s="145"/>
      <c r="X175" s="146"/>
      <c r="Y175" s="147"/>
    </row>
    <row r="176" spans="2:25" x14ac:dyDescent="0.2">
      <c r="C176" s="5"/>
      <c r="D176" s="6" t="s">
        <v>72</v>
      </c>
      <c r="E176" s="6"/>
      <c r="F176" s="6"/>
      <c r="G176" s="6"/>
      <c r="H176" s="131">
        <f>I107</f>
        <v>0</v>
      </c>
      <c r="I176" s="132"/>
      <c r="J176" s="133"/>
      <c r="K176" s="149">
        <f>(H176*12*$K$166)</f>
        <v>0</v>
      </c>
      <c r="L176" s="137"/>
      <c r="M176" s="138"/>
      <c r="N176" s="121">
        <f>(K176*$K$166)</f>
        <v>0</v>
      </c>
      <c r="O176" s="122"/>
      <c r="P176" s="123"/>
      <c r="Q176" s="121">
        <f>(N176*$K$166)</f>
        <v>0</v>
      </c>
      <c r="R176" s="122"/>
      <c r="S176" s="123"/>
      <c r="T176" s="121">
        <f>(Q176*$K$166)</f>
        <v>0</v>
      </c>
      <c r="U176" s="122"/>
      <c r="V176" s="123"/>
      <c r="W176" s="121"/>
      <c r="X176" s="122"/>
      <c r="Y176" s="123"/>
    </row>
    <row r="177" spans="3:25" x14ac:dyDescent="0.2">
      <c r="C177" s="2"/>
      <c r="D177" s="3" t="s">
        <v>75</v>
      </c>
      <c r="E177" s="3"/>
      <c r="F177" s="3"/>
      <c r="G177" s="3"/>
      <c r="H177" s="145">
        <f>H175-H176</f>
        <v>0</v>
      </c>
      <c r="I177" s="152"/>
      <c r="J177" s="153"/>
      <c r="K177" s="148">
        <f>K175-K176</f>
        <v>0</v>
      </c>
      <c r="L177" s="135"/>
      <c r="M177" s="136"/>
      <c r="N177" s="145">
        <f>N175-N176</f>
        <v>0</v>
      </c>
      <c r="O177" s="146"/>
      <c r="P177" s="147"/>
      <c r="Q177" s="145">
        <f>Q175-Q176</f>
        <v>0</v>
      </c>
      <c r="R177" s="146"/>
      <c r="S177" s="147"/>
      <c r="T177" s="145">
        <f>T175-T176</f>
        <v>0</v>
      </c>
      <c r="U177" s="146"/>
      <c r="V177" s="147"/>
      <c r="W177" s="145"/>
      <c r="X177" s="152"/>
      <c r="Y177" s="153"/>
    </row>
    <row r="178" spans="3:25" x14ac:dyDescent="0.2">
      <c r="C178" s="8"/>
      <c r="D178" s="9" t="s">
        <v>74</v>
      </c>
      <c r="E178" s="9"/>
      <c r="F178" s="9"/>
      <c r="G178" s="9"/>
      <c r="H178" s="121">
        <f>I109</f>
        <v>0</v>
      </c>
      <c r="I178" s="122"/>
      <c r="J178" s="123"/>
      <c r="K178" s="149">
        <f>H178*12</f>
        <v>0</v>
      </c>
      <c r="L178" s="137"/>
      <c r="M178" s="138"/>
      <c r="N178" s="121">
        <f>K178</f>
        <v>0</v>
      </c>
      <c r="O178" s="122"/>
      <c r="P178" s="123"/>
      <c r="Q178" s="121">
        <f>N178</f>
        <v>0</v>
      </c>
      <c r="R178" s="122"/>
      <c r="S178" s="123"/>
      <c r="T178" s="121">
        <f>Q178</f>
        <v>0</v>
      </c>
      <c r="U178" s="122"/>
      <c r="V178" s="123"/>
      <c r="W178" s="121"/>
      <c r="X178" s="122"/>
      <c r="Y178" s="123"/>
    </row>
    <row r="179" spans="3:25" x14ac:dyDescent="0.2">
      <c r="C179" s="11"/>
      <c r="D179" s="12" t="s">
        <v>73</v>
      </c>
      <c r="E179" s="12"/>
      <c r="F179" s="12"/>
      <c r="G179" s="12"/>
      <c r="H179" s="144">
        <f>H177+H178</f>
        <v>0</v>
      </c>
      <c r="I179" s="109"/>
      <c r="J179" s="110"/>
      <c r="K179" s="114">
        <f>K177+K178</f>
        <v>0</v>
      </c>
      <c r="L179" s="115"/>
      <c r="M179" s="116"/>
      <c r="N179" s="144">
        <f>+N177+N178</f>
        <v>0</v>
      </c>
      <c r="O179" s="150"/>
      <c r="P179" s="151"/>
      <c r="Q179" s="144">
        <f>+Q177+Q178</f>
        <v>0</v>
      </c>
      <c r="R179" s="150"/>
      <c r="S179" s="151"/>
      <c r="T179" s="144">
        <f>+T177+T178</f>
        <v>0</v>
      </c>
      <c r="U179" s="150"/>
      <c r="V179" s="151"/>
      <c r="W179" s="144"/>
      <c r="X179" s="109"/>
      <c r="Y179" s="110"/>
    </row>
    <row r="180" spans="3:25" x14ac:dyDescent="0.2">
      <c r="C180" s="5"/>
      <c r="D180" s="6" t="s">
        <v>76</v>
      </c>
      <c r="E180" s="6"/>
      <c r="F180" s="6"/>
      <c r="G180" s="6"/>
      <c r="H180" s="5"/>
      <c r="I180" s="6"/>
      <c r="J180" s="7"/>
      <c r="K180" s="22"/>
      <c r="L180" s="22"/>
      <c r="M180" s="22"/>
      <c r="N180" s="5"/>
      <c r="O180" s="6"/>
      <c r="P180" s="7"/>
      <c r="Q180" s="5"/>
      <c r="R180" s="6"/>
      <c r="S180" s="7"/>
      <c r="T180" s="5"/>
      <c r="U180" s="6"/>
      <c r="V180" s="7"/>
      <c r="W180" s="5"/>
      <c r="X180" s="6"/>
      <c r="Y180" s="7"/>
    </row>
    <row r="181" spans="3:25" x14ac:dyDescent="0.2">
      <c r="C181" s="5"/>
      <c r="D181" s="217" t="s">
        <v>311</v>
      </c>
      <c r="E181" s="217"/>
      <c r="F181" s="217"/>
      <c r="G181" s="6"/>
      <c r="H181" s="131">
        <f>I113</f>
        <v>0</v>
      </c>
      <c r="I181" s="132"/>
      <c r="J181" s="133"/>
      <c r="K181" s="118">
        <f>(H181*12*$K$167)</f>
        <v>0</v>
      </c>
      <c r="L181" s="119"/>
      <c r="M181" s="120"/>
      <c r="N181" s="131">
        <f>(K181*$K$167)</f>
        <v>0</v>
      </c>
      <c r="O181" s="132"/>
      <c r="P181" s="133"/>
      <c r="Q181" s="131">
        <f>(N181*$K$167)</f>
        <v>0</v>
      </c>
      <c r="R181" s="132"/>
      <c r="S181" s="133"/>
      <c r="T181" s="131">
        <f>(Q181*$K$167)</f>
        <v>0</v>
      </c>
      <c r="U181" s="132"/>
      <c r="V181" s="133"/>
      <c r="W181" s="131"/>
      <c r="X181" s="132"/>
      <c r="Y181" s="133"/>
    </row>
    <row r="182" spans="3:25" x14ac:dyDescent="0.2">
      <c r="C182" s="5"/>
      <c r="D182" s="217"/>
      <c r="E182" s="217"/>
      <c r="F182" s="217"/>
      <c r="G182" s="6"/>
      <c r="H182" s="131">
        <f t="shared" ref="H182:H192" si="0">I114</f>
        <v>0</v>
      </c>
      <c r="I182" s="132"/>
      <c r="J182" s="133"/>
      <c r="K182" s="118">
        <f t="shared" ref="K182:K192" si="1">(H182*12*$K$167)</f>
        <v>0</v>
      </c>
      <c r="L182" s="119"/>
      <c r="M182" s="120"/>
      <c r="N182" s="131">
        <f t="shared" ref="N182:N192" si="2">(K182*$K$167)</f>
        <v>0</v>
      </c>
      <c r="O182" s="132"/>
      <c r="P182" s="133"/>
      <c r="Q182" s="131">
        <f t="shared" ref="Q182:Q192" si="3">(N182*$K$167)</f>
        <v>0</v>
      </c>
      <c r="R182" s="132"/>
      <c r="S182" s="133"/>
      <c r="T182" s="131">
        <f t="shared" ref="T182:T192" si="4">(Q182*$K$167)</f>
        <v>0</v>
      </c>
      <c r="U182" s="132"/>
      <c r="V182" s="133"/>
      <c r="W182" s="131"/>
      <c r="X182" s="132"/>
      <c r="Y182" s="133"/>
    </row>
    <row r="183" spans="3:25" x14ac:dyDescent="0.2">
      <c r="C183" s="5"/>
      <c r="D183" s="217"/>
      <c r="E183" s="217"/>
      <c r="F183" s="217"/>
      <c r="G183" s="6"/>
      <c r="H183" s="131">
        <f t="shared" si="0"/>
        <v>0</v>
      </c>
      <c r="I183" s="132"/>
      <c r="J183" s="133"/>
      <c r="K183" s="118">
        <f t="shared" si="1"/>
        <v>0</v>
      </c>
      <c r="L183" s="119"/>
      <c r="M183" s="120"/>
      <c r="N183" s="131">
        <f t="shared" si="2"/>
        <v>0</v>
      </c>
      <c r="O183" s="132"/>
      <c r="P183" s="133"/>
      <c r="Q183" s="131">
        <f t="shared" si="3"/>
        <v>0</v>
      </c>
      <c r="R183" s="132"/>
      <c r="S183" s="133"/>
      <c r="T183" s="131">
        <f t="shared" si="4"/>
        <v>0</v>
      </c>
      <c r="U183" s="132"/>
      <c r="V183" s="133"/>
      <c r="W183" s="131"/>
      <c r="X183" s="132"/>
      <c r="Y183" s="133"/>
    </row>
    <row r="184" spans="3:25" x14ac:dyDescent="0.2">
      <c r="C184" s="5"/>
      <c r="D184" s="216" t="s">
        <v>312</v>
      </c>
      <c r="E184" s="216"/>
      <c r="F184" s="216"/>
      <c r="G184" s="6"/>
      <c r="H184" s="131">
        <f t="shared" si="0"/>
        <v>0</v>
      </c>
      <c r="I184" s="132"/>
      <c r="J184" s="133"/>
      <c r="K184" s="118">
        <f t="shared" si="1"/>
        <v>0</v>
      </c>
      <c r="L184" s="119"/>
      <c r="M184" s="120"/>
      <c r="N184" s="131">
        <f t="shared" si="2"/>
        <v>0</v>
      </c>
      <c r="O184" s="132"/>
      <c r="P184" s="133"/>
      <c r="Q184" s="131">
        <f t="shared" si="3"/>
        <v>0</v>
      </c>
      <c r="R184" s="132"/>
      <c r="S184" s="133"/>
      <c r="T184" s="131">
        <f t="shared" si="4"/>
        <v>0</v>
      </c>
      <c r="U184" s="132"/>
      <c r="V184" s="133"/>
      <c r="W184" s="131"/>
      <c r="X184" s="132"/>
      <c r="Y184" s="133"/>
    </row>
    <row r="185" spans="3:25" x14ac:dyDescent="0.2">
      <c r="C185" s="5"/>
      <c r="D185" s="216"/>
      <c r="E185" s="216"/>
      <c r="F185" s="216"/>
      <c r="G185" s="6"/>
      <c r="H185" s="131">
        <f t="shared" si="0"/>
        <v>0</v>
      </c>
      <c r="I185" s="132"/>
      <c r="J185" s="133"/>
      <c r="K185" s="118">
        <f t="shared" si="1"/>
        <v>0</v>
      </c>
      <c r="L185" s="119"/>
      <c r="M185" s="120"/>
      <c r="N185" s="131">
        <f t="shared" si="2"/>
        <v>0</v>
      </c>
      <c r="O185" s="132"/>
      <c r="P185" s="133"/>
      <c r="Q185" s="131">
        <f t="shared" si="3"/>
        <v>0</v>
      </c>
      <c r="R185" s="132"/>
      <c r="S185" s="133"/>
      <c r="T185" s="131">
        <f t="shared" si="4"/>
        <v>0</v>
      </c>
      <c r="U185" s="132"/>
      <c r="V185" s="133"/>
      <c r="W185" s="131"/>
      <c r="X185" s="132"/>
      <c r="Y185" s="133"/>
    </row>
    <row r="186" spans="3:25" x14ac:dyDescent="0.2">
      <c r="C186" s="5"/>
      <c r="D186" s="216" t="s">
        <v>315</v>
      </c>
      <c r="E186" s="216"/>
      <c r="F186" s="216"/>
      <c r="G186" s="6"/>
      <c r="H186" s="131">
        <f t="shared" si="0"/>
        <v>0</v>
      </c>
      <c r="I186" s="132"/>
      <c r="J186" s="133"/>
      <c r="K186" s="118">
        <f t="shared" si="1"/>
        <v>0</v>
      </c>
      <c r="L186" s="119"/>
      <c r="M186" s="120"/>
      <c r="N186" s="131">
        <f t="shared" si="2"/>
        <v>0</v>
      </c>
      <c r="O186" s="132"/>
      <c r="P186" s="133"/>
      <c r="Q186" s="131">
        <f t="shared" si="3"/>
        <v>0</v>
      </c>
      <c r="R186" s="132"/>
      <c r="S186" s="133"/>
      <c r="T186" s="131">
        <f t="shared" si="4"/>
        <v>0</v>
      </c>
      <c r="U186" s="132"/>
      <c r="V186" s="133"/>
      <c r="W186" s="131"/>
      <c r="X186" s="132"/>
      <c r="Y186" s="133"/>
    </row>
    <row r="187" spans="3:25" x14ac:dyDescent="0.2">
      <c r="C187" s="5"/>
      <c r="D187" s="216"/>
      <c r="E187" s="216"/>
      <c r="F187" s="216"/>
      <c r="G187" s="6"/>
      <c r="H187" s="131">
        <f t="shared" si="0"/>
        <v>0</v>
      </c>
      <c r="I187" s="132"/>
      <c r="J187" s="133"/>
      <c r="K187" s="118">
        <f t="shared" si="1"/>
        <v>0</v>
      </c>
      <c r="L187" s="119"/>
      <c r="M187" s="120"/>
      <c r="N187" s="131">
        <f t="shared" si="2"/>
        <v>0</v>
      </c>
      <c r="O187" s="132"/>
      <c r="P187" s="133"/>
      <c r="Q187" s="131">
        <f t="shared" si="3"/>
        <v>0</v>
      </c>
      <c r="R187" s="132"/>
      <c r="S187" s="133"/>
      <c r="T187" s="131">
        <f t="shared" si="4"/>
        <v>0</v>
      </c>
      <c r="U187" s="132"/>
      <c r="V187" s="133"/>
      <c r="W187" s="131"/>
      <c r="X187" s="132"/>
      <c r="Y187" s="133"/>
    </row>
    <row r="188" spans="3:25" x14ac:dyDescent="0.2">
      <c r="C188" s="5"/>
      <c r="D188" s="216"/>
      <c r="E188" s="216"/>
      <c r="F188" s="216"/>
      <c r="G188" s="6"/>
      <c r="H188" s="131">
        <f t="shared" si="0"/>
        <v>0</v>
      </c>
      <c r="I188" s="132"/>
      <c r="J188" s="133"/>
      <c r="K188" s="118">
        <f t="shared" si="1"/>
        <v>0</v>
      </c>
      <c r="L188" s="119"/>
      <c r="M188" s="120"/>
      <c r="N188" s="131">
        <f t="shared" si="2"/>
        <v>0</v>
      </c>
      <c r="O188" s="132"/>
      <c r="P188" s="133"/>
      <c r="Q188" s="131">
        <f t="shared" si="3"/>
        <v>0</v>
      </c>
      <c r="R188" s="132"/>
      <c r="S188" s="133"/>
      <c r="T188" s="131">
        <f t="shared" si="4"/>
        <v>0</v>
      </c>
      <c r="U188" s="132"/>
      <c r="V188" s="133"/>
      <c r="W188" s="131"/>
      <c r="X188" s="132"/>
      <c r="Y188" s="133"/>
    </row>
    <row r="189" spans="3:25" x14ac:dyDescent="0.2">
      <c r="C189" s="5"/>
      <c r="D189" s="216" t="s">
        <v>314</v>
      </c>
      <c r="E189" s="216"/>
      <c r="F189" s="216"/>
      <c r="G189" s="6"/>
      <c r="H189" s="131">
        <f t="shared" si="0"/>
        <v>0</v>
      </c>
      <c r="I189" s="132"/>
      <c r="J189" s="133"/>
      <c r="K189" s="118">
        <f t="shared" si="1"/>
        <v>0</v>
      </c>
      <c r="L189" s="119"/>
      <c r="M189" s="120"/>
      <c r="N189" s="131">
        <f t="shared" si="2"/>
        <v>0</v>
      </c>
      <c r="O189" s="132"/>
      <c r="P189" s="133"/>
      <c r="Q189" s="131">
        <f t="shared" si="3"/>
        <v>0</v>
      </c>
      <c r="R189" s="132"/>
      <c r="S189" s="133"/>
      <c r="T189" s="131">
        <f t="shared" si="4"/>
        <v>0</v>
      </c>
      <c r="U189" s="132"/>
      <c r="V189" s="133"/>
      <c r="W189" s="131"/>
      <c r="X189" s="132"/>
      <c r="Y189" s="133"/>
    </row>
    <row r="190" spans="3:25" x14ac:dyDescent="0.2">
      <c r="C190" s="5"/>
      <c r="D190" s="216"/>
      <c r="E190" s="216"/>
      <c r="F190" s="216"/>
      <c r="G190" s="6"/>
      <c r="H190" s="131">
        <f t="shared" si="0"/>
        <v>0</v>
      </c>
      <c r="I190" s="132"/>
      <c r="J190" s="133"/>
      <c r="K190" s="118">
        <f t="shared" si="1"/>
        <v>0</v>
      </c>
      <c r="L190" s="119"/>
      <c r="M190" s="120"/>
      <c r="N190" s="131">
        <f t="shared" si="2"/>
        <v>0</v>
      </c>
      <c r="O190" s="132"/>
      <c r="P190" s="133"/>
      <c r="Q190" s="131">
        <f t="shared" si="3"/>
        <v>0</v>
      </c>
      <c r="R190" s="132"/>
      <c r="S190" s="133"/>
      <c r="T190" s="131">
        <f t="shared" si="4"/>
        <v>0</v>
      </c>
      <c r="U190" s="132"/>
      <c r="V190" s="133"/>
      <c r="W190" s="131"/>
      <c r="X190" s="132"/>
      <c r="Y190" s="133"/>
    </row>
    <row r="191" spans="3:25" x14ac:dyDescent="0.2">
      <c r="C191" s="5"/>
      <c r="D191" s="6" t="s">
        <v>159</v>
      </c>
      <c r="E191" s="6"/>
      <c r="F191" s="6"/>
      <c r="G191" s="6"/>
      <c r="H191" s="131">
        <f t="shared" si="0"/>
        <v>0</v>
      </c>
      <c r="I191" s="132"/>
      <c r="J191" s="133"/>
      <c r="K191" s="118">
        <f t="shared" si="1"/>
        <v>0</v>
      </c>
      <c r="L191" s="119"/>
      <c r="M191" s="120"/>
      <c r="N191" s="131">
        <f t="shared" si="2"/>
        <v>0</v>
      </c>
      <c r="O191" s="132"/>
      <c r="P191" s="133"/>
      <c r="Q191" s="131">
        <f t="shared" si="3"/>
        <v>0</v>
      </c>
      <c r="R191" s="132"/>
      <c r="S191" s="133"/>
      <c r="T191" s="131">
        <f t="shared" si="4"/>
        <v>0</v>
      </c>
      <c r="U191" s="132"/>
      <c r="V191" s="133"/>
      <c r="W191" s="131"/>
      <c r="X191" s="132"/>
      <c r="Y191" s="133"/>
    </row>
    <row r="192" spans="3:25" x14ac:dyDescent="0.2">
      <c r="C192" s="5"/>
      <c r="D192" s="6" t="s">
        <v>77</v>
      </c>
      <c r="E192" s="6"/>
      <c r="F192" s="6"/>
      <c r="G192" s="6"/>
      <c r="H192" s="121">
        <f t="shared" si="0"/>
        <v>0</v>
      </c>
      <c r="I192" s="122"/>
      <c r="J192" s="123"/>
      <c r="K192" s="149">
        <f t="shared" si="1"/>
        <v>0</v>
      </c>
      <c r="L192" s="137"/>
      <c r="M192" s="138"/>
      <c r="N192" s="121">
        <f t="shared" si="2"/>
        <v>0</v>
      </c>
      <c r="O192" s="122"/>
      <c r="P192" s="123"/>
      <c r="Q192" s="121">
        <f t="shared" si="3"/>
        <v>0</v>
      </c>
      <c r="R192" s="122"/>
      <c r="S192" s="123"/>
      <c r="T192" s="121">
        <f t="shared" si="4"/>
        <v>0</v>
      </c>
      <c r="U192" s="122"/>
      <c r="V192" s="123"/>
      <c r="W192" s="121"/>
      <c r="X192" s="122"/>
      <c r="Y192" s="123"/>
    </row>
    <row r="193" spans="2:25" x14ac:dyDescent="0.2">
      <c r="C193" s="11"/>
      <c r="D193" s="12" t="s">
        <v>78</v>
      </c>
      <c r="E193" s="12"/>
      <c r="F193" s="12"/>
      <c r="G193" s="12"/>
      <c r="H193" s="144">
        <f>SUM(H181:J192)</f>
        <v>0</v>
      </c>
      <c r="I193" s="109"/>
      <c r="J193" s="110"/>
      <c r="K193" s="114">
        <f>SUM(K181:M192)</f>
        <v>0</v>
      </c>
      <c r="L193" s="115"/>
      <c r="M193" s="116"/>
      <c r="N193" s="114">
        <f>SUM(N181:P192)</f>
        <v>0</v>
      </c>
      <c r="O193" s="115"/>
      <c r="P193" s="116"/>
      <c r="Q193" s="114">
        <f>SUM(Q181:S192)</f>
        <v>0</v>
      </c>
      <c r="R193" s="115"/>
      <c r="S193" s="116"/>
      <c r="T193" s="114">
        <f>SUM(T181:V192)</f>
        <v>0</v>
      </c>
      <c r="U193" s="115"/>
      <c r="V193" s="116"/>
      <c r="W193" s="114"/>
      <c r="X193" s="115"/>
      <c r="Y193" s="116"/>
    </row>
    <row r="194" spans="2:25" x14ac:dyDescent="0.2">
      <c r="C194" s="2"/>
      <c r="D194" s="3" t="s">
        <v>316</v>
      </c>
      <c r="E194" s="3"/>
      <c r="F194" s="3"/>
      <c r="G194" s="3"/>
      <c r="H194" s="145">
        <f>H179-H193</f>
        <v>0</v>
      </c>
      <c r="I194" s="152"/>
      <c r="J194" s="153"/>
      <c r="K194" s="148">
        <f>K179-K193</f>
        <v>0</v>
      </c>
      <c r="L194" s="135"/>
      <c r="M194" s="136"/>
      <c r="N194" s="148">
        <f>N179-N193</f>
        <v>0</v>
      </c>
      <c r="O194" s="135"/>
      <c r="P194" s="136"/>
      <c r="Q194" s="148">
        <f>Q179-Q193</f>
        <v>0</v>
      </c>
      <c r="R194" s="135"/>
      <c r="S194" s="136"/>
      <c r="T194" s="148">
        <f>T179-T193</f>
        <v>0</v>
      </c>
      <c r="U194" s="135"/>
      <c r="V194" s="136"/>
      <c r="W194" s="148"/>
      <c r="X194" s="135"/>
      <c r="Y194" s="136"/>
    </row>
    <row r="195" spans="2:25" x14ac:dyDescent="0.2">
      <c r="C195" s="8"/>
      <c r="D195" s="9" t="s">
        <v>79</v>
      </c>
      <c r="E195" s="9"/>
      <c r="F195" s="9"/>
      <c r="G195" s="9"/>
      <c r="H195" s="121">
        <f>M127</f>
        <v>0</v>
      </c>
      <c r="I195" s="129"/>
      <c r="J195" s="130"/>
      <c r="K195" s="149" t="e">
        <f>K266</f>
        <v>#DIV/0!</v>
      </c>
      <c r="L195" s="137"/>
      <c r="M195" s="138"/>
      <c r="N195" s="149" t="e">
        <f>N266</f>
        <v>#DIV/0!</v>
      </c>
      <c r="O195" s="137"/>
      <c r="P195" s="138"/>
      <c r="Q195" s="149" t="e">
        <f>Q266</f>
        <v>#DIV/0!</v>
      </c>
      <c r="R195" s="137"/>
      <c r="S195" s="138"/>
      <c r="T195" s="149" t="e">
        <f>T266</f>
        <v>#DIV/0!</v>
      </c>
      <c r="U195" s="137"/>
      <c r="V195" s="138"/>
      <c r="W195" s="149"/>
      <c r="X195" s="137"/>
      <c r="Y195" s="138"/>
    </row>
    <row r="196" spans="2:25" x14ac:dyDescent="0.2">
      <c r="C196" s="2"/>
      <c r="D196" s="3" t="s">
        <v>80</v>
      </c>
      <c r="E196" s="3"/>
      <c r="F196" s="3"/>
      <c r="G196" s="3"/>
      <c r="H196" s="145">
        <f>H194-H195</f>
        <v>0</v>
      </c>
      <c r="I196" s="152"/>
      <c r="J196" s="153"/>
      <c r="K196" s="148" t="e">
        <f>K194-K195</f>
        <v>#DIV/0!</v>
      </c>
      <c r="L196" s="135"/>
      <c r="M196" s="136"/>
      <c r="N196" s="148" t="e">
        <f>N194-N195</f>
        <v>#DIV/0!</v>
      </c>
      <c r="O196" s="135"/>
      <c r="P196" s="136"/>
      <c r="Q196" s="148" t="e">
        <f>Q194-Q195</f>
        <v>#DIV/0!</v>
      </c>
      <c r="R196" s="135"/>
      <c r="S196" s="136"/>
      <c r="T196" s="148" t="e">
        <f>T194-T195</f>
        <v>#DIV/0!</v>
      </c>
      <c r="U196" s="135"/>
      <c r="V196" s="136"/>
      <c r="W196" s="148"/>
      <c r="X196" s="135"/>
      <c r="Y196" s="136"/>
    </row>
    <row r="197" spans="2:25" x14ac:dyDescent="0.2">
      <c r="C197" s="8"/>
      <c r="D197" s="9" t="s">
        <v>81</v>
      </c>
      <c r="E197" s="31">
        <f>E129</f>
        <v>0.1</v>
      </c>
      <c r="F197" s="9"/>
      <c r="G197" s="9"/>
      <c r="H197" s="121">
        <f>M129</f>
        <v>0</v>
      </c>
      <c r="I197" s="129"/>
      <c r="J197" s="130"/>
      <c r="K197" s="149" t="e">
        <f>K196*$E$197</f>
        <v>#DIV/0!</v>
      </c>
      <c r="L197" s="137"/>
      <c r="M197" s="138"/>
      <c r="N197" s="149" t="e">
        <f>N196*$E$197</f>
        <v>#DIV/0!</v>
      </c>
      <c r="O197" s="137"/>
      <c r="P197" s="138"/>
      <c r="Q197" s="149" t="e">
        <f>Q196*$E$197</f>
        <v>#DIV/0!</v>
      </c>
      <c r="R197" s="137"/>
      <c r="S197" s="138"/>
      <c r="T197" s="149" t="e">
        <f>T196*$E$197</f>
        <v>#DIV/0!</v>
      </c>
      <c r="U197" s="137"/>
      <c r="V197" s="138"/>
      <c r="W197" s="149"/>
      <c r="X197" s="137"/>
      <c r="Y197" s="138"/>
    </row>
    <row r="198" spans="2:25" x14ac:dyDescent="0.2">
      <c r="C198" s="11"/>
      <c r="D198" s="12" t="s">
        <v>82</v>
      </c>
      <c r="E198" s="12"/>
      <c r="F198" s="12"/>
      <c r="G198" s="12"/>
      <c r="H198" s="144">
        <f>H196-H197</f>
        <v>0</v>
      </c>
      <c r="I198" s="109"/>
      <c r="J198" s="110"/>
      <c r="K198" s="114" t="e">
        <f>K196-K197</f>
        <v>#DIV/0!</v>
      </c>
      <c r="L198" s="115"/>
      <c r="M198" s="116"/>
      <c r="N198" s="144" t="e">
        <f>N196-N197</f>
        <v>#DIV/0!</v>
      </c>
      <c r="O198" s="150"/>
      <c r="P198" s="151"/>
      <c r="Q198" s="144" t="e">
        <f>Q196-Q197</f>
        <v>#DIV/0!</v>
      </c>
      <c r="R198" s="150"/>
      <c r="S198" s="151"/>
      <c r="T198" s="144" t="e">
        <f>T196-T197</f>
        <v>#DIV/0!</v>
      </c>
      <c r="U198" s="150"/>
      <c r="V198" s="151"/>
      <c r="W198" s="144"/>
      <c r="X198" s="150"/>
      <c r="Y198" s="151"/>
    </row>
    <row r="200" spans="2:25" x14ac:dyDescent="0.2">
      <c r="B200">
        <v>13</v>
      </c>
      <c r="C200" t="s">
        <v>104</v>
      </c>
    </row>
    <row r="201" spans="2:25" x14ac:dyDescent="0.2">
      <c r="C201" s="11"/>
      <c r="D201" s="109" t="s">
        <v>103</v>
      </c>
      <c r="E201" s="109"/>
      <c r="F201" s="109"/>
      <c r="G201" s="110"/>
      <c r="H201" s="108" t="s">
        <v>170</v>
      </c>
      <c r="I201" s="109"/>
      <c r="J201" s="110"/>
      <c r="K201" s="108" t="s">
        <v>154</v>
      </c>
      <c r="L201" s="109"/>
      <c r="M201" s="110"/>
      <c r="N201" s="108" t="s">
        <v>155</v>
      </c>
      <c r="O201" s="109"/>
      <c r="P201" s="110"/>
      <c r="Q201" s="108" t="s">
        <v>156</v>
      </c>
      <c r="R201" s="109"/>
      <c r="S201" s="110"/>
      <c r="T201" s="108" t="s">
        <v>157</v>
      </c>
      <c r="U201" s="109"/>
      <c r="V201" s="110"/>
      <c r="W201" s="108" t="s">
        <v>158</v>
      </c>
      <c r="X201" s="109"/>
      <c r="Y201" s="110"/>
    </row>
    <row r="202" spans="2:25" x14ac:dyDescent="0.2">
      <c r="C202" s="5"/>
      <c r="D202" s="6" t="s">
        <v>105</v>
      </c>
      <c r="E202" s="6"/>
      <c r="F202" s="6"/>
      <c r="G202" s="6"/>
      <c r="H202" s="32"/>
      <c r="I202" s="22"/>
      <c r="J202" s="23"/>
      <c r="K202" s="22"/>
      <c r="L202" s="22"/>
      <c r="M202" s="22"/>
      <c r="N202" s="32"/>
      <c r="O202" s="22"/>
      <c r="P202" s="23"/>
      <c r="Q202" s="22"/>
      <c r="R202" s="22"/>
      <c r="S202" s="22"/>
      <c r="T202" s="32"/>
      <c r="U202" s="22"/>
      <c r="V202" s="23"/>
      <c r="W202" s="32"/>
      <c r="X202" s="22"/>
      <c r="Y202" s="23"/>
    </row>
    <row r="203" spans="2:25" x14ac:dyDescent="0.2">
      <c r="C203" s="5"/>
      <c r="D203" s="6" t="s">
        <v>43</v>
      </c>
      <c r="E203" s="6"/>
      <c r="F203" s="6"/>
      <c r="G203" s="6"/>
      <c r="H203" s="118">
        <f>H84</f>
        <v>0</v>
      </c>
      <c r="I203" s="119"/>
      <c r="J203" s="120"/>
      <c r="K203" s="118">
        <f>H222</f>
        <v>0</v>
      </c>
      <c r="L203" s="119"/>
      <c r="M203" s="120"/>
      <c r="N203" s="118" t="e">
        <f>K222</f>
        <v>#DIV/0!</v>
      </c>
      <c r="O203" s="119"/>
      <c r="P203" s="120"/>
      <c r="Q203" s="118" t="e">
        <f>N222</f>
        <v>#DIV/0!</v>
      </c>
      <c r="R203" s="119"/>
      <c r="S203" s="120"/>
      <c r="T203" s="118" t="e">
        <f>Q222</f>
        <v>#DIV/0!</v>
      </c>
      <c r="U203" s="119"/>
      <c r="V203" s="120"/>
      <c r="W203" s="118"/>
      <c r="X203" s="119"/>
      <c r="Y203" s="120"/>
    </row>
    <row r="204" spans="2:25" x14ac:dyDescent="0.2">
      <c r="C204" s="5"/>
      <c r="D204" s="6" t="s">
        <v>106</v>
      </c>
      <c r="E204" s="6"/>
      <c r="F204" s="6"/>
      <c r="G204" s="6"/>
      <c r="H204" s="118">
        <f>H194</f>
        <v>0</v>
      </c>
      <c r="I204" s="119"/>
      <c r="J204" s="120"/>
      <c r="K204" s="118">
        <f>K194</f>
        <v>0</v>
      </c>
      <c r="L204" s="119"/>
      <c r="M204" s="120"/>
      <c r="N204" s="118">
        <f>N194</f>
        <v>0</v>
      </c>
      <c r="O204" s="119"/>
      <c r="P204" s="120"/>
      <c r="Q204" s="118">
        <f>Q194</f>
        <v>0</v>
      </c>
      <c r="R204" s="119"/>
      <c r="S204" s="120"/>
      <c r="T204" s="118">
        <f>T194</f>
        <v>0</v>
      </c>
      <c r="U204" s="119"/>
      <c r="V204" s="120"/>
      <c r="W204" s="118"/>
      <c r="X204" s="119"/>
      <c r="Y204" s="120"/>
    </row>
    <row r="205" spans="2:25" x14ac:dyDescent="0.2">
      <c r="C205" s="5"/>
      <c r="D205" s="6" t="s">
        <v>107</v>
      </c>
      <c r="E205" s="6"/>
      <c r="F205" s="6"/>
      <c r="G205" s="6"/>
      <c r="H205" s="118">
        <f>H192</f>
        <v>0</v>
      </c>
      <c r="I205" s="119"/>
      <c r="J205" s="120"/>
      <c r="K205" s="118">
        <f>K192</f>
        <v>0</v>
      </c>
      <c r="L205" s="119"/>
      <c r="M205" s="120"/>
      <c r="N205" s="118">
        <f>N192</f>
        <v>0</v>
      </c>
      <c r="O205" s="119"/>
      <c r="P205" s="120"/>
      <c r="Q205" s="118">
        <f>Q192</f>
        <v>0</v>
      </c>
      <c r="R205" s="119"/>
      <c r="S205" s="120"/>
      <c r="T205" s="118">
        <f>T192</f>
        <v>0</v>
      </c>
      <c r="U205" s="119"/>
      <c r="V205" s="120"/>
      <c r="W205" s="118"/>
      <c r="X205" s="119"/>
      <c r="Y205" s="120"/>
    </row>
    <row r="206" spans="2:25" x14ac:dyDescent="0.2">
      <c r="C206" s="5"/>
      <c r="D206" s="6" t="s">
        <v>108</v>
      </c>
      <c r="E206" s="6"/>
      <c r="F206" s="6"/>
      <c r="G206" s="6"/>
      <c r="H206" s="118"/>
      <c r="I206" s="119"/>
      <c r="J206" s="120"/>
      <c r="K206" s="118">
        <f>'Shedule KMK'!D2</f>
        <v>0</v>
      </c>
      <c r="L206" s="119"/>
      <c r="M206" s="120"/>
      <c r="N206" s="118"/>
      <c r="O206" s="119"/>
      <c r="P206" s="120"/>
      <c r="Q206" s="118"/>
      <c r="R206" s="119"/>
      <c r="S206" s="120"/>
      <c r="T206" s="118"/>
      <c r="U206" s="119"/>
      <c r="V206" s="120"/>
      <c r="W206" s="118"/>
      <c r="X206" s="119"/>
      <c r="Y206" s="120"/>
    </row>
    <row r="207" spans="2:25" x14ac:dyDescent="0.2">
      <c r="C207" s="5"/>
      <c r="D207" s="6"/>
      <c r="E207" s="6"/>
      <c r="F207" s="6"/>
      <c r="G207" s="6"/>
      <c r="H207" s="149"/>
      <c r="I207" s="137"/>
      <c r="J207" s="138"/>
      <c r="K207" s="22"/>
      <c r="L207" s="22"/>
      <c r="M207" s="22"/>
      <c r="N207" s="32"/>
      <c r="O207" s="22"/>
      <c r="P207" s="23"/>
      <c r="Q207" s="32"/>
      <c r="R207" s="22"/>
      <c r="S207" s="23"/>
      <c r="T207" s="32"/>
      <c r="U207" s="22"/>
      <c r="V207" s="23"/>
      <c r="W207" s="32"/>
      <c r="X207" s="22"/>
      <c r="Y207" s="23"/>
    </row>
    <row r="208" spans="2:25" x14ac:dyDescent="0.2">
      <c r="C208" s="11"/>
      <c r="D208" s="12" t="s">
        <v>109</v>
      </c>
      <c r="E208" s="12"/>
      <c r="F208" s="12"/>
      <c r="G208" s="13"/>
      <c r="H208" s="114">
        <f>SUM(H203:J207)</f>
        <v>0</v>
      </c>
      <c r="I208" s="115"/>
      <c r="J208" s="116"/>
      <c r="K208" s="114">
        <f>SUM(K203:M207)</f>
        <v>0</v>
      </c>
      <c r="L208" s="115"/>
      <c r="M208" s="116"/>
      <c r="N208" s="114" t="e">
        <f>SUM(N203:P207)</f>
        <v>#DIV/0!</v>
      </c>
      <c r="O208" s="115"/>
      <c r="P208" s="116"/>
      <c r="Q208" s="114" t="e">
        <f>SUM(Q203:S207)</f>
        <v>#DIV/0!</v>
      </c>
      <c r="R208" s="115"/>
      <c r="S208" s="116"/>
      <c r="T208" s="114" t="e">
        <f>SUM(T203:V207)</f>
        <v>#DIV/0!</v>
      </c>
      <c r="U208" s="115"/>
      <c r="V208" s="116"/>
      <c r="W208" s="114"/>
      <c r="X208" s="115"/>
      <c r="Y208" s="116"/>
    </row>
    <row r="209" spans="2:25" x14ac:dyDescent="0.2">
      <c r="C209" s="5"/>
      <c r="D209" s="6"/>
      <c r="E209" s="6"/>
      <c r="F209" s="6"/>
      <c r="G209" s="6"/>
      <c r="H209" s="32"/>
      <c r="I209" s="22"/>
      <c r="J209" s="23"/>
      <c r="K209" s="22"/>
      <c r="L209" s="22"/>
      <c r="M209" s="22"/>
      <c r="N209" s="32"/>
      <c r="O209" s="22"/>
      <c r="P209" s="23"/>
      <c r="Q209" s="32"/>
      <c r="R209" s="22"/>
      <c r="S209" s="23"/>
      <c r="T209" s="32"/>
      <c r="U209" s="22"/>
      <c r="V209" s="23"/>
      <c r="W209" s="32"/>
      <c r="X209" s="22"/>
      <c r="Y209" s="23"/>
    </row>
    <row r="210" spans="2:25" x14ac:dyDescent="0.2">
      <c r="C210" s="5"/>
      <c r="D210" s="6" t="s">
        <v>110</v>
      </c>
      <c r="E210" s="6"/>
      <c r="F210" s="6"/>
      <c r="G210" s="6"/>
      <c r="H210" s="32"/>
      <c r="I210" s="22"/>
      <c r="J210" s="23"/>
      <c r="K210" s="22"/>
      <c r="L210" s="22"/>
      <c r="M210" s="22"/>
      <c r="N210" s="32"/>
      <c r="O210" s="22"/>
      <c r="P210" s="23"/>
      <c r="Q210" s="32"/>
      <c r="R210" s="22"/>
      <c r="S210" s="23"/>
      <c r="T210" s="32"/>
      <c r="U210" s="22"/>
      <c r="V210" s="23"/>
      <c r="W210" s="32"/>
      <c r="X210" s="22"/>
      <c r="Y210" s="23"/>
    </row>
    <row r="211" spans="2:25" x14ac:dyDescent="0.2">
      <c r="C211" s="5"/>
      <c r="D211" s="6" t="s">
        <v>111</v>
      </c>
      <c r="E211" s="6"/>
      <c r="F211" s="6"/>
      <c r="G211" s="6"/>
      <c r="H211" s="118"/>
      <c r="I211" s="119"/>
      <c r="J211" s="120"/>
      <c r="K211" s="118">
        <f>K206</f>
        <v>0</v>
      </c>
      <c r="L211" s="119"/>
      <c r="M211" s="120"/>
      <c r="N211" s="118"/>
      <c r="O211" s="119"/>
      <c r="P211" s="120"/>
      <c r="Q211" s="118"/>
      <c r="R211" s="119"/>
      <c r="S211" s="120"/>
      <c r="T211" s="118"/>
      <c r="U211" s="119"/>
      <c r="V211" s="120"/>
      <c r="W211" s="118"/>
      <c r="X211" s="119"/>
      <c r="Y211" s="120"/>
    </row>
    <row r="212" spans="2:25" x14ac:dyDescent="0.2">
      <c r="C212" s="5"/>
      <c r="D212" s="6" t="s">
        <v>112</v>
      </c>
      <c r="E212" s="6"/>
      <c r="F212" s="6"/>
      <c r="G212" s="6"/>
      <c r="H212" s="118">
        <v>0</v>
      </c>
      <c r="I212" s="119"/>
      <c r="J212" s="120"/>
      <c r="K212" s="118" t="e">
        <f>K265</f>
        <v>#DIV/0!</v>
      </c>
      <c r="L212" s="119"/>
      <c r="M212" s="120"/>
      <c r="N212" s="118" t="e">
        <f>N265</f>
        <v>#DIV/0!</v>
      </c>
      <c r="O212" s="119"/>
      <c r="P212" s="120"/>
      <c r="Q212" s="154" t="e">
        <f>'Shedule KMK'!I42</f>
        <v>#DIV/0!</v>
      </c>
      <c r="R212" s="155"/>
      <c r="S212" s="156"/>
      <c r="T212" s="154">
        <f>'Shedule KMK'!L42</f>
        <v>0</v>
      </c>
      <c r="U212" s="155"/>
      <c r="V212" s="156"/>
      <c r="W212" s="118"/>
      <c r="X212" s="119"/>
      <c r="Y212" s="120"/>
    </row>
    <row r="213" spans="2:25" x14ac:dyDescent="0.2">
      <c r="C213" s="5"/>
      <c r="D213" s="6" t="s">
        <v>113</v>
      </c>
      <c r="E213" s="6"/>
      <c r="F213" s="6"/>
      <c r="G213" s="6"/>
      <c r="H213" s="118">
        <f>N37</f>
        <v>0</v>
      </c>
      <c r="I213" s="119"/>
      <c r="J213" s="120"/>
      <c r="K213" s="118" t="e">
        <f>K266</f>
        <v>#DIV/0!</v>
      </c>
      <c r="L213" s="119"/>
      <c r="M213" s="120"/>
      <c r="N213" s="118" t="e">
        <f>N266</f>
        <v>#DIV/0!</v>
      </c>
      <c r="O213" s="119"/>
      <c r="P213" s="120"/>
      <c r="Q213" s="154" t="e">
        <f>'Shedule KMK'!I43</f>
        <v>#DIV/0!</v>
      </c>
      <c r="R213" s="155"/>
      <c r="S213" s="156"/>
      <c r="T213" s="154">
        <f>'Shedule KMK'!L43</f>
        <v>0</v>
      </c>
      <c r="U213" s="155"/>
      <c r="V213" s="156"/>
      <c r="W213" s="118"/>
      <c r="X213" s="119"/>
      <c r="Y213" s="120"/>
    </row>
    <row r="214" spans="2:25" x14ac:dyDescent="0.2">
      <c r="C214" s="5"/>
      <c r="D214" s="6" t="s">
        <v>114</v>
      </c>
      <c r="E214" s="6"/>
      <c r="F214" s="6"/>
      <c r="G214" s="6"/>
      <c r="H214" s="118"/>
      <c r="I214" s="119"/>
      <c r="J214" s="120"/>
      <c r="K214" s="118"/>
      <c r="L214" s="119"/>
      <c r="M214" s="120"/>
      <c r="N214" s="118"/>
      <c r="O214" s="119"/>
      <c r="P214" s="120"/>
      <c r="Q214" s="118"/>
      <c r="R214" s="119"/>
      <c r="S214" s="120"/>
      <c r="T214" s="118"/>
      <c r="U214" s="119"/>
      <c r="V214" s="120"/>
      <c r="W214" s="118"/>
      <c r="X214" s="119"/>
      <c r="Y214" s="120"/>
    </row>
    <row r="215" spans="2:25" x14ac:dyDescent="0.2">
      <c r="C215" s="5"/>
      <c r="D215" s="6" t="s">
        <v>115</v>
      </c>
      <c r="E215" s="6"/>
      <c r="F215" s="6"/>
      <c r="G215" s="6"/>
      <c r="H215" s="118"/>
      <c r="I215" s="119"/>
      <c r="J215" s="120"/>
      <c r="K215" s="118"/>
      <c r="L215" s="119"/>
      <c r="M215" s="120"/>
      <c r="N215" s="118"/>
      <c r="O215" s="119"/>
      <c r="P215" s="120"/>
      <c r="Q215" s="118"/>
      <c r="R215" s="119"/>
      <c r="S215" s="120"/>
      <c r="T215" s="118"/>
      <c r="U215" s="119"/>
      <c r="V215" s="120"/>
      <c r="W215" s="118"/>
      <c r="X215" s="119"/>
      <c r="Y215" s="120"/>
    </row>
    <row r="216" spans="2:25" x14ac:dyDescent="0.2">
      <c r="C216" s="5"/>
      <c r="D216" s="6" t="s">
        <v>81</v>
      </c>
      <c r="E216" s="6"/>
      <c r="F216" s="6"/>
      <c r="G216" s="6"/>
      <c r="H216" s="118">
        <f>H197</f>
        <v>0</v>
      </c>
      <c r="I216" s="119"/>
      <c r="J216" s="120"/>
      <c r="K216" s="118" t="e">
        <f>K197</f>
        <v>#DIV/0!</v>
      </c>
      <c r="L216" s="119"/>
      <c r="M216" s="120"/>
      <c r="N216" s="118" t="e">
        <f>N197</f>
        <v>#DIV/0!</v>
      </c>
      <c r="O216" s="119"/>
      <c r="P216" s="120"/>
      <c r="Q216" s="118" t="e">
        <f>Q197</f>
        <v>#DIV/0!</v>
      </c>
      <c r="R216" s="119"/>
      <c r="S216" s="120"/>
      <c r="T216" s="118" t="e">
        <f>T197</f>
        <v>#DIV/0!</v>
      </c>
      <c r="U216" s="119"/>
      <c r="V216" s="120"/>
      <c r="W216" s="118"/>
      <c r="X216" s="119"/>
      <c r="Y216" s="120"/>
    </row>
    <row r="217" spans="2:25" x14ac:dyDescent="0.2">
      <c r="C217" s="5"/>
      <c r="D217" s="6"/>
      <c r="E217" s="6"/>
      <c r="F217" s="6"/>
      <c r="G217" s="6"/>
      <c r="H217" s="32"/>
      <c r="I217" s="22"/>
      <c r="J217" s="23"/>
      <c r="K217" s="22"/>
      <c r="L217" s="22"/>
      <c r="M217" s="22"/>
      <c r="N217" s="32"/>
      <c r="O217" s="22"/>
      <c r="P217" s="23"/>
      <c r="Q217" s="32"/>
      <c r="R217" s="22"/>
      <c r="S217" s="23"/>
      <c r="T217" s="32"/>
      <c r="U217" s="22"/>
      <c r="V217" s="23"/>
      <c r="W217" s="32"/>
      <c r="X217" s="22"/>
      <c r="Y217" s="23"/>
    </row>
    <row r="218" spans="2:25" x14ac:dyDescent="0.2">
      <c r="C218" s="11"/>
      <c r="D218" s="12" t="s">
        <v>116</v>
      </c>
      <c r="E218" s="12"/>
      <c r="F218" s="12"/>
      <c r="G218" s="13"/>
      <c r="H218" s="114">
        <f>SUM(H211:J217)</f>
        <v>0</v>
      </c>
      <c r="I218" s="115"/>
      <c r="J218" s="116"/>
      <c r="K218" s="114" t="e">
        <f>SUM(K211:M217)</f>
        <v>#DIV/0!</v>
      </c>
      <c r="L218" s="115"/>
      <c r="M218" s="116"/>
      <c r="N218" s="114" t="e">
        <f>SUM(N211:P217)</f>
        <v>#DIV/0!</v>
      </c>
      <c r="O218" s="115"/>
      <c r="P218" s="116"/>
      <c r="Q218" s="114" t="e">
        <f>SUM(Q211:S217)</f>
        <v>#DIV/0!</v>
      </c>
      <c r="R218" s="115"/>
      <c r="S218" s="116"/>
      <c r="T218" s="114" t="e">
        <f>SUM(T211:V217)</f>
        <v>#DIV/0!</v>
      </c>
      <c r="U218" s="115"/>
      <c r="V218" s="116"/>
      <c r="W218" s="114"/>
      <c r="X218" s="115"/>
      <c r="Y218" s="116"/>
    </row>
    <row r="219" spans="2:25" x14ac:dyDescent="0.2">
      <c r="C219" s="5"/>
      <c r="D219" s="6"/>
      <c r="E219" s="6"/>
      <c r="F219" s="6"/>
      <c r="G219" s="6"/>
      <c r="H219" s="33"/>
      <c r="I219" s="22"/>
      <c r="J219" s="22"/>
      <c r="K219" s="33"/>
      <c r="L219" s="34"/>
      <c r="M219" s="35"/>
      <c r="N219" s="22"/>
      <c r="O219" s="22"/>
      <c r="P219" s="22"/>
      <c r="Q219" s="22"/>
      <c r="R219" s="22"/>
      <c r="S219" s="22"/>
      <c r="T219" s="22"/>
      <c r="U219" s="22"/>
      <c r="V219" s="22"/>
      <c r="W219" s="22"/>
      <c r="X219" s="22"/>
      <c r="Y219" s="23"/>
    </row>
    <row r="220" spans="2:25" x14ac:dyDescent="0.2">
      <c r="C220" s="2"/>
      <c r="D220" s="3" t="s">
        <v>117</v>
      </c>
      <c r="E220" s="3"/>
      <c r="F220" s="3"/>
      <c r="G220" s="4"/>
      <c r="H220" s="114">
        <f>H208-H218</f>
        <v>0</v>
      </c>
      <c r="I220" s="115"/>
      <c r="J220" s="116"/>
      <c r="K220" s="114" t="e">
        <f>K208-K218</f>
        <v>#DIV/0!</v>
      </c>
      <c r="L220" s="115"/>
      <c r="M220" s="116"/>
      <c r="N220" s="114" t="e">
        <f>N208-N218</f>
        <v>#DIV/0!</v>
      </c>
      <c r="O220" s="115"/>
      <c r="P220" s="116"/>
      <c r="Q220" s="114" t="e">
        <f>Q208-Q218</f>
        <v>#DIV/0!</v>
      </c>
      <c r="R220" s="115"/>
      <c r="S220" s="116"/>
      <c r="T220" s="114" t="e">
        <f>T208-T218</f>
        <v>#DIV/0!</v>
      </c>
      <c r="U220" s="115"/>
      <c r="V220" s="116"/>
      <c r="W220" s="114"/>
      <c r="X220" s="115"/>
      <c r="Y220" s="116"/>
    </row>
    <row r="221" spans="2:25" x14ac:dyDescent="0.2">
      <c r="C221" s="11"/>
      <c r="D221" s="12" t="s">
        <v>118</v>
      </c>
      <c r="E221" s="12"/>
      <c r="F221" s="12"/>
      <c r="G221" s="13"/>
      <c r="H221" s="114">
        <f>H203</f>
        <v>0</v>
      </c>
      <c r="I221" s="115"/>
      <c r="J221" s="116"/>
      <c r="K221" s="114">
        <f>H222</f>
        <v>0</v>
      </c>
      <c r="L221" s="115"/>
      <c r="M221" s="116"/>
      <c r="N221" s="114" t="e">
        <f>K222</f>
        <v>#DIV/0!</v>
      </c>
      <c r="O221" s="115"/>
      <c r="P221" s="116"/>
      <c r="Q221" s="114" t="e">
        <f>N222</f>
        <v>#DIV/0!</v>
      </c>
      <c r="R221" s="115"/>
      <c r="S221" s="116"/>
      <c r="T221" s="114" t="e">
        <f>Q222</f>
        <v>#DIV/0!</v>
      </c>
      <c r="U221" s="115"/>
      <c r="V221" s="116"/>
      <c r="W221" s="114"/>
      <c r="X221" s="115"/>
      <c r="Y221" s="116"/>
    </row>
    <row r="222" spans="2:25" x14ac:dyDescent="0.2">
      <c r="C222" s="8"/>
      <c r="D222" s="9" t="s">
        <v>119</v>
      </c>
      <c r="E222" s="9"/>
      <c r="F222" s="9"/>
      <c r="G222" s="9"/>
      <c r="H222" s="114">
        <f>H220</f>
        <v>0</v>
      </c>
      <c r="I222" s="115"/>
      <c r="J222" s="116"/>
      <c r="K222" s="114" t="e">
        <f>K220</f>
        <v>#DIV/0!</v>
      </c>
      <c r="L222" s="115"/>
      <c r="M222" s="116"/>
      <c r="N222" s="114" t="e">
        <f>N220</f>
        <v>#DIV/0!</v>
      </c>
      <c r="O222" s="115"/>
      <c r="P222" s="116"/>
      <c r="Q222" s="114" t="e">
        <f>Q220</f>
        <v>#DIV/0!</v>
      </c>
      <c r="R222" s="115"/>
      <c r="S222" s="116"/>
      <c r="T222" s="114" t="e">
        <f>T220</f>
        <v>#DIV/0!</v>
      </c>
      <c r="U222" s="115"/>
      <c r="V222" s="116"/>
      <c r="W222" s="114"/>
      <c r="X222" s="115"/>
      <c r="Y222" s="116"/>
    </row>
    <row r="224" spans="2:25" x14ac:dyDescent="0.2">
      <c r="B224">
        <v>14</v>
      </c>
      <c r="C224" t="s">
        <v>120</v>
      </c>
    </row>
    <row r="225" spans="3:25" x14ac:dyDescent="0.2">
      <c r="C225" s="11"/>
      <c r="D225" s="109" t="s">
        <v>103</v>
      </c>
      <c r="E225" s="109"/>
      <c r="F225" s="109"/>
      <c r="G225" s="110"/>
      <c r="H225" s="108" t="s">
        <v>170</v>
      </c>
      <c r="I225" s="109"/>
      <c r="J225" s="110"/>
      <c r="K225" s="108" t="s">
        <v>154</v>
      </c>
      <c r="L225" s="109"/>
      <c r="M225" s="110"/>
      <c r="N225" s="108" t="s">
        <v>155</v>
      </c>
      <c r="O225" s="109"/>
      <c r="P225" s="110"/>
      <c r="Q225" s="108" t="s">
        <v>156</v>
      </c>
      <c r="R225" s="109"/>
      <c r="S225" s="110"/>
      <c r="T225" s="108" t="s">
        <v>157</v>
      </c>
      <c r="U225" s="109"/>
      <c r="V225" s="110"/>
      <c r="W225" s="108" t="s">
        <v>158</v>
      </c>
      <c r="X225" s="109"/>
      <c r="Y225" s="110"/>
    </row>
    <row r="226" spans="3:25" x14ac:dyDescent="0.2">
      <c r="C226" s="5"/>
      <c r="D226" s="6" t="s">
        <v>42</v>
      </c>
      <c r="E226" s="6"/>
      <c r="F226" s="6"/>
      <c r="G226" s="6"/>
      <c r="H226" s="5"/>
      <c r="I226" s="6"/>
      <c r="J226" s="7"/>
      <c r="K226" s="6"/>
      <c r="L226" s="6"/>
      <c r="M226" s="6"/>
      <c r="N226" s="5"/>
      <c r="O226" s="6"/>
      <c r="P226" s="7"/>
      <c r="Q226" s="6"/>
      <c r="R226" s="6"/>
      <c r="S226" s="6"/>
      <c r="T226" s="5"/>
      <c r="U226" s="6"/>
      <c r="V226" s="7"/>
      <c r="W226" s="5"/>
      <c r="X226" s="6"/>
      <c r="Y226" s="7"/>
    </row>
    <row r="227" spans="3:25" x14ac:dyDescent="0.2">
      <c r="C227" s="5"/>
      <c r="D227" s="6" t="s">
        <v>43</v>
      </c>
      <c r="E227" s="6"/>
      <c r="F227" s="6"/>
      <c r="G227" s="6"/>
      <c r="H227" s="131">
        <f>H84</f>
        <v>0</v>
      </c>
      <c r="I227" s="132"/>
      <c r="J227" s="133"/>
      <c r="K227" s="131" t="e">
        <f>K222</f>
        <v>#DIV/0!</v>
      </c>
      <c r="L227" s="132"/>
      <c r="M227" s="133"/>
      <c r="N227" s="131" t="e">
        <f>N222</f>
        <v>#DIV/0!</v>
      </c>
      <c r="O227" s="132"/>
      <c r="P227" s="133"/>
      <c r="Q227" s="131" t="e">
        <f>Q222</f>
        <v>#DIV/0!</v>
      </c>
      <c r="R227" s="132"/>
      <c r="S227" s="133"/>
      <c r="T227" s="131" t="e">
        <f>T222</f>
        <v>#DIV/0!</v>
      </c>
      <c r="U227" s="132"/>
      <c r="V227" s="133"/>
      <c r="W227" s="131"/>
      <c r="X227" s="132"/>
      <c r="Y227" s="133"/>
    </row>
    <row r="228" spans="3:25" x14ac:dyDescent="0.2">
      <c r="C228" s="5"/>
      <c r="D228" s="6" t="s">
        <v>44</v>
      </c>
      <c r="E228" s="6"/>
      <c r="F228" s="6"/>
      <c r="G228" s="6"/>
      <c r="H228" s="131">
        <f>H85</f>
        <v>0</v>
      </c>
      <c r="I228" s="132"/>
      <c r="J228" s="133"/>
      <c r="K228" s="131">
        <f>H228*$K$168</f>
        <v>0</v>
      </c>
      <c r="L228" s="132"/>
      <c r="M228" s="133"/>
      <c r="N228" s="131">
        <f>K228*$K$168</f>
        <v>0</v>
      </c>
      <c r="O228" s="132"/>
      <c r="P228" s="133"/>
      <c r="Q228" s="131">
        <f>N228*$K$168</f>
        <v>0</v>
      </c>
      <c r="R228" s="132"/>
      <c r="S228" s="133"/>
      <c r="T228" s="131">
        <f>Q228*$K$168</f>
        <v>0</v>
      </c>
      <c r="U228" s="132"/>
      <c r="V228" s="133"/>
      <c r="W228" s="131"/>
      <c r="X228" s="132"/>
      <c r="Y228" s="133"/>
    </row>
    <row r="229" spans="3:25" x14ac:dyDescent="0.2">
      <c r="C229" s="5"/>
      <c r="D229" s="6" t="s">
        <v>61</v>
      </c>
      <c r="E229" s="6"/>
      <c r="F229" s="6"/>
      <c r="G229" s="6"/>
      <c r="H229" s="131">
        <f>H86</f>
        <v>0</v>
      </c>
      <c r="I229" s="104"/>
      <c r="J229" s="105"/>
      <c r="K229" s="131">
        <f>H229*$K$168</f>
        <v>0</v>
      </c>
      <c r="L229" s="132"/>
      <c r="M229" s="133"/>
      <c r="N229" s="131">
        <f>K229*$K$168</f>
        <v>0</v>
      </c>
      <c r="O229" s="132"/>
      <c r="P229" s="133"/>
      <c r="Q229" s="131">
        <f>N229*$K$168</f>
        <v>0</v>
      </c>
      <c r="R229" s="132"/>
      <c r="S229" s="133"/>
      <c r="T229" s="131">
        <f>Q229*$K$168</f>
        <v>0</v>
      </c>
      <c r="U229" s="132"/>
      <c r="V229" s="133"/>
      <c r="W229" s="131"/>
      <c r="X229" s="132"/>
      <c r="Y229" s="133"/>
    </row>
    <row r="230" spans="3:25" x14ac:dyDescent="0.2">
      <c r="C230" s="5"/>
      <c r="D230" s="6" t="s">
        <v>46</v>
      </c>
      <c r="E230" s="6"/>
      <c r="F230" s="6"/>
      <c r="G230" s="6"/>
      <c r="H230" s="131">
        <f>H87</f>
        <v>0</v>
      </c>
      <c r="I230" s="104"/>
      <c r="J230" s="105"/>
      <c r="K230" s="131">
        <f>H230*$K$168</f>
        <v>0</v>
      </c>
      <c r="L230" s="132"/>
      <c r="M230" s="133"/>
      <c r="N230" s="131">
        <f>K230*$K$168</f>
        <v>0</v>
      </c>
      <c r="O230" s="132"/>
      <c r="P230" s="133"/>
      <c r="Q230" s="131">
        <f>N230*$K$168</f>
        <v>0</v>
      </c>
      <c r="R230" s="132"/>
      <c r="S230" s="133"/>
      <c r="T230" s="131">
        <f>Q230*$K$168</f>
        <v>0</v>
      </c>
      <c r="U230" s="132"/>
      <c r="V230" s="133"/>
      <c r="W230" s="131"/>
      <c r="X230" s="132"/>
      <c r="Y230" s="133"/>
    </row>
    <row r="231" spans="3:25" x14ac:dyDescent="0.2">
      <c r="C231" s="5"/>
      <c r="D231" s="6"/>
      <c r="E231" s="6"/>
      <c r="F231" s="6"/>
      <c r="G231" s="6"/>
      <c r="H231" s="5"/>
      <c r="I231" s="6"/>
      <c r="J231" s="7"/>
      <c r="K231" s="5"/>
      <c r="L231" s="6"/>
      <c r="M231" s="7"/>
      <c r="N231" s="5"/>
      <c r="O231" s="6"/>
      <c r="P231" s="7"/>
      <c r="Q231" s="5"/>
      <c r="R231" s="6"/>
      <c r="S231" s="7"/>
      <c r="T231" s="5"/>
      <c r="U231" s="6"/>
      <c r="V231" s="7"/>
      <c r="W231" s="5"/>
      <c r="X231" s="6"/>
      <c r="Y231" s="7"/>
    </row>
    <row r="232" spans="3:25" x14ac:dyDescent="0.2">
      <c r="C232" s="11"/>
      <c r="D232" s="12" t="s">
        <v>121</v>
      </c>
      <c r="E232" s="12"/>
      <c r="F232" s="12"/>
      <c r="G232" s="12"/>
      <c r="H232" s="144">
        <f>SUM(H227:J231)</f>
        <v>0</v>
      </c>
      <c r="I232" s="109"/>
      <c r="J232" s="110"/>
      <c r="K232" s="144" t="e">
        <f>SUM(K227:M231)</f>
        <v>#DIV/0!</v>
      </c>
      <c r="L232" s="109"/>
      <c r="M232" s="110"/>
      <c r="N232" s="144" t="e">
        <f>SUM(N227:P231)</f>
        <v>#DIV/0!</v>
      </c>
      <c r="O232" s="109"/>
      <c r="P232" s="110"/>
      <c r="Q232" s="144" t="e">
        <f>SUM(Q227:S231)</f>
        <v>#DIV/0!</v>
      </c>
      <c r="R232" s="109"/>
      <c r="S232" s="110"/>
      <c r="T232" s="144" t="e">
        <f>SUM(T227:V231)</f>
        <v>#DIV/0!</v>
      </c>
      <c r="U232" s="109"/>
      <c r="V232" s="110"/>
      <c r="W232" s="144"/>
      <c r="X232" s="109"/>
      <c r="Y232" s="110"/>
    </row>
    <row r="233" spans="3:25" x14ac:dyDescent="0.2">
      <c r="C233" s="5"/>
      <c r="D233" s="6" t="s">
        <v>48</v>
      </c>
      <c r="E233" s="6"/>
      <c r="F233" s="6"/>
      <c r="G233" s="6"/>
      <c r="H233" s="5"/>
      <c r="I233" s="6"/>
      <c r="J233" s="7"/>
      <c r="K233" s="5"/>
      <c r="L233" s="6"/>
      <c r="M233" s="7"/>
      <c r="N233" s="5"/>
      <c r="O233" s="6"/>
      <c r="P233" s="7"/>
      <c r="Q233" s="5"/>
      <c r="R233" s="6"/>
      <c r="S233" s="7"/>
      <c r="T233" s="5"/>
      <c r="U233" s="6"/>
      <c r="V233" s="7"/>
      <c r="W233" s="5"/>
      <c r="X233" s="6"/>
      <c r="Y233" s="7"/>
    </row>
    <row r="234" spans="3:25" x14ac:dyDescent="0.2">
      <c r="C234" s="5"/>
      <c r="D234" s="6" t="s">
        <v>49</v>
      </c>
      <c r="E234" s="6"/>
      <c r="F234" s="6"/>
      <c r="G234" s="6"/>
      <c r="H234" s="131">
        <f t="shared" ref="H234:H242" si="5">H92</f>
        <v>0</v>
      </c>
      <c r="I234" s="104"/>
      <c r="J234" s="105"/>
      <c r="K234" s="131">
        <f t="shared" ref="K234:K241" si="6">H234</f>
        <v>0</v>
      </c>
      <c r="L234" s="132"/>
      <c r="M234" s="133"/>
      <c r="N234" s="131">
        <f t="shared" ref="N234:N241" si="7">K234</f>
        <v>0</v>
      </c>
      <c r="O234" s="132"/>
      <c r="P234" s="133"/>
      <c r="Q234" s="131">
        <f>N234</f>
        <v>0</v>
      </c>
      <c r="R234" s="132"/>
      <c r="S234" s="133"/>
      <c r="T234" s="131">
        <f>Q234</f>
        <v>0</v>
      </c>
      <c r="U234" s="132"/>
      <c r="V234" s="133"/>
      <c r="W234" s="131"/>
      <c r="X234" s="132"/>
      <c r="Y234" s="133"/>
    </row>
    <row r="235" spans="3:25" x14ac:dyDescent="0.2">
      <c r="C235" s="5"/>
      <c r="D235" s="6" t="s">
        <v>50</v>
      </c>
      <c r="E235" s="6"/>
      <c r="F235" s="6"/>
      <c r="G235" s="6"/>
      <c r="H235" s="131">
        <f t="shared" si="5"/>
        <v>0</v>
      </c>
      <c r="I235" s="104"/>
      <c r="J235" s="105"/>
      <c r="K235" s="131">
        <f t="shared" si="6"/>
        <v>0</v>
      </c>
      <c r="L235" s="132"/>
      <c r="M235" s="133"/>
      <c r="N235" s="131">
        <f t="shared" si="7"/>
        <v>0</v>
      </c>
      <c r="O235" s="132"/>
      <c r="P235" s="133"/>
      <c r="Q235" s="131">
        <f>N235</f>
        <v>0</v>
      </c>
      <c r="R235" s="132"/>
      <c r="S235" s="133"/>
      <c r="T235" s="131">
        <f>Q235</f>
        <v>0</v>
      </c>
      <c r="U235" s="132"/>
      <c r="V235" s="133"/>
      <c r="W235" s="131"/>
      <c r="X235" s="132"/>
      <c r="Y235" s="133"/>
    </row>
    <row r="236" spans="3:25" x14ac:dyDescent="0.2">
      <c r="C236" s="5"/>
      <c r="D236" s="6" t="s">
        <v>51</v>
      </c>
      <c r="E236" s="6"/>
      <c r="F236" s="6"/>
      <c r="G236" s="6"/>
      <c r="H236" s="131">
        <f t="shared" si="5"/>
        <v>0</v>
      </c>
      <c r="I236" s="104"/>
      <c r="J236" s="105"/>
      <c r="K236" s="131">
        <f>-(K235*5%)+H236</f>
        <v>0</v>
      </c>
      <c r="L236" s="132"/>
      <c r="M236" s="133"/>
      <c r="N236" s="131">
        <f>-(N235*5%)+K236</f>
        <v>0</v>
      </c>
      <c r="O236" s="132"/>
      <c r="P236" s="133"/>
      <c r="Q236" s="131">
        <f>-(Q235*5%)+N236</f>
        <v>0</v>
      </c>
      <c r="R236" s="132"/>
      <c r="S236" s="133"/>
      <c r="T236" s="131">
        <f>-(T235*5%)+Q236</f>
        <v>0</v>
      </c>
      <c r="U236" s="132"/>
      <c r="V236" s="133"/>
      <c r="W236" s="131"/>
      <c r="X236" s="132"/>
      <c r="Y236" s="133"/>
    </row>
    <row r="237" spans="3:25" x14ac:dyDescent="0.2">
      <c r="C237" s="5"/>
      <c r="D237" s="6" t="s">
        <v>52</v>
      </c>
      <c r="E237" s="6"/>
      <c r="F237" s="6"/>
      <c r="G237" s="6"/>
      <c r="H237" s="131">
        <f t="shared" si="5"/>
        <v>0</v>
      </c>
      <c r="I237" s="104"/>
      <c r="J237" s="105"/>
      <c r="K237" s="131">
        <f t="shared" si="6"/>
        <v>0</v>
      </c>
      <c r="L237" s="132"/>
      <c r="M237" s="133"/>
      <c r="N237" s="131">
        <f t="shared" si="7"/>
        <v>0</v>
      </c>
      <c r="O237" s="132"/>
      <c r="P237" s="133"/>
      <c r="Q237" s="131">
        <f>N237</f>
        <v>0</v>
      </c>
      <c r="R237" s="132"/>
      <c r="S237" s="133"/>
      <c r="T237" s="131">
        <f>Q237</f>
        <v>0</v>
      </c>
      <c r="U237" s="132"/>
      <c r="V237" s="133"/>
      <c r="W237" s="131"/>
      <c r="X237" s="132"/>
      <c r="Y237" s="133"/>
    </row>
    <row r="238" spans="3:25" x14ac:dyDescent="0.2">
      <c r="C238" s="5"/>
      <c r="D238" s="6" t="s">
        <v>53</v>
      </c>
      <c r="E238" s="6"/>
      <c r="F238" s="6"/>
      <c r="G238" s="6"/>
      <c r="H238" s="131">
        <f t="shared" si="5"/>
        <v>0</v>
      </c>
      <c r="I238" s="104"/>
      <c r="J238" s="105"/>
      <c r="K238" s="131">
        <f>-(K237*20%)+H238</f>
        <v>0</v>
      </c>
      <c r="L238" s="132"/>
      <c r="M238" s="133"/>
      <c r="N238" s="131">
        <f>-(N237*20%)+K238</f>
        <v>0</v>
      </c>
      <c r="O238" s="132"/>
      <c r="P238" s="133"/>
      <c r="Q238" s="131">
        <f>-(Q237*20%)+N238</f>
        <v>0</v>
      </c>
      <c r="R238" s="132"/>
      <c r="S238" s="133"/>
      <c r="T238" s="131">
        <f>-(T237*20%)+Q238</f>
        <v>0</v>
      </c>
      <c r="U238" s="132"/>
      <c r="V238" s="133"/>
      <c r="W238" s="131"/>
      <c r="X238" s="132"/>
      <c r="Y238" s="133"/>
    </row>
    <row r="239" spans="3:25" x14ac:dyDescent="0.2">
      <c r="C239" s="5"/>
      <c r="D239" s="6" t="s">
        <v>54</v>
      </c>
      <c r="E239" s="6"/>
      <c r="F239" s="6"/>
      <c r="G239" s="6"/>
      <c r="H239" s="131">
        <f t="shared" si="5"/>
        <v>0</v>
      </c>
      <c r="I239" s="104"/>
      <c r="J239" s="105"/>
      <c r="K239" s="131">
        <f t="shared" si="6"/>
        <v>0</v>
      </c>
      <c r="L239" s="132"/>
      <c r="M239" s="133"/>
      <c r="N239" s="131">
        <f t="shared" si="7"/>
        <v>0</v>
      </c>
      <c r="O239" s="132"/>
      <c r="P239" s="133"/>
      <c r="Q239" s="131">
        <f>N239</f>
        <v>0</v>
      </c>
      <c r="R239" s="132"/>
      <c r="S239" s="133"/>
      <c r="T239" s="131">
        <f>Q239</f>
        <v>0</v>
      </c>
      <c r="U239" s="132"/>
      <c r="V239" s="133"/>
      <c r="W239" s="131"/>
      <c r="X239" s="132"/>
      <c r="Y239" s="133"/>
    </row>
    <row r="240" spans="3:25" x14ac:dyDescent="0.2">
      <c r="C240" s="5"/>
      <c r="D240" s="6" t="s">
        <v>55</v>
      </c>
      <c r="E240" s="6"/>
      <c r="F240" s="6"/>
      <c r="G240" s="6"/>
      <c r="H240" s="131">
        <f t="shared" si="5"/>
        <v>0</v>
      </c>
      <c r="I240" s="104"/>
      <c r="J240" s="105"/>
      <c r="K240" s="131">
        <f>-(K239*20%)+H240</f>
        <v>0</v>
      </c>
      <c r="L240" s="132"/>
      <c r="M240" s="133"/>
      <c r="N240" s="131">
        <f>-(N239*20%)+K240</f>
        <v>0</v>
      </c>
      <c r="O240" s="132"/>
      <c r="P240" s="133"/>
      <c r="Q240" s="131">
        <f>-(Q239*20%)+N240</f>
        <v>0</v>
      </c>
      <c r="R240" s="132"/>
      <c r="S240" s="133"/>
      <c r="T240" s="131">
        <f>-(T239*20%)+Q240</f>
        <v>0</v>
      </c>
      <c r="U240" s="132"/>
      <c r="V240" s="133"/>
      <c r="W240" s="131"/>
      <c r="X240" s="132"/>
      <c r="Y240" s="133"/>
    </row>
    <row r="241" spans="3:25" x14ac:dyDescent="0.2">
      <c r="C241" s="5"/>
      <c r="D241" s="6" t="s">
        <v>56</v>
      </c>
      <c r="E241" s="6"/>
      <c r="F241" s="6"/>
      <c r="G241" s="6"/>
      <c r="H241" s="131">
        <f t="shared" si="5"/>
        <v>0</v>
      </c>
      <c r="I241" s="104"/>
      <c r="J241" s="105"/>
      <c r="K241" s="131">
        <f t="shared" si="6"/>
        <v>0</v>
      </c>
      <c r="L241" s="132"/>
      <c r="M241" s="133"/>
      <c r="N241" s="131">
        <f t="shared" si="7"/>
        <v>0</v>
      </c>
      <c r="O241" s="132"/>
      <c r="P241" s="133"/>
      <c r="Q241" s="131">
        <f>N241</f>
        <v>0</v>
      </c>
      <c r="R241" s="132"/>
      <c r="S241" s="133"/>
      <c r="T241" s="131">
        <f>Q241</f>
        <v>0</v>
      </c>
      <c r="U241" s="132"/>
      <c r="V241" s="133"/>
      <c r="W241" s="131"/>
      <c r="X241" s="132"/>
      <c r="Y241" s="133"/>
    </row>
    <row r="242" spans="3:25" x14ac:dyDescent="0.2">
      <c r="C242" s="5"/>
      <c r="D242" s="6" t="s">
        <v>57</v>
      </c>
      <c r="E242" s="6"/>
      <c r="F242" s="6"/>
      <c r="G242" s="6"/>
      <c r="H242" s="121">
        <f t="shared" si="5"/>
        <v>0</v>
      </c>
      <c r="I242" s="129"/>
      <c r="J242" s="130"/>
      <c r="K242" s="131">
        <f>-(K241*20%)+H242</f>
        <v>0</v>
      </c>
      <c r="L242" s="132"/>
      <c r="M242" s="133"/>
      <c r="N242" s="131">
        <f>-(N241*20%)+K242</f>
        <v>0</v>
      </c>
      <c r="O242" s="132"/>
      <c r="P242" s="133"/>
      <c r="Q242" s="131">
        <f>-(Q241*20%)+N242</f>
        <v>0</v>
      </c>
      <c r="R242" s="132"/>
      <c r="S242" s="133"/>
      <c r="T242" s="131">
        <f>-(T241*20%)+Q242</f>
        <v>0</v>
      </c>
      <c r="U242" s="132"/>
      <c r="V242" s="133"/>
      <c r="W242" s="131"/>
      <c r="X242" s="132"/>
      <c r="Y242" s="133"/>
    </row>
    <row r="243" spans="3:25" x14ac:dyDescent="0.2">
      <c r="C243" s="11"/>
      <c r="D243" s="12" t="s">
        <v>58</v>
      </c>
      <c r="E243" s="12"/>
      <c r="F243" s="12"/>
      <c r="G243" s="12"/>
      <c r="H243" s="114">
        <f>SUM(H234:J242)</f>
        <v>0</v>
      </c>
      <c r="I243" s="115"/>
      <c r="J243" s="116"/>
      <c r="K243" s="114">
        <f>SUM(K234:M242)</f>
        <v>0</v>
      </c>
      <c r="L243" s="115"/>
      <c r="M243" s="116"/>
      <c r="N243" s="114">
        <f>SUM(N234:P242)</f>
        <v>0</v>
      </c>
      <c r="O243" s="115"/>
      <c r="P243" s="116"/>
      <c r="Q243" s="114">
        <f>SUM(Q234:S242)</f>
        <v>0</v>
      </c>
      <c r="R243" s="115"/>
      <c r="S243" s="116"/>
      <c r="T243" s="114">
        <f>SUM(T234:V242)</f>
        <v>0</v>
      </c>
      <c r="U243" s="115"/>
      <c r="V243" s="116"/>
      <c r="W243" s="114"/>
      <c r="X243" s="115"/>
      <c r="Y243" s="116"/>
    </row>
    <row r="244" spans="3:25" x14ac:dyDescent="0.2">
      <c r="C244" s="11"/>
      <c r="D244" s="12" t="s">
        <v>59</v>
      </c>
      <c r="E244" s="12"/>
      <c r="F244" s="12"/>
      <c r="G244" s="12"/>
      <c r="H244" s="114">
        <f>H232+H243</f>
        <v>0</v>
      </c>
      <c r="I244" s="115"/>
      <c r="J244" s="116"/>
      <c r="K244" s="114" t="e">
        <f>K232+K243</f>
        <v>#DIV/0!</v>
      </c>
      <c r="L244" s="115"/>
      <c r="M244" s="116"/>
      <c r="N244" s="114" t="e">
        <f>N232+N243</f>
        <v>#DIV/0!</v>
      </c>
      <c r="O244" s="115"/>
      <c r="P244" s="116"/>
      <c r="Q244" s="114" t="e">
        <f>Q232+Q243</f>
        <v>#DIV/0!</v>
      </c>
      <c r="R244" s="115"/>
      <c r="S244" s="116"/>
      <c r="T244" s="114" t="e">
        <f>T232+T243</f>
        <v>#DIV/0!</v>
      </c>
      <c r="U244" s="115"/>
      <c r="V244" s="116"/>
      <c r="W244" s="114"/>
      <c r="X244" s="115"/>
      <c r="Y244" s="116"/>
    </row>
    <row r="245" spans="3:25" x14ac:dyDescent="0.2">
      <c r="C245" s="5"/>
      <c r="D245" s="6"/>
      <c r="E245" s="6"/>
      <c r="F245" s="6"/>
      <c r="G245" s="6"/>
      <c r="H245" s="5"/>
      <c r="I245" s="6"/>
      <c r="J245" s="7"/>
      <c r="K245" s="5"/>
      <c r="L245" s="6"/>
      <c r="M245" s="7"/>
      <c r="N245" s="5"/>
      <c r="O245" s="6"/>
      <c r="P245" s="7"/>
      <c r="Q245" s="5"/>
      <c r="R245" s="6"/>
      <c r="S245" s="7"/>
      <c r="T245" s="5"/>
      <c r="U245" s="6"/>
      <c r="V245" s="7"/>
      <c r="W245" s="5"/>
      <c r="X245" s="6"/>
      <c r="Y245" s="7"/>
    </row>
    <row r="246" spans="3:25" x14ac:dyDescent="0.2">
      <c r="C246" s="5"/>
      <c r="D246" s="6" t="s">
        <v>123</v>
      </c>
      <c r="E246" s="6"/>
      <c r="F246" s="6"/>
      <c r="G246" s="6"/>
      <c r="H246" s="106"/>
      <c r="I246" s="104"/>
      <c r="J246" s="105"/>
      <c r="K246" s="106"/>
      <c r="L246" s="104"/>
      <c r="M246" s="105"/>
      <c r="N246" s="5"/>
      <c r="O246" s="6"/>
      <c r="P246" s="7"/>
      <c r="Q246" s="5"/>
      <c r="R246" s="6"/>
      <c r="S246" s="7"/>
      <c r="T246" s="5"/>
      <c r="U246" s="6"/>
      <c r="V246" s="7"/>
      <c r="W246" s="5"/>
      <c r="X246" s="6"/>
      <c r="Y246" s="7"/>
    </row>
    <row r="247" spans="3:25" x14ac:dyDescent="0.2">
      <c r="C247" s="5"/>
      <c r="D247" s="6" t="s">
        <v>62</v>
      </c>
      <c r="E247" s="6"/>
      <c r="F247" s="6"/>
      <c r="G247" s="6"/>
      <c r="H247" s="131">
        <f>O84</f>
        <v>0</v>
      </c>
      <c r="I247" s="104"/>
      <c r="J247" s="105"/>
      <c r="K247" s="131">
        <f>H247</f>
        <v>0</v>
      </c>
      <c r="L247" s="132"/>
      <c r="M247" s="133"/>
      <c r="N247" s="131">
        <f>K247</f>
        <v>0</v>
      </c>
      <c r="O247" s="132"/>
      <c r="P247" s="133"/>
      <c r="Q247" s="131">
        <f>N247</f>
        <v>0</v>
      </c>
      <c r="R247" s="132"/>
      <c r="S247" s="133"/>
      <c r="T247" s="131">
        <f>Q247</f>
        <v>0</v>
      </c>
      <c r="U247" s="132"/>
      <c r="V247" s="133"/>
      <c r="W247" s="131"/>
      <c r="X247" s="132"/>
      <c r="Y247" s="133"/>
    </row>
    <row r="248" spans="3:25" x14ac:dyDescent="0.2">
      <c r="C248" s="5"/>
      <c r="D248" s="6" t="s">
        <v>63</v>
      </c>
      <c r="E248" s="6"/>
      <c r="F248" s="6"/>
      <c r="G248" s="6"/>
      <c r="H248" s="131">
        <f>O85</f>
        <v>0</v>
      </c>
      <c r="I248" s="104"/>
      <c r="J248" s="105"/>
      <c r="K248" s="131" t="e">
        <f>K267</f>
        <v>#DIV/0!</v>
      </c>
      <c r="L248" s="104"/>
      <c r="M248" s="105"/>
      <c r="N248" s="131" t="e">
        <f>N267</f>
        <v>#DIV/0!</v>
      </c>
      <c r="O248" s="104"/>
      <c r="P248" s="105"/>
      <c r="Q248" s="131" t="e">
        <f>Q267</f>
        <v>#DIV/0!</v>
      </c>
      <c r="R248" s="104"/>
      <c r="S248" s="105"/>
      <c r="T248" s="131" t="e">
        <f>T267</f>
        <v>#DIV/0!</v>
      </c>
      <c r="U248" s="104"/>
      <c r="V248" s="105"/>
      <c r="W248" s="131"/>
      <c r="X248" s="104"/>
      <c r="Y248" s="105"/>
    </row>
    <row r="249" spans="3:25" x14ac:dyDescent="0.2">
      <c r="C249" s="5"/>
      <c r="D249" s="6" t="s">
        <v>64</v>
      </c>
      <c r="E249" s="6"/>
      <c r="F249" s="6"/>
      <c r="G249" s="6"/>
      <c r="H249" s="131">
        <f>O86</f>
        <v>0</v>
      </c>
      <c r="I249" s="104"/>
      <c r="J249" s="105"/>
      <c r="K249" s="131">
        <f>R86</f>
        <v>0</v>
      </c>
      <c r="L249" s="104"/>
      <c r="M249" s="105"/>
      <c r="N249" s="131">
        <f>U86</f>
        <v>0</v>
      </c>
      <c r="O249" s="104"/>
      <c r="P249" s="105"/>
      <c r="Q249" s="131">
        <f>X86</f>
        <v>0</v>
      </c>
      <c r="R249" s="104"/>
      <c r="S249" s="105"/>
      <c r="T249" s="131">
        <f>AA86</f>
        <v>0</v>
      </c>
      <c r="U249" s="104"/>
      <c r="V249" s="105"/>
      <c r="W249" s="131"/>
      <c r="X249" s="104"/>
      <c r="Y249" s="105"/>
    </row>
    <row r="250" spans="3:25" x14ac:dyDescent="0.2">
      <c r="C250" s="5"/>
      <c r="D250" s="6"/>
      <c r="E250" s="6"/>
      <c r="F250" s="6"/>
      <c r="G250" s="6"/>
      <c r="H250" s="5"/>
      <c r="I250" s="6"/>
      <c r="J250" s="7"/>
      <c r="K250" s="5"/>
      <c r="L250" s="6"/>
      <c r="M250" s="7"/>
      <c r="N250" s="5"/>
      <c r="O250" s="6"/>
      <c r="P250" s="7"/>
      <c r="Q250" s="5"/>
      <c r="R250" s="6"/>
      <c r="S250" s="7"/>
      <c r="T250" s="5"/>
      <c r="U250" s="6"/>
      <c r="V250" s="7"/>
      <c r="W250" s="5"/>
      <c r="X250" s="6"/>
      <c r="Y250" s="7"/>
    </row>
    <row r="251" spans="3:25" x14ac:dyDescent="0.2">
      <c r="C251" s="11"/>
      <c r="D251" s="12" t="s">
        <v>122</v>
      </c>
      <c r="E251" s="12"/>
      <c r="F251" s="12"/>
      <c r="G251" s="12"/>
      <c r="H251" s="114">
        <f>SUM(H246:J250)</f>
        <v>0</v>
      </c>
      <c r="I251" s="115"/>
      <c r="J251" s="116"/>
      <c r="K251" s="114" t="e">
        <f>SUM(K246:M250)</f>
        <v>#DIV/0!</v>
      </c>
      <c r="L251" s="115"/>
      <c r="M251" s="116"/>
      <c r="N251" s="114" t="e">
        <f>SUM(N246:P250)</f>
        <v>#DIV/0!</v>
      </c>
      <c r="O251" s="115"/>
      <c r="P251" s="116"/>
      <c r="Q251" s="114" t="e">
        <f>SUM(Q246:S250)</f>
        <v>#DIV/0!</v>
      </c>
      <c r="R251" s="115"/>
      <c r="S251" s="116"/>
      <c r="T251" s="114" t="e">
        <f>SUM(T246:V250)</f>
        <v>#DIV/0!</v>
      </c>
      <c r="U251" s="115"/>
      <c r="V251" s="116"/>
      <c r="W251" s="114"/>
      <c r="X251" s="115"/>
      <c r="Y251" s="116"/>
    </row>
    <row r="252" spans="3:25" x14ac:dyDescent="0.2">
      <c r="C252" s="5"/>
      <c r="D252" s="6"/>
      <c r="E252" s="6"/>
      <c r="F252" s="6"/>
      <c r="G252" s="6"/>
      <c r="H252" s="5"/>
      <c r="I252" s="6"/>
      <c r="J252" s="7"/>
      <c r="K252" s="5"/>
      <c r="L252" s="6"/>
      <c r="M252" s="7"/>
      <c r="N252" s="5"/>
      <c r="O252" s="6"/>
      <c r="P252" s="7"/>
      <c r="Q252" s="5"/>
      <c r="R252" s="6"/>
      <c r="S252" s="7"/>
      <c r="T252" s="5"/>
      <c r="U252" s="6"/>
      <c r="V252" s="7"/>
      <c r="W252" s="5"/>
      <c r="X252" s="6"/>
      <c r="Y252" s="7"/>
    </row>
    <row r="253" spans="3:25" x14ac:dyDescent="0.2">
      <c r="C253" s="5"/>
      <c r="D253" s="6" t="s">
        <v>124</v>
      </c>
      <c r="E253" s="6"/>
      <c r="F253" s="6"/>
      <c r="G253" s="6"/>
      <c r="H253" s="131">
        <f>O92</f>
        <v>0</v>
      </c>
      <c r="I253" s="104"/>
      <c r="J253" s="105"/>
      <c r="K253" s="131">
        <f>H253</f>
        <v>0</v>
      </c>
      <c r="L253" s="132"/>
      <c r="M253" s="133"/>
      <c r="N253" s="131">
        <f>K253</f>
        <v>0</v>
      </c>
      <c r="O253" s="132"/>
      <c r="P253" s="133"/>
      <c r="Q253" s="131">
        <f>N253</f>
        <v>0</v>
      </c>
      <c r="R253" s="132"/>
      <c r="S253" s="133"/>
      <c r="T253" s="131">
        <f>Q253</f>
        <v>0</v>
      </c>
      <c r="U253" s="132"/>
      <c r="V253" s="133"/>
      <c r="W253" s="131"/>
      <c r="X253" s="132"/>
      <c r="Y253" s="133"/>
    </row>
    <row r="254" spans="3:25" x14ac:dyDescent="0.2">
      <c r="C254" s="5"/>
      <c r="D254" s="6"/>
      <c r="E254" s="6"/>
      <c r="F254" s="6"/>
      <c r="G254" s="6"/>
      <c r="H254" s="5"/>
      <c r="I254" s="6"/>
      <c r="J254" s="7"/>
      <c r="K254" s="131"/>
      <c r="L254" s="132"/>
      <c r="M254" s="133"/>
      <c r="N254" s="5"/>
      <c r="O254" s="6"/>
      <c r="P254" s="7"/>
      <c r="Q254" s="5"/>
      <c r="R254" s="6"/>
      <c r="S254" s="7"/>
      <c r="T254" s="5"/>
      <c r="U254" s="6"/>
      <c r="V254" s="7"/>
      <c r="W254" s="5"/>
      <c r="X254" s="6"/>
      <c r="Y254" s="7"/>
    </row>
    <row r="255" spans="3:25" x14ac:dyDescent="0.2">
      <c r="C255" s="5"/>
      <c r="D255" s="6" t="s">
        <v>67</v>
      </c>
      <c r="E255" s="6"/>
      <c r="F255" s="6"/>
      <c r="G255" s="6"/>
      <c r="H255" s="5"/>
      <c r="I255" s="6"/>
      <c r="J255" s="7"/>
      <c r="K255" s="131"/>
      <c r="L255" s="132"/>
      <c r="M255" s="133"/>
      <c r="N255" s="5"/>
      <c r="O255" s="6"/>
      <c r="P255" s="7"/>
      <c r="Q255" s="5"/>
      <c r="R255" s="6"/>
      <c r="S255" s="7"/>
      <c r="T255" s="5"/>
      <c r="U255" s="6"/>
      <c r="V255" s="7"/>
      <c r="W255" s="5"/>
      <c r="X255" s="6"/>
      <c r="Y255" s="7"/>
    </row>
    <row r="256" spans="3:25" x14ac:dyDescent="0.2">
      <c r="C256" s="5"/>
      <c r="D256" s="6" t="s">
        <v>68</v>
      </c>
      <c r="E256" s="6"/>
      <c r="F256" s="6"/>
      <c r="G256" s="6"/>
      <c r="H256" s="131">
        <f>O95</f>
        <v>0</v>
      </c>
      <c r="I256" s="104"/>
      <c r="J256" s="105"/>
      <c r="K256" s="131" t="e">
        <f>K198</f>
        <v>#DIV/0!</v>
      </c>
      <c r="L256" s="132"/>
      <c r="M256" s="133"/>
      <c r="N256" s="131" t="e">
        <f>N198</f>
        <v>#DIV/0!</v>
      </c>
      <c r="O256" s="132"/>
      <c r="P256" s="133"/>
      <c r="Q256" s="131" t="e">
        <f>Q198</f>
        <v>#DIV/0!</v>
      </c>
      <c r="R256" s="132"/>
      <c r="S256" s="133"/>
      <c r="T256" s="131" t="e">
        <f>T198</f>
        <v>#DIV/0!</v>
      </c>
      <c r="U256" s="132"/>
      <c r="V256" s="133"/>
      <c r="W256" s="131"/>
      <c r="X256" s="132"/>
      <c r="Y256" s="133"/>
    </row>
    <row r="257" spans="2:29" x14ac:dyDescent="0.2">
      <c r="C257" s="5"/>
      <c r="D257" s="6"/>
      <c r="E257" s="6"/>
      <c r="F257" s="6"/>
      <c r="G257" s="6"/>
      <c r="H257" s="5"/>
      <c r="I257" s="6"/>
      <c r="J257" s="7"/>
      <c r="K257" s="131">
        <f>H257</f>
        <v>0</v>
      </c>
      <c r="L257" s="132"/>
      <c r="M257" s="133"/>
      <c r="N257" s="5"/>
      <c r="O257" s="6"/>
      <c r="P257" s="7"/>
      <c r="Q257" s="5"/>
      <c r="R257" s="6"/>
      <c r="S257" s="7"/>
      <c r="T257" s="5"/>
      <c r="U257" s="6"/>
      <c r="V257" s="7"/>
      <c r="W257" s="5"/>
      <c r="X257" s="6"/>
      <c r="Y257" s="7"/>
    </row>
    <row r="258" spans="2:29" x14ac:dyDescent="0.2">
      <c r="C258" s="5"/>
      <c r="D258" s="6" t="s">
        <v>69</v>
      </c>
      <c r="E258" s="6"/>
      <c r="F258" s="6"/>
      <c r="G258" s="6"/>
      <c r="H258" s="131">
        <f>O97</f>
        <v>0</v>
      </c>
      <c r="I258" s="104"/>
      <c r="J258" s="105"/>
      <c r="K258" s="131" t="e">
        <f>K261-K251-K253-K256</f>
        <v>#DIV/0!</v>
      </c>
      <c r="L258" s="132"/>
      <c r="M258" s="133"/>
      <c r="N258" s="131" t="e">
        <f>N261-N251-N253-N256</f>
        <v>#DIV/0!</v>
      </c>
      <c r="O258" s="132"/>
      <c r="P258" s="133"/>
      <c r="Q258" s="131" t="e">
        <f>Q261-Q251-Q253-Q256</f>
        <v>#DIV/0!</v>
      </c>
      <c r="R258" s="132"/>
      <c r="S258" s="133"/>
      <c r="T258" s="131" t="e">
        <f>T261-T251-T253-T256</f>
        <v>#DIV/0!</v>
      </c>
      <c r="U258" s="132"/>
      <c r="V258" s="133"/>
      <c r="W258" s="131"/>
      <c r="X258" s="132"/>
      <c r="Y258" s="133"/>
    </row>
    <row r="259" spans="2:29" x14ac:dyDescent="0.2">
      <c r="C259" s="5"/>
      <c r="D259" s="6"/>
      <c r="E259" s="6"/>
      <c r="F259" s="6"/>
      <c r="G259" s="6"/>
      <c r="H259" s="5"/>
      <c r="I259" s="6"/>
      <c r="J259" s="7"/>
      <c r="K259" s="5"/>
      <c r="L259" s="6"/>
      <c r="M259" s="7"/>
      <c r="N259" s="5"/>
      <c r="O259" s="6"/>
      <c r="P259" s="7"/>
      <c r="Q259" s="5"/>
      <c r="R259" s="6"/>
      <c r="S259" s="7"/>
      <c r="T259" s="5"/>
      <c r="U259" s="6"/>
      <c r="V259" s="7"/>
      <c r="W259" s="5"/>
      <c r="X259" s="6"/>
      <c r="Y259" s="7"/>
    </row>
    <row r="260" spans="2:29" x14ac:dyDescent="0.2">
      <c r="C260" s="11"/>
      <c r="D260" s="12" t="s">
        <v>125</v>
      </c>
      <c r="E260" s="12"/>
      <c r="F260" s="12"/>
      <c r="G260" s="12"/>
      <c r="H260" s="114">
        <f>SUM(H256:J258)</f>
        <v>0</v>
      </c>
      <c r="I260" s="115"/>
      <c r="J260" s="116"/>
      <c r="K260" s="114" t="e">
        <f>SUM(K256:M258)</f>
        <v>#DIV/0!</v>
      </c>
      <c r="L260" s="115"/>
      <c r="M260" s="116"/>
      <c r="N260" s="114" t="e">
        <f>SUM(N256:P258)</f>
        <v>#DIV/0!</v>
      </c>
      <c r="O260" s="115"/>
      <c r="P260" s="116"/>
      <c r="Q260" s="114" t="e">
        <f>SUM(Q256:S258)</f>
        <v>#DIV/0!</v>
      </c>
      <c r="R260" s="115"/>
      <c r="S260" s="116"/>
      <c r="T260" s="114" t="e">
        <f>SUM(T256:V258)</f>
        <v>#DIV/0!</v>
      </c>
      <c r="U260" s="115"/>
      <c r="V260" s="116"/>
      <c r="W260" s="114"/>
      <c r="X260" s="115"/>
      <c r="Y260" s="116"/>
    </row>
    <row r="261" spans="2:29" x14ac:dyDescent="0.2">
      <c r="C261" s="8"/>
      <c r="D261" s="9" t="s">
        <v>126</v>
      </c>
      <c r="E261" s="9"/>
      <c r="F261" s="9"/>
      <c r="G261" s="9"/>
      <c r="H261" s="114">
        <f>H251+H253+H260</f>
        <v>0</v>
      </c>
      <c r="I261" s="115"/>
      <c r="J261" s="116"/>
      <c r="K261" s="114" t="e">
        <f>K244</f>
        <v>#DIV/0!</v>
      </c>
      <c r="L261" s="115"/>
      <c r="M261" s="116"/>
      <c r="N261" s="114" t="e">
        <f>N244</f>
        <v>#DIV/0!</v>
      </c>
      <c r="O261" s="115"/>
      <c r="P261" s="116"/>
      <c r="Q261" s="114" t="e">
        <f>Q244</f>
        <v>#DIV/0!</v>
      </c>
      <c r="R261" s="115"/>
      <c r="S261" s="116"/>
      <c r="T261" s="114" t="e">
        <f>T244</f>
        <v>#DIV/0!</v>
      </c>
      <c r="U261" s="115"/>
      <c r="V261" s="116"/>
      <c r="W261" s="114"/>
      <c r="X261" s="115"/>
      <c r="Y261" s="116"/>
    </row>
    <row r="263" spans="2:29" x14ac:dyDescent="0.2">
      <c r="C263" s="11"/>
      <c r="D263" s="109" t="s">
        <v>103</v>
      </c>
      <c r="E263" s="109"/>
      <c r="F263" s="109"/>
      <c r="G263" s="110"/>
      <c r="H263" s="108" t="s">
        <v>170</v>
      </c>
      <c r="I263" s="109"/>
      <c r="J263" s="110"/>
      <c r="K263" s="108" t="s">
        <v>154</v>
      </c>
      <c r="L263" s="109"/>
      <c r="M263" s="110"/>
      <c r="N263" s="108" t="s">
        <v>155</v>
      </c>
      <c r="O263" s="109"/>
      <c r="P263" s="110"/>
      <c r="Q263" s="108" t="s">
        <v>156</v>
      </c>
      <c r="R263" s="109"/>
      <c r="S263" s="110"/>
      <c r="T263" s="108" t="s">
        <v>157</v>
      </c>
      <c r="U263" s="109"/>
      <c r="V263" s="110"/>
      <c r="W263" s="108" t="s">
        <v>158</v>
      </c>
      <c r="X263" s="109"/>
      <c r="Y263" s="110"/>
    </row>
    <row r="264" spans="2:29" x14ac:dyDescent="0.2">
      <c r="C264" s="5"/>
      <c r="D264" s="6" t="s">
        <v>27</v>
      </c>
      <c r="E264" s="6"/>
      <c r="F264" s="6"/>
      <c r="G264" s="6"/>
      <c r="H264" s="145">
        <f>'Shedule KMK'!D2</f>
        <v>0</v>
      </c>
      <c r="I264" s="146"/>
      <c r="J264" s="147"/>
      <c r="K264" s="148">
        <f>H267</f>
        <v>0</v>
      </c>
      <c r="L264" s="135"/>
      <c r="M264" s="136"/>
      <c r="N264" s="145" t="e">
        <f>K267</f>
        <v>#DIV/0!</v>
      </c>
      <c r="O264" s="146"/>
      <c r="P264" s="147"/>
      <c r="Q264" s="145" t="e">
        <f>N267</f>
        <v>#DIV/0!</v>
      </c>
      <c r="R264" s="146"/>
      <c r="S264" s="147"/>
      <c r="T264" s="145" t="e">
        <f>Q267</f>
        <v>#DIV/0!</v>
      </c>
      <c r="U264" s="146"/>
      <c r="V264" s="147"/>
      <c r="W264" s="145"/>
      <c r="X264" s="146"/>
      <c r="Y264" s="147"/>
    </row>
    <row r="265" spans="2:29" x14ac:dyDescent="0.2">
      <c r="C265" s="5"/>
      <c r="D265" s="6" t="s">
        <v>32</v>
      </c>
      <c r="E265" s="6"/>
      <c r="F265" s="6"/>
      <c r="G265" s="6"/>
      <c r="H265" s="131">
        <f>I196</f>
        <v>0</v>
      </c>
      <c r="I265" s="132"/>
      <c r="J265" s="133"/>
      <c r="K265" s="118" t="e">
        <f>'Shedule KMK'!I18</f>
        <v>#DIV/0!</v>
      </c>
      <c r="L265" s="119"/>
      <c r="M265" s="120"/>
      <c r="N265" s="131" t="e">
        <f>'Shedule KMK'!I30</f>
        <v>#DIV/0!</v>
      </c>
      <c r="O265" s="132"/>
      <c r="P265" s="133"/>
      <c r="Q265" s="131" t="e">
        <f>'Shedule KMK'!I42</f>
        <v>#DIV/0!</v>
      </c>
      <c r="R265" s="132"/>
      <c r="S265" s="133"/>
      <c r="T265" s="131" t="e">
        <f>'Shedule KMK'!I54</f>
        <v>#DIV/0!</v>
      </c>
      <c r="U265" s="132"/>
      <c r="V265" s="133"/>
      <c r="W265" s="131"/>
      <c r="X265" s="132"/>
      <c r="Y265" s="133"/>
    </row>
    <row r="266" spans="2:29" x14ac:dyDescent="0.2">
      <c r="C266" s="8"/>
      <c r="D266" s="9" t="s">
        <v>33</v>
      </c>
      <c r="E266" s="9"/>
      <c r="F266" s="9"/>
      <c r="G266" s="9"/>
      <c r="H266" s="121">
        <v>0</v>
      </c>
      <c r="I266" s="129"/>
      <c r="J266" s="130"/>
      <c r="K266" s="149" t="e">
        <f>'Shedule KMK'!I19</f>
        <v>#DIV/0!</v>
      </c>
      <c r="L266" s="137"/>
      <c r="M266" s="138"/>
      <c r="N266" s="121" t="e">
        <f>'Shedule KMK'!I31</f>
        <v>#DIV/0!</v>
      </c>
      <c r="O266" s="129"/>
      <c r="P266" s="130"/>
      <c r="Q266" s="121" t="e">
        <f>'Shedule KMK'!I43</f>
        <v>#DIV/0!</v>
      </c>
      <c r="R266" s="129"/>
      <c r="S266" s="130"/>
      <c r="T266" s="121" t="e">
        <f>'Shedule KMK'!I55</f>
        <v>#DIV/0!</v>
      </c>
      <c r="U266" s="129"/>
      <c r="V266" s="130"/>
      <c r="W266" s="121"/>
      <c r="X266" s="129"/>
      <c r="Y266" s="130"/>
      <c r="AA266" s="111"/>
      <c r="AB266" s="111"/>
      <c r="AC266" s="111"/>
    </row>
    <row r="267" spans="2:29" x14ac:dyDescent="0.2">
      <c r="C267" s="8"/>
      <c r="D267" s="9" t="s">
        <v>167</v>
      </c>
      <c r="E267" s="9"/>
      <c r="F267" s="9"/>
      <c r="G267" s="9"/>
      <c r="H267" s="121">
        <f>H264-H265</f>
        <v>0</v>
      </c>
      <c r="I267" s="122"/>
      <c r="J267" s="123"/>
      <c r="K267" s="121" t="e">
        <f>K264-K265</f>
        <v>#DIV/0!</v>
      </c>
      <c r="L267" s="122"/>
      <c r="M267" s="123"/>
      <c r="N267" s="121" t="e">
        <f>N264-N265</f>
        <v>#DIV/0!</v>
      </c>
      <c r="O267" s="122"/>
      <c r="P267" s="123"/>
      <c r="Q267" s="121" t="e">
        <f>Q264-Q265</f>
        <v>#DIV/0!</v>
      </c>
      <c r="R267" s="122"/>
      <c r="S267" s="123"/>
      <c r="T267" s="121" t="e">
        <f>T264-T265</f>
        <v>#DIV/0!</v>
      </c>
      <c r="U267" s="122"/>
      <c r="V267" s="123"/>
      <c r="W267" s="121"/>
      <c r="X267" s="122"/>
      <c r="Y267" s="123"/>
    </row>
    <row r="268" spans="2:29" x14ac:dyDescent="0.2">
      <c r="C268" s="3"/>
      <c r="D268" s="3"/>
      <c r="E268" s="3"/>
      <c r="F268" s="3"/>
      <c r="G268" s="3"/>
      <c r="H268" s="146"/>
      <c r="I268" s="152"/>
      <c r="J268" s="152"/>
      <c r="K268" s="135"/>
      <c r="L268" s="135"/>
      <c r="M268" s="135"/>
      <c r="N268" s="146"/>
      <c r="O268" s="152"/>
      <c r="P268" s="152"/>
      <c r="Q268" s="146"/>
      <c r="R268" s="152"/>
      <c r="S268" s="152"/>
      <c r="T268" s="146"/>
      <c r="U268" s="152"/>
      <c r="V268" s="152"/>
    </row>
    <row r="270" spans="2:29" x14ac:dyDescent="0.2">
      <c r="B270">
        <v>15</v>
      </c>
      <c r="C270" t="s">
        <v>127</v>
      </c>
      <c r="N270" t="s">
        <v>281</v>
      </c>
      <c r="R270" t="s">
        <v>283</v>
      </c>
    </row>
    <row r="271" spans="2:29" x14ac:dyDescent="0.2">
      <c r="C271" t="s">
        <v>3</v>
      </c>
      <c r="D271" t="s">
        <v>128</v>
      </c>
      <c r="H271" t="s">
        <v>59</v>
      </c>
      <c r="N271" s="111">
        <f>H261</f>
        <v>0</v>
      </c>
      <c r="O271" s="112"/>
      <c r="P271" s="112"/>
      <c r="R271" s="111" t="e">
        <f>K261</f>
        <v>#DIV/0!</v>
      </c>
      <c r="S271" s="112"/>
      <c r="T271" s="112"/>
    </row>
    <row r="273" spans="2:19" x14ac:dyDescent="0.2">
      <c r="C273" t="s">
        <v>5</v>
      </c>
      <c r="D273" t="s">
        <v>129</v>
      </c>
      <c r="H273" s="9" t="s">
        <v>42</v>
      </c>
      <c r="I273" s="9"/>
      <c r="J273" s="9"/>
      <c r="N273" s="117" t="e">
        <f>K232/K251</f>
        <v>#DIV/0!</v>
      </c>
      <c r="O273" s="117"/>
      <c r="R273" s="117" t="e">
        <f>N232/N251</f>
        <v>#DIV/0!</v>
      </c>
      <c r="S273" s="117"/>
    </row>
    <row r="274" spans="2:19" x14ac:dyDescent="0.2">
      <c r="H274" t="s">
        <v>132</v>
      </c>
    </row>
    <row r="276" spans="2:19" x14ac:dyDescent="0.2">
      <c r="C276" t="s">
        <v>7</v>
      </c>
      <c r="D276" t="s">
        <v>130</v>
      </c>
      <c r="H276" s="9" t="s">
        <v>133</v>
      </c>
      <c r="I276" s="9"/>
      <c r="J276" s="9"/>
      <c r="K276" s="9"/>
      <c r="N276" s="117" t="e">
        <f>K196/K195</f>
        <v>#DIV/0!</v>
      </c>
      <c r="O276" s="117"/>
      <c r="R276" s="117" t="e">
        <f>N196/N195</f>
        <v>#DIV/0!</v>
      </c>
      <c r="S276" s="117"/>
    </row>
    <row r="277" spans="2:19" x14ac:dyDescent="0.2">
      <c r="H277" t="s">
        <v>33</v>
      </c>
    </row>
    <row r="279" spans="2:19" x14ac:dyDescent="0.2">
      <c r="C279" t="s">
        <v>9</v>
      </c>
      <c r="D279" t="s">
        <v>131</v>
      </c>
      <c r="H279" s="9" t="s">
        <v>134</v>
      </c>
      <c r="I279" s="9"/>
      <c r="J279" s="9"/>
      <c r="N279" s="117" t="e">
        <f>K194/K175</f>
        <v>#DIV/0!</v>
      </c>
      <c r="O279" s="117"/>
      <c r="R279" s="117" t="e">
        <f>N194/N175</f>
        <v>#DIV/0!</v>
      </c>
      <c r="S279" s="117"/>
    </row>
    <row r="280" spans="2:19" x14ac:dyDescent="0.2">
      <c r="H280" t="s">
        <v>71</v>
      </c>
    </row>
    <row r="282" spans="2:19" x14ac:dyDescent="0.2">
      <c r="C282" t="s">
        <v>11</v>
      </c>
      <c r="D282" t="s">
        <v>258</v>
      </c>
      <c r="H282" s="9" t="s">
        <v>135</v>
      </c>
      <c r="I282" s="9"/>
      <c r="J282" s="9"/>
      <c r="M282" s="29"/>
      <c r="N282" s="134" t="e">
        <f>K248/K260</f>
        <v>#DIV/0!</v>
      </c>
      <c r="O282" s="134"/>
      <c r="R282" s="134" t="e">
        <f>N248/N260</f>
        <v>#DIV/0!</v>
      </c>
      <c r="S282" s="134"/>
    </row>
    <row r="283" spans="2:19" x14ac:dyDescent="0.2">
      <c r="H283" t="s">
        <v>136</v>
      </c>
    </row>
    <row r="285" spans="2:19" x14ac:dyDescent="0.2">
      <c r="B285">
        <v>16</v>
      </c>
      <c r="C285" t="s">
        <v>137</v>
      </c>
      <c r="M285" t="s">
        <v>160</v>
      </c>
    </row>
    <row r="286" spans="2:19" x14ac:dyDescent="0.2">
      <c r="C286" t="s">
        <v>3</v>
      </c>
      <c r="D286" t="s">
        <v>138</v>
      </c>
      <c r="G286" s="1" t="s">
        <v>84</v>
      </c>
    </row>
    <row r="287" spans="2:19" x14ac:dyDescent="0.2">
      <c r="D287" t="s">
        <v>139</v>
      </c>
      <c r="G287" s="1" t="s">
        <v>84</v>
      </c>
    </row>
    <row r="288" spans="2:19" x14ac:dyDescent="0.2">
      <c r="D288" t="s">
        <v>140</v>
      </c>
      <c r="G288" s="1" t="s">
        <v>84</v>
      </c>
    </row>
    <row r="289" spans="3:24" x14ac:dyDescent="0.2">
      <c r="D289" t="s">
        <v>141</v>
      </c>
      <c r="G289" s="1" t="s">
        <v>84</v>
      </c>
      <c r="H289" s="89"/>
    </row>
    <row r="290" spans="3:24" x14ac:dyDescent="0.2">
      <c r="D290" t="s">
        <v>142</v>
      </c>
      <c r="G290" s="1" t="s">
        <v>84</v>
      </c>
      <c r="H290" s="89"/>
    </row>
    <row r="291" spans="3:24" x14ac:dyDescent="0.2">
      <c r="D291" t="s">
        <v>143</v>
      </c>
      <c r="G291" s="1" t="s">
        <v>84</v>
      </c>
      <c r="H291" s="89"/>
    </row>
    <row r="292" spans="3:24" x14ac:dyDescent="0.2">
      <c r="D292" t="s">
        <v>144</v>
      </c>
      <c r="G292" s="1" t="s">
        <v>84</v>
      </c>
      <c r="H292" s="97"/>
    </row>
    <row r="293" spans="3:24" x14ac:dyDescent="0.2">
      <c r="D293" t="s">
        <v>145</v>
      </c>
      <c r="G293" s="1" t="s">
        <v>84</v>
      </c>
      <c r="H293" s="97"/>
    </row>
    <row r="294" spans="3:24" x14ac:dyDescent="0.2">
      <c r="D294" t="s">
        <v>146</v>
      </c>
      <c r="G294" s="1" t="s">
        <v>84</v>
      </c>
      <c r="H294" s="89"/>
    </row>
    <row r="296" spans="3:24" x14ac:dyDescent="0.2">
      <c r="C296" t="s">
        <v>5</v>
      </c>
      <c r="D296" t="s">
        <v>147</v>
      </c>
    </row>
    <row r="297" spans="3:24" x14ac:dyDescent="0.2">
      <c r="D297" s="17" t="s">
        <v>23</v>
      </c>
      <c r="E297" s="108" t="s">
        <v>103</v>
      </c>
      <c r="F297" s="109"/>
      <c r="G297" s="110"/>
      <c r="H297" s="108" t="s">
        <v>148</v>
      </c>
      <c r="I297" s="109"/>
      <c r="J297" s="110"/>
      <c r="K297" s="108" t="s">
        <v>149</v>
      </c>
      <c r="L297" s="109"/>
      <c r="M297" s="109"/>
      <c r="N297" s="110"/>
      <c r="O297" s="108" t="s">
        <v>150</v>
      </c>
      <c r="P297" s="109"/>
      <c r="Q297" s="110"/>
      <c r="R297" s="108" t="s">
        <v>290</v>
      </c>
      <c r="S297" s="109"/>
      <c r="T297" s="110"/>
      <c r="V297" s="108"/>
      <c r="W297" s="109"/>
      <c r="X297" s="110"/>
    </row>
    <row r="298" spans="3:24" x14ac:dyDescent="0.2">
      <c r="D298" s="5"/>
      <c r="E298" s="5"/>
      <c r="F298" s="6"/>
      <c r="G298" s="6"/>
      <c r="H298" s="5"/>
      <c r="I298" s="6"/>
      <c r="J298" s="6"/>
      <c r="K298" s="5"/>
      <c r="L298" s="6"/>
      <c r="M298" s="6"/>
      <c r="N298" s="6"/>
      <c r="O298" s="5"/>
      <c r="P298" s="6"/>
      <c r="Q298" s="7"/>
      <c r="R298" s="6"/>
      <c r="S298" s="6"/>
      <c r="T298" s="7"/>
    </row>
    <row r="299" spans="3:24" x14ac:dyDescent="0.2">
      <c r="D299" s="5">
        <v>1</v>
      </c>
      <c r="E299" s="103"/>
      <c r="F299" s="104"/>
      <c r="G299" s="105"/>
      <c r="H299" s="103"/>
      <c r="I299" s="104"/>
      <c r="J299" s="105"/>
      <c r="K299" s="103"/>
      <c r="L299" s="104"/>
      <c r="M299" s="104"/>
      <c r="N299" s="105"/>
      <c r="O299" s="103"/>
      <c r="P299" s="104"/>
      <c r="Q299" s="105"/>
      <c r="R299" s="118"/>
      <c r="S299" s="119"/>
      <c r="T299" s="120"/>
      <c r="V299" s="107"/>
      <c r="W299" s="107"/>
    </row>
    <row r="300" spans="3:24" x14ac:dyDescent="0.2">
      <c r="D300" s="5"/>
      <c r="E300" s="103"/>
      <c r="F300" s="104"/>
      <c r="G300" s="105"/>
      <c r="H300" s="103"/>
      <c r="I300" s="104"/>
      <c r="J300" s="105"/>
      <c r="K300" s="96"/>
      <c r="L300" s="6"/>
      <c r="M300" s="6"/>
      <c r="N300" s="6"/>
      <c r="O300" s="103"/>
      <c r="P300" s="104"/>
      <c r="Q300" s="105"/>
      <c r="R300" s="118"/>
      <c r="S300" s="119"/>
      <c r="T300" s="120"/>
      <c r="V300" s="107"/>
      <c r="W300" s="107"/>
    </row>
    <row r="301" spans="3:24" x14ac:dyDescent="0.2">
      <c r="D301" s="5"/>
      <c r="E301" s="106"/>
      <c r="F301" s="104"/>
      <c r="G301" s="105"/>
      <c r="H301" s="106"/>
      <c r="I301" s="104"/>
      <c r="J301" s="105"/>
      <c r="K301" s="5"/>
      <c r="L301" s="6"/>
      <c r="M301" s="6"/>
      <c r="N301" s="6"/>
      <c r="O301" s="103"/>
      <c r="P301" s="104"/>
      <c r="Q301" s="105"/>
      <c r="R301" s="118"/>
      <c r="S301" s="119"/>
      <c r="T301" s="120"/>
    </row>
    <row r="302" spans="3:24" x14ac:dyDescent="0.2">
      <c r="D302" s="5"/>
      <c r="E302" s="103"/>
      <c r="F302" s="104"/>
      <c r="G302" s="105"/>
      <c r="H302" s="103"/>
      <c r="I302" s="104"/>
      <c r="J302" s="105"/>
      <c r="K302" s="103"/>
      <c r="L302" s="104"/>
      <c r="M302" s="104"/>
      <c r="N302" s="105"/>
      <c r="O302" s="103"/>
      <c r="P302" s="104"/>
      <c r="Q302" s="105"/>
      <c r="R302" s="118"/>
      <c r="S302" s="119"/>
      <c r="T302" s="120"/>
    </row>
    <row r="303" spans="3:24" x14ac:dyDescent="0.2">
      <c r="D303" s="5"/>
      <c r="E303" s="103"/>
      <c r="F303" s="104"/>
      <c r="G303" s="105"/>
      <c r="H303" s="103"/>
      <c r="I303" s="104"/>
      <c r="J303" s="105"/>
      <c r="K303" s="103"/>
      <c r="L303" s="104"/>
      <c r="M303" s="104"/>
      <c r="N303" s="105"/>
      <c r="O303" s="103"/>
      <c r="P303" s="104"/>
      <c r="Q303" s="105"/>
      <c r="R303" s="118"/>
      <c r="S303" s="119"/>
      <c r="T303" s="120"/>
    </row>
    <row r="304" spans="3:24" x14ac:dyDescent="0.2">
      <c r="D304" s="5"/>
      <c r="E304" s="103"/>
      <c r="F304" s="104"/>
      <c r="G304" s="105"/>
      <c r="H304" s="103"/>
      <c r="I304" s="104"/>
      <c r="J304" s="105"/>
      <c r="K304" s="96"/>
      <c r="L304" s="6"/>
      <c r="M304" s="6"/>
      <c r="N304" s="6"/>
      <c r="O304" s="103"/>
      <c r="P304" s="104"/>
      <c r="Q304" s="105"/>
      <c r="R304" s="118"/>
      <c r="S304" s="119"/>
      <c r="T304" s="120"/>
    </row>
    <row r="305" spans="2:20" x14ac:dyDescent="0.2">
      <c r="D305" s="5"/>
      <c r="E305" s="103"/>
      <c r="F305" s="104"/>
      <c r="G305" s="105"/>
      <c r="H305" s="103"/>
      <c r="I305" s="127"/>
      <c r="J305" s="128"/>
      <c r="K305" s="103"/>
      <c r="L305" s="104"/>
      <c r="M305" s="104"/>
      <c r="N305" s="105"/>
      <c r="O305" s="103"/>
      <c r="P305" s="127"/>
      <c r="Q305" s="128"/>
      <c r="R305" s="118"/>
      <c r="S305" s="119"/>
      <c r="T305" s="120"/>
    </row>
    <row r="306" spans="2:20" x14ac:dyDescent="0.2">
      <c r="D306" s="5"/>
      <c r="E306" s="103"/>
      <c r="F306" s="104"/>
      <c r="G306" s="105"/>
      <c r="H306" s="176"/>
      <c r="I306" s="129"/>
      <c r="J306" s="130"/>
      <c r="K306" s="5"/>
      <c r="L306" s="6"/>
      <c r="M306" s="6"/>
      <c r="N306" s="6"/>
      <c r="O306" s="176"/>
      <c r="P306" s="177"/>
      <c r="Q306" s="178"/>
      <c r="R306" s="149"/>
      <c r="S306" s="137"/>
      <c r="T306" s="138"/>
    </row>
    <row r="307" spans="2:20" x14ac:dyDescent="0.2">
      <c r="D307" s="2"/>
      <c r="E307" s="3"/>
      <c r="F307" s="3"/>
      <c r="G307" s="3"/>
      <c r="H307" s="3"/>
      <c r="I307" s="3"/>
      <c r="J307" s="3"/>
      <c r="K307" s="3"/>
      <c r="L307" s="3"/>
      <c r="M307" s="3" t="s">
        <v>174</v>
      </c>
      <c r="N307" s="3"/>
      <c r="O307" s="3"/>
      <c r="P307" s="3"/>
      <c r="Q307" s="4"/>
      <c r="R307" s="114">
        <f>SUM(R299:T306)</f>
        <v>0</v>
      </c>
      <c r="S307" s="115"/>
      <c r="T307" s="116"/>
    </row>
    <row r="308" spans="2:20" x14ac:dyDescent="0.2">
      <c r="D308" s="11"/>
      <c r="E308" s="12"/>
      <c r="F308" s="12"/>
      <c r="G308" s="12"/>
      <c r="H308" s="12"/>
      <c r="I308" s="12"/>
      <c r="J308" s="12"/>
      <c r="K308" s="12"/>
      <c r="L308" s="12"/>
      <c r="M308" s="12" t="s">
        <v>175</v>
      </c>
      <c r="N308" s="12"/>
      <c r="O308" s="12"/>
      <c r="P308" s="12"/>
      <c r="Q308" s="13"/>
      <c r="R308" s="114">
        <f>'Shedule KMK'!D2</f>
        <v>0</v>
      </c>
      <c r="S308" s="115"/>
      <c r="T308" s="116"/>
    </row>
    <row r="309" spans="2:20" x14ac:dyDescent="0.2">
      <c r="D309" s="8"/>
      <c r="E309" s="9"/>
      <c r="F309" s="9"/>
      <c r="G309" s="9"/>
      <c r="H309" s="9"/>
      <c r="I309" s="9"/>
      <c r="J309" s="9"/>
      <c r="K309" s="9"/>
      <c r="L309" s="9"/>
      <c r="M309" s="9" t="s">
        <v>176</v>
      </c>
      <c r="N309" s="9"/>
      <c r="O309" s="9"/>
      <c r="P309" s="9"/>
      <c r="Q309" s="10"/>
      <c r="R309" s="124" t="e">
        <f>R307/R308</f>
        <v>#DIV/0!</v>
      </c>
      <c r="S309" s="125"/>
      <c r="T309" s="126"/>
    </row>
    <row r="311" spans="2:20" x14ac:dyDescent="0.2">
      <c r="B311">
        <v>17</v>
      </c>
      <c r="C311" s="89" t="s">
        <v>292</v>
      </c>
    </row>
    <row r="312" spans="2:20" hidden="1" x14ac:dyDescent="0.2">
      <c r="C312">
        <v>1</v>
      </c>
      <c r="D312" s="44" t="s">
        <v>179</v>
      </c>
    </row>
    <row r="313" spans="2:20" hidden="1" x14ac:dyDescent="0.2">
      <c r="D313" s="44" t="s">
        <v>191</v>
      </c>
    </row>
    <row r="314" spans="2:20" hidden="1" x14ac:dyDescent="0.2">
      <c r="D314" t="s">
        <v>3</v>
      </c>
    </row>
    <row r="315" spans="2:20" hidden="1" x14ac:dyDescent="0.2">
      <c r="D315" t="s">
        <v>5</v>
      </c>
    </row>
    <row r="316" spans="2:20" hidden="1" x14ac:dyDescent="0.2">
      <c r="D316" t="s">
        <v>7</v>
      </c>
    </row>
    <row r="317" spans="2:20" hidden="1" x14ac:dyDescent="0.2">
      <c r="D317" t="s">
        <v>9</v>
      </c>
    </row>
    <row r="318" spans="2:20" hidden="1" x14ac:dyDescent="0.2">
      <c r="D318" t="s">
        <v>11</v>
      </c>
    </row>
    <row r="319" spans="2:20" x14ac:dyDescent="0.2">
      <c r="C319" s="89" t="s">
        <v>295</v>
      </c>
      <c r="D319" s="44"/>
      <c r="M319">
        <f>I11</f>
        <v>0</v>
      </c>
    </row>
    <row r="320" spans="2:20" x14ac:dyDescent="0.2">
      <c r="C320" t="s">
        <v>177</v>
      </c>
    </row>
    <row r="321" spans="2:13" x14ac:dyDescent="0.2">
      <c r="C321" s="19" t="s">
        <v>3</v>
      </c>
      <c r="D321" t="s">
        <v>17</v>
      </c>
      <c r="G321" s="18"/>
      <c r="H321" s="18" t="s">
        <v>84</v>
      </c>
      <c r="I321" s="89" t="s">
        <v>286</v>
      </c>
    </row>
    <row r="322" spans="2:13" x14ac:dyDescent="0.2">
      <c r="C322" s="46" t="s">
        <v>5</v>
      </c>
      <c r="D322" s="44" t="s">
        <v>257</v>
      </c>
      <c r="E322" s="44"/>
      <c r="G322" s="18"/>
      <c r="H322" s="18" t="s">
        <v>84</v>
      </c>
      <c r="I322" s="44" t="s">
        <v>153</v>
      </c>
      <c r="J322" s="113">
        <f>'Shedule KMK'!D2</f>
        <v>0</v>
      </c>
      <c r="K322" s="113"/>
      <c r="L322" s="113"/>
      <c r="M322" s="89"/>
    </row>
    <row r="323" spans="2:13" x14ac:dyDescent="0.2">
      <c r="C323" s="19" t="s">
        <v>7</v>
      </c>
      <c r="D323" t="s">
        <v>276</v>
      </c>
      <c r="G323" s="18"/>
      <c r="H323" s="18" t="s">
        <v>84</v>
      </c>
      <c r="I323" s="44" t="s">
        <v>254</v>
      </c>
    </row>
    <row r="324" spans="2:13" x14ac:dyDescent="0.2">
      <c r="C324" s="19" t="s">
        <v>9</v>
      </c>
      <c r="D324" t="s">
        <v>181</v>
      </c>
      <c r="G324" s="18"/>
      <c r="H324" s="18" t="s">
        <v>84</v>
      </c>
      <c r="I324">
        <f>'Shedule KMK'!D4</f>
        <v>0</v>
      </c>
      <c r="J324" s="44" t="s">
        <v>169</v>
      </c>
    </row>
    <row r="325" spans="2:13" x14ac:dyDescent="0.2">
      <c r="C325" s="19" t="s">
        <v>11</v>
      </c>
      <c r="D325" t="s">
        <v>182</v>
      </c>
      <c r="G325" s="18"/>
      <c r="H325" s="18" t="s">
        <v>84</v>
      </c>
      <c r="I325">
        <v>13</v>
      </c>
      <c r="J325" s="44" t="s">
        <v>241</v>
      </c>
    </row>
    <row r="326" spans="2:13" x14ac:dyDescent="0.2">
      <c r="C326" s="19" t="s">
        <v>12</v>
      </c>
      <c r="D326" s="44" t="s">
        <v>255</v>
      </c>
      <c r="E326" s="44"/>
      <c r="G326" s="18"/>
      <c r="H326" s="18" t="s">
        <v>84</v>
      </c>
      <c r="I326" s="44"/>
    </row>
    <row r="327" spans="2:13" x14ac:dyDescent="0.2">
      <c r="C327" s="19" t="s">
        <v>15</v>
      </c>
      <c r="D327" t="s">
        <v>180</v>
      </c>
      <c r="G327" s="18"/>
      <c r="H327" s="18" t="s">
        <v>84</v>
      </c>
      <c r="I327" s="44"/>
    </row>
    <row r="328" spans="2:13" x14ac:dyDescent="0.2">
      <c r="C328" s="19" t="s">
        <v>184</v>
      </c>
      <c r="D328" s="44" t="s">
        <v>242</v>
      </c>
      <c r="E328" s="44"/>
      <c r="G328" s="18"/>
      <c r="H328" s="18" t="s">
        <v>84</v>
      </c>
      <c r="I328" s="89"/>
    </row>
    <row r="329" spans="2:13" x14ac:dyDescent="0.2">
      <c r="C329" s="19" t="s">
        <v>178</v>
      </c>
      <c r="D329" t="s">
        <v>183</v>
      </c>
      <c r="G329" s="18"/>
      <c r="H329" s="18" t="s">
        <v>84</v>
      </c>
      <c r="I329" s="89" t="s">
        <v>294</v>
      </c>
    </row>
    <row r="330" spans="2:13" x14ac:dyDescent="0.2">
      <c r="G330" s="18"/>
      <c r="H330" s="18" t="s">
        <v>84</v>
      </c>
      <c r="I330" s="89" t="s">
        <v>288</v>
      </c>
    </row>
    <row r="331" spans="2:13" x14ac:dyDescent="0.2">
      <c r="G331" s="18"/>
      <c r="H331" s="18" t="s">
        <v>84</v>
      </c>
      <c r="I331" s="89" t="s">
        <v>289</v>
      </c>
    </row>
    <row r="332" spans="2:13" x14ac:dyDescent="0.2">
      <c r="G332" s="18"/>
      <c r="H332" s="18" t="s">
        <v>84</v>
      </c>
      <c r="I332" s="89" t="s">
        <v>293</v>
      </c>
    </row>
    <row r="333" spans="2:13" x14ac:dyDescent="0.2">
      <c r="G333" s="18"/>
      <c r="H333" s="18" t="s">
        <v>84</v>
      </c>
      <c r="I333" s="89" t="s">
        <v>285</v>
      </c>
    </row>
    <row r="334" spans="2:13" x14ac:dyDescent="0.2">
      <c r="G334" s="18"/>
      <c r="H334" s="18" t="s">
        <v>84</v>
      </c>
      <c r="I334" s="89" t="s">
        <v>291</v>
      </c>
    </row>
    <row r="335" spans="2:13" x14ac:dyDescent="0.2">
      <c r="H335" s="18"/>
      <c r="I335" s="89"/>
    </row>
    <row r="336" spans="2:13" x14ac:dyDescent="0.2">
      <c r="B336">
        <v>18</v>
      </c>
      <c r="C336" s="84" t="s">
        <v>243</v>
      </c>
    </row>
    <row r="337" spans="3:12" x14ac:dyDescent="0.2">
      <c r="C337" s="84" t="s">
        <v>244</v>
      </c>
      <c r="D337" s="44"/>
    </row>
    <row r="338" spans="3:12" x14ac:dyDescent="0.2">
      <c r="C338" s="46">
        <v>1</v>
      </c>
      <c r="D338" s="89" t="s">
        <v>277</v>
      </c>
      <c r="H338" s="89" t="s">
        <v>153</v>
      </c>
      <c r="I338" s="107">
        <f>'Shedule KMK'!D2</f>
        <v>0</v>
      </c>
      <c r="J338" s="107"/>
      <c r="K338" s="107"/>
      <c r="L338" s="89"/>
    </row>
    <row r="339" spans="3:12" x14ac:dyDescent="0.2">
      <c r="C339" s="19">
        <f>1+C338</f>
        <v>2</v>
      </c>
      <c r="D339" s="89" t="s">
        <v>245</v>
      </c>
    </row>
    <row r="340" spans="3:12" x14ac:dyDescent="0.2">
      <c r="C340" s="19">
        <f>1+C339</f>
        <v>3</v>
      </c>
      <c r="D340" s="210" t="s">
        <v>318</v>
      </c>
      <c r="E340" s="210"/>
      <c r="F340" s="210"/>
      <c r="H340" s="89" t="s">
        <v>319</v>
      </c>
    </row>
    <row r="341" spans="3:12" x14ac:dyDescent="0.2">
      <c r="C341" s="19">
        <v>4</v>
      </c>
      <c r="D341" s="89" t="s">
        <v>296</v>
      </c>
    </row>
    <row r="342" spans="3:12" x14ac:dyDescent="0.2">
      <c r="C342" s="19">
        <v>5</v>
      </c>
      <c r="D342" s="44" t="s">
        <v>246</v>
      </c>
    </row>
    <row r="343" spans="3:12" x14ac:dyDescent="0.2">
      <c r="C343" s="19">
        <v>6</v>
      </c>
      <c r="D343" s="44" t="s">
        <v>249</v>
      </c>
    </row>
    <row r="344" spans="3:12" x14ac:dyDescent="0.2">
      <c r="C344" s="19"/>
      <c r="D344" s="98" t="s">
        <v>3</v>
      </c>
      <c r="E344" s="89" t="s">
        <v>284</v>
      </c>
    </row>
    <row r="345" spans="3:12" x14ac:dyDescent="0.2">
      <c r="C345" s="19"/>
      <c r="D345" s="98" t="s">
        <v>5</v>
      </c>
      <c r="E345" s="44" t="s">
        <v>247</v>
      </c>
    </row>
    <row r="346" spans="3:12" x14ac:dyDescent="0.2">
      <c r="C346" s="19"/>
      <c r="D346" s="98" t="s">
        <v>7</v>
      </c>
      <c r="E346" s="89" t="s">
        <v>297</v>
      </c>
    </row>
    <row r="347" spans="3:12" x14ac:dyDescent="0.2">
      <c r="C347" s="46"/>
      <c r="D347" s="98" t="s">
        <v>9</v>
      </c>
      <c r="E347" s="44" t="s">
        <v>250</v>
      </c>
    </row>
    <row r="348" spans="3:12" x14ac:dyDescent="0.2">
      <c r="C348" s="46"/>
      <c r="D348" s="98" t="s">
        <v>11</v>
      </c>
      <c r="E348" s="44" t="s">
        <v>251</v>
      </c>
    </row>
    <row r="349" spans="3:12" x14ac:dyDescent="0.2">
      <c r="C349" s="46"/>
      <c r="D349" s="98" t="s">
        <v>12</v>
      </c>
      <c r="E349" s="89" t="s">
        <v>248</v>
      </c>
    </row>
    <row r="350" spans="3:12" x14ac:dyDescent="0.2">
      <c r="C350" s="46"/>
      <c r="D350" s="98" t="s">
        <v>15</v>
      </c>
      <c r="E350" s="44" t="s">
        <v>256</v>
      </c>
    </row>
    <row r="351" spans="3:12" x14ac:dyDescent="0.2">
      <c r="C351" s="46"/>
      <c r="D351" s="98" t="s">
        <v>184</v>
      </c>
      <c r="E351" s="210" t="s">
        <v>321</v>
      </c>
      <c r="F351" s="210"/>
      <c r="G351" s="210"/>
      <c r="H351" s="210"/>
      <c r="I351" s="210"/>
      <c r="J351" s="210"/>
    </row>
    <row r="352" spans="3:12" x14ac:dyDescent="0.2">
      <c r="D352" s="98" t="s">
        <v>178</v>
      </c>
      <c r="E352" s="89" t="s">
        <v>287</v>
      </c>
    </row>
    <row r="353" spans="4:16" x14ac:dyDescent="0.2">
      <c r="D353" s="98"/>
      <c r="E353" s="89"/>
    </row>
    <row r="354" spans="4:16" x14ac:dyDescent="0.2">
      <c r="D354" t="s">
        <v>185</v>
      </c>
    </row>
    <row r="355" spans="4:16" x14ac:dyDescent="0.2">
      <c r="D355" s="89" t="s">
        <v>278</v>
      </c>
      <c r="I355" s="89" t="s">
        <v>279</v>
      </c>
      <c r="P355" t="s">
        <v>299</v>
      </c>
    </row>
    <row r="359" spans="4:16" x14ac:dyDescent="0.2">
      <c r="D359" s="89"/>
      <c r="I359" s="89"/>
    </row>
  </sheetData>
  <mergeCells count="640">
    <mergeCell ref="D186:F188"/>
    <mergeCell ref="D189:F190"/>
    <mergeCell ref="D340:F340"/>
    <mergeCell ref="E351:J351"/>
    <mergeCell ref="B5:D5"/>
    <mergeCell ref="B4:D4"/>
    <mergeCell ref="Q40:S40"/>
    <mergeCell ref="D113:F115"/>
    <mergeCell ref="D116:F117"/>
    <mergeCell ref="D118:F120"/>
    <mergeCell ref="D121:F122"/>
    <mergeCell ref="D181:F183"/>
    <mergeCell ref="D184:F185"/>
    <mergeCell ref="C75:Y76"/>
    <mergeCell ref="R273:S273"/>
    <mergeCell ref="R276:S276"/>
    <mergeCell ref="R279:S279"/>
    <mergeCell ref="R282:S282"/>
    <mergeCell ref="C51:Y54"/>
    <mergeCell ref="C57:Y60"/>
    <mergeCell ref="C63:Y67"/>
    <mergeCell ref="C70:Y72"/>
    <mergeCell ref="H93:J93"/>
    <mergeCell ref="H232:J232"/>
    <mergeCell ref="H234:J234"/>
    <mergeCell ref="R271:T271"/>
    <mergeCell ref="O97:Q97"/>
    <mergeCell ref="O101:Q101"/>
    <mergeCell ref="H101:J101"/>
    <mergeCell ref="H103:J103"/>
    <mergeCell ref="O103:Q103"/>
    <mergeCell ref="H97:J97"/>
    <mergeCell ref="H98:J98"/>
    <mergeCell ref="H99:J99"/>
    <mergeCell ref="H100:J100"/>
    <mergeCell ref="I109:K109"/>
    <mergeCell ref="M110:O110"/>
    <mergeCell ref="O306:Q306"/>
    <mergeCell ref="R302:T302"/>
    <mergeCell ref="R305:T305"/>
    <mergeCell ref="R306:T306"/>
    <mergeCell ref="E302:G302"/>
    <mergeCell ref="E305:G305"/>
    <mergeCell ref="E306:G306"/>
    <mergeCell ref="H302:J302"/>
    <mergeCell ref="H305:J305"/>
    <mergeCell ref="H306:J306"/>
    <mergeCell ref="E303:G303"/>
    <mergeCell ref="H304:J304"/>
    <mergeCell ref="R304:T304"/>
    <mergeCell ref="O304:Q304"/>
    <mergeCell ref="H300:J300"/>
    <mergeCell ref="R300:T300"/>
    <mergeCell ref="O301:Q301"/>
    <mergeCell ref="K302:N302"/>
    <mergeCell ref="N35:P35"/>
    <mergeCell ref="O84:Q84"/>
    <mergeCell ref="I338:K338"/>
    <mergeCell ref="D34:D35"/>
    <mergeCell ref="H34:P34"/>
    <mergeCell ref="E34:G35"/>
    <mergeCell ref="D263:G263"/>
    <mergeCell ref="H263:J263"/>
    <mergeCell ref="K263:M263"/>
    <mergeCell ref="N44:P44"/>
    <mergeCell ref="H230:J230"/>
    <mergeCell ref="Q38:S38"/>
    <mergeCell ref="H95:J95"/>
    <mergeCell ref="Q34:S35"/>
    <mergeCell ref="H84:J84"/>
    <mergeCell ref="H85:J85"/>
    <mergeCell ref="H86:J86"/>
    <mergeCell ref="Q39:S39"/>
    <mergeCell ref="H87:J87"/>
    <mergeCell ref="H35:J35"/>
    <mergeCell ref="H96:J96"/>
    <mergeCell ref="O85:Q85"/>
    <mergeCell ref="O86:Q86"/>
    <mergeCell ref="O90:Q90"/>
    <mergeCell ref="O92:Q92"/>
    <mergeCell ref="O95:Q95"/>
    <mergeCell ref="H90:J90"/>
    <mergeCell ref="H92:J92"/>
    <mergeCell ref="H94:J94"/>
    <mergeCell ref="I108:K108"/>
    <mergeCell ref="M125:O125"/>
    <mergeCell ref="M126:O126"/>
    <mergeCell ref="M127:O127"/>
    <mergeCell ref="I116:K116"/>
    <mergeCell ref="I117:K117"/>
    <mergeCell ref="I118:K118"/>
    <mergeCell ref="I119:K119"/>
    <mergeCell ref="I120:K120"/>
    <mergeCell ref="I121:K121"/>
    <mergeCell ref="J134:L134"/>
    <mergeCell ref="J136:L136"/>
    <mergeCell ref="J137:L137"/>
    <mergeCell ref="I122:K122"/>
    <mergeCell ref="I123:K123"/>
    <mergeCell ref="I124:K124"/>
    <mergeCell ref="H153:J153"/>
    <mergeCell ref="N145:P145"/>
    <mergeCell ref="N149:P149"/>
    <mergeCell ref="N153:P153"/>
    <mergeCell ref="H183:J183"/>
    <mergeCell ref="H184:J184"/>
    <mergeCell ref="H185:J185"/>
    <mergeCell ref="N154:P154"/>
    <mergeCell ref="N157:P157"/>
    <mergeCell ref="H145:J145"/>
    <mergeCell ref="H149:J149"/>
    <mergeCell ref="H159:J159"/>
    <mergeCell ref="H160:J160"/>
    <mergeCell ref="N161:P161"/>
    <mergeCell ref="N162:P162"/>
    <mergeCell ref="H175:J175"/>
    <mergeCell ref="N174:P174"/>
    <mergeCell ref="N163:P163"/>
    <mergeCell ref="Q174:S174"/>
    <mergeCell ref="T174:V174"/>
    <mergeCell ref="K175:M175"/>
    <mergeCell ref="K176:M176"/>
    <mergeCell ref="Q175:S175"/>
    <mergeCell ref="Q176:S176"/>
    <mergeCell ref="K174:M174"/>
    <mergeCell ref="T175:V175"/>
    <mergeCell ref="T176:V176"/>
    <mergeCell ref="N175:P175"/>
    <mergeCell ref="N176:P176"/>
    <mergeCell ref="N177:P177"/>
    <mergeCell ref="Q177:S177"/>
    <mergeCell ref="K178:M178"/>
    <mergeCell ref="Q178:S178"/>
    <mergeCell ref="K177:M177"/>
    <mergeCell ref="K179:M179"/>
    <mergeCell ref="K181:M181"/>
    <mergeCell ref="K182:M182"/>
    <mergeCell ref="N185:P185"/>
    <mergeCell ref="N178:P178"/>
    <mergeCell ref="N179:P179"/>
    <mergeCell ref="K183:M183"/>
    <mergeCell ref="K184:M184"/>
    <mergeCell ref="K185:M185"/>
    <mergeCell ref="K186:M186"/>
    <mergeCell ref="N181:P181"/>
    <mergeCell ref="N182:P182"/>
    <mergeCell ref="N183:P183"/>
    <mergeCell ref="N184:P184"/>
    <mergeCell ref="N186:P186"/>
    <mergeCell ref="N187:P187"/>
    <mergeCell ref="N188:P188"/>
    <mergeCell ref="K187:M187"/>
    <mergeCell ref="K188:M188"/>
    <mergeCell ref="Q189:S189"/>
    <mergeCell ref="Q190:S190"/>
    <mergeCell ref="Q191:S191"/>
    <mergeCell ref="Q192:S192"/>
    <mergeCell ref="Q193:S193"/>
    <mergeCell ref="Q194:S194"/>
    <mergeCell ref="Q196:S196"/>
    <mergeCell ref="K196:M196"/>
    <mergeCell ref="K189:M189"/>
    <mergeCell ref="K190:M190"/>
    <mergeCell ref="K191:M191"/>
    <mergeCell ref="K192:M192"/>
    <mergeCell ref="N189:P189"/>
    <mergeCell ref="N190:P190"/>
    <mergeCell ref="N191:P191"/>
    <mergeCell ref="N192:P192"/>
    <mergeCell ref="N193:P193"/>
    <mergeCell ref="N194:P194"/>
    <mergeCell ref="N196:P196"/>
    <mergeCell ref="K193:M193"/>
    <mergeCell ref="K194:M194"/>
    <mergeCell ref="Q179:S179"/>
    <mergeCell ref="Q181:S181"/>
    <mergeCell ref="Q182:S182"/>
    <mergeCell ref="Q183:S183"/>
    <mergeCell ref="Q184:S184"/>
    <mergeCell ref="Q185:S185"/>
    <mergeCell ref="Q186:S186"/>
    <mergeCell ref="Q187:S187"/>
    <mergeCell ref="Q188:S188"/>
    <mergeCell ref="T181:V181"/>
    <mergeCell ref="T182:V182"/>
    <mergeCell ref="T183:V183"/>
    <mergeCell ref="T184:V184"/>
    <mergeCell ref="T188:V188"/>
    <mergeCell ref="T189:V189"/>
    <mergeCell ref="T178:V178"/>
    <mergeCell ref="T179:V179"/>
    <mergeCell ref="T177:V177"/>
    <mergeCell ref="T185:V185"/>
    <mergeCell ref="T186:V186"/>
    <mergeCell ref="T187:V187"/>
    <mergeCell ref="T190:V190"/>
    <mergeCell ref="T191:V191"/>
    <mergeCell ref="T192:V192"/>
    <mergeCell ref="T193:V193"/>
    <mergeCell ref="T194:V194"/>
    <mergeCell ref="T196:V196"/>
    <mergeCell ref="T197:V197"/>
    <mergeCell ref="T198:V198"/>
    <mergeCell ref="K195:M195"/>
    <mergeCell ref="N195:P195"/>
    <mergeCell ref="Q195:S195"/>
    <mergeCell ref="T195:V195"/>
    <mergeCell ref="Q197:S197"/>
    <mergeCell ref="Q198:S198"/>
    <mergeCell ref="K198:M198"/>
    <mergeCell ref="K197:M197"/>
    <mergeCell ref="N197:P197"/>
    <mergeCell ref="N198:P198"/>
    <mergeCell ref="H203:J203"/>
    <mergeCell ref="D174:G174"/>
    <mergeCell ref="D201:G201"/>
    <mergeCell ref="H201:J201"/>
    <mergeCell ref="H197:J197"/>
    <mergeCell ref="H198:J198"/>
    <mergeCell ref="H174:J174"/>
    <mergeCell ref="H195:J195"/>
    <mergeCell ref="H196:J196"/>
    <mergeCell ref="H179:J179"/>
    <mergeCell ref="H193:J193"/>
    <mergeCell ref="H194:J194"/>
    <mergeCell ref="H190:J190"/>
    <mergeCell ref="H191:J191"/>
    <mergeCell ref="H192:J192"/>
    <mergeCell ref="H186:J186"/>
    <mergeCell ref="H187:J187"/>
    <mergeCell ref="H188:J188"/>
    <mergeCell ref="H176:J176"/>
    <mergeCell ref="H177:J177"/>
    <mergeCell ref="H178:J178"/>
    <mergeCell ref="H181:J181"/>
    <mergeCell ref="H189:J189"/>
    <mergeCell ref="H182:J182"/>
    <mergeCell ref="K201:M201"/>
    <mergeCell ref="N201:P201"/>
    <mergeCell ref="Q201:S201"/>
    <mergeCell ref="T201:V201"/>
    <mergeCell ref="D225:G225"/>
    <mergeCell ref="H225:J225"/>
    <mergeCell ref="K225:M225"/>
    <mergeCell ref="N225:P225"/>
    <mergeCell ref="Q225:S225"/>
    <mergeCell ref="T225:V225"/>
    <mergeCell ref="H204:J204"/>
    <mergeCell ref="H205:J205"/>
    <mergeCell ref="H206:J206"/>
    <mergeCell ref="H207:J207"/>
    <mergeCell ref="H208:J208"/>
    <mergeCell ref="H211:J211"/>
    <mergeCell ref="H212:J212"/>
    <mergeCell ref="H213:J213"/>
    <mergeCell ref="H214:J214"/>
    <mergeCell ref="H215:J215"/>
    <mergeCell ref="H216:J216"/>
    <mergeCell ref="H218:J218"/>
    <mergeCell ref="H220:J220"/>
    <mergeCell ref="H221:J221"/>
    <mergeCell ref="K203:M203"/>
    <mergeCell ref="K204:M204"/>
    <mergeCell ref="K205:M205"/>
    <mergeCell ref="K218:M218"/>
    <mergeCell ref="K221:M221"/>
    <mergeCell ref="K222:M222"/>
    <mergeCell ref="K211:M211"/>
    <mergeCell ref="K206:M206"/>
    <mergeCell ref="K220:M220"/>
    <mergeCell ref="K208:M208"/>
    <mergeCell ref="N208:P208"/>
    <mergeCell ref="Q208:S208"/>
    <mergeCell ref="T208:V208"/>
    <mergeCell ref="K216:M216"/>
    <mergeCell ref="N214:P214"/>
    <mergeCell ref="K212:M212"/>
    <mergeCell ref="K213:M213"/>
    <mergeCell ref="K214:M214"/>
    <mergeCell ref="T214:V214"/>
    <mergeCell ref="Q214:S214"/>
    <mergeCell ref="N221:P221"/>
    <mergeCell ref="N222:P222"/>
    <mergeCell ref="Q221:S221"/>
    <mergeCell ref="Q222:S222"/>
    <mergeCell ref="K215:M215"/>
    <mergeCell ref="T221:V221"/>
    <mergeCell ref="T222:V222"/>
    <mergeCell ref="N218:P218"/>
    <mergeCell ref="Q218:S218"/>
    <mergeCell ref="T218:V218"/>
    <mergeCell ref="N215:P215"/>
    <mergeCell ref="N216:P216"/>
    <mergeCell ref="Q216:S216"/>
    <mergeCell ref="T215:V215"/>
    <mergeCell ref="T216:V216"/>
    <mergeCell ref="Q215:S215"/>
    <mergeCell ref="N220:P220"/>
    <mergeCell ref="Q220:S220"/>
    <mergeCell ref="T220:V220"/>
    <mergeCell ref="N203:P203"/>
    <mergeCell ref="Q203:S203"/>
    <mergeCell ref="T203:V203"/>
    <mergeCell ref="Q211:S211"/>
    <mergeCell ref="Q212:S212"/>
    <mergeCell ref="Q213:S213"/>
    <mergeCell ref="N211:P211"/>
    <mergeCell ref="N212:P212"/>
    <mergeCell ref="N213:P213"/>
    <mergeCell ref="T211:V211"/>
    <mergeCell ref="T212:V212"/>
    <mergeCell ref="T213:V213"/>
    <mergeCell ref="N206:P206"/>
    <mergeCell ref="Q206:S206"/>
    <mergeCell ref="T206:V206"/>
    <mergeCell ref="N204:P204"/>
    <mergeCell ref="N205:P205"/>
    <mergeCell ref="Q204:S204"/>
    <mergeCell ref="Q205:S205"/>
    <mergeCell ref="T204:V204"/>
    <mergeCell ref="T205:V205"/>
    <mergeCell ref="H264:J264"/>
    <mergeCell ref="K264:M264"/>
    <mergeCell ref="N264:P264"/>
    <mergeCell ref="Q264:S264"/>
    <mergeCell ref="T264:V264"/>
    <mergeCell ref="N263:P263"/>
    <mergeCell ref="T263:V263"/>
    <mergeCell ref="H266:J266"/>
    <mergeCell ref="K266:M266"/>
    <mergeCell ref="N266:P266"/>
    <mergeCell ref="Q266:S266"/>
    <mergeCell ref="T266:V266"/>
    <mergeCell ref="H265:J265"/>
    <mergeCell ref="K265:M265"/>
    <mergeCell ref="N265:P265"/>
    <mergeCell ref="Q265:S265"/>
    <mergeCell ref="T265:V265"/>
    <mergeCell ref="K268:M268"/>
    <mergeCell ref="N268:P268"/>
    <mergeCell ref="Q268:S268"/>
    <mergeCell ref="T268:V268"/>
    <mergeCell ref="H267:J267"/>
    <mergeCell ref="K267:M267"/>
    <mergeCell ref="N267:P267"/>
    <mergeCell ref="Q267:S267"/>
    <mergeCell ref="H268:J268"/>
    <mergeCell ref="W174:Y174"/>
    <mergeCell ref="W175:Y175"/>
    <mergeCell ref="W176:Y176"/>
    <mergeCell ref="W177:Y177"/>
    <mergeCell ref="W178:Y178"/>
    <mergeCell ref="W179:Y179"/>
    <mergeCell ref="W181:Y181"/>
    <mergeCell ref="W182:Y182"/>
    <mergeCell ref="W183:Y183"/>
    <mergeCell ref="W184:Y184"/>
    <mergeCell ref="W185:Y185"/>
    <mergeCell ref="W186:Y186"/>
    <mergeCell ref="W187:Y187"/>
    <mergeCell ref="W188:Y188"/>
    <mergeCell ref="W189:Y189"/>
    <mergeCell ref="W190:Y190"/>
    <mergeCell ref="W191:Y191"/>
    <mergeCell ref="W192:Y192"/>
    <mergeCell ref="W193:Y193"/>
    <mergeCell ref="W194:Y194"/>
    <mergeCell ref="W195:Y195"/>
    <mergeCell ref="W196:Y196"/>
    <mergeCell ref="W197:Y197"/>
    <mergeCell ref="W198:Y198"/>
    <mergeCell ref="W201:Y201"/>
    <mergeCell ref="W203:Y203"/>
    <mergeCell ref="W204:Y204"/>
    <mergeCell ref="W205:Y205"/>
    <mergeCell ref="W208:Y208"/>
    <mergeCell ref="W211:Y211"/>
    <mergeCell ref="W206:Y206"/>
    <mergeCell ref="W212:Y212"/>
    <mergeCell ref="W213:Y213"/>
    <mergeCell ref="W214:Y214"/>
    <mergeCell ref="W215:Y215"/>
    <mergeCell ref="W216:Y216"/>
    <mergeCell ref="W218:Y218"/>
    <mergeCell ref="W263:Y263"/>
    <mergeCell ref="W264:Y264"/>
    <mergeCell ref="W237:Y237"/>
    <mergeCell ref="W227:Y227"/>
    <mergeCell ref="W228:Y228"/>
    <mergeCell ref="W229:Y229"/>
    <mergeCell ref="W230:Y230"/>
    <mergeCell ref="W241:Y241"/>
    <mergeCell ref="W248:Y248"/>
    <mergeCell ref="W244:Y244"/>
    <mergeCell ref="W251:Y251"/>
    <mergeCell ref="W243:Y243"/>
    <mergeCell ref="W256:Y256"/>
    <mergeCell ref="W222:Y222"/>
    <mergeCell ref="W225:Y225"/>
    <mergeCell ref="K230:M230"/>
    <mergeCell ref="K232:M232"/>
    <mergeCell ref="K234:M234"/>
    <mergeCell ref="N236:P236"/>
    <mergeCell ref="H228:J228"/>
    <mergeCell ref="H229:J229"/>
    <mergeCell ref="K227:M227"/>
    <mergeCell ref="K228:M228"/>
    <mergeCell ref="K229:M229"/>
    <mergeCell ref="H235:J235"/>
    <mergeCell ref="H227:J227"/>
    <mergeCell ref="H236:J236"/>
    <mergeCell ref="H222:J222"/>
    <mergeCell ref="AA266:AC266"/>
    <mergeCell ref="K248:M248"/>
    <mergeCell ref="N248:P248"/>
    <mergeCell ref="Q248:S248"/>
    <mergeCell ref="T248:V248"/>
    <mergeCell ref="W220:Y220"/>
    <mergeCell ref="W221:Y221"/>
    <mergeCell ref="N228:P228"/>
    <mergeCell ref="N229:P229"/>
    <mergeCell ref="K235:M235"/>
    <mergeCell ref="Q227:S227"/>
    <mergeCell ref="Q228:S228"/>
    <mergeCell ref="Q229:S229"/>
    <mergeCell ref="N237:P237"/>
    <mergeCell ref="N227:P227"/>
    <mergeCell ref="K238:M238"/>
    <mergeCell ref="K239:M239"/>
    <mergeCell ref="K240:M240"/>
    <mergeCell ref="K236:M236"/>
    <mergeCell ref="K254:M254"/>
    <mergeCell ref="K255:M255"/>
    <mergeCell ref="K247:M247"/>
    <mergeCell ref="N249:P249"/>
    <mergeCell ref="N258:P258"/>
    <mergeCell ref="H258:J258"/>
    <mergeCell ref="H251:J251"/>
    <mergeCell ref="H253:J253"/>
    <mergeCell ref="K257:M257"/>
    <mergeCell ref="H242:J242"/>
    <mergeCell ref="K243:M243"/>
    <mergeCell ref="K237:M237"/>
    <mergeCell ref="H248:J248"/>
    <mergeCell ref="K251:M251"/>
    <mergeCell ref="H243:J243"/>
    <mergeCell ref="K253:M253"/>
    <mergeCell ref="K244:M244"/>
    <mergeCell ref="H244:J244"/>
    <mergeCell ref="K249:M249"/>
    <mergeCell ref="H240:J240"/>
    <mergeCell ref="K242:M242"/>
    <mergeCell ref="H237:J237"/>
    <mergeCell ref="H238:J238"/>
    <mergeCell ref="H241:J241"/>
    <mergeCell ref="H239:J239"/>
    <mergeCell ref="H249:J249"/>
    <mergeCell ref="H256:J256"/>
    <mergeCell ref="H246:J246"/>
    <mergeCell ref="H247:J247"/>
    <mergeCell ref="Q234:S234"/>
    <mergeCell ref="Q237:S237"/>
    <mergeCell ref="T234:V234"/>
    <mergeCell ref="W240:Y240"/>
    <mergeCell ref="Q241:S241"/>
    <mergeCell ref="N230:P230"/>
    <mergeCell ref="N232:P232"/>
    <mergeCell ref="N234:P234"/>
    <mergeCell ref="K258:M258"/>
    <mergeCell ref="K256:M256"/>
    <mergeCell ref="K246:M246"/>
    <mergeCell ref="K241:M241"/>
    <mergeCell ref="N244:P244"/>
    <mergeCell ref="N238:P238"/>
    <mergeCell ref="N239:P239"/>
    <mergeCell ref="N243:P243"/>
    <mergeCell ref="N241:P241"/>
    <mergeCell ref="N242:P242"/>
    <mergeCell ref="N235:P235"/>
    <mergeCell ref="N240:P240"/>
    <mergeCell ref="N253:P253"/>
    <mergeCell ref="N256:P256"/>
    <mergeCell ref="Q256:S256"/>
    <mergeCell ref="T256:V256"/>
    <mergeCell ref="I21:K21"/>
    <mergeCell ref="Q37:S37"/>
    <mergeCell ref="Q243:S243"/>
    <mergeCell ref="Q242:S242"/>
    <mergeCell ref="W242:Y242"/>
    <mergeCell ref="Q238:S238"/>
    <mergeCell ref="W238:Y238"/>
    <mergeCell ref="T238:V238"/>
    <mergeCell ref="W247:Y247"/>
    <mergeCell ref="T244:V244"/>
    <mergeCell ref="W232:Y232"/>
    <mergeCell ref="W234:Y234"/>
    <mergeCell ref="W235:Y235"/>
    <mergeCell ref="W236:Y236"/>
    <mergeCell ref="T235:V235"/>
    <mergeCell ref="T239:V239"/>
    <mergeCell ref="T236:V236"/>
    <mergeCell ref="T237:V237"/>
    <mergeCell ref="T243:V243"/>
    <mergeCell ref="T227:V227"/>
    <mergeCell ref="T228:V228"/>
    <mergeCell ref="T229:V229"/>
    <mergeCell ref="T230:V230"/>
    <mergeCell ref="T232:V232"/>
    <mergeCell ref="E27:G27"/>
    <mergeCell ref="H27:J27"/>
    <mergeCell ref="K27:M27"/>
    <mergeCell ref="N27:P27"/>
    <mergeCell ref="M128:O128"/>
    <mergeCell ref="M129:O129"/>
    <mergeCell ref="M130:O130"/>
    <mergeCell ref="J133:L133"/>
    <mergeCell ref="H29:J29"/>
    <mergeCell ref="K29:M29"/>
    <mergeCell ref="N29:P29"/>
    <mergeCell ref="N31:P31"/>
    <mergeCell ref="K31:M31"/>
    <mergeCell ref="H31:J31"/>
    <mergeCell ref="E37:G37"/>
    <mergeCell ref="H37:J37"/>
    <mergeCell ref="K37:M37"/>
    <mergeCell ref="N37:P37"/>
    <mergeCell ref="E39:G39"/>
    <mergeCell ref="I113:K113"/>
    <mergeCell ref="I114:K114"/>
    <mergeCell ref="I115:K115"/>
    <mergeCell ref="I106:K106"/>
    <mergeCell ref="I107:K107"/>
    <mergeCell ref="T31:V31"/>
    <mergeCell ref="W27:Y27"/>
    <mergeCell ref="T29:V29"/>
    <mergeCell ref="W29:Y29"/>
    <mergeCell ref="W31:Y31"/>
    <mergeCell ref="Q31:S31"/>
    <mergeCell ref="T27:V27"/>
    <mergeCell ref="Q27:S27"/>
    <mergeCell ref="H39:J39"/>
    <mergeCell ref="K39:M39"/>
    <mergeCell ref="N39:P39"/>
    <mergeCell ref="K35:M35"/>
    <mergeCell ref="K260:M260"/>
    <mergeCell ref="T260:V260"/>
    <mergeCell ref="U108:V108"/>
    <mergeCell ref="N247:P247"/>
    <mergeCell ref="E299:G299"/>
    <mergeCell ref="H299:J299"/>
    <mergeCell ref="N279:O279"/>
    <mergeCell ref="O299:Q299"/>
    <mergeCell ref="N282:O282"/>
    <mergeCell ref="Q244:S244"/>
    <mergeCell ref="Q253:S253"/>
    <mergeCell ref="J140:L140"/>
    <mergeCell ref="Q230:S230"/>
    <mergeCell ref="Q235:S235"/>
    <mergeCell ref="Q236:S236"/>
    <mergeCell ref="Q249:S249"/>
    <mergeCell ref="T249:V249"/>
    <mergeCell ref="N251:P251"/>
    <mergeCell ref="Q251:S251"/>
    <mergeCell ref="Q247:S247"/>
    <mergeCell ref="T247:V247"/>
    <mergeCell ref="J139:L139"/>
    <mergeCell ref="T241:V241"/>
    <mergeCell ref="T242:V242"/>
    <mergeCell ref="W267:Y267"/>
    <mergeCell ref="U94:W94"/>
    <mergeCell ref="U96:W96"/>
    <mergeCell ref="U98:W98"/>
    <mergeCell ref="U100:W100"/>
    <mergeCell ref="U101:W101"/>
    <mergeCell ref="N260:P260"/>
    <mergeCell ref="Q260:S260"/>
    <mergeCell ref="W258:Y258"/>
    <mergeCell ref="T253:V253"/>
    <mergeCell ref="W253:Y253"/>
    <mergeCell ref="T251:V251"/>
    <mergeCell ref="Q258:S258"/>
    <mergeCell ref="T258:V258"/>
    <mergeCell ref="W261:Y261"/>
    <mergeCell ref="W265:Y265"/>
    <mergeCell ref="W260:Y260"/>
    <mergeCell ref="X106:Z106"/>
    <mergeCell ref="W249:Y249"/>
    <mergeCell ref="W239:Y239"/>
    <mergeCell ref="Q232:S232"/>
    <mergeCell ref="T240:V240"/>
    <mergeCell ref="Q239:S239"/>
    <mergeCell ref="Q240:S240"/>
    <mergeCell ref="J322:L322"/>
    <mergeCell ref="Q261:S261"/>
    <mergeCell ref="Q263:S263"/>
    <mergeCell ref="N271:P271"/>
    <mergeCell ref="N273:O273"/>
    <mergeCell ref="K261:M261"/>
    <mergeCell ref="H261:J261"/>
    <mergeCell ref="R303:T303"/>
    <mergeCell ref="T261:V261"/>
    <mergeCell ref="R301:T301"/>
    <mergeCell ref="N261:P261"/>
    <mergeCell ref="R299:T299"/>
    <mergeCell ref="K299:N299"/>
    <mergeCell ref="T267:V267"/>
    <mergeCell ref="N276:O276"/>
    <mergeCell ref="R307:T307"/>
    <mergeCell ref="R308:T308"/>
    <mergeCell ref="R309:T309"/>
    <mergeCell ref="K297:N297"/>
    <mergeCell ref="O297:Q297"/>
    <mergeCell ref="O300:Q300"/>
    <mergeCell ref="K305:N305"/>
    <mergeCell ref="O302:Q302"/>
    <mergeCell ref="O305:Q305"/>
    <mergeCell ref="E300:G300"/>
    <mergeCell ref="E301:G301"/>
    <mergeCell ref="E304:G304"/>
    <mergeCell ref="V299:W299"/>
    <mergeCell ref="V300:W300"/>
    <mergeCell ref="V297:X297"/>
    <mergeCell ref="E297:G297"/>
    <mergeCell ref="H297:J297"/>
    <mergeCell ref="U107:V107"/>
    <mergeCell ref="U109:V109"/>
    <mergeCell ref="U110:V110"/>
    <mergeCell ref="U111:V111"/>
    <mergeCell ref="X107:Z107"/>
    <mergeCell ref="X108:Z108"/>
    <mergeCell ref="X109:Z109"/>
    <mergeCell ref="X110:Z110"/>
    <mergeCell ref="X111:Z111"/>
    <mergeCell ref="O303:Q303"/>
    <mergeCell ref="H301:J301"/>
    <mergeCell ref="H303:J303"/>
    <mergeCell ref="K303:N303"/>
    <mergeCell ref="R297:T297"/>
    <mergeCell ref="H260:J260"/>
    <mergeCell ref="W266:Y266"/>
  </mergeCells>
  <phoneticPr fontId="2" type="noConversion"/>
  <pageMargins left="0.25" right="0.25" top="1" bottom="1" header="0.5" footer="0.5"/>
  <pageSetup paperSize="9" scale="65" orientation="portrait" horizontalDpi="300" verticalDpi="300" r:id="rId1"/>
  <headerFooter alignWithMargins="0"/>
  <rowBreaks count="4" manualBreakCount="4">
    <brk id="78" max="16383" man="1"/>
    <brk id="155" max="16383" man="1"/>
    <brk id="223" max="16383" man="1"/>
    <brk id="295" max="16383" man="1"/>
  </rowBreaks>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B2:O48"/>
  <sheetViews>
    <sheetView topLeftCell="A15" workbookViewId="0">
      <selection activeCell="E34" sqref="E34"/>
    </sheetView>
  </sheetViews>
  <sheetFormatPr defaultRowHeight="12.75" x14ac:dyDescent="0.2"/>
  <cols>
    <col min="2" max="2" width="3.7109375" customWidth="1"/>
    <col min="3" max="3" width="3.85546875" customWidth="1"/>
    <col min="4" max="5" width="2.7109375" customWidth="1"/>
    <col min="6" max="6" width="5.140625" customWidth="1"/>
    <col min="7" max="7" width="10.85546875" customWidth="1"/>
    <col min="8" max="8" width="3.140625" customWidth="1"/>
    <col min="9" max="10" width="9.140625" customWidth="1"/>
    <col min="11" max="11" width="12.140625" customWidth="1"/>
  </cols>
  <sheetData>
    <row r="2" spans="2:15" x14ac:dyDescent="0.2">
      <c r="C2" s="112" t="s">
        <v>196</v>
      </c>
      <c r="D2" s="112"/>
      <c r="E2" s="112"/>
      <c r="F2" s="112"/>
      <c r="G2" s="112"/>
      <c r="H2" s="112"/>
      <c r="I2" s="112"/>
      <c r="J2" s="112"/>
      <c r="K2" s="112"/>
      <c r="L2" s="112"/>
      <c r="M2" s="112"/>
      <c r="N2" s="112"/>
      <c r="O2" s="112"/>
    </row>
    <row r="3" spans="2:15" x14ac:dyDescent="0.2">
      <c r="B3" s="193" t="s">
        <v>280</v>
      </c>
      <c r="C3" s="112"/>
      <c r="D3" s="112"/>
      <c r="E3" s="112"/>
      <c r="F3" s="112"/>
      <c r="G3" s="112"/>
      <c r="H3" s="112"/>
      <c r="I3" s="112"/>
      <c r="J3" s="112"/>
      <c r="K3" s="112"/>
      <c r="L3" s="112"/>
      <c r="M3" s="112"/>
      <c r="N3" s="112"/>
      <c r="O3" s="112"/>
    </row>
    <row r="4" spans="2:15" x14ac:dyDescent="0.2">
      <c r="C4" s="193" t="s">
        <v>298</v>
      </c>
      <c r="D4" s="112"/>
      <c r="E4" s="112"/>
      <c r="F4" s="112"/>
      <c r="G4" s="112"/>
      <c r="H4" s="112"/>
      <c r="I4" s="112"/>
      <c r="J4" s="112"/>
      <c r="K4" s="112"/>
      <c r="L4" s="112"/>
      <c r="M4" s="112"/>
      <c r="N4" s="112"/>
      <c r="O4" s="112"/>
    </row>
    <row r="5" spans="2:15" ht="13.5" thickBot="1" x14ac:dyDescent="0.25">
      <c r="B5" s="85"/>
      <c r="C5" s="194" t="s">
        <v>320</v>
      </c>
      <c r="D5" s="195"/>
      <c r="E5" s="195"/>
      <c r="F5" s="195"/>
      <c r="G5" s="195"/>
      <c r="H5" s="195"/>
      <c r="I5" s="195"/>
      <c r="J5" s="195"/>
      <c r="K5" s="195"/>
      <c r="L5" s="195"/>
      <c r="M5" s="195"/>
      <c r="N5" s="195"/>
      <c r="O5" s="195"/>
    </row>
    <row r="6" spans="2:15" ht="13.5" thickTop="1" x14ac:dyDescent="0.2">
      <c r="B6" s="6"/>
      <c r="C6" s="6"/>
      <c r="D6" s="6"/>
      <c r="E6" s="6"/>
      <c r="F6" s="6"/>
      <c r="G6" s="6"/>
      <c r="H6" s="6"/>
      <c r="I6" s="6"/>
      <c r="J6" s="6"/>
      <c r="K6" s="6"/>
      <c r="L6" s="6"/>
      <c r="M6" s="6"/>
      <c r="N6" s="6"/>
      <c r="O6" s="6"/>
    </row>
    <row r="7" spans="2:15" x14ac:dyDescent="0.2">
      <c r="B7" s="44" t="s">
        <v>252</v>
      </c>
    </row>
    <row r="8" spans="2:15" x14ac:dyDescent="0.2">
      <c r="B8" s="44" t="s">
        <v>197</v>
      </c>
      <c r="C8" s="44"/>
    </row>
    <row r="10" spans="2:15" x14ac:dyDescent="0.2">
      <c r="B10" s="19">
        <v>1</v>
      </c>
      <c r="C10" t="s">
        <v>198</v>
      </c>
    </row>
    <row r="11" spans="2:15" x14ac:dyDescent="0.2">
      <c r="B11" s="19"/>
      <c r="C11" s="19">
        <v>1</v>
      </c>
      <c r="D11" t="s">
        <v>4</v>
      </c>
      <c r="H11" s="1" t="s">
        <v>84</v>
      </c>
      <c r="I11">
        <f>'Analisa KMK'!I11</f>
        <v>0</v>
      </c>
    </row>
    <row r="12" spans="2:15" x14ac:dyDescent="0.2">
      <c r="B12" s="19"/>
      <c r="C12" s="19">
        <f t="shared" ref="C12:C18" si="0">1+C11</f>
        <v>2</v>
      </c>
      <c r="D12" t="s">
        <v>8</v>
      </c>
      <c r="H12" s="1" t="s">
        <v>84</v>
      </c>
      <c r="I12">
        <f>'Analisa KMK'!I13</f>
        <v>0</v>
      </c>
    </row>
    <row r="13" spans="2:15" x14ac:dyDescent="0.2">
      <c r="B13" s="19"/>
      <c r="C13" s="19">
        <f t="shared" si="0"/>
        <v>3</v>
      </c>
      <c r="D13" t="s">
        <v>199</v>
      </c>
      <c r="H13" s="1" t="s">
        <v>84</v>
      </c>
      <c r="I13">
        <f>'Analisa KMK'!I16</f>
        <v>0</v>
      </c>
    </row>
    <row r="14" spans="2:15" x14ac:dyDescent="0.2">
      <c r="B14" s="19"/>
      <c r="C14" s="19">
        <f t="shared" si="0"/>
        <v>4</v>
      </c>
      <c r="D14" t="s">
        <v>200</v>
      </c>
      <c r="H14" s="1" t="s">
        <v>84</v>
      </c>
      <c r="I14" s="113">
        <f>'Shedule KMK'!D2</f>
        <v>0</v>
      </c>
      <c r="J14" s="113"/>
    </row>
    <row r="15" spans="2:15" x14ac:dyDescent="0.2">
      <c r="B15" s="19"/>
      <c r="C15" s="19">
        <f t="shared" si="0"/>
        <v>5</v>
      </c>
      <c r="D15" t="s">
        <v>19</v>
      </c>
      <c r="H15" s="1" t="s">
        <v>84</v>
      </c>
      <c r="I15">
        <f>'Shedule KMK'!D4</f>
        <v>0</v>
      </c>
      <c r="J15" s="44" t="s">
        <v>169</v>
      </c>
    </row>
    <row r="16" spans="2:15" x14ac:dyDescent="0.2">
      <c r="B16" s="19"/>
      <c r="C16" s="19">
        <f t="shared" si="0"/>
        <v>6</v>
      </c>
      <c r="D16" t="s">
        <v>17</v>
      </c>
      <c r="H16" s="1" t="s">
        <v>84</v>
      </c>
      <c r="I16" t="str">
        <f>'Analisa KMK'!I20</f>
        <v>Kredit Modal Kerja</v>
      </c>
      <c r="J16" s="44"/>
    </row>
    <row r="17" spans="2:11" x14ac:dyDescent="0.2">
      <c r="B17" s="19"/>
      <c r="C17" s="19">
        <f t="shared" si="0"/>
        <v>7</v>
      </c>
      <c r="D17" t="s">
        <v>201</v>
      </c>
      <c r="H17" s="1" t="s">
        <v>84</v>
      </c>
      <c r="I17">
        <f>'Analisa KMK'!I23</f>
        <v>0</v>
      </c>
    </row>
    <row r="18" spans="2:11" x14ac:dyDescent="0.2">
      <c r="B18" s="19"/>
      <c r="C18" s="19">
        <f t="shared" si="0"/>
        <v>8</v>
      </c>
      <c r="D18" t="s">
        <v>202</v>
      </c>
      <c r="H18" s="1" t="s">
        <v>84</v>
      </c>
      <c r="I18" s="44">
        <f>'Analisa KMK'!I16</f>
        <v>0</v>
      </c>
    </row>
    <row r="19" spans="2:11" x14ac:dyDescent="0.2">
      <c r="B19" s="19"/>
    </row>
    <row r="20" spans="2:11" x14ac:dyDescent="0.2">
      <c r="B20" s="19">
        <v>2</v>
      </c>
      <c r="C20" t="s">
        <v>203</v>
      </c>
    </row>
    <row r="21" spans="2:11" x14ac:dyDescent="0.2">
      <c r="B21" s="19"/>
      <c r="C21" s="19">
        <v>1</v>
      </c>
      <c r="D21" s="44" t="str">
        <f>'Analisa KMK'!D338</f>
        <v xml:space="preserve">Plafond KMK sebesar </v>
      </c>
      <c r="E21" s="44"/>
      <c r="F21" s="44"/>
      <c r="H21" t="s">
        <v>153</v>
      </c>
      <c r="I21" s="196">
        <f>'Analisa KMK'!I338:K338</f>
        <v>0</v>
      </c>
      <c r="J21" s="112"/>
      <c r="K21" s="89"/>
    </row>
    <row r="22" spans="2:11" x14ac:dyDescent="0.2">
      <c r="B22" s="19"/>
      <c r="C22" s="19">
        <f>1+C21</f>
        <v>2</v>
      </c>
      <c r="D22" s="44" t="str">
        <f>'Analisa KMK'!D339</f>
        <v>Tingkat suku bunga  13% per tahun</v>
      </c>
      <c r="E22" s="44"/>
      <c r="F22" s="44"/>
    </row>
    <row r="23" spans="2:11" x14ac:dyDescent="0.2">
      <c r="B23" s="19"/>
      <c r="C23" s="19">
        <f>1+C22</f>
        <v>3</v>
      </c>
      <c r="D23" s="44" t="str">
        <f>'Analisa KMK'!D340</f>
        <v>Jangka waktu kredit</v>
      </c>
      <c r="E23" s="44"/>
      <c r="F23" s="44"/>
    </row>
    <row r="24" spans="2:11" x14ac:dyDescent="0.2">
      <c r="B24" s="19"/>
      <c r="C24" s="19">
        <f>1+C23</f>
        <v>4</v>
      </c>
      <c r="D24" s="44" t="str">
        <f>'Analisa KMK'!D341</f>
        <v>Melunasi sisa KMK berjalan</v>
      </c>
      <c r="E24" s="44"/>
      <c r="F24" s="44"/>
    </row>
    <row r="25" spans="2:11" x14ac:dyDescent="0.2">
      <c r="B25" s="19"/>
      <c r="C25" s="19">
        <f>1+C24</f>
        <v>5</v>
      </c>
      <c r="D25" s="44" t="str">
        <f>'Analisa KMK'!D342</f>
        <v>Angsuran kredit secara bulanan</v>
      </c>
      <c r="E25" s="44"/>
      <c r="F25" s="44"/>
    </row>
    <row r="26" spans="2:11" x14ac:dyDescent="0.2">
      <c r="B26" s="19"/>
      <c r="C26" s="19">
        <f>1+C25</f>
        <v>6</v>
      </c>
      <c r="D26" s="44" t="str">
        <f>'Analisa KMK'!D343</f>
        <v>Memenuhi syarat-syarat efektif kredit yang berlaku di Bank Papua</v>
      </c>
      <c r="E26" s="46"/>
    </row>
    <row r="27" spans="2:11" x14ac:dyDescent="0.2">
      <c r="B27" s="19"/>
      <c r="C27" s="19"/>
      <c r="D27" s="98" t="str">
        <f>'Analisa KMK'!D344</f>
        <v>a</v>
      </c>
      <c r="E27" s="84" t="str">
        <f>'Analisa KMK'!E344</f>
        <v>Suami &amp; Isteri menandatangani perjanjian kredit</v>
      </c>
    </row>
    <row r="28" spans="2:11" x14ac:dyDescent="0.2">
      <c r="B28" s="19"/>
      <c r="C28" s="19"/>
      <c r="D28" s="98" t="str">
        <f>'Analisa KMK'!D345</f>
        <v>b</v>
      </c>
      <c r="E28" s="84" t="str">
        <f>'Analisa KMK'!E345</f>
        <v>Menyerahkan asli jaminan kredit</v>
      </c>
    </row>
    <row r="29" spans="2:11" x14ac:dyDescent="0.2">
      <c r="B29" s="19"/>
      <c r="C29" s="19"/>
      <c r="D29" s="98" t="str">
        <f>'Analisa KMK'!D346</f>
        <v>c</v>
      </c>
      <c r="E29" s="84" t="str">
        <f>'Analisa KMK'!E346</f>
        <v>Jaminan kredit diikat APHT</v>
      </c>
    </row>
    <row r="30" spans="2:11" x14ac:dyDescent="0.2">
      <c r="B30" s="19"/>
      <c r="C30" s="19"/>
      <c r="D30" s="98" t="str">
        <f>'Analisa KMK'!D347</f>
        <v>d</v>
      </c>
      <c r="E30" s="84" t="str">
        <f>'Analisa KMK'!E347</f>
        <v xml:space="preserve">Jaminan kredit diasuransikan dengan syarat Banker's Clause </v>
      </c>
    </row>
    <row r="31" spans="2:11" x14ac:dyDescent="0.2">
      <c r="B31" s="19"/>
      <c r="C31" s="19"/>
      <c r="D31" s="98" t="str">
        <f>'Analisa KMK'!D348</f>
        <v>e</v>
      </c>
      <c r="E31" s="84" t="str">
        <f>'Analisa KMK'!E348</f>
        <v>Penutupan asuransi wajib diperbaharui setiap tahun oleh debitur selama kredit belum lunas</v>
      </c>
    </row>
    <row r="32" spans="2:11" x14ac:dyDescent="0.2">
      <c r="B32" s="19"/>
      <c r="C32" s="19"/>
      <c r="D32" s="98" t="str">
        <f>'Analisa KMK'!D349</f>
        <v>f</v>
      </c>
      <c r="E32" s="84" t="str">
        <f>'Analisa KMK'!E349</f>
        <v>Supervisi dan monitoring aktif kegiatan usaha dan rekening Debitur</v>
      </c>
    </row>
    <row r="33" spans="2:14" x14ac:dyDescent="0.2">
      <c r="B33" s="19"/>
      <c r="C33" s="19"/>
      <c r="D33" s="98" t="str">
        <f>'Analisa KMK'!D350</f>
        <v>g</v>
      </c>
      <c r="E33" s="84" t="str">
        <f>'Analisa KMK'!E350</f>
        <v>Membayar biaya yang timbul akibat perjanjian kredit</v>
      </c>
    </row>
    <row r="34" spans="2:14" x14ac:dyDescent="0.2">
      <c r="B34" s="19"/>
      <c r="C34" s="19"/>
      <c r="D34" s="98" t="str">
        <f>'Analisa KMK'!D351</f>
        <v>h</v>
      </c>
      <c r="E34" s="84" t="str">
        <f>'Analisa KMK'!E351</f>
        <v xml:space="preserve">Dibukunan pada rekening ……. </v>
      </c>
    </row>
    <row r="35" spans="2:14" x14ac:dyDescent="0.2">
      <c r="B35" s="19"/>
      <c r="C35" s="19"/>
      <c r="D35" s="98" t="str">
        <f>'Analisa KMK'!D352</f>
        <v>i</v>
      </c>
      <c r="E35" s="84" t="str">
        <f>'Analisa KMK'!E352</f>
        <v>Lain-lain sesuai ketentuan Bank</v>
      </c>
      <c r="F35" s="44"/>
    </row>
    <row r="36" spans="2:14" x14ac:dyDescent="0.2">
      <c r="B36" s="19"/>
      <c r="C36" s="19"/>
      <c r="D36" s="98"/>
      <c r="E36" s="84"/>
      <c r="F36" s="44"/>
    </row>
    <row r="37" spans="2:14" x14ac:dyDescent="0.2">
      <c r="B37" s="19">
        <v>3</v>
      </c>
      <c r="C37" s="45" t="s">
        <v>204</v>
      </c>
      <c r="D37" s="45"/>
      <c r="E37" s="45"/>
      <c r="F37" s="45"/>
      <c r="G37" s="45"/>
    </row>
    <row r="38" spans="2:14" x14ac:dyDescent="0.2">
      <c r="C38" s="42" t="s">
        <v>23</v>
      </c>
      <c r="D38" s="162" t="s">
        <v>205</v>
      </c>
      <c r="E38" s="163"/>
      <c r="F38" s="163"/>
      <c r="G38" s="163"/>
      <c r="H38" s="163"/>
      <c r="I38" s="164"/>
      <c r="J38" s="162" t="s">
        <v>206</v>
      </c>
      <c r="K38" s="163"/>
      <c r="L38" s="162" t="s">
        <v>207</v>
      </c>
      <c r="M38" s="163"/>
      <c r="N38" s="164"/>
    </row>
    <row r="39" spans="2:14" ht="45" customHeight="1" x14ac:dyDescent="0.2">
      <c r="C39" s="56">
        <v>1</v>
      </c>
      <c r="D39" s="183"/>
      <c r="E39" s="184"/>
      <c r="F39" s="184"/>
      <c r="G39" s="184"/>
      <c r="H39" s="184"/>
      <c r="I39" s="197"/>
      <c r="J39" s="187"/>
      <c r="K39" s="163"/>
      <c r="L39" s="11"/>
      <c r="M39" s="12"/>
      <c r="N39" s="13"/>
    </row>
    <row r="40" spans="2:14" ht="45" customHeight="1" x14ac:dyDescent="0.2">
      <c r="C40" s="56">
        <v>2</v>
      </c>
      <c r="D40" s="188"/>
      <c r="E40" s="185"/>
      <c r="F40" s="185"/>
      <c r="G40" s="185"/>
      <c r="H40" s="185"/>
      <c r="I40" s="186"/>
      <c r="J40" s="192"/>
      <c r="K40" s="190"/>
      <c r="L40" s="11"/>
      <c r="M40" s="12"/>
      <c r="N40" s="13"/>
    </row>
    <row r="41" spans="2:14" ht="45" customHeight="1" x14ac:dyDescent="0.2">
      <c r="C41" s="56">
        <v>3</v>
      </c>
      <c r="D41" s="188"/>
      <c r="E41" s="185"/>
      <c r="F41" s="185"/>
      <c r="G41" s="185"/>
      <c r="H41" s="185"/>
      <c r="I41" s="186"/>
      <c r="J41" s="189"/>
      <c r="K41" s="190"/>
      <c r="L41" s="11"/>
      <c r="M41" s="12"/>
      <c r="N41" s="13"/>
    </row>
    <row r="42" spans="2:14" ht="45" customHeight="1" x14ac:dyDescent="0.2">
      <c r="C42" s="56">
        <v>4</v>
      </c>
      <c r="D42" s="183"/>
      <c r="E42" s="185"/>
      <c r="F42" s="185"/>
      <c r="G42" s="185"/>
      <c r="H42" s="185"/>
      <c r="I42" s="186"/>
      <c r="J42" s="191"/>
      <c r="K42" s="190"/>
      <c r="L42" s="11"/>
      <c r="M42" s="12"/>
      <c r="N42" s="13"/>
    </row>
    <row r="43" spans="2:14" ht="45" customHeight="1" x14ac:dyDescent="0.2">
      <c r="C43" s="56">
        <v>5</v>
      </c>
      <c r="D43" s="188"/>
      <c r="E43" s="185"/>
      <c r="F43" s="185"/>
      <c r="G43" s="185"/>
      <c r="H43" s="185"/>
      <c r="I43" s="186"/>
      <c r="J43" s="192"/>
      <c r="K43" s="190"/>
      <c r="L43" s="11"/>
      <c r="M43" s="12"/>
      <c r="N43" s="13"/>
    </row>
    <row r="44" spans="2:14" ht="45" customHeight="1" x14ac:dyDescent="0.2">
      <c r="C44" s="56">
        <v>6</v>
      </c>
      <c r="D44" s="188"/>
      <c r="E44" s="185"/>
      <c r="F44" s="185"/>
      <c r="G44" s="185"/>
      <c r="H44" s="185"/>
      <c r="I44" s="186"/>
      <c r="J44" s="162"/>
      <c r="K44" s="164"/>
      <c r="L44" s="11"/>
      <c r="M44" s="12"/>
      <c r="N44" s="13"/>
    </row>
    <row r="45" spans="2:14" ht="45" hidden="1" customHeight="1" x14ac:dyDescent="0.2">
      <c r="C45" s="56">
        <v>7</v>
      </c>
      <c r="D45" s="188"/>
      <c r="E45" s="185"/>
      <c r="F45" s="185"/>
      <c r="G45" s="185"/>
      <c r="H45" s="185"/>
      <c r="I45" s="186"/>
      <c r="J45" s="162"/>
      <c r="K45" s="164"/>
      <c r="L45" s="11"/>
      <c r="M45" s="12"/>
      <c r="N45" s="13"/>
    </row>
    <row r="46" spans="2:14" ht="45" hidden="1" customHeight="1" x14ac:dyDescent="0.2">
      <c r="C46" s="56">
        <v>8</v>
      </c>
      <c r="D46" s="188"/>
      <c r="E46" s="185"/>
      <c r="F46" s="185"/>
      <c r="G46" s="185"/>
      <c r="H46" s="185"/>
      <c r="I46" s="186"/>
      <c r="J46" s="162"/>
      <c r="K46" s="164"/>
      <c r="L46" s="11"/>
      <c r="M46" s="12"/>
      <c r="N46" s="13"/>
    </row>
    <row r="47" spans="2:14" ht="45" customHeight="1" x14ac:dyDescent="0.2">
      <c r="C47" s="43">
        <v>7</v>
      </c>
      <c r="D47" s="183"/>
      <c r="E47" s="184"/>
      <c r="F47" s="184"/>
      <c r="G47" s="185"/>
      <c r="H47" s="185"/>
      <c r="I47" s="186"/>
      <c r="J47" s="187"/>
      <c r="K47" s="164"/>
      <c r="L47" s="11"/>
      <c r="M47" s="12"/>
      <c r="N47" s="13"/>
    </row>
    <row r="48" spans="2:14" x14ac:dyDescent="0.2">
      <c r="J48" s="19"/>
      <c r="K48" s="19"/>
    </row>
  </sheetData>
  <mergeCells count="27">
    <mergeCell ref="L38:N38"/>
    <mergeCell ref="J39:K39"/>
    <mergeCell ref="D40:I40"/>
    <mergeCell ref="J40:K40"/>
    <mergeCell ref="C2:O2"/>
    <mergeCell ref="B3:O3"/>
    <mergeCell ref="C4:O4"/>
    <mergeCell ref="C5:O5"/>
    <mergeCell ref="I14:J14"/>
    <mergeCell ref="I21:J21"/>
    <mergeCell ref="D38:I38"/>
    <mergeCell ref="J38:K38"/>
    <mergeCell ref="D39:I39"/>
    <mergeCell ref="J41:K41"/>
    <mergeCell ref="D42:I42"/>
    <mergeCell ref="J42:K42"/>
    <mergeCell ref="D43:I43"/>
    <mergeCell ref="J43:K43"/>
    <mergeCell ref="D41:I41"/>
    <mergeCell ref="D47:I47"/>
    <mergeCell ref="J47:K47"/>
    <mergeCell ref="D44:I44"/>
    <mergeCell ref="J44:K44"/>
    <mergeCell ref="D45:I45"/>
    <mergeCell ref="J45:K45"/>
    <mergeCell ref="D46:I46"/>
    <mergeCell ref="J46:K46"/>
  </mergeCells>
  <pageMargins left="0.7" right="0.7" top="0.75" bottom="0.75" header="0.3" footer="0.3"/>
  <pageSetup paperSize="9" scale="85"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B2:I70"/>
  <sheetViews>
    <sheetView workbookViewId="0">
      <selection activeCell="D3" sqref="D3"/>
    </sheetView>
  </sheetViews>
  <sheetFormatPr defaultRowHeight="12.75" x14ac:dyDescent="0.2"/>
  <cols>
    <col min="3" max="3" width="12" customWidth="1"/>
    <col min="4" max="4" width="14.7109375" customWidth="1"/>
    <col min="5" max="5" width="13.140625" customWidth="1"/>
    <col min="6" max="6" width="11.7109375" customWidth="1"/>
    <col min="7" max="7" width="12.85546875" customWidth="1"/>
    <col min="8" max="8" width="13" customWidth="1"/>
    <col min="9" max="9" width="12.28515625" customWidth="1"/>
  </cols>
  <sheetData>
    <row r="2" spans="2:7" x14ac:dyDescent="0.2">
      <c r="B2" s="51" t="s">
        <v>162</v>
      </c>
      <c r="C2" s="51"/>
      <c r="D2" s="49"/>
    </row>
    <row r="3" spans="2:7" x14ac:dyDescent="0.2">
      <c r="B3" s="51" t="s">
        <v>33</v>
      </c>
      <c r="C3" s="51"/>
      <c r="D3" s="50"/>
    </row>
    <row r="4" spans="2:7" x14ac:dyDescent="0.2">
      <c r="B4" s="51" t="s">
        <v>168</v>
      </c>
      <c r="C4" s="51"/>
      <c r="D4" s="51"/>
      <c r="E4" t="s">
        <v>169</v>
      </c>
    </row>
    <row r="6" spans="2:7" x14ac:dyDescent="0.2">
      <c r="B6" s="54" t="s">
        <v>163</v>
      </c>
      <c r="C6" s="54" t="s">
        <v>27</v>
      </c>
      <c r="D6" s="54" t="s">
        <v>164</v>
      </c>
      <c r="E6" s="54" t="s">
        <v>165</v>
      </c>
      <c r="F6" s="54" t="s">
        <v>166</v>
      </c>
      <c r="G6" s="54" t="s">
        <v>167</v>
      </c>
    </row>
    <row r="7" spans="2:7" x14ac:dyDescent="0.2">
      <c r="B7">
        <v>0</v>
      </c>
      <c r="C7" s="30">
        <f>D2</f>
        <v>0</v>
      </c>
      <c r="D7" s="30">
        <v>0</v>
      </c>
      <c r="E7" s="30">
        <v>0</v>
      </c>
      <c r="F7" s="30">
        <f t="shared" ref="F7:F31" si="0">D7+E7</f>
        <v>0</v>
      </c>
      <c r="G7" s="30">
        <f t="shared" ref="G7:G31" si="1">C7-D7</f>
        <v>0</v>
      </c>
    </row>
    <row r="8" spans="2:7" x14ac:dyDescent="0.2">
      <c r="B8">
        <v>1</v>
      </c>
      <c r="C8" s="30">
        <f t="shared" ref="C8:C31" si="2">G7</f>
        <v>0</v>
      </c>
      <c r="D8" s="30" t="e">
        <f>$D$2/$D$4</f>
        <v>#DIV/0!</v>
      </c>
      <c r="E8" s="30">
        <f t="shared" ref="E8:E31" si="3">C8*$D$3/100</f>
        <v>0</v>
      </c>
      <c r="F8" s="30" t="e">
        <f t="shared" si="0"/>
        <v>#DIV/0!</v>
      </c>
      <c r="G8" s="30" t="e">
        <f t="shared" si="1"/>
        <v>#DIV/0!</v>
      </c>
    </row>
    <row r="9" spans="2:7" x14ac:dyDescent="0.2">
      <c r="B9">
        <f>1+B8</f>
        <v>2</v>
      </c>
      <c r="C9" s="30" t="e">
        <f t="shared" si="2"/>
        <v>#DIV/0!</v>
      </c>
      <c r="D9" s="30" t="e">
        <f t="shared" ref="D9:D55" si="4">$D$2/$D$4</f>
        <v>#DIV/0!</v>
      </c>
      <c r="E9" s="30" t="e">
        <f t="shared" si="3"/>
        <v>#DIV/0!</v>
      </c>
      <c r="F9" s="30" t="e">
        <f t="shared" si="0"/>
        <v>#DIV/0!</v>
      </c>
      <c r="G9" s="30" t="e">
        <f t="shared" si="1"/>
        <v>#DIV/0!</v>
      </c>
    </row>
    <row r="10" spans="2:7" x14ac:dyDescent="0.2">
      <c r="B10">
        <f t="shared" ref="B10:B67" si="5">1+B9</f>
        <v>3</v>
      </c>
      <c r="C10" s="30" t="e">
        <f t="shared" si="2"/>
        <v>#DIV/0!</v>
      </c>
      <c r="D10" s="30" t="e">
        <f t="shared" si="4"/>
        <v>#DIV/0!</v>
      </c>
      <c r="E10" s="30" t="e">
        <f t="shared" si="3"/>
        <v>#DIV/0!</v>
      </c>
      <c r="F10" s="30" t="e">
        <f t="shared" si="0"/>
        <v>#DIV/0!</v>
      </c>
      <c r="G10" s="30" t="e">
        <f t="shared" si="1"/>
        <v>#DIV/0!</v>
      </c>
    </row>
    <row r="11" spans="2:7" x14ac:dyDescent="0.2">
      <c r="B11">
        <f t="shared" si="5"/>
        <v>4</v>
      </c>
      <c r="C11" s="30" t="e">
        <f t="shared" si="2"/>
        <v>#DIV/0!</v>
      </c>
      <c r="D11" s="30" t="e">
        <f t="shared" si="4"/>
        <v>#DIV/0!</v>
      </c>
      <c r="E11" s="30" t="e">
        <f t="shared" si="3"/>
        <v>#DIV/0!</v>
      </c>
      <c r="F11" s="30" t="e">
        <f t="shared" si="0"/>
        <v>#DIV/0!</v>
      </c>
      <c r="G11" s="30" t="e">
        <f t="shared" si="1"/>
        <v>#DIV/0!</v>
      </c>
    </row>
    <row r="12" spans="2:7" x14ac:dyDescent="0.2">
      <c r="B12">
        <f t="shared" si="5"/>
        <v>5</v>
      </c>
      <c r="C12" s="30" t="e">
        <f t="shared" si="2"/>
        <v>#DIV/0!</v>
      </c>
      <c r="D12" s="30" t="e">
        <f t="shared" si="4"/>
        <v>#DIV/0!</v>
      </c>
      <c r="E12" s="30" t="e">
        <f t="shared" si="3"/>
        <v>#DIV/0!</v>
      </c>
      <c r="F12" s="30" t="e">
        <f t="shared" si="0"/>
        <v>#DIV/0!</v>
      </c>
      <c r="G12" s="30" t="e">
        <f t="shared" si="1"/>
        <v>#DIV/0!</v>
      </c>
    </row>
    <row r="13" spans="2:7" x14ac:dyDescent="0.2">
      <c r="B13">
        <f t="shared" si="5"/>
        <v>6</v>
      </c>
      <c r="C13" s="30" t="e">
        <f t="shared" si="2"/>
        <v>#DIV/0!</v>
      </c>
      <c r="D13" s="30" t="e">
        <f t="shared" si="4"/>
        <v>#DIV/0!</v>
      </c>
      <c r="E13" s="30" t="e">
        <f t="shared" si="3"/>
        <v>#DIV/0!</v>
      </c>
      <c r="F13" s="30" t="e">
        <f t="shared" si="0"/>
        <v>#DIV/0!</v>
      </c>
      <c r="G13" s="30" t="e">
        <f t="shared" si="1"/>
        <v>#DIV/0!</v>
      </c>
    </row>
    <row r="14" spans="2:7" x14ac:dyDescent="0.2">
      <c r="B14">
        <f t="shared" si="5"/>
        <v>7</v>
      </c>
      <c r="C14" s="30" t="e">
        <f t="shared" si="2"/>
        <v>#DIV/0!</v>
      </c>
      <c r="D14" s="30" t="e">
        <f t="shared" si="4"/>
        <v>#DIV/0!</v>
      </c>
      <c r="E14" s="30" t="e">
        <f t="shared" si="3"/>
        <v>#DIV/0!</v>
      </c>
      <c r="F14" s="30" t="e">
        <f t="shared" si="0"/>
        <v>#DIV/0!</v>
      </c>
      <c r="G14" s="30" t="e">
        <f t="shared" si="1"/>
        <v>#DIV/0!</v>
      </c>
    </row>
    <row r="15" spans="2:7" x14ac:dyDescent="0.2">
      <c r="B15">
        <f t="shared" si="5"/>
        <v>8</v>
      </c>
      <c r="C15" s="30" t="e">
        <f t="shared" si="2"/>
        <v>#DIV/0!</v>
      </c>
      <c r="D15" s="30" t="e">
        <f t="shared" si="4"/>
        <v>#DIV/0!</v>
      </c>
      <c r="E15" s="30" t="e">
        <f t="shared" si="3"/>
        <v>#DIV/0!</v>
      </c>
      <c r="F15" s="30" t="e">
        <f t="shared" si="0"/>
        <v>#DIV/0!</v>
      </c>
      <c r="G15" s="30" t="e">
        <f t="shared" si="1"/>
        <v>#DIV/0!</v>
      </c>
    </row>
    <row r="16" spans="2:7" x14ac:dyDescent="0.2">
      <c r="B16">
        <f t="shared" si="5"/>
        <v>9</v>
      </c>
      <c r="C16" s="30" t="e">
        <f t="shared" si="2"/>
        <v>#DIV/0!</v>
      </c>
      <c r="D16" s="30" t="e">
        <f t="shared" si="4"/>
        <v>#DIV/0!</v>
      </c>
      <c r="E16" s="30" t="e">
        <f t="shared" si="3"/>
        <v>#DIV/0!</v>
      </c>
      <c r="F16" s="30" t="e">
        <f t="shared" si="0"/>
        <v>#DIV/0!</v>
      </c>
      <c r="G16" s="30" t="e">
        <f t="shared" si="1"/>
        <v>#DIV/0!</v>
      </c>
    </row>
    <row r="17" spans="2:9" x14ac:dyDescent="0.2">
      <c r="B17">
        <f t="shared" si="5"/>
        <v>10</v>
      </c>
      <c r="C17" s="30" t="e">
        <f t="shared" si="2"/>
        <v>#DIV/0!</v>
      </c>
      <c r="D17" s="30" t="e">
        <f t="shared" si="4"/>
        <v>#DIV/0!</v>
      </c>
      <c r="E17" s="30" t="e">
        <f t="shared" si="3"/>
        <v>#DIV/0!</v>
      </c>
      <c r="F17" s="30" t="e">
        <f t="shared" si="0"/>
        <v>#DIV/0!</v>
      </c>
      <c r="G17" s="30" t="e">
        <f t="shared" si="1"/>
        <v>#DIV/0!</v>
      </c>
    </row>
    <row r="18" spans="2:9" x14ac:dyDescent="0.2">
      <c r="B18">
        <f t="shared" si="5"/>
        <v>11</v>
      </c>
      <c r="C18" s="30" t="e">
        <f t="shared" si="2"/>
        <v>#DIV/0!</v>
      </c>
      <c r="D18" s="30" t="e">
        <f t="shared" si="4"/>
        <v>#DIV/0!</v>
      </c>
      <c r="E18" s="30" t="e">
        <f t="shared" si="3"/>
        <v>#DIV/0!</v>
      </c>
      <c r="F18" s="30" t="e">
        <f t="shared" si="0"/>
        <v>#DIV/0!</v>
      </c>
      <c r="G18" s="30" t="e">
        <f t="shared" si="1"/>
        <v>#DIV/0!</v>
      </c>
      <c r="H18" s="52" t="s">
        <v>32</v>
      </c>
      <c r="I18" s="53" t="e">
        <f>SUM(D8:D19)</f>
        <v>#DIV/0!</v>
      </c>
    </row>
    <row r="19" spans="2:9" x14ac:dyDescent="0.2">
      <c r="B19">
        <f t="shared" si="5"/>
        <v>12</v>
      </c>
      <c r="C19" s="30" t="e">
        <f t="shared" si="2"/>
        <v>#DIV/0!</v>
      </c>
      <c r="D19" s="30" t="e">
        <f t="shared" si="4"/>
        <v>#DIV/0!</v>
      </c>
      <c r="E19" s="30" t="e">
        <f t="shared" si="3"/>
        <v>#DIV/0!</v>
      </c>
      <c r="F19" s="30" t="e">
        <f t="shared" si="0"/>
        <v>#DIV/0!</v>
      </c>
      <c r="G19" s="30" t="e">
        <f t="shared" si="1"/>
        <v>#DIV/0!</v>
      </c>
      <c r="H19" s="52" t="s">
        <v>33</v>
      </c>
      <c r="I19" s="53" t="e">
        <f>SUM(E8:E19)</f>
        <v>#DIV/0!</v>
      </c>
    </row>
    <row r="20" spans="2:9" x14ac:dyDescent="0.2">
      <c r="B20">
        <f t="shared" si="5"/>
        <v>13</v>
      </c>
      <c r="C20" s="30" t="e">
        <f t="shared" si="2"/>
        <v>#DIV/0!</v>
      </c>
      <c r="D20" s="30" t="e">
        <f t="shared" si="4"/>
        <v>#DIV/0!</v>
      </c>
      <c r="E20" s="30" t="e">
        <f t="shared" si="3"/>
        <v>#DIV/0!</v>
      </c>
      <c r="F20" s="30" t="e">
        <f t="shared" si="0"/>
        <v>#DIV/0!</v>
      </c>
      <c r="G20" s="30" t="e">
        <f t="shared" si="1"/>
        <v>#DIV/0!</v>
      </c>
    </row>
    <row r="21" spans="2:9" x14ac:dyDescent="0.2">
      <c r="B21">
        <f t="shared" si="5"/>
        <v>14</v>
      </c>
      <c r="C21" s="30" t="e">
        <f t="shared" si="2"/>
        <v>#DIV/0!</v>
      </c>
      <c r="D21" s="30" t="e">
        <f t="shared" si="4"/>
        <v>#DIV/0!</v>
      </c>
      <c r="E21" s="30" t="e">
        <f t="shared" si="3"/>
        <v>#DIV/0!</v>
      </c>
      <c r="F21" s="30" t="e">
        <f t="shared" si="0"/>
        <v>#DIV/0!</v>
      </c>
      <c r="G21" s="30" t="e">
        <f t="shared" si="1"/>
        <v>#DIV/0!</v>
      </c>
    </row>
    <row r="22" spans="2:9" x14ac:dyDescent="0.2">
      <c r="B22">
        <f t="shared" si="5"/>
        <v>15</v>
      </c>
      <c r="C22" s="30" t="e">
        <f t="shared" si="2"/>
        <v>#DIV/0!</v>
      </c>
      <c r="D22" s="30" t="e">
        <f t="shared" si="4"/>
        <v>#DIV/0!</v>
      </c>
      <c r="E22" s="30" t="e">
        <f t="shared" si="3"/>
        <v>#DIV/0!</v>
      </c>
      <c r="F22" s="30" t="e">
        <f t="shared" si="0"/>
        <v>#DIV/0!</v>
      </c>
      <c r="G22" s="30" t="e">
        <f t="shared" si="1"/>
        <v>#DIV/0!</v>
      </c>
    </row>
    <row r="23" spans="2:9" x14ac:dyDescent="0.2">
      <c r="B23">
        <f t="shared" si="5"/>
        <v>16</v>
      </c>
      <c r="C23" s="30" t="e">
        <f t="shared" si="2"/>
        <v>#DIV/0!</v>
      </c>
      <c r="D23" s="30" t="e">
        <f t="shared" si="4"/>
        <v>#DIV/0!</v>
      </c>
      <c r="E23" s="30" t="e">
        <f t="shared" si="3"/>
        <v>#DIV/0!</v>
      </c>
      <c r="F23" s="30" t="e">
        <f t="shared" si="0"/>
        <v>#DIV/0!</v>
      </c>
      <c r="G23" s="30" t="e">
        <f t="shared" si="1"/>
        <v>#DIV/0!</v>
      </c>
    </row>
    <row r="24" spans="2:9" x14ac:dyDescent="0.2">
      <c r="B24">
        <f t="shared" si="5"/>
        <v>17</v>
      </c>
      <c r="C24" s="30" t="e">
        <f t="shared" si="2"/>
        <v>#DIV/0!</v>
      </c>
      <c r="D24" s="30" t="e">
        <f t="shared" si="4"/>
        <v>#DIV/0!</v>
      </c>
      <c r="E24" s="30" t="e">
        <f t="shared" si="3"/>
        <v>#DIV/0!</v>
      </c>
      <c r="F24" s="30" t="e">
        <f t="shared" si="0"/>
        <v>#DIV/0!</v>
      </c>
      <c r="G24" s="30" t="e">
        <f t="shared" si="1"/>
        <v>#DIV/0!</v>
      </c>
    </row>
    <row r="25" spans="2:9" x14ac:dyDescent="0.2">
      <c r="B25">
        <f t="shared" si="5"/>
        <v>18</v>
      </c>
      <c r="C25" s="30" t="e">
        <f t="shared" si="2"/>
        <v>#DIV/0!</v>
      </c>
      <c r="D25" s="30" t="e">
        <f t="shared" si="4"/>
        <v>#DIV/0!</v>
      </c>
      <c r="E25" s="30" t="e">
        <f t="shared" si="3"/>
        <v>#DIV/0!</v>
      </c>
      <c r="F25" s="30" t="e">
        <f t="shared" si="0"/>
        <v>#DIV/0!</v>
      </c>
      <c r="G25" s="30" t="e">
        <f t="shared" si="1"/>
        <v>#DIV/0!</v>
      </c>
    </row>
    <row r="26" spans="2:9" x14ac:dyDescent="0.2">
      <c r="B26">
        <f t="shared" si="5"/>
        <v>19</v>
      </c>
      <c r="C26" s="30" t="e">
        <f t="shared" si="2"/>
        <v>#DIV/0!</v>
      </c>
      <c r="D26" s="30" t="e">
        <f t="shared" si="4"/>
        <v>#DIV/0!</v>
      </c>
      <c r="E26" s="30" t="e">
        <f t="shared" si="3"/>
        <v>#DIV/0!</v>
      </c>
      <c r="F26" s="30" t="e">
        <f t="shared" si="0"/>
        <v>#DIV/0!</v>
      </c>
      <c r="G26" s="30" t="e">
        <f t="shared" si="1"/>
        <v>#DIV/0!</v>
      </c>
    </row>
    <row r="27" spans="2:9" x14ac:dyDescent="0.2">
      <c r="B27">
        <f t="shared" si="5"/>
        <v>20</v>
      </c>
      <c r="C27" s="30" t="e">
        <f t="shared" si="2"/>
        <v>#DIV/0!</v>
      </c>
      <c r="D27" s="30" t="e">
        <f t="shared" si="4"/>
        <v>#DIV/0!</v>
      </c>
      <c r="E27" s="30" t="e">
        <f t="shared" si="3"/>
        <v>#DIV/0!</v>
      </c>
      <c r="F27" s="30" t="e">
        <f t="shared" si="0"/>
        <v>#DIV/0!</v>
      </c>
      <c r="G27" s="30" t="e">
        <f t="shared" si="1"/>
        <v>#DIV/0!</v>
      </c>
    </row>
    <row r="28" spans="2:9" x14ac:dyDescent="0.2">
      <c r="B28">
        <f t="shared" si="5"/>
        <v>21</v>
      </c>
      <c r="C28" s="30" t="e">
        <f t="shared" si="2"/>
        <v>#DIV/0!</v>
      </c>
      <c r="D28" s="30" t="e">
        <f t="shared" si="4"/>
        <v>#DIV/0!</v>
      </c>
      <c r="E28" s="30" t="e">
        <f t="shared" si="3"/>
        <v>#DIV/0!</v>
      </c>
      <c r="F28" s="30" t="e">
        <f t="shared" si="0"/>
        <v>#DIV/0!</v>
      </c>
      <c r="G28" s="30" t="e">
        <f t="shared" si="1"/>
        <v>#DIV/0!</v>
      </c>
    </row>
    <row r="29" spans="2:9" x14ac:dyDescent="0.2">
      <c r="B29">
        <f t="shared" si="5"/>
        <v>22</v>
      </c>
      <c r="C29" s="30" t="e">
        <f t="shared" si="2"/>
        <v>#DIV/0!</v>
      </c>
      <c r="D29" s="30" t="e">
        <f t="shared" si="4"/>
        <v>#DIV/0!</v>
      </c>
      <c r="E29" s="30" t="e">
        <f t="shared" si="3"/>
        <v>#DIV/0!</v>
      </c>
      <c r="F29" s="30" t="e">
        <f t="shared" si="0"/>
        <v>#DIV/0!</v>
      </c>
      <c r="G29" s="30" t="e">
        <f t="shared" si="1"/>
        <v>#DIV/0!</v>
      </c>
    </row>
    <row r="30" spans="2:9" x14ac:dyDescent="0.2">
      <c r="B30">
        <f t="shared" si="5"/>
        <v>23</v>
      </c>
      <c r="C30" s="30" t="e">
        <f t="shared" si="2"/>
        <v>#DIV/0!</v>
      </c>
      <c r="D30" s="30" t="e">
        <f t="shared" si="4"/>
        <v>#DIV/0!</v>
      </c>
      <c r="E30" s="30" t="e">
        <f t="shared" si="3"/>
        <v>#DIV/0!</v>
      </c>
      <c r="F30" s="30" t="e">
        <f t="shared" si="0"/>
        <v>#DIV/0!</v>
      </c>
      <c r="G30" s="30" t="e">
        <f t="shared" si="1"/>
        <v>#DIV/0!</v>
      </c>
      <c r="H30" s="52" t="s">
        <v>32</v>
      </c>
      <c r="I30" s="53" t="e">
        <f>SUM(D20:D31)</f>
        <v>#DIV/0!</v>
      </c>
    </row>
    <row r="31" spans="2:9" x14ac:dyDescent="0.2">
      <c r="B31">
        <f t="shared" si="5"/>
        <v>24</v>
      </c>
      <c r="C31" s="30" t="e">
        <f t="shared" si="2"/>
        <v>#DIV/0!</v>
      </c>
      <c r="D31" s="30" t="e">
        <f t="shared" si="4"/>
        <v>#DIV/0!</v>
      </c>
      <c r="E31" s="30" t="e">
        <f t="shared" si="3"/>
        <v>#DIV/0!</v>
      </c>
      <c r="F31" s="30" t="e">
        <f t="shared" si="0"/>
        <v>#DIV/0!</v>
      </c>
      <c r="G31" s="30" t="e">
        <f t="shared" si="1"/>
        <v>#DIV/0!</v>
      </c>
      <c r="H31" s="52" t="s">
        <v>33</v>
      </c>
      <c r="I31" s="53" t="e">
        <f>SUM(E20:E31)</f>
        <v>#DIV/0!</v>
      </c>
    </row>
    <row r="32" spans="2:9" x14ac:dyDescent="0.2">
      <c r="B32">
        <f t="shared" si="5"/>
        <v>25</v>
      </c>
      <c r="C32" s="30" t="e">
        <f t="shared" ref="C32:C43" si="6">G31</f>
        <v>#DIV/0!</v>
      </c>
      <c r="D32" s="30" t="e">
        <f t="shared" si="4"/>
        <v>#DIV/0!</v>
      </c>
      <c r="E32" s="30" t="e">
        <f t="shared" ref="E32:E43" si="7">C32*$D$3/100</f>
        <v>#DIV/0!</v>
      </c>
      <c r="F32" s="30" t="e">
        <f t="shared" ref="F32:F43" si="8">D32+E32</f>
        <v>#DIV/0!</v>
      </c>
      <c r="G32" s="30" t="e">
        <f t="shared" ref="G32:G43" si="9">C32-D32</f>
        <v>#DIV/0!</v>
      </c>
    </row>
    <row r="33" spans="2:9" x14ac:dyDescent="0.2">
      <c r="B33">
        <f t="shared" si="5"/>
        <v>26</v>
      </c>
      <c r="C33" s="30" t="e">
        <f t="shared" si="6"/>
        <v>#DIV/0!</v>
      </c>
      <c r="D33" s="30" t="e">
        <f t="shared" si="4"/>
        <v>#DIV/0!</v>
      </c>
      <c r="E33" s="30" t="e">
        <f t="shared" si="7"/>
        <v>#DIV/0!</v>
      </c>
      <c r="F33" s="30" t="e">
        <f t="shared" si="8"/>
        <v>#DIV/0!</v>
      </c>
      <c r="G33" s="30" t="e">
        <f t="shared" si="9"/>
        <v>#DIV/0!</v>
      </c>
    </row>
    <row r="34" spans="2:9" x14ac:dyDescent="0.2">
      <c r="B34">
        <f t="shared" si="5"/>
        <v>27</v>
      </c>
      <c r="C34" s="30" t="e">
        <f t="shared" si="6"/>
        <v>#DIV/0!</v>
      </c>
      <c r="D34" s="30" t="e">
        <f t="shared" si="4"/>
        <v>#DIV/0!</v>
      </c>
      <c r="E34" s="30" t="e">
        <f t="shared" si="7"/>
        <v>#DIV/0!</v>
      </c>
      <c r="F34" s="30" t="e">
        <f t="shared" si="8"/>
        <v>#DIV/0!</v>
      </c>
      <c r="G34" s="30" t="e">
        <f t="shared" si="9"/>
        <v>#DIV/0!</v>
      </c>
    </row>
    <row r="35" spans="2:9" x14ac:dyDescent="0.2">
      <c r="B35">
        <f t="shared" si="5"/>
        <v>28</v>
      </c>
      <c r="C35" s="30" t="e">
        <f t="shared" si="6"/>
        <v>#DIV/0!</v>
      </c>
      <c r="D35" s="30" t="e">
        <f t="shared" si="4"/>
        <v>#DIV/0!</v>
      </c>
      <c r="E35" s="30" t="e">
        <f t="shared" si="7"/>
        <v>#DIV/0!</v>
      </c>
      <c r="F35" s="30" t="e">
        <f t="shared" si="8"/>
        <v>#DIV/0!</v>
      </c>
      <c r="G35" s="30" t="e">
        <f t="shared" si="9"/>
        <v>#DIV/0!</v>
      </c>
    </row>
    <row r="36" spans="2:9" x14ac:dyDescent="0.2">
      <c r="B36">
        <f t="shared" si="5"/>
        <v>29</v>
      </c>
      <c r="C36" s="30" t="e">
        <f t="shared" si="6"/>
        <v>#DIV/0!</v>
      </c>
      <c r="D36" s="30" t="e">
        <f t="shared" si="4"/>
        <v>#DIV/0!</v>
      </c>
      <c r="E36" s="30" t="e">
        <f t="shared" si="7"/>
        <v>#DIV/0!</v>
      </c>
      <c r="F36" s="30" t="e">
        <f t="shared" si="8"/>
        <v>#DIV/0!</v>
      </c>
      <c r="G36" s="30" t="e">
        <f t="shared" si="9"/>
        <v>#DIV/0!</v>
      </c>
    </row>
    <row r="37" spans="2:9" x14ac:dyDescent="0.2">
      <c r="B37">
        <f t="shared" si="5"/>
        <v>30</v>
      </c>
      <c r="C37" s="30" t="e">
        <f t="shared" si="6"/>
        <v>#DIV/0!</v>
      </c>
      <c r="D37" s="30" t="e">
        <f t="shared" si="4"/>
        <v>#DIV/0!</v>
      </c>
      <c r="E37" s="30" t="e">
        <f t="shared" si="7"/>
        <v>#DIV/0!</v>
      </c>
      <c r="F37" s="30" t="e">
        <f t="shared" si="8"/>
        <v>#DIV/0!</v>
      </c>
      <c r="G37" s="30" t="e">
        <f t="shared" si="9"/>
        <v>#DIV/0!</v>
      </c>
    </row>
    <row r="38" spans="2:9" x14ac:dyDescent="0.2">
      <c r="B38">
        <f t="shared" si="5"/>
        <v>31</v>
      </c>
      <c r="C38" s="30" t="e">
        <f t="shared" si="6"/>
        <v>#DIV/0!</v>
      </c>
      <c r="D38" s="30" t="e">
        <f t="shared" si="4"/>
        <v>#DIV/0!</v>
      </c>
      <c r="E38" s="30" t="e">
        <f t="shared" si="7"/>
        <v>#DIV/0!</v>
      </c>
      <c r="F38" s="30" t="e">
        <f t="shared" si="8"/>
        <v>#DIV/0!</v>
      </c>
      <c r="G38" s="30" t="e">
        <f t="shared" si="9"/>
        <v>#DIV/0!</v>
      </c>
    </row>
    <row r="39" spans="2:9" x14ac:dyDescent="0.2">
      <c r="B39">
        <f t="shared" si="5"/>
        <v>32</v>
      </c>
      <c r="C39" s="30" t="e">
        <f t="shared" si="6"/>
        <v>#DIV/0!</v>
      </c>
      <c r="D39" s="30" t="e">
        <f t="shared" si="4"/>
        <v>#DIV/0!</v>
      </c>
      <c r="E39" s="30" t="e">
        <f t="shared" si="7"/>
        <v>#DIV/0!</v>
      </c>
      <c r="F39" s="30" t="e">
        <f t="shared" si="8"/>
        <v>#DIV/0!</v>
      </c>
      <c r="G39" s="30" t="e">
        <f t="shared" si="9"/>
        <v>#DIV/0!</v>
      </c>
    </row>
    <row r="40" spans="2:9" x14ac:dyDescent="0.2">
      <c r="B40">
        <f t="shared" si="5"/>
        <v>33</v>
      </c>
      <c r="C40" s="30" t="e">
        <f t="shared" si="6"/>
        <v>#DIV/0!</v>
      </c>
      <c r="D40" s="30" t="e">
        <f t="shared" si="4"/>
        <v>#DIV/0!</v>
      </c>
      <c r="E40" s="30" t="e">
        <f t="shared" si="7"/>
        <v>#DIV/0!</v>
      </c>
      <c r="F40" s="30" t="e">
        <f t="shared" si="8"/>
        <v>#DIV/0!</v>
      </c>
      <c r="G40" s="30" t="e">
        <f t="shared" si="9"/>
        <v>#DIV/0!</v>
      </c>
    </row>
    <row r="41" spans="2:9" x14ac:dyDescent="0.2">
      <c r="B41">
        <f t="shared" si="5"/>
        <v>34</v>
      </c>
      <c r="C41" s="30" t="e">
        <f t="shared" si="6"/>
        <v>#DIV/0!</v>
      </c>
      <c r="D41" s="30" t="e">
        <f t="shared" si="4"/>
        <v>#DIV/0!</v>
      </c>
      <c r="E41" s="30" t="e">
        <f t="shared" si="7"/>
        <v>#DIV/0!</v>
      </c>
      <c r="F41" s="30" t="e">
        <f t="shared" si="8"/>
        <v>#DIV/0!</v>
      </c>
      <c r="G41" s="30" t="e">
        <f t="shared" si="9"/>
        <v>#DIV/0!</v>
      </c>
    </row>
    <row r="42" spans="2:9" x14ac:dyDescent="0.2">
      <c r="B42">
        <f t="shared" si="5"/>
        <v>35</v>
      </c>
      <c r="C42" s="30" t="e">
        <f t="shared" si="6"/>
        <v>#DIV/0!</v>
      </c>
      <c r="D42" s="30" t="e">
        <f t="shared" si="4"/>
        <v>#DIV/0!</v>
      </c>
      <c r="E42" s="30" t="e">
        <f t="shared" si="7"/>
        <v>#DIV/0!</v>
      </c>
      <c r="F42" s="30" t="e">
        <f t="shared" si="8"/>
        <v>#DIV/0!</v>
      </c>
      <c r="G42" s="30" t="e">
        <f t="shared" si="9"/>
        <v>#DIV/0!</v>
      </c>
      <c r="H42" s="52" t="s">
        <v>32</v>
      </c>
      <c r="I42" s="53" t="e">
        <f>SUM(D32:D43)</f>
        <v>#DIV/0!</v>
      </c>
    </row>
    <row r="43" spans="2:9" x14ac:dyDescent="0.2">
      <c r="B43">
        <f t="shared" si="5"/>
        <v>36</v>
      </c>
      <c r="C43" s="30" t="e">
        <f t="shared" si="6"/>
        <v>#DIV/0!</v>
      </c>
      <c r="D43" s="30" t="e">
        <f t="shared" si="4"/>
        <v>#DIV/0!</v>
      </c>
      <c r="E43" s="30" t="e">
        <f t="shared" si="7"/>
        <v>#DIV/0!</v>
      </c>
      <c r="F43" s="30" t="e">
        <f t="shared" si="8"/>
        <v>#DIV/0!</v>
      </c>
      <c r="G43" s="30" t="e">
        <f t="shared" si="9"/>
        <v>#DIV/0!</v>
      </c>
      <c r="H43" s="52" t="s">
        <v>33</v>
      </c>
      <c r="I43" s="53" t="e">
        <f>SUM(E32:E43)</f>
        <v>#DIV/0!</v>
      </c>
    </row>
    <row r="44" spans="2:9" x14ac:dyDescent="0.2">
      <c r="B44">
        <f t="shared" si="5"/>
        <v>37</v>
      </c>
      <c r="C44" s="30" t="e">
        <f t="shared" ref="C44:C55" si="10">G43</f>
        <v>#DIV/0!</v>
      </c>
      <c r="D44" s="30" t="e">
        <f t="shared" si="4"/>
        <v>#DIV/0!</v>
      </c>
      <c r="E44" s="30" t="e">
        <f t="shared" ref="E44:E55" si="11">C44*$D$3/100</f>
        <v>#DIV/0!</v>
      </c>
      <c r="F44" s="30" t="e">
        <f t="shared" ref="F44:F55" si="12">D44+E44</f>
        <v>#DIV/0!</v>
      </c>
      <c r="G44" s="30" t="e">
        <f t="shared" ref="G44:G55" si="13">C44-D44</f>
        <v>#DIV/0!</v>
      </c>
    </row>
    <row r="45" spans="2:9" x14ac:dyDescent="0.2">
      <c r="B45">
        <f t="shared" si="5"/>
        <v>38</v>
      </c>
      <c r="C45" s="30" t="e">
        <f t="shared" si="10"/>
        <v>#DIV/0!</v>
      </c>
      <c r="D45" s="30" t="e">
        <f t="shared" si="4"/>
        <v>#DIV/0!</v>
      </c>
      <c r="E45" s="30" t="e">
        <f t="shared" si="11"/>
        <v>#DIV/0!</v>
      </c>
      <c r="F45" s="30" t="e">
        <f t="shared" si="12"/>
        <v>#DIV/0!</v>
      </c>
      <c r="G45" s="30" t="e">
        <f t="shared" si="13"/>
        <v>#DIV/0!</v>
      </c>
    </row>
    <row r="46" spans="2:9" x14ac:dyDescent="0.2">
      <c r="B46">
        <f t="shared" si="5"/>
        <v>39</v>
      </c>
      <c r="C46" s="30" t="e">
        <f t="shared" si="10"/>
        <v>#DIV/0!</v>
      </c>
      <c r="D46" s="30" t="e">
        <f t="shared" si="4"/>
        <v>#DIV/0!</v>
      </c>
      <c r="E46" s="30" t="e">
        <f t="shared" si="11"/>
        <v>#DIV/0!</v>
      </c>
      <c r="F46" s="30" t="e">
        <f t="shared" si="12"/>
        <v>#DIV/0!</v>
      </c>
      <c r="G46" s="30" t="e">
        <f t="shared" si="13"/>
        <v>#DIV/0!</v>
      </c>
    </row>
    <row r="47" spans="2:9" x14ac:dyDescent="0.2">
      <c r="B47">
        <f t="shared" si="5"/>
        <v>40</v>
      </c>
      <c r="C47" s="30" t="e">
        <f t="shared" si="10"/>
        <v>#DIV/0!</v>
      </c>
      <c r="D47" s="30" t="e">
        <f t="shared" si="4"/>
        <v>#DIV/0!</v>
      </c>
      <c r="E47" s="30" t="e">
        <f t="shared" si="11"/>
        <v>#DIV/0!</v>
      </c>
      <c r="F47" s="30" t="e">
        <f t="shared" si="12"/>
        <v>#DIV/0!</v>
      </c>
      <c r="G47" s="30" t="e">
        <f t="shared" si="13"/>
        <v>#DIV/0!</v>
      </c>
    </row>
    <row r="48" spans="2:9" x14ac:dyDescent="0.2">
      <c r="B48">
        <f t="shared" si="5"/>
        <v>41</v>
      </c>
      <c r="C48" s="30" t="e">
        <f t="shared" si="10"/>
        <v>#DIV/0!</v>
      </c>
      <c r="D48" s="30" t="e">
        <f t="shared" si="4"/>
        <v>#DIV/0!</v>
      </c>
      <c r="E48" s="30" t="e">
        <f t="shared" si="11"/>
        <v>#DIV/0!</v>
      </c>
      <c r="F48" s="30" t="e">
        <f t="shared" si="12"/>
        <v>#DIV/0!</v>
      </c>
      <c r="G48" s="30" t="e">
        <f t="shared" si="13"/>
        <v>#DIV/0!</v>
      </c>
    </row>
    <row r="49" spans="2:9" x14ac:dyDescent="0.2">
      <c r="B49">
        <f t="shared" si="5"/>
        <v>42</v>
      </c>
      <c r="C49" s="30" t="e">
        <f t="shared" si="10"/>
        <v>#DIV/0!</v>
      </c>
      <c r="D49" s="30" t="e">
        <f t="shared" si="4"/>
        <v>#DIV/0!</v>
      </c>
      <c r="E49" s="30" t="e">
        <f t="shared" si="11"/>
        <v>#DIV/0!</v>
      </c>
      <c r="F49" s="30" t="e">
        <f t="shared" si="12"/>
        <v>#DIV/0!</v>
      </c>
      <c r="G49" s="30" t="e">
        <f t="shared" si="13"/>
        <v>#DIV/0!</v>
      </c>
    </row>
    <row r="50" spans="2:9" x14ac:dyDescent="0.2">
      <c r="B50">
        <f t="shared" si="5"/>
        <v>43</v>
      </c>
      <c r="C50" s="30" t="e">
        <f t="shared" si="10"/>
        <v>#DIV/0!</v>
      </c>
      <c r="D50" s="30" t="e">
        <f t="shared" si="4"/>
        <v>#DIV/0!</v>
      </c>
      <c r="E50" s="30" t="e">
        <f t="shared" si="11"/>
        <v>#DIV/0!</v>
      </c>
      <c r="F50" s="30" t="e">
        <f t="shared" si="12"/>
        <v>#DIV/0!</v>
      </c>
      <c r="G50" s="30" t="e">
        <f t="shared" si="13"/>
        <v>#DIV/0!</v>
      </c>
    </row>
    <row r="51" spans="2:9" x14ac:dyDescent="0.2">
      <c r="B51">
        <f t="shared" si="5"/>
        <v>44</v>
      </c>
      <c r="C51" s="30" t="e">
        <f t="shared" si="10"/>
        <v>#DIV/0!</v>
      </c>
      <c r="D51" s="30" t="e">
        <f t="shared" si="4"/>
        <v>#DIV/0!</v>
      </c>
      <c r="E51" s="30" t="e">
        <f t="shared" si="11"/>
        <v>#DIV/0!</v>
      </c>
      <c r="F51" s="30" t="e">
        <f t="shared" si="12"/>
        <v>#DIV/0!</v>
      </c>
      <c r="G51" s="30" t="e">
        <f t="shared" si="13"/>
        <v>#DIV/0!</v>
      </c>
    </row>
    <row r="52" spans="2:9" x14ac:dyDescent="0.2">
      <c r="B52">
        <f t="shared" si="5"/>
        <v>45</v>
      </c>
      <c r="C52" s="30" t="e">
        <f t="shared" si="10"/>
        <v>#DIV/0!</v>
      </c>
      <c r="D52" s="30" t="e">
        <f t="shared" si="4"/>
        <v>#DIV/0!</v>
      </c>
      <c r="E52" s="30" t="e">
        <f t="shared" si="11"/>
        <v>#DIV/0!</v>
      </c>
      <c r="F52" s="30" t="e">
        <f t="shared" si="12"/>
        <v>#DIV/0!</v>
      </c>
      <c r="G52" s="30" t="e">
        <f t="shared" si="13"/>
        <v>#DIV/0!</v>
      </c>
    </row>
    <row r="53" spans="2:9" x14ac:dyDescent="0.2">
      <c r="B53">
        <f t="shared" si="5"/>
        <v>46</v>
      </c>
      <c r="C53" s="30" t="e">
        <f t="shared" si="10"/>
        <v>#DIV/0!</v>
      </c>
      <c r="D53" s="30" t="e">
        <f t="shared" si="4"/>
        <v>#DIV/0!</v>
      </c>
      <c r="E53" s="30" t="e">
        <f t="shared" si="11"/>
        <v>#DIV/0!</v>
      </c>
      <c r="F53" s="30" t="e">
        <f t="shared" si="12"/>
        <v>#DIV/0!</v>
      </c>
      <c r="G53" s="30" t="e">
        <f t="shared" si="13"/>
        <v>#DIV/0!</v>
      </c>
    </row>
    <row r="54" spans="2:9" x14ac:dyDescent="0.2">
      <c r="B54">
        <f t="shared" si="5"/>
        <v>47</v>
      </c>
      <c r="C54" s="30" t="e">
        <f t="shared" si="10"/>
        <v>#DIV/0!</v>
      </c>
      <c r="D54" s="30" t="e">
        <f t="shared" si="4"/>
        <v>#DIV/0!</v>
      </c>
      <c r="E54" s="30" t="e">
        <f t="shared" si="11"/>
        <v>#DIV/0!</v>
      </c>
      <c r="F54" s="30" t="e">
        <f t="shared" si="12"/>
        <v>#DIV/0!</v>
      </c>
      <c r="G54" s="30" t="e">
        <f t="shared" si="13"/>
        <v>#DIV/0!</v>
      </c>
      <c r="H54" s="52" t="s">
        <v>32</v>
      </c>
      <c r="I54" s="53" t="e">
        <f>SUM(D44:D55)</f>
        <v>#DIV/0!</v>
      </c>
    </row>
    <row r="55" spans="2:9" x14ac:dyDescent="0.2">
      <c r="B55">
        <f t="shared" si="5"/>
        <v>48</v>
      </c>
      <c r="C55" s="30" t="e">
        <f t="shared" si="10"/>
        <v>#DIV/0!</v>
      </c>
      <c r="D55" s="30" t="e">
        <f t="shared" si="4"/>
        <v>#DIV/0!</v>
      </c>
      <c r="E55" s="30" t="e">
        <f t="shared" si="11"/>
        <v>#DIV/0!</v>
      </c>
      <c r="F55" s="30" t="e">
        <f t="shared" si="12"/>
        <v>#DIV/0!</v>
      </c>
      <c r="G55" s="30" t="e">
        <f t="shared" si="13"/>
        <v>#DIV/0!</v>
      </c>
      <c r="H55" s="52" t="s">
        <v>33</v>
      </c>
      <c r="I55" s="53" t="e">
        <f>SUM(E44:E55)</f>
        <v>#DIV/0!</v>
      </c>
    </row>
    <row r="56" spans="2:9" x14ac:dyDescent="0.2">
      <c r="B56">
        <f t="shared" si="5"/>
        <v>49</v>
      </c>
      <c r="C56" s="30"/>
      <c r="D56" s="30"/>
      <c r="E56" s="30"/>
      <c r="F56" s="30"/>
      <c r="G56" s="30"/>
    </row>
    <row r="57" spans="2:9" x14ac:dyDescent="0.2">
      <c r="B57">
        <f t="shared" si="5"/>
        <v>50</v>
      </c>
      <c r="C57" s="30"/>
      <c r="D57" s="30"/>
      <c r="E57" s="30"/>
      <c r="F57" s="30"/>
      <c r="G57" s="30"/>
    </row>
    <row r="58" spans="2:9" x14ac:dyDescent="0.2">
      <c r="B58">
        <f t="shared" si="5"/>
        <v>51</v>
      </c>
      <c r="C58" s="30"/>
      <c r="D58" s="30"/>
      <c r="E58" s="30"/>
      <c r="F58" s="30"/>
      <c r="G58" s="30"/>
    </row>
    <row r="59" spans="2:9" x14ac:dyDescent="0.2">
      <c r="B59">
        <f t="shared" si="5"/>
        <v>52</v>
      </c>
      <c r="C59" s="30"/>
      <c r="D59" s="30"/>
      <c r="E59" s="30"/>
      <c r="F59" s="30"/>
      <c r="G59" s="30"/>
    </row>
    <row r="60" spans="2:9" x14ac:dyDescent="0.2">
      <c r="B60">
        <f t="shared" si="5"/>
        <v>53</v>
      </c>
      <c r="C60" s="30"/>
      <c r="D60" s="30"/>
      <c r="E60" s="30"/>
      <c r="F60" s="30"/>
      <c r="G60" s="30"/>
    </row>
    <row r="61" spans="2:9" x14ac:dyDescent="0.2">
      <c r="B61">
        <f t="shared" si="5"/>
        <v>54</v>
      </c>
      <c r="C61" s="30"/>
      <c r="D61" s="30"/>
      <c r="E61" s="30"/>
      <c r="F61" s="30"/>
      <c r="G61" s="30"/>
    </row>
    <row r="62" spans="2:9" x14ac:dyDescent="0.2">
      <c r="B62">
        <f t="shared" si="5"/>
        <v>55</v>
      </c>
      <c r="C62" s="30"/>
      <c r="D62" s="30"/>
      <c r="E62" s="30"/>
      <c r="F62" s="30"/>
      <c r="G62" s="30"/>
    </row>
    <row r="63" spans="2:9" x14ac:dyDescent="0.2">
      <c r="B63">
        <f t="shared" si="5"/>
        <v>56</v>
      </c>
      <c r="C63" s="30"/>
      <c r="D63" s="30"/>
      <c r="E63" s="30"/>
      <c r="F63" s="30"/>
      <c r="G63" s="30"/>
    </row>
    <row r="64" spans="2:9" x14ac:dyDescent="0.2">
      <c r="B64">
        <f t="shared" si="5"/>
        <v>57</v>
      </c>
      <c r="C64" s="30"/>
      <c r="D64" s="30"/>
      <c r="E64" s="30"/>
      <c r="F64" s="30"/>
      <c r="G64" s="30"/>
    </row>
    <row r="65" spans="2:9" x14ac:dyDescent="0.2">
      <c r="B65">
        <f t="shared" si="5"/>
        <v>58</v>
      </c>
      <c r="C65" s="30"/>
      <c r="D65" s="30"/>
      <c r="E65" s="30"/>
      <c r="F65" s="30"/>
      <c r="G65" s="30"/>
    </row>
    <row r="66" spans="2:9" x14ac:dyDescent="0.2">
      <c r="B66">
        <f t="shared" si="5"/>
        <v>59</v>
      </c>
      <c r="C66" s="30"/>
      <c r="D66" s="30"/>
      <c r="E66" s="30"/>
      <c r="F66" s="30"/>
      <c r="G66" s="30"/>
      <c r="H66" s="52" t="s">
        <v>32</v>
      </c>
      <c r="I66" s="53">
        <f>SUM(D56:D67)</f>
        <v>0</v>
      </c>
    </row>
    <row r="67" spans="2:9" x14ac:dyDescent="0.2">
      <c r="B67">
        <f t="shared" si="5"/>
        <v>60</v>
      </c>
      <c r="C67" s="30"/>
      <c r="D67" s="30"/>
      <c r="E67" s="30"/>
      <c r="F67" s="30"/>
      <c r="G67" s="30"/>
      <c r="H67" s="52" t="s">
        <v>33</v>
      </c>
      <c r="I67" s="53">
        <f>SUM(E56:E67)</f>
        <v>0</v>
      </c>
    </row>
    <row r="69" spans="2:9" x14ac:dyDescent="0.2">
      <c r="D69" s="28" t="e">
        <f>SUM(D8:D67)</f>
        <v>#DIV/0!</v>
      </c>
      <c r="E69" s="28" t="e">
        <f>SUM(E8:E67)</f>
        <v>#DIV/0!</v>
      </c>
      <c r="H69" s="28" t="e">
        <f>I18+I30+I42+I54+I66</f>
        <v>#DIV/0!</v>
      </c>
      <c r="I69" s="28" t="e">
        <f>D69-H69</f>
        <v>#DIV/0!</v>
      </c>
    </row>
    <row r="70" spans="2:9" x14ac:dyDescent="0.2">
      <c r="H70" s="28" t="e">
        <f>SUM(I67+I55+I43+I31+I19)</f>
        <v>#DIV/0!</v>
      </c>
      <c r="I70" s="28" t="e">
        <f>E69-H70</f>
        <v>#DIV/0!</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J67"/>
  <sheetViews>
    <sheetView workbookViewId="0">
      <selection activeCell="C71" sqref="C71"/>
    </sheetView>
  </sheetViews>
  <sheetFormatPr defaultRowHeight="12.75" x14ac:dyDescent="0.2"/>
  <cols>
    <col min="2" max="2" width="3.140625" customWidth="1"/>
    <col min="3" max="3" width="3.85546875" customWidth="1"/>
    <col min="4" max="4" width="10.7109375" customWidth="1"/>
    <col min="5" max="5" width="5.42578125" customWidth="1"/>
    <col min="6" max="6" width="10.28515625" customWidth="1"/>
    <col min="7" max="7" width="11.85546875" customWidth="1"/>
    <col min="8" max="8" width="11.42578125" customWidth="1"/>
    <col min="9" max="9" width="13.5703125" customWidth="1"/>
  </cols>
  <sheetData>
    <row r="2" spans="2:9" x14ac:dyDescent="0.2">
      <c r="B2" s="204" t="s">
        <v>211</v>
      </c>
      <c r="C2" s="205"/>
      <c r="D2" s="205"/>
      <c r="E2" s="205"/>
      <c r="F2" s="205"/>
      <c r="G2" s="205"/>
      <c r="H2" s="205"/>
      <c r="I2" s="206"/>
    </row>
    <row r="4" spans="2:9" x14ac:dyDescent="0.2">
      <c r="B4" s="44" t="s">
        <v>223</v>
      </c>
      <c r="C4" s="44" t="s">
        <v>208</v>
      </c>
      <c r="E4" s="48" t="s">
        <v>84</v>
      </c>
    </row>
    <row r="5" spans="2:9" x14ac:dyDescent="0.2">
      <c r="C5" s="44" t="s">
        <v>209</v>
      </c>
      <c r="E5" s="48" t="s">
        <v>84</v>
      </c>
    </row>
    <row r="6" spans="2:9" x14ac:dyDescent="0.2">
      <c r="C6" s="44" t="s">
        <v>212</v>
      </c>
      <c r="E6" s="48" t="s">
        <v>84</v>
      </c>
    </row>
    <row r="7" spans="2:9" x14ac:dyDescent="0.2">
      <c r="C7" s="44" t="s">
        <v>213</v>
      </c>
      <c r="E7" s="48" t="s">
        <v>84</v>
      </c>
    </row>
    <row r="8" spans="2:9" x14ac:dyDescent="0.2">
      <c r="C8" s="44" t="s">
        <v>214</v>
      </c>
      <c r="E8" s="48" t="s">
        <v>84</v>
      </c>
    </row>
    <row r="9" spans="2:9" x14ac:dyDescent="0.2">
      <c r="C9" s="44" t="s">
        <v>215</v>
      </c>
      <c r="E9" s="48" t="s">
        <v>84</v>
      </c>
    </row>
    <row r="10" spans="2:9" x14ac:dyDescent="0.2">
      <c r="C10" s="44" t="s">
        <v>210</v>
      </c>
      <c r="E10" s="48" t="s">
        <v>84</v>
      </c>
    </row>
    <row r="11" spans="2:9" x14ac:dyDescent="0.2">
      <c r="C11" s="44"/>
    </row>
    <row r="12" spans="2:9" x14ac:dyDescent="0.2">
      <c r="B12" s="44" t="s">
        <v>222</v>
      </c>
      <c r="C12" s="44" t="s">
        <v>240</v>
      </c>
    </row>
    <row r="13" spans="2:9" x14ac:dyDescent="0.2">
      <c r="C13" s="198" t="s">
        <v>23</v>
      </c>
      <c r="D13" s="200" t="s">
        <v>103</v>
      </c>
      <c r="E13" s="74" t="s">
        <v>231</v>
      </c>
      <c r="F13" s="202" t="s">
        <v>216</v>
      </c>
      <c r="G13" s="202"/>
      <c r="H13" s="203"/>
    </row>
    <row r="14" spans="2:9" x14ac:dyDescent="0.2">
      <c r="C14" s="199"/>
      <c r="D14" s="201"/>
      <c r="E14" s="75" t="s">
        <v>230</v>
      </c>
      <c r="F14" s="73" t="s">
        <v>44</v>
      </c>
      <c r="G14" s="76" t="s">
        <v>217</v>
      </c>
      <c r="H14" s="72" t="s">
        <v>218</v>
      </c>
    </row>
    <row r="15" spans="2:9" x14ac:dyDescent="0.2">
      <c r="C15" s="68"/>
      <c r="D15" s="68"/>
      <c r="E15" s="15"/>
      <c r="F15" s="6"/>
      <c r="G15" s="15"/>
      <c r="H15" s="7"/>
    </row>
    <row r="16" spans="2:9" x14ac:dyDescent="0.2">
      <c r="C16" s="68">
        <v>1</v>
      </c>
      <c r="D16" s="68" t="s">
        <v>49</v>
      </c>
      <c r="E16" s="69">
        <v>250</v>
      </c>
      <c r="F16" s="22">
        <v>68000</v>
      </c>
      <c r="G16" s="69">
        <v>36000</v>
      </c>
      <c r="H16" s="23">
        <v>100000</v>
      </c>
      <c r="I16" s="30"/>
    </row>
    <row r="17" spans="2:9" x14ac:dyDescent="0.2">
      <c r="C17" s="15">
        <v>2</v>
      </c>
      <c r="D17" s="68" t="s">
        <v>50</v>
      </c>
      <c r="E17" s="69">
        <v>150</v>
      </c>
      <c r="F17" s="22">
        <v>750000</v>
      </c>
      <c r="G17" s="69">
        <v>500000</v>
      </c>
      <c r="H17" s="23">
        <v>1000000</v>
      </c>
      <c r="I17" s="30"/>
    </row>
    <row r="18" spans="2:9" x14ac:dyDescent="0.2">
      <c r="C18" s="16"/>
      <c r="D18" s="16"/>
      <c r="E18" s="70"/>
      <c r="F18" s="24"/>
      <c r="G18" s="70"/>
      <c r="H18" s="39"/>
      <c r="I18" s="30"/>
    </row>
    <row r="19" spans="2:9" x14ac:dyDescent="0.2">
      <c r="C19" s="6"/>
      <c r="D19" s="6"/>
      <c r="E19" s="22"/>
      <c r="F19" s="22"/>
      <c r="G19" s="22"/>
      <c r="H19" s="22"/>
      <c r="I19" s="30"/>
    </row>
    <row r="20" spans="2:9" x14ac:dyDescent="0.2">
      <c r="B20" s="44" t="s">
        <v>224</v>
      </c>
      <c r="C20" s="44" t="s">
        <v>219</v>
      </c>
      <c r="E20" s="30"/>
      <c r="F20" s="30"/>
      <c r="G20" s="30"/>
      <c r="H20" s="30"/>
      <c r="I20" s="30"/>
    </row>
    <row r="21" spans="2:9" x14ac:dyDescent="0.2">
      <c r="C21" s="44">
        <v>1</v>
      </c>
      <c r="D21" s="44" t="s">
        <v>49</v>
      </c>
      <c r="E21" s="30">
        <v>250</v>
      </c>
      <c r="F21" s="58" t="s">
        <v>91</v>
      </c>
      <c r="G21" s="30">
        <f>F16</f>
        <v>68000</v>
      </c>
      <c r="H21" s="57" t="s">
        <v>84</v>
      </c>
      <c r="I21" s="30">
        <f>E21*G21</f>
        <v>17000000</v>
      </c>
    </row>
    <row r="22" spans="2:9" x14ac:dyDescent="0.2">
      <c r="C22">
        <v>2</v>
      </c>
      <c r="D22" s="44" t="s">
        <v>50</v>
      </c>
      <c r="E22" s="30">
        <v>150</v>
      </c>
      <c r="F22" s="58" t="s">
        <v>91</v>
      </c>
      <c r="G22" s="30">
        <f>F17</f>
        <v>750000</v>
      </c>
      <c r="H22" s="57" t="s">
        <v>84</v>
      </c>
      <c r="I22" s="30">
        <f>E22*G22</f>
        <v>112500000</v>
      </c>
    </row>
    <row r="23" spans="2:9" x14ac:dyDescent="0.2">
      <c r="E23" s="30"/>
      <c r="F23" s="41"/>
      <c r="G23" s="58" t="s">
        <v>161</v>
      </c>
      <c r="H23" s="57" t="s">
        <v>84</v>
      </c>
      <c r="I23" s="77">
        <f>SUM(I21:I22)</f>
        <v>129500000</v>
      </c>
    </row>
    <row r="24" spans="2:9" x14ac:dyDescent="0.2">
      <c r="E24" s="30"/>
      <c r="F24" s="41"/>
      <c r="G24" s="30"/>
      <c r="H24" s="41"/>
      <c r="I24" s="30"/>
    </row>
    <row r="25" spans="2:9" x14ac:dyDescent="0.2">
      <c r="B25" s="44" t="s">
        <v>225</v>
      </c>
      <c r="C25" s="44" t="s">
        <v>220</v>
      </c>
      <c r="E25" s="30"/>
      <c r="F25" s="41"/>
      <c r="G25" s="30"/>
      <c r="H25" s="41"/>
      <c r="I25" s="30"/>
    </row>
    <row r="26" spans="2:9" x14ac:dyDescent="0.2">
      <c r="C26" s="44">
        <v>1</v>
      </c>
      <c r="D26" s="44" t="s">
        <v>49</v>
      </c>
      <c r="E26" s="30">
        <v>250</v>
      </c>
      <c r="F26" s="58" t="s">
        <v>91</v>
      </c>
      <c r="G26" s="30">
        <f>G16</f>
        <v>36000</v>
      </c>
      <c r="H26" s="57" t="s">
        <v>84</v>
      </c>
      <c r="I26" s="30">
        <f>E26*G26</f>
        <v>9000000</v>
      </c>
    </row>
    <row r="27" spans="2:9" x14ac:dyDescent="0.2">
      <c r="C27">
        <v>2</v>
      </c>
      <c r="D27" s="44" t="s">
        <v>50</v>
      </c>
      <c r="E27" s="30">
        <v>150</v>
      </c>
      <c r="F27" s="58" t="s">
        <v>91</v>
      </c>
      <c r="G27" s="30">
        <f>G17</f>
        <v>500000</v>
      </c>
      <c r="H27" s="57" t="s">
        <v>84</v>
      </c>
      <c r="I27" s="30">
        <f>E27*G27</f>
        <v>75000000</v>
      </c>
    </row>
    <row r="28" spans="2:9" x14ac:dyDescent="0.2">
      <c r="E28" s="30"/>
      <c r="F28" s="41"/>
      <c r="G28" s="58" t="s">
        <v>161</v>
      </c>
      <c r="H28" s="57" t="s">
        <v>84</v>
      </c>
      <c r="I28" s="77">
        <f>SUM(I26:I27)</f>
        <v>84000000</v>
      </c>
    </row>
    <row r="29" spans="2:9" x14ac:dyDescent="0.2">
      <c r="B29" s="44" t="s">
        <v>226</v>
      </c>
      <c r="C29" s="44" t="s">
        <v>221</v>
      </c>
      <c r="E29" s="30"/>
      <c r="F29" s="41"/>
      <c r="G29" s="30"/>
      <c r="H29" s="41"/>
      <c r="I29" s="30"/>
    </row>
    <row r="30" spans="2:9" x14ac:dyDescent="0.2">
      <c r="C30" s="44">
        <v>1</v>
      </c>
      <c r="D30" s="44" t="s">
        <v>49</v>
      </c>
      <c r="E30" s="30">
        <v>250</v>
      </c>
      <c r="F30" s="58" t="s">
        <v>91</v>
      </c>
      <c r="G30" s="30">
        <f>H16</f>
        <v>100000</v>
      </c>
      <c r="H30" s="57" t="s">
        <v>84</v>
      </c>
      <c r="I30" s="30">
        <f>E30*G30</f>
        <v>25000000</v>
      </c>
    </row>
    <row r="31" spans="2:9" x14ac:dyDescent="0.2">
      <c r="C31">
        <v>2</v>
      </c>
      <c r="D31" s="44" t="s">
        <v>50</v>
      </c>
      <c r="E31" s="30">
        <v>150</v>
      </c>
      <c r="F31" s="58" t="s">
        <v>91</v>
      </c>
      <c r="G31" s="30">
        <f>H17</f>
        <v>1000000</v>
      </c>
      <c r="H31" s="57" t="s">
        <v>84</v>
      </c>
      <c r="I31" s="30">
        <f>E31*G31</f>
        <v>150000000</v>
      </c>
    </row>
    <row r="32" spans="2:9" x14ac:dyDescent="0.2">
      <c r="G32" s="46" t="s">
        <v>161</v>
      </c>
      <c r="H32" s="57" t="s">
        <v>84</v>
      </c>
      <c r="I32" s="78">
        <f>SUM(I30:I31)</f>
        <v>175000000</v>
      </c>
    </row>
    <row r="34" spans="2:10" x14ac:dyDescent="0.2">
      <c r="B34" s="44" t="s">
        <v>227</v>
      </c>
      <c r="C34" s="44" t="s">
        <v>232</v>
      </c>
      <c r="H34" s="57" t="s">
        <v>84</v>
      </c>
      <c r="I34" s="78">
        <f>I23+I28+I32</f>
        <v>388500000</v>
      </c>
    </row>
    <row r="36" spans="2:10" ht="15" x14ac:dyDescent="0.25">
      <c r="B36" s="44" t="s">
        <v>228</v>
      </c>
      <c r="C36" s="44" t="s">
        <v>229</v>
      </c>
      <c r="H36" s="57" t="s">
        <v>84</v>
      </c>
      <c r="I36" s="71">
        <f>I34/3</f>
        <v>129500000</v>
      </c>
    </row>
    <row r="38" spans="2:10" x14ac:dyDescent="0.2">
      <c r="H38" s="44" t="s">
        <v>233</v>
      </c>
    </row>
    <row r="39" spans="2:10" x14ac:dyDescent="0.2">
      <c r="C39" s="44" t="s">
        <v>235</v>
      </c>
    </row>
    <row r="40" spans="2:10" x14ac:dyDescent="0.2">
      <c r="C40" s="44" t="s">
        <v>186</v>
      </c>
      <c r="H40" s="44" t="s">
        <v>234</v>
      </c>
    </row>
    <row r="45" spans="2:10" x14ac:dyDescent="0.2">
      <c r="C45" s="3"/>
      <c r="D45" s="3"/>
      <c r="E45" s="3"/>
      <c r="H45" s="3"/>
      <c r="I45" s="3"/>
      <c r="J45" s="6"/>
    </row>
    <row r="47" spans="2:10" x14ac:dyDescent="0.2">
      <c r="B47" s="44" t="s">
        <v>236</v>
      </c>
    </row>
    <row r="48" spans="2:10" ht="13.5" thickBot="1" x14ac:dyDescent="0.25"/>
    <row r="49" spans="2:9" x14ac:dyDescent="0.2">
      <c r="B49" s="59"/>
      <c r="C49" s="55"/>
      <c r="D49" s="55"/>
      <c r="E49" s="55"/>
      <c r="F49" s="55"/>
      <c r="G49" s="55"/>
      <c r="H49" s="55"/>
      <c r="I49" s="60"/>
    </row>
    <row r="50" spans="2:9" ht="34.5" x14ac:dyDescent="0.45">
      <c r="B50" s="61"/>
      <c r="C50" s="66" t="s">
        <v>237</v>
      </c>
      <c r="D50" s="6"/>
      <c r="E50" s="6"/>
      <c r="F50" s="6"/>
      <c r="G50" s="6"/>
      <c r="H50" s="6"/>
      <c r="I50" s="62"/>
    </row>
    <row r="51" spans="2:9" x14ac:dyDescent="0.2">
      <c r="B51" s="61"/>
      <c r="C51" s="6"/>
      <c r="D51" s="6"/>
      <c r="E51" s="6"/>
      <c r="F51" s="6"/>
      <c r="G51" s="6"/>
      <c r="H51" s="6"/>
      <c r="I51" s="62"/>
    </row>
    <row r="52" spans="2:9" x14ac:dyDescent="0.2">
      <c r="B52" s="61"/>
      <c r="C52" s="6"/>
      <c r="D52" s="12"/>
      <c r="E52" s="3"/>
      <c r="F52" s="47" t="s">
        <v>238</v>
      </c>
      <c r="G52" s="12"/>
      <c r="H52" s="12"/>
      <c r="I52" s="62"/>
    </row>
    <row r="53" spans="2:9" x14ac:dyDescent="0.2">
      <c r="B53" s="61"/>
      <c r="C53" s="6"/>
      <c r="D53" s="6"/>
      <c r="E53" s="15"/>
      <c r="F53" s="6"/>
      <c r="G53" s="6"/>
      <c r="H53" s="6"/>
      <c r="I53" s="62"/>
    </row>
    <row r="54" spans="2:9" x14ac:dyDescent="0.2">
      <c r="B54" s="61"/>
      <c r="C54" s="6"/>
      <c r="D54" s="6"/>
      <c r="E54" s="15"/>
      <c r="F54" s="6"/>
      <c r="G54" s="67" t="s">
        <v>239</v>
      </c>
      <c r="H54" s="6"/>
      <c r="I54" s="62"/>
    </row>
    <row r="55" spans="2:9" x14ac:dyDescent="0.2">
      <c r="B55" s="61"/>
      <c r="C55" s="6"/>
      <c r="D55" s="6"/>
      <c r="E55" s="15"/>
      <c r="F55" s="6"/>
      <c r="G55" s="6"/>
      <c r="H55" s="6"/>
      <c r="I55" s="62"/>
    </row>
    <row r="56" spans="2:9" x14ac:dyDescent="0.2">
      <c r="B56" s="61"/>
      <c r="C56" s="6"/>
      <c r="D56" s="6"/>
      <c r="E56" s="15"/>
      <c r="F56" s="6"/>
      <c r="G56" s="6"/>
      <c r="H56" s="6"/>
      <c r="I56" s="62"/>
    </row>
    <row r="57" spans="2:9" x14ac:dyDescent="0.2">
      <c r="B57" s="61"/>
      <c r="C57" s="6"/>
      <c r="D57" s="6"/>
      <c r="E57" s="15"/>
      <c r="F57" s="6"/>
      <c r="G57" s="6"/>
      <c r="H57" s="6"/>
      <c r="I57" s="62"/>
    </row>
    <row r="58" spans="2:9" x14ac:dyDescent="0.2">
      <c r="B58" s="61"/>
      <c r="C58" s="6"/>
      <c r="D58" s="6"/>
      <c r="E58" s="15"/>
      <c r="F58" s="6"/>
      <c r="G58" s="6"/>
      <c r="H58" s="6"/>
      <c r="I58" s="62"/>
    </row>
    <row r="59" spans="2:9" x14ac:dyDescent="0.2">
      <c r="B59" s="61"/>
      <c r="C59" s="6"/>
      <c r="D59" s="6"/>
      <c r="E59" s="15"/>
      <c r="F59" s="6"/>
      <c r="G59" s="6"/>
      <c r="H59" s="6"/>
      <c r="I59" s="62"/>
    </row>
    <row r="60" spans="2:9" x14ac:dyDescent="0.2">
      <c r="B60" s="61"/>
      <c r="C60" s="6"/>
      <c r="D60" s="6"/>
      <c r="E60" s="15"/>
      <c r="F60" s="6"/>
      <c r="G60" s="6"/>
      <c r="H60" s="6"/>
      <c r="I60" s="62"/>
    </row>
    <row r="61" spans="2:9" x14ac:dyDescent="0.2">
      <c r="B61" s="61"/>
      <c r="C61" s="6"/>
      <c r="D61" s="6"/>
      <c r="E61" s="15"/>
      <c r="F61" s="6"/>
      <c r="G61" s="6"/>
      <c r="H61" s="6"/>
      <c r="I61" s="62"/>
    </row>
    <row r="62" spans="2:9" x14ac:dyDescent="0.2">
      <c r="B62" s="61"/>
      <c r="C62" s="6"/>
      <c r="D62" s="6"/>
      <c r="E62" s="15"/>
      <c r="F62" s="6"/>
      <c r="G62" s="6"/>
      <c r="H62" s="6"/>
      <c r="I62" s="62"/>
    </row>
    <row r="63" spans="2:9" x14ac:dyDescent="0.2">
      <c r="B63" s="61"/>
      <c r="C63" s="6"/>
      <c r="D63" s="6"/>
      <c r="E63" s="15"/>
      <c r="F63" s="6"/>
      <c r="G63" s="6"/>
      <c r="H63" s="6"/>
      <c r="I63" s="62"/>
    </row>
    <row r="64" spans="2:9" x14ac:dyDescent="0.2">
      <c r="B64" s="61"/>
      <c r="C64" s="6"/>
      <c r="D64" s="6"/>
      <c r="E64" s="15"/>
      <c r="F64" s="6"/>
      <c r="G64" s="6"/>
      <c r="H64" s="6"/>
      <c r="I64" s="62"/>
    </row>
    <row r="65" spans="2:9" x14ac:dyDescent="0.2">
      <c r="B65" s="61"/>
      <c r="C65" s="6"/>
      <c r="D65" s="6"/>
      <c r="E65" s="8"/>
      <c r="F65" s="12"/>
      <c r="G65" s="12"/>
      <c r="H65" s="6"/>
      <c r="I65" s="62"/>
    </row>
    <row r="66" spans="2:9" x14ac:dyDescent="0.2">
      <c r="B66" s="61"/>
      <c r="C66" s="6"/>
      <c r="D66" s="6"/>
      <c r="E66" s="6"/>
      <c r="F66" s="6"/>
      <c r="G66" s="6"/>
      <c r="H66" s="6"/>
      <c r="I66" s="62"/>
    </row>
    <row r="67" spans="2:9" ht="13.5" thickBot="1" x14ac:dyDescent="0.25">
      <c r="B67" s="63"/>
      <c r="C67" s="64"/>
      <c r="D67" s="64"/>
      <c r="E67" s="64"/>
      <c r="F67" s="64"/>
      <c r="G67" s="64"/>
      <c r="H67" s="64"/>
      <c r="I67" s="65"/>
    </row>
  </sheetData>
  <mergeCells count="4">
    <mergeCell ref="C13:C14"/>
    <mergeCell ref="D13:D14"/>
    <mergeCell ref="F13:H13"/>
    <mergeCell ref="B2:I2"/>
  </mergeCells>
  <phoneticPr fontId="2" type="noConversion"/>
  <pageMargins left="0.75" right="0.75" top="1" bottom="1" header="0.5" footer="0.5"/>
  <headerFooter alignWithMargins="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D12"/>
  <sheetViews>
    <sheetView workbookViewId="0">
      <selection activeCell="D6" sqref="D6"/>
    </sheetView>
  </sheetViews>
  <sheetFormatPr defaultRowHeight="12.75" x14ac:dyDescent="0.2"/>
  <cols>
    <col min="4" max="4" width="57.42578125" customWidth="1"/>
  </cols>
  <sheetData>
    <row r="2" spans="2:4" x14ac:dyDescent="0.2">
      <c r="B2" s="94" t="s">
        <v>23</v>
      </c>
      <c r="C2" s="94" t="s">
        <v>259</v>
      </c>
      <c r="D2" s="94" t="s">
        <v>260</v>
      </c>
    </row>
    <row r="3" spans="2:4" ht="27.75" customHeight="1" x14ac:dyDescent="0.2">
      <c r="B3" s="56">
        <v>1</v>
      </c>
      <c r="C3" s="56" t="s">
        <v>261</v>
      </c>
      <c r="D3" s="90" t="s">
        <v>267</v>
      </c>
    </row>
    <row r="4" spans="2:4" ht="42" customHeight="1" x14ac:dyDescent="0.2">
      <c r="B4" s="56">
        <f>1+B3</f>
        <v>2</v>
      </c>
      <c r="C4" s="95" t="s">
        <v>262</v>
      </c>
      <c r="D4" s="91" t="s">
        <v>268</v>
      </c>
    </row>
    <row r="5" spans="2:4" ht="49.5" customHeight="1" x14ac:dyDescent="0.2">
      <c r="B5" s="56">
        <f t="shared" ref="B5:B12" si="0">1+B4</f>
        <v>3</v>
      </c>
      <c r="C5" s="95" t="s">
        <v>223</v>
      </c>
      <c r="D5" s="91" t="s">
        <v>269</v>
      </c>
    </row>
    <row r="6" spans="2:4" ht="80.25" customHeight="1" x14ac:dyDescent="0.2">
      <c r="B6" s="56">
        <f t="shared" si="0"/>
        <v>4</v>
      </c>
      <c r="C6" s="56" t="s">
        <v>263</v>
      </c>
      <c r="D6" s="91" t="s">
        <v>270</v>
      </c>
    </row>
    <row r="7" spans="2:4" ht="38.25" x14ac:dyDescent="0.2">
      <c r="B7" s="56">
        <f t="shared" si="0"/>
        <v>5</v>
      </c>
      <c r="C7" s="56" t="s">
        <v>264</v>
      </c>
      <c r="D7" s="91" t="s">
        <v>271</v>
      </c>
    </row>
    <row r="8" spans="2:4" x14ac:dyDescent="0.2">
      <c r="B8" s="56">
        <f t="shared" si="0"/>
        <v>6</v>
      </c>
      <c r="C8" s="56" t="s">
        <v>222</v>
      </c>
      <c r="D8" s="92" t="s">
        <v>272</v>
      </c>
    </row>
    <row r="9" spans="2:4" x14ac:dyDescent="0.2">
      <c r="B9" s="56">
        <f t="shared" si="0"/>
        <v>7</v>
      </c>
      <c r="C9" s="56" t="s">
        <v>265</v>
      </c>
      <c r="D9" s="92" t="s">
        <v>273</v>
      </c>
    </row>
    <row r="10" spans="2:4" x14ac:dyDescent="0.2">
      <c r="B10" s="56">
        <f t="shared" si="0"/>
        <v>8</v>
      </c>
      <c r="C10" s="56" t="s">
        <v>266</v>
      </c>
      <c r="D10" s="93"/>
    </row>
    <row r="11" spans="2:4" x14ac:dyDescent="0.2">
      <c r="B11" s="56">
        <f t="shared" si="0"/>
        <v>9</v>
      </c>
      <c r="C11" s="56" t="s">
        <v>224</v>
      </c>
      <c r="D11" s="92" t="s">
        <v>274</v>
      </c>
    </row>
    <row r="12" spans="2:4" ht="25.5" x14ac:dyDescent="0.2">
      <c r="B12" s="56">
        <f t="shared" si="0"/>
        <v>10</v>
      </c>
      <c r="C12" s="56" t="s">
        <v>225</v>
      </c>
      <c r="D12" s="91" t="s">
        <v>275</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Analisa KMK</vt:lpstr>
      <vt:lpstr>Komite KMK</vt:lpstr>
      <vt:lpstr>Shedule KMK</vt:lpstr>
      <vt:lpstr>Taksasi Jam</vt:lpstr>
      <vt:lpstr>Rating Krd</vt:lpstr>
      <vt:lpstr>'Komite KMK'!Print_Area</vt:lpstr>
      <vt:lpstr>'Shedule KMK'!Print_Area</vt:lpstr>
    </vt:vector>
  </TitlesOfParts>
  <Company>Jshae Computer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joko suparyono</dc:creator>
  <cp:lastModifiedBy>Melki Hasali</cp:lastModifiedBy>
  <cp:lastPrinted>2010-09-12T11:18:39Z</cp:lastPrinted>
  <dcterms:created xsi:type="dcterms:W3CDTF">2002-01-01T08:06:41Z</dcterms:created>
  <dcterms:modified xsi:type="dcterms:W3CDTF">2017-09-21T13:44:16Z</dcterms:modified>
</cp:coreProperties>
</file>