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시스메틱\Desktop\"/>
    </mc:Choice>
  </mc:AlternateContent>
  <bookViews>
    <workbookView xWindow="0" yWindow="0" windowWidth="19200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20" i="1"/>
  <c r="C24" i="1"/>
  <c r="C27" i="1"/>
  <c r="C37" i="1"/>
  <c r="C45" i="1"/>
  <c r="C52" i="1"/>
  <c r="C58" i="1"/>
  <c r="C61" i="1"/>
  <c r="C95" i="1"/>
  <c r="C98" i="1"/>
  <c r="C97" i="1"/>
  <c r="C101" i="1"/>
  <c r="C93" i="1"/>
  <c r="C92" i="1"/>
  <c r="C87" i="1"/>
  <c r="C83" i="1"/>
  <c r="C82" i="1"/>
  <c r="C70" i="1"/>
  <c r="C66" i="1"/>
  <c r="C63" i="1"/>
  <c r="C50" i="1"/>
  <c r="C48" i="1"/>
  <c r="C30" i="1"/>
  <c r="C28" i="1"/>
  <c r="C25" i="1"/>
  <c r="C17" i="1"/>
  <c r="C14" i="1"/>
  <c r="C10" i="1"/>
  <c r="C9" i="1"/>
  <c r="C136" i="1"/>
  <c r="C147" i="1"/>
  <c r="C143" i="1"/>
  <c r="C142" i="1"/>
  <c r="C154" i="1"/>
  <c r="C155" i="1"/>
  <c r="C158" i="1"/>
  <c r="C166" i="1"/>
  <c r="C169" i="1"/>
  <c r="C171" i="1"/>
  <c r="C170" i="1"/>
  <c r="C174" i="1"/>
  <c r="C180" i="1"/>
  <c r="C183" i="1"/>
  <c r="C185" i="1"/>
  <c r="C186" i="1"/>
  <c r="C187" i="1"/>
  <c r="C192" i="1"/>
  <c r="C194" i="1"/>
  <c r="C207" i="1"/>
  <c r="C6" i="1"/>
  <c r="C8" i="1"/>
  <c r="C5" i="1"/>
  <c r="C4" i="1"/>
  <c r="B2" i="1"/>
</calcChain>
</file>

<file path=xl/sharedStrings.xml><?xml version="1.0" encoding="utf-8"?>
<sst xmlns="http://schemas.openxmlformats.org/spreadsheetml/2006/main" count="3" uniqueCount="3">
  <si>
    <t>거래일자</t>
  </si>
  <si>
    <t>입출금</t>
  </si>
  <si>
    <t>손익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</si>
</sst>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"/>
  <sheetViews>
    <sheetView tabSelected="1" zoomScaleNormal="100" workbookViewId="0">
      <selection activeCell="F2" sqref="F2"/>
    </sheetView>
  </sheetViews>
  <sheetFormatPr defaultRowHeight="17" x14ac:dyDescent="0.45"/>
  <cols>
    <col min="1" max="1" width="11.08203125" style="1" customWidth="1"/>
    <col min="2" max="3" width="20.5" customWidth="1"/>
  </cols>
  <sheetData>
    <row r="1" spans="1:3" x14ac:dyDescent="0.45">
      <c r="A1" s="1" t="s">
        <v>0</v>
      </c>
      <c r="B1" t="s">
        <v>1</v>
      </c>
      <c r="C1" t="s">
        <v>2</v>
      </c>
    </row>
    <row r="2" spans="1:3" x14ac:dyDescent="0.45">
      <c r="A2" s="2">
        <v>20160629</v>
      </c>
      <c r="B2">
        <f>430000000+70000000</f>
        <v>500000000</v>
      </c>
      <c r="C2">
        <v>0</v>
      </c>
    </row>
    <row r="3" spans="1:3" x14ac:dyDescent="0.45">
      <c r="A3" s="1">
        <v>20160630</v>
      </c>
      <c r="B3">
        <v>0</v>
      </c>
      <c r="C3">
        <v>530656</v>
      </c>
    </row>
    <row r="4" spans="1:3" x14ac:dyDescent="0.45">
      <c r="A4" s="1">
        <v>20160701</v>
      </c>
      <c r="B4">
        <v>0</v>
      </c>
      <c r="C4">
        <f>-333759.4-340312</f>
        <v>-674071.4</v>
      </c>
    </row>
    <row r="5" spans="1:3" x14ac:dyDescent="0.45">
      <c r="A5" s="1">
        <v>20160704</v>
      </c>
      <c r="B5">
        <v>0</v>
      </c>
      <c r="C5">
        <f>230671.8-2756387</f>
        <v>-2525715.2000000002</v>
      </c>
    </row>
    <row r="6" spans="1:3" x14ac:dyDescent="0.45">
      <c r="A6" s="1">
        <v>20160705</v>
      </c>
      <c r="B6">
        <v>0</v>
      </c>
      <c r="C6">
        <f>410083.2+285441.75</f>
        <v>695524.95</v>
      </c>
    </row>
    <row r="7" spans="1:3" x14ac:dyDescent="0.45">
      <c r="A7" s="1">
        <v>20160706</v>
      </c>
      <c r="B7">
        <v>0</v>
      </c>
      <c r="C7">
        <v>2383996.75</v>
      </c>
    </row>
    <row r="8" spans="1:3" x14ac:dyDescent="0.45">
      <c r="A8" s="1">
        <v>20160707</v>
      </c>
      <c r="B8">
        <v>0</v>
      </c>
      <c r="C8">
        <f>-1299728.6-1780089.25</f>
        <v>-3079817.85</v>
      </c>
    </row>
    <row r="9" spans="1:3" x14ac:dyDescent="0.45">
      <c r="A9" s="1">
        <v>20160708</v>
      </c>
      <c r="B9">
        <v>0</v>
      </c>
      <c r="C9">
        <f>-721813.25-1983181.2</f>
        <v>-2704994.45</v>
      </c>
    </row>
    <row r="10" spans="1:3" x14ac:dyDescent="0.45">
      <c r="A10" s="1">
        <v>20160711</v>
      </c>
      <c r="B10">
        <v>0</v>
      </c>
      <c r="C10">
        <f>-4549436.5+1468069.2</f>
        <v>-3081367.3</v>
      </c>
    </row>
    <row r="11" spans="1:3" x14ac:dyDescent="0.45">
      <c r="A11" s="1">
        <v>20160712</v>
      </c>
      <c r="B11">
        <v>0</v>
      </c>
      <c r="C11">
        <v>1374608.5</v>
      </c>
    </row>
    <row r="12" spans="1:3" x14ac:dyDescent="0.45">
      <c r="A12" s="1">
        <v>20160713</v>
      </c>
      <c r="B12">
        <v>0</v>
      </c>
      <c r="C12">
        <v>-2467393.5</v>
      </c>
    </row>
    <row r="13" spans="1:3" x14ac:dyDescent="0.45">
      <c r="A13" s="1">
        <v>20160714</v>
      </c>
      <c r="B13">
        <v>0</v>
      </c>
      <c r="C13">
        <v>1230821</v>
      </c>
    </row>
    <row r="14" spans="1:3" x14ac:dyDescent="0.45">
      <c r="A14" s="1">
        <v>20160715</v>
      </c>
      <c r="B14">
        <v>0</v>
      </c>
      <c r="C14">
        <f>-1075530.5+2034692.4</f>
        <v>959161.89999999991</v>
      </c>
    </row>
    <row r="15" spans="1:3" x14ac:dyDescent="0.45">
      <c r="A15" s="1">
        <v>20160718</v>
      </c>
      <c r="B15">
        <v>0</v>
      </c>
      <c r="C15">
        <v>0</v>
      </c>
    </row>
    <row r="16" spans="1:3" x14ac:dyDescent="0.45">
      <c r="A16" s="1">
        <v>20160719</v>
      </c>
      <c r="B16">
        <v>0</v>
      </c>
      <c r="C16">
        <f>89148.25+51511.2</f>
        <v>140659.45000000001</v>
      </c>
    </row>
    <row r="17" spans="1:3" x14ac:dyDescent="0.45">
      <c r="A17" s="1">
        <v>20160720</v>
      </c>
      <c r="B17">
        <v>0</v>
      </c>
      <c r="C17">
        <f>-690180-746912.4</f>
        <v>-1437092.4</v>
      </c>
    </row>
    <row r="18" spans="1:3" x14ac:dyDescent="0.45">
      <c r="A18" s="1">
        <v>20160721</v>
      </c>
      <c r="B18">
        <v>0</v>
      </c>
      <c r="C18">
        <v>-2450139</v>
      </c>
    </row>
    <row r="19" spans="1:3" x14ac:dyDescent="0.45">
      <c r="A19" s="1">
        <v>20160722</v>
      </c>
      <c r="B19">
        <v>0</v>
      </c>
      <c r="C19">
        <v>241563</v>
      </c>
    </row>
    <row r="20" spans="1:3" x14ac:dyDescent="0.45">
      <c r="A20" s="1">
        <v>20160725</v>
      </c>
      <c r="B20">
        <v>0</v>
      </c>
      <c r="C20">
        <f>1685189.5+193167</f>
        <v>1878356.5</v>
      </c>
    </row>
    <row r="21" spans="1:3" x14ac:dyDescent="0.45">
      <c r="A21" s="1">
        <v>20160726</v>
      </c>
      <c r="B21">
        <v>0</v>
      </c>
      <c r="C21">
        <v>-276072</v>
      </c>
    </row>
    <row r="22" spans="1:3" x14ac:dyDescent="0.45">
      <c r="A22" s="1">
        <v>20160727</v>
      </c>
      <c r="B22">
        <v>0</v>
      </c>
      <c r="C22">
        <v>333587</v>
      </c>
    </row>
    <row r="23" spans="1:3" x14ac:dyDescent="0.45">
      <c r="A23" s="1">
        <v>20160728</v>
      </c>
      <c r="B23">
        <v>0</v>
      </c>
      <c r="C23">
        <v>3732723.5</v>
      </c>
    </row>
    <row r="24" spans="1:3" x14ac:dyDescent="0.45">
      <c r="A24" s="1">
        <v>20160729</v>
      </c>
      <c r="B24">
        <v>0</v>
      </c>
      <c r="C24">
        <f>1771462-1572517.8</f>
        <v>198944.19999999995</v>
      </c>
    </row>
    <row r="25" spans="1:3" x14ac:dyDescent="0.45">
      <c r="A25" s="1">
        <v>20160801</v>
      </c>
      <c r="B25">
        <v>0</v>
      </c>
      <c r="C25">
        <f>-270320.5-549133.2</f>
        <v>-819453.7</v>
      </c>
    </row>
    <row r="26" spans="1:3" x14ac:dyDescent="0.45">
      <c r="A26" s="1">
        <v>20160802</v>
      </c>
      <c r="B26">
        <v>0</v>
      </c>
      <c r="C26">
        <v>-2662944.5</v>
      </c>
    </row>
    <row r="27" spans="1:3" x14ac:dyDescent="0.45">
      <c r="A27" s="1">
        <v>20160803</v>
      </c>
      <c r="B27">
        <v>0</v>
      </c>
      <c r="C27">
        <f>764949.5-436810.5</f>
        <v>328139</v>
      </c>
    </row>
    <row r="28" spans="1:3" x14ac:dyDescent="0.45">
      <c r="A28" s="1">
        <v>20160804</v>
      </c>
      <c r="B28">
        <v>0</v>
      </c>
      <c r="C28">
        <f>-1538526.25-998424</f>
        <v>-2536950.25</v>
      </c>
    </row>
    <row r="29" spans="1:3" x14ac:dyDescent="0.45">
      <c r="A29" s="1">
        <v>20160805</v>
      </c>
      <c r="B29">
        <v>0</v>
      </c>
      <c r="C29">
        <v>-2036031</v>
      </c>
    </row>
    <row r="30" spans="1:3" x14ac:dyDescent="0.45">
      <c r="A30" s="1">
        <v>20160808</v>
      </c>
      <c r="B30">
        <v>0</v>
      </c>
      <c r="C30">
        <f>-1311342+149763.6</f>
        <v>-1161578.3999999999</v>
      </c>
    </row>
    <row r="31" spans="1:3" x14ac:dyDescent="0.45">
      <c r="A31" s="1">
        <v>20160809</v>
      </c>
      <c r="B31">
        <v>0</v>
      </c>
      <c r="C31">
        <v>-724689</v>
      </c>
    </row>
    <row r="32" spans="1:3" x14ac:dyDescent="0.45">
      <c r="A32" s="1">
        <v>20160810</v>
      </c>
      <c r="B32">
        <v>0</v>
      </c>
      <c r="C32">
        <v>-2952655.7500000005</v>
      </c>
    </row>
    <row r="33" spans="1:3" x14ac:dyDescent="0.45">
      <c r="A33" s="1">
        <v>20160811</v>
      </c>
      <c r="B33">
        <v>0</v>
      </c>
      <c r="C33">
        <v>2053299.5000000002</v>
      </c>
    </row>
    <row r="34" spans="1:3" x14ac:dyDescent="0.45">
      <c r="A34" s="1">
        <v>20160812</v>
      </c>
      <c r="B34">
        <v>0</v>
      </c>
      <c r="C34">
        <v>-1272935</v>
      </c>
    </row>
    <row r="35" spans="1:3" x14ac:dyDescent="0.45">
      <c r="A35" s="1">
        <v>20160815</v>
      </c>
      <c r="B35">
        <v>0</v>
      </c>
      <c r="C35">
        <v>-1265186.7000000002</v>
      </c>
    </row>
    <row r="36" spans="1:3" x14ac:dyDescent="0.45">
      <c r="A36" s="1">
        <v>20160816</v>
      </c>
      <c r="B36">
        <v>0</v>
      </c>
      <c r="C36">
        <v>-12608697.9</v>
      </c>
    </row>
    <row r="37" spans="1:3" x14ac:dyDescent="0.45">
      <c r="A37" s="1">
        <v>20160817</v>
      </c>
      <c r="B37">
        <v>0</v>
      </c>
      <c r="C37">
        <f>2099789.3-3444562.8</f>
        <v>-1344773.5</v>
      </c>
    </row>
    <row r="38" spans="1:3" x14ac:dyDescent="0.45">
      <c r="A38" s="1">
        <v>20160818</v>
      </c>
      <c r="B38">
        <v>0</v>
      </c>
      <c r="C38">
        <v>3776742.8000000003</v>
      </c>
    </row>
    <row r="39" spans="1:3" x14ac:dyDescent="0.45">
      <c r="A39" s="1">
        <v>20160819</v>
      </c>
      <c r="B39">
        <v>0</v>
      </c>
      <c r="C39">
        <v>22138</v>
      </c>
    </row>
    <row r="40" spans="1:3" x14ac:dyDescent="0.45">
      <c r="A40" s="1">
        <v>20160822</v>
      </c>
      <c r="B40">
        <v>0</v>
      </c>
      <c r="C40">
        <v>-1634742.5</v>
      </c>
    </row>
    <row r="41" spans="1:3" x14ac:dyDescent="0.45">
      <c r="A41" s="1">
        <v>20160823</v>
      </c>
      <c r="B41">
        <v>0</v>
      </c>
      <c r="C41">
        <v>132996</v>
      </c>
    </row>
    <row r="42" spans="1:3" x14ac:dyDescent="0.45">
      <c r="A42" s="1">
        <v>20160824</v>
      </c>
      <c r="B42">
        <v>0</v>
      </c>
      <c r="C42">
        <v>509818</v>
      </c>
    </row>
    <row r="43" spans="1:3" x14ac:dyDescent="0.45">
      <c r="A43" s="1">
        <v>20160825</v>
      </c>
      <c r="B43">
        <v>0</v>
      </c>
      <c r="C43">
        <v>2895987.9</v>
      </c>
    </row>
    <row r="44" spans="1:3" x14ac:dyDescent="0.45">
      <c r="A44" s="1">
        <v>20160826</v>
      </c>
      <c r="B44">
        <v>0</v>
      </c>
      <c r="C44">
        <v>69268.75</v>
      </c>
    </row>
    <row r="45" spans="1:3" x14ac:dyDescent="0.45">
      <c r="A45" s="1">
        <v>20160829</v>
      </c>
      <c r="B45">
        <v>0</v>
      </c>
      <c r="C45">
        <f>80905.9-399369.6</f>
        <v>-318463.69999999995</v>
      </c>
    </row>
    <row r="46" spans="1:3" x14ac:dyDescent="0.45">
      <c r="A46" s="1">
        <v>20160830</v>
      </c>
      <c r="B46">
        <v>0</v>
      </c>
      <c r="C46">
        <v>213901.9</v>
      </c>
    </row>
    <row r="47" spans="1:3" x14ac:dyDescent="0.45">
      <c r="A47" s="1">
        <v>20160831</v>
      </c>
      <c r="B47">
        <v>0</v>
      </c>
      <c r="C47">
        <v>-2231007.9</v>
      </c>
    </row>
    <row r="48" spans="1:3" x14ac:dyDescent="0.45">
      <c r="A48" s="1">
        <v>20160901</v>
      </c>
      <c r="B48">
        <v>0</v>
      </c>
      <c r="C48">
        <f>-19395.25-499068</f>
        <v>-518463.25</v>
      </c>
    </row>
    <row r="49" spans="1:3" x14ac:dyDescent="0.45">
      <c r="A49" s="1">
        <v>20160902</v>
      </c>
      <c r="B49">
        <v>0</v>
      </c>
      <c r="C49">
        <v>658330.19999999995</v>
      </c>
    </row>
    <row r="50" spans="1:3" x14ac:dyDescent="0.45">
      <c r="A50" s="1">
        <v>20160905</v>
      </c>
      <c r="B50">
        <v>0</v>
      </c>
      <c r="C50">
        <f>-2154535.2+1522157.4</f>
        <v>-632377.80000000028</v>
      </c>
    </row>
    <row r="51" spans="1:3" x14ac:dyDescent="0.45">
      <c r="A51" s="1">
        <v>20160906</v>
      </c>
      <c r="B51">
        <v>0</v>
      </c>
      <c r="C51">
        <v>-4111793</v>
      </c>
    </row>
    <row r="52" spans="1:3" x14ac:dyDescent="0.45">
      <c r="A52" s="1">
        <v>20160907</v>
      </c>
      <c r="B52">
        <v>0</v>
      </c>
      <c r="C52">
        <f>3756305.775+249534</f>
        <v>4005839.7749999999</v>
      </c>
    </row>
    <row r="53" spans="1:3" x14ac:dyDescent="0.45">
      <c r="A53" s="1">
        <v>20160908</v>
      </c>
      <c r="B53">
        <v>0</v>
      </c>
      <c r="C53">
        <v>2973014.75</v>
      </c>
    </row>
    <row r="54" spans="1:3" x14ac:dyDescent="0.45">
      <c r="A54" s="1">
        <v>20160909</v>
      </c>
      <c r="B54">
        <v>0</v>
      </c>
      <c r="C54">
        <v>-787830.29999999993</v>
      </c>
    </row>
    <row r="55" spans="1:3" x14ac:dyDescent="0.45">
      <c r="A55" s="1">
        <v>20160912</v>
      </c>
      <c r="B55">
        <v>0</v>
      </c>
      <c r="C55">
        <v>2125696.5</v>
      </c>
    </row>
    <row r="56" spans="1:3" x14ac:dyDescent="0.45">
      <c r="A56" s="1">
        <v>20160913</v>
      </c>
      <c r="B56">
        <v>0</v>
      </c>
      <c r="C56">
        <v>-12363945.299999999</v>
      </c>
    </row>
    <row r="57" spans="1:3" x14ac:dyDescent="0.45">
      <c r="A57" s="1">
        <v>20160914</v>
      </c>
      <c r="B57">
        <v>0</v>
      </c>
      <c r="C57">
        <v>-1898264.7</v>
      </c>
    </row>
    <row r="58" spans="1:3" x14ac:dyDescent="0.45">
      <c r="A58" s="1">
        <v>20160915</v>
      </c>
      <c r="B58">
        <v>0</v>
      </c>
      <c r="C58">
        <f>1843724.7-6664548.5</f>
        <v>-4820823.8</v>
      </c>
    </row>
    <row r="59" spans="1:3" x14ac:dyDescent="0.45">
      <c r="A59" s="1">
        <v>20160916</v>
      </c>
      <c r="B59">
        <v>0</v>
      </c>
      <c r="C59">
        <v>-557126.1</v>
      </c>
    </row>
    <row r="60" spans="1:3" x14ac:dyDescent="0.45">
      <c r="A60" s="1">
        <v>20160919</v>
      </c>
      <c r="B60">
        <v>0</v>
      </c>
      <c r="C60">
        <v>3389115.5999999996</v>
      </c>
    </row>
    <row r="61" spans="1:3" x14ac:dyDescent="0.45">
      <c r="A61" s="1">
        <v>20160920</v>
      </c>
      <c r="B61">
        <v>0</v>
      </c>
      <c r="C61">
        <f>2304315-100448</f>
        <v>2203867</v>
      </c>
    </row>
    <row r="62" spans="1:3" x14ac:dyDescent="0.45">
      <c r="A62" s="1">
        <v>20160921</v>
      </c>
      <c r="B62">
        <v>0</v>
      </c>
      <c r="C62">
        <v>9232531.1999999993</v>
      </c>
    </row>
    <row r="63" spans="1:3" x14ac:dyDescent="0.45">
      <c r="A63" s="1">
        <v>20160922</v>
      </c>
      <c r="B63">
        <v>0</v>
      </c>
      <c r="C63">
        <f>-3275672.4+1707616</f>
        <v>-1568056.4</v>
      </c>
    </row>
    <row r="64" spans="1:3" x14ac:dyDescent="0.45">
      <c r="A64" s="1">
        <v>20160923</v>
      </c>
      <c r="B64">
        <v>0</v>
      </c>
      <c r="C64">
        <v>-1351228.5</v>
      </c>
    </row>
    <row r="65" spans="1:3" x14ac:dyDescent="0.45">
      <c r="A65" s="1">
        <v>20160926</v>
      </c>
      <c r="B65">
        <v>0</v>
      </c>
      <c r="C65">
        <v>10026360.9</v>
      </c>
    </row>
    <row r="66" spans="1:3" x14ac:dyDescent="0.45">
      <c r="A66" s="1">
        <v>20160927</v>
      </c>
      <c r="B66">
        <v>0</v>
      </c>
      <c r="C66">
        <f>-1644381-502240</f>
        <v>-2146621</v>
      </c>
    </row>
    <row r="67" spans="1:3" x14ac:dyDescent="0.45">
      <c r="A67" s="1">
        <v>20160928</v>
      </c>
      <c r="B67">
        <v>0</v>
      </c>
      <c r="C67">
        <v>16384906.799999999</v>
      </c>
    </row>
    <row r="68" spans="1:3" x14ac:dyDescent="0.45">
      <c r="A68" s="1">
        <v>20160929</v>
      </c>
      <c r="B68">
        <v>0</v>
      </c>
      <c r="C68">
        <v>-9707574.5999999996</v>
      </c>
    </row>
    <row r="69" spans="1:3" x14ac:dyDescent="0.45">
      <c r="A69" s="1">
        <v>20160930</v>
      </c>
      <c r="B69">
        <v>0</v>
      </c>
      <c r="C69">
        <v>-400050.89999999997</v>
      </c>
    </row>
    <row r="70" spans="1:3" x14ac:dyDescent="0.45">
      <c r="A70" s="1">
        <v>20161003</v>
      </c>
      <c r="B70">
        <v>0</v>
      </c>
      <c r="C70">
        <f>-868822.2+25112</f>
        <v>-843710.2</v>
      </c>
    </row>
    <row r="71" spans="1:3" x14ac:dyDescent="0.45">
      <c r="A71" s="1">
        <v>20161004</v>
      </c>
      <c r="B71">
        <v>0</v>
      </c>
      <c r="C71">
        <v>374144.39999999997</v>
      </c>
    </row>
    <row r="72" spans="1:3" x14ac:dyDescent="0.45">
      <c r="A72" s="1">
        <v>20161005</v>
      </c>
      <c r="B72">
        <v>0</v>
      </c>
      <c r="C72">
        <v>973539</v>
      </c>
    </row>
    <row r="73" spans="1:3" x14ac:dyDescent="0.45">
      <c r="A73" s="1">
        <v>20161006</v>
      </c>
      <c r="B73">
        <v>0</v>
      </c>
      <c r="C73">
        <v>-4254120</v>
      </c>
    </row>
    <row r="74" spans="1:3" x14ac:dyDescent="0.45">
      <c r="A74" s="1">
        <v>20161007</v>
      </c>
      <c r="B74">
        <v>0</v>
      </c>
      <c r="C74">
        <v>-1547845.2</v>
      </c>
    </row>
    <row r="75" spans="1:3" x14ac:dyDescent="0.45">
      <c r="A75" s="1">
        <v>20161010</v>
      </c>
      <c r="B75">
        <v>0</v>
      </c>
      <c r="C75">
        <v>6050940.2999999998</v>
      </c>
    </row>
    <row r="76" spans="1:3" x14ac:dyDescent="0.45">
      <c r="A76" s="1">
        <v>20161011</v>
      </c>
      <c r="B76">
        <v>0</v>
      </c>
      <c r="C76">
        <v>-2339766</v>
      </c>
    </row>
    <row r="77" spans="1:3" x14ac:dyDescent="0.45">
      <c r="A77" s="1">
        <v>20161012</v>
      </c>
      <c r="B77">
        <v>0</v>
      </c>
      <c r="C77">
        <v>1983892.5</v>
      </c>
    </row>
    <row r="78" spans="1:3" x14ac:dyDescent="0.45">
      <c r="A78" s="1">
        <v>20161013</v>
      </c>
      <c r="B78">
        <v>0</v>
      </c>
      <c r="C78">
        <v>801738</v>
      </c>
    </row>
    <row r="79" spans="1:3" x14ac:dyDescent="0.45">
      <c r="A79" s="1">
        <v>20161014</v>
      </c>
      <c r="B79">
        <v>0</v>
      </c>
      <c r="C79">
        <v>1820545.2</v>
      </c>
    </row>
    <row r="80" spans="1:3" x14ac:dyDescent="0.45">
      <c r="A80" s="1">
        <v>20161017</v>
      </c>
      <c r="B80">
        <v>0</v>
      </c>
      <c r="C80">
        <v>7720409.6999999993</v>
      </c>
    </row>
    <row r="81" spans="1:3" x14ac:dyDescent="0.45">
      <c r="A81" s="1">
        <v>20161018</v>
      </c>
      <c r="B81">
        <v>0</v>
      </c>
      <c r="C81">
        <v>1751279.4</v>
      </c>
    </row>
    <row r="82" spans="1:3" x14ac:dyDescent="0.45">
      <c r="A82" s="1">
        <v>20161019</v>
      </c>
      <c r="B82">
        <v>0</v>
      </c>
      <c r="C82">
        <f>-7500886.2+3365008</f>
        <v>-4135878.2</v>
      </c>
    </row>
    <row r="83" spans="1:3" x14ac:dyDescent="0.45">
      <c r="A83" s="1">
        <v>20161020</v>
      </c>
      <c r="B83">
        <v>0</v>
      </c>
      <c r="C83">
        <f>-779376.6+690580</f>
        <v>-88796.599999999977</v>
      </c>
    </row>
    <row r="84" spans="1:3" x14ac:dyDescent="0.45">
      <c r="A84" s="1">
        <v>20161021</v>
      </c>
      <c r="B84">
        <v>0</v>
      </c>
      <c r="C84">
        <v>3489196.5</v>
      </c>
    </row>
    <row r="85" spans="1:3" x14ac:dyDescent="0.45">
      <c r="A85" s="1">
        <v>20161024</v>
      </c>
      <c r="B85">
        <v>0</v>
      </c>
      <c r="C85">
        <v>3510467.0999999996</v>
      </c>
    </row>
    <row r="86" spans="1:3" x14ac:dyDescent="0.45">
      <c r="A86" s="1">
        <v>20161025</v>
      </c>
      <c r="B86">
        <v>0</v>
      </c>
      <c r="C86">
        <v>5443364.7000000002</v>
      </c>
    </row>
    <row r="87" spans="1:3" x14ac:dyDescent="0.45">
      <c r="A87" s="1">
        <v>20161026</v>
      </c>
      <c r="B87">
        <v>0</v>
      </c>
      <c r="C87">
        <f>-2457027-527352</f>
        <v>-2984379</v>
      </c>
    </row>
    <row r="88" spans="1:3" x14ac:dyDescent="0.45">
      <c r="A88" s="1">
        <v>20161027</v>
      </c>
      <c r="B88">
        <v>0</v>
      </c>
      <c r="C88">
        <v>-81810</v>
      </c>
    </row>
    <row r="89" spans="1:3" x14ac:dyDescent="0.45">
      <c r="A89" s="1">
        <v>20161028</v>
      </c>
      <c r="B89">
        <v>0</v>
      </c>
      <c r="C89">
        <v>449682.3</v>
      </c>
    </row>
    <row r="90" spans="1:3" x14ac:dyDescent="0.45">
      <c r="A90" s="1">
        <v>20161031</v>
      </c>
      <c r="B90">
        <v>0</v>
      </c>
      <c r="C90">
        <v>-83173.5</v>
      </c>
    </row>
    <row r="91" spans="1:3" x14ac:dyDescent="0.45">
      <c r="A91" s="1">
        <v>20161101</v>
      </c>
      <c r="B91">
        <v>0</v>
      </c>
      <c r="C91">
        <v>-1493305.2</v>
      </c>
    </row>
    <row r="92" spans="1:3" x14ac:dyDescent="0.45">
      <c r="A92" s="1">
        <v>20161102</v>
      </c>
      <c r="B92">
        <v>0</v>
      </c>
      <c r="C92">
        <f>-2549745+1946180</f>
        <v>-603565</v>
      </c>
    </row>
    <row r="93" spans="1:3" x14ac:dyDescent="0.45">
      <c r="A93" s="1">
        <v>20161103</v>
      </c>
      <c r="B93">
        <v>0</v>
      </c>
      <c r="C93">
        <f>-801738-3754244</f>
        <v>-4555982</v>
      </c>
    </row>
    <row r="94" spans="1:3" x14ac:dyDescent="0.45">
      <c r="A94" s="1">
        <v>20161104</v>
      </c>
      <c r="B94">
        <v>0</v>
      </c>
      <c r="C94">
        <v>3047422.5</v>
      </c>
    </row>
    <row r="95" spans="1:3" x14ac:dyDescent="0.45">
      <c r="A95" s="1">
        <v>20161107</v>
      </c>
      <c r="B95">
        <v>0</v>
      </c>
      <c r="C95">
        <f>2042523-1330936</f>
        <v>711587</v>
      </c>
    </row>
    <row r="96" spans="1:3" x14ac:dyDescent="0.45">
      <c r="A96" s="1">
        <v>20161108</v>
      </c>
      <c r="B96">
        <v>0</v>
      </c>
      <c r="C96">
        <v>199071</v>
      </c>
    </row>
    <row r="97" spans="1:3" x14ac:dyDescent="0.45">
      <c r="A97" s="1">
        <v>20161109</v>
      </c>
      <c r="B97">
        <v>0</v>
      </c>
      <c r="C97">
        <f>2900164.5+226008</f>
        <v>3126172.5</v>
      </c>
    </row>
    <row r="98" spans="1:3" x14ac:dyDescent="0.45">
      <c r="A98" s="1">
        <v>20161110</v>
      </c>
      <c r="B98">
        <v>0</v>
      </c>
      <c r="C98">
        <f>18605230.2+2561424</f>
        <v>21166654.199999999</v>
      </c>
    </row>
    <row r="99" spans="1:3" x14ac:dyDescent="0.45">
      <c r="A99" s="1">
        <v>20161111</v>
      </c>
      <c r="B99">
        <v>0</v>
      </c>
      <c r="C99">
        <v>376680</v>
      </c>
    </row>
    <row r="100" spans="1:3" x14ac:dyDescent="0.45">
      <c r="A100" s="1">
        <v>20161114</v>
      </c>
      <c r="B100">
        <v>0</v>
      </c>
      <c r="C100">
        <v>12943160.1</v>
      </c>
    </row>
    <row r="101" spans="1:3" x14ac:dyDescent="0.45">
      <c r="A101" s="1">
        <v>20161115</v>
      </c>
      <c r="B101">
        <v>0</v>
      </c>
      <c r="C101">
        <f>-3020152.5+263676</f>
        <v>-2756476.5</v>
      </c>
    </row>
    <row r="102" spans="1:3" x14ac:dyDescent="0.45">
      <c r="A102" s="1">
        <v>20161116</v>
      </c>
      <c r="B102">
        <v>0</v>
      </c>
      <c r="C102">
        <v>-2017980</v>
      </c>
    </row>
    <row r="103" spans="1:3" x14ac:dyDescent="0.45">
      <c r="A103" s="1">
        <v>20161117</v>
      </c>
      <c r="B103">
        <v>0</v>
      </c>
      <c r="C103">
        <v>-392688</v>
      </c>
    </row>
    <row r="104" spans="1:3" x14ac:dyDescent="0.45">
      <c r="A104" s="1">
        <v>20161118</v>
      </c>
      <c r="B104">
        <v>0</v>
      </c>
      <c r="C104">
        <v>-1821636</v>
      </c>
    </row>
    <row r="105" spans="1:3" x14ac:dyDescent="0.45">
      <c r="A105" s="1">
        <v>20161121</v>
      </c>
      <c r="B105">
        <v>0</v>
      </c>
      <c r="C105">
        <v>-643572</v>
      </c>
    </row>
    <row r="106" spans="1:3" x14ac:dyDescent="0.45">
      <c r="A106" s="1">
        <v>20161122</v>
      </c>
      <c r="B106">
        <v>0</v>
      </c>
      <c r="C106">
        <v>-447228</v>
      </c>
    </row>
    <row r="107" spans="1:3" x14ac:dyDescent="0.45">
      <c r="A107" s="1">
        <v>20161123</v>
      </c>
      <c r="B107">
        <v>0</v>
      </c>
      <c r="C107">
        <v>5039496</v>
      </c>
    </row>
    <row r="108" spans="1:3" x14ac:dyDescent="0.45">
      <c r="A108" s="1">
        <v>20161124</v>
      </c>
      <c r="B108">
        <v>0</v>
      </c>
      <c r="C108">
        <v>163620</v>
      </c>
    </row>
    <row r="109" spans="1:3" x14ac:dyDescent="0.45">
      <c r="A109" s="1">
        <v>20161125</v>
      </c>
      <c r="B109">
        <v>0</v>
      </c>
      <c r="C109">
        <v>-403596</v>
      </c>
    </row>
    <row r="110" spans="1:3" x14ac:dyDescent="0.45">
      <c r="A110" s="1">
        <v>20161128</v>
      </c>
      <c r="B110">
        <v>0</v>
      </c>
      <c r="C110">
        <v>1058076</v>
      </c>
    </row>
    <row r="111" spans="1:3" x14ac:dyDescent="0.45">
      <c r="A111" s="1">
        <v>20161129</v>
      </c>
      <c r="B111">
        <v>0</v>
      </c>
      <c r="C111">
        <v>6970212</v>
      </c>
    </row>
    <row r="112" spans="1:3" x14ac:dyDescent="0.45">
      <c r="A112" s="1">
        <v>20161130</v>
      </c>
      <c r="B112">
        <v>0</v>
      </c>
      <c r="C112">
        <v>-970812</v>
      </c>
    </row>
    <row r="113" spans="1:3" x14ac:dyDescent="0.45">
      <c r="A113" s="1">
        <v>20161201</v>
      </c>
      <c r="B113">
        <v>0</v>
      </c>
      <c r="C113">
        <v>6522984</v>
      </c>
    </row>
    <row r="114" spans="1:3" x14ac:dyDescent="0.45">
      <c r="A114" s="1">
        <v>20161202</v>
      </c>
      <c r="B114">
        <v>0</v>
      </c>
      <c r="C114">
        <v>-2301588</v>
      </c>
    </row>
    <row r="115" spans="1:3" x14ac:dyDescent="0.45">
      <c r="A115" s="1">
        <v>20161205</v>
      </c>
      <c r="B115">
        <v>0</v>
      </c>
      <c r="C115">
        <v>-578124</v>
      </c>
    </row>
    <row r="116" spans="1:3" x14ac:dyDescent="0.45">
      <c r="A116" s="1">
        <v>20161206</v>
      </c>
      <c r="B116">
        <v>0</v>
      </c>
      <c r="C116">
        <v>3523284</v>
      </c>
    </row>
    <row r="117" spans="1:3" x14ac:dyDescent="0.45">
      <c r="A117" s="1">
        <v>20161207</v>
      </c>
      <c r="B117">
        <v>0</v>
      </c>
      <c r="C117">
        <v>392688</v>
      </c>
    </row>
    <row r="118" spans="1:3" x14ac:dyDescent="0.45">
      <c r="A118" s="1">
        <v>20161208</v>
      </c>
      <c r="B118">
        <v>0</v>
      </c>
      <c r="C118">
        <v>698112</v>
      </c>
    </row>
    <row r="119" spans="1:3" x14ac:dyDescent="0.45">
      <c r="A119" s="1">
        <v>20161209</v>
      </c>
      <c r="B119">
        <v>0</v>
      </c>
      <c r="C119">
        <v>-5203116</v>
      </c>
    </row>
    <row r="120" spans="1:3" x14ac:dyDescent="0.45">
      <c r="A120" s="1">
        <v>20161212</v>
      </c>
      <c r="B120">
        <v>0</v>
      </c>
      <c r="C120">
        <v>-2705184</v>
      </c>
    </row>
    <row r="121" spans="1:3" x14ac:dyDescent="0.45">
      <c r="A121" s="1">
        <v>20161213</v>
      </c>
      <c r="B121">
        <v>0</v>
      </c>
      <c r="C121">
        <v>-5835780</v>
      </c>
    </row>
    <row r="122" spans="1:3" x14ac:dyDescent="0.45">
      <c r="A122" s="1">
        <v>20161214</v>
      </c>
      <c r="B122">
        <v>0</v>
      </c>
      <c r="C122">
        <v>3414204</v>
      </c>
    </row>
    <row r="123" spans="1:3" x14ac:dyDescent="0.45">
      <c r="A123" s="1">
        <v>20161215</v>
      </c>
      <c r="B123">
        <v>0</v>
      </c>
      <c r="C123">
        <v>-3130596</v>
      </c>
    </row>
    <row r="124" spans="1:3" x14ac:dyDescent="0.45">
      <c r="A124" s="1">
        <v>20161216</v>
      </c>
      <c r="B124">
        <v>0</v>
      </c>
      <c r="C124">
        <v>534492</v>
      </c>
    </row>
    <row r="125" spans="1:3" x14ac:dyDescent="0.45">
      <c r="A125" s="1">
        <v>20161219</v>
      </c>
      <c r="B125">
        <v>0</v>
      </c>
      <c r="C125">
        <v>-54540</v>
      </c>
    </row>
    <row r="126" spans="1:3" x14ac:dyDescent="0.45">
      <c r="A126" s="1">
        <v>20161220</v>
      </c>
      <c r="B126">
        <v>0</v>
      </c>
      <c r="C126">
        <v>-98172</v>
      </c>
    </row>
    <row r="127" spans="1:3" x14ac:dyDescent="0.45">
      <c r="A127" s="1">
        <v>20161221</v>
      </c>
      <c r="B127">
        <v>0</v>
      </c>
      <c r="C127">
        <v>861732</v>
      </c>
    </row>
    <row r="128" spans="1:3" x14ac:dyDescent="0.45">
      <c r="A128" s="1">
        <v>20161222</v>
      </c>
      <c r="B128">
        <v>0</v>
      </c>
      <c r="C128">
        <v>272700</v>
      </c>
    </row>
    <row r="129" spans="1:3" x14ac:dyDescent="0.45">
      <c r="A129" s="1">
        <v>20161223</v>
      </c>
      <c r="B129">
        <v>0</v>
      </c>
      <c r="C129">
        <v>469044</v>
      </c>
    </row>
    <row r="130" spans="1:3" x14ac:dyDescent="0.45">
      <c r="A130" s="1">
        <v>20161226</v>
      </c>
      <c r="B130">
        <v>0</v>
      </c>
      <c r="C130">
        <v>-1527120</v>
      </c>
    </row>
    <row r="131" spans="1:3" x14ac:dyDescent="0.45">
      <c r="A131" s="1">
        <v>20161228</v>
      </c>
      <c r="B131">
        <v>0</v>
      </c>
      <c r="C131">
        <v>-239976</v>
      </c>
    </row>
    <row r="132" spans="1:3" x14ac:dyDescent="0.45">
      <c r="A132" s="1">
        <v>20161229</v>
      </c>
      <c r="B132">
        <v>0</v>
      </c>
      <c r="C132">
        <v>3065148</v>
      </c>
    </row>
    <row r="133" spans="1:3" x14ac:dyDescent="0.45">
      <c r="A133" s="1">
        <v>20161230</v>
      </c>
      <c r="B133">
        <v>0</v>
      </c>
      <c r="C133">
        <v>-1167156</v>
      </c>
    </row>
    <row r="134" spans="1:3" x14ac:dyDescent="0.45">
      <c r="A134" s="1">
        <v>20170102</v>
      </c>
      <c r="B134">
        <v>0</v>
      </c>
      <c r="C134">
        <v>-1743916.5</v>
      </c>
    </row>
    <row r="135" spans="1:3" x14ac:dyDescent="0.45">
      <c r="A135" s="1">
        <v>20170104</v>
      </c>
      <c r="B135">
        <v>0</v>
      </c>
      <c r="C135">
        <v>-13592731.5</v>
      </c>
    </row>
    <row r="136" spans="1:3" x14ac:dyDescent="0.45">
      <c r="A136" s="1">
        <v>20170105</v>
      </c>
      <c r="B136">
        <v>0</v>
      </c>
      <c r="C136">
        <f>-349056+126329</f>
        <v>-222727</v>
      </c>
    </row>
    <row r="137" spans="1:3" x14ac:dyDescent="0.45">
      <c r="A137" s="1">
        <v>20170106</v>
      </c>
      <c r="B137">
        <v>0</v>
      </c>
      <c r="C137">
        <v>-1156248</v>
      </c>
    </row>
    <row r="138" spans="1:3" x14ac:dyDescent="0.45">
      <c r="A138" s="1">
        <v>20170109</v>
      </c>
      <c r="B138">
        <v>0</v>
      </c>
      <c r="C138">
        <v>-163620</v>
      </c>
    </row>
    <row r="139" spans="1:3" x14ac:dyDescent="0.45">
      <c r="A139" s="1">
        <v>20170110</v>
      </c>
      <c r="B139">
        <v>0</v>
      </c>
      <c r="C139">
        <v>6795684</v>
      </c>
    </row>
    <row r="140" spans="1:3" x14ac:dyDescent="0.45">
      <c r="A140" s="1">
        <v>20170111</v>
      </c>
      <c r="B140">
        <v>0</v>
      </c>
      <c r="C140">
        <v>8822390.4000000004</v>
      </c>
    </row>
    <row r="141" spans="1:3" x14ac:dyDescent="0.45">
      <c r="A141" s="1">
        <v>20170112</v>
      </c>
      <c r="B141">
        <v>0</v>
      </c>
      <c r="C141">
        <v>2379307.5</v>
      </c>
    </row>
    <row r="142" spans="1:3" x14ac:dyDescent="0.45">
      <c r="A142" s="1">
        <v>20170113</v>
      </c>
      <c r="B142">
        <v>0</v>
      </c>
      <c r="C142">
        <f>141804+101063.2</f>
        <v>242867.20000000001</v>
      </c>
    </row>
    <row r="143" spans="1:3" x14ac:dyDescent="0.45">
      <c r="A143" s="1">
        <v>20170116</v>
      </c>
      <c r="B143">
        <v>0</v>
      </c>
      <c r="C143">
        <f>1167156-265290.9</f>
        <v>901865.1</v>
      </c>
    </row>
    <row r="144" spans="1:3" x14ac:dyDescent="0.45">
      <c r="A144" s="1">
        <v>20170117</v>
      </c>
      <c r="B144">
        <v>0</v>
      </c>
      <c r="C144">
        <v>-959904</v>
      </c>
    </row>
    <row r="145" spans="1:3" x14ac:dyDescent="0.45">
      <c r="A145" s="1">
        <v>20170118</v>
      </c>
      <c r="B145">
        <v>0</v>
      </c>
      <c r="C145">
        <v>-5194389.5999999996</v>
      </c>
    </row>
    <row r="146" spans="1:3" x14ac:dyDescent="0.45">
      <c r="A146" s="1">
        <v>20170119</v>
      </c>
      <c r="B146">
        <v>0</v>
      </c>
      <c r="C146">
        <v>9034005.5999999996</v>
      </c>
    </row>
    <row r="147" spans="1:3" x14ac:dyDescent="0.45">
      <c r="A147" s="1">
        <v>20170120</v>
      </c>
      <c r="B147">
        <v>0</v>
      </c>
      <c r="C147">
        <f>2268864+175952</f>
        <v>2444816</v>
      </c>
    </row>
    <row r="148" spans="1:3" x14ac:dyDescent="0.45">
      <c r="A148" s="1">
        <v>20170123</v>
      </c>
      <c r="B148">
        <v>0</v>
      </c>
      <c r="C148">
        <v>1592568</v>
      </c>
    </row>
    <row r="149" spans="1:3" x14ac:dyDescent="0.45">
      <c r="A149" s="1">
        <v>20170124</v>
      </c>
      <c r="B149">
        <v>0</v>
      </c>
      <c r="C149">
        <v>-2478297.6</v>
      </c>
    </row>
    <row r="150" spans="1:3" x14ac:dyDescent="0.45">
      <c r="A150" s="1">
        <v>20170125</v>
      </c>
      <c r="B150">
        <v>0</v>
      </c>
      <c r="C150">
        <v>-1989619.2</v>
      </c>
    </row>
    <row r="151" spans="1:3" x14ac:dyDescent="0.45">
      <c r="A151" s="1">
        <v>20170126</v>
      </c>
      <c r="B151">
        <v>0</v>
      </c>
      <c r="C151">
        <v>2268864</v>
      </c>
    </row>
    <row r="152" spans="1:3" x14ac:dyDescent="0.45">
      <c r="A152" s="1">
        <v>20170127</v>
      </c>
      <c r="B152">
        <v>0</v>
      </c>
      <c r="C152">
        <v>-1767096</v>
      </c>
    </row>
    <row r="153" spans="1:3" x14ac:dyDescent="0.45">
      <c r="A153" s="1">
        <v>20170130</v>
      </c>
      <c r="B153">
        <v>0</v>
      </c>
      <c r="C153">
        <v>1921989.5999999999</v>
      </c>
    </row>
    <row r="154" spans="1:3" x14ac:dyDescent="0.45">
      <c r="A154" s="1">
        <v>20170131</v>
      </c>
      <c r="B154">
        <v>0</v>
      </c>
      <c r="C154">
        <f>-1937260.8+175952</f>
        <v>-1761308.8</v>
      </c>
    </row>
    <row r="155" spans="1:3" x14ac:dyDescent="0.45">
      <c r="A155" s="1">
        <v>20170201</v>
      </c>
      <c r="B155">
        <v>0</v>
      </c>
      <c r="C155">
        <f>-4614356.7-50044</f>
        <v>-4664400.7</v>
      </c>
    </row>
    <row r="156" spans="1:3" x14ac:dyDescent="0.45">
      <c r="A156" s="1">
        <v>20170202</v>
      </c>
      <c r="B156">
        <v>0</v>
      </c>
      <c r="C156">
        <v>-9486414.9000000004</v>
      </c>
    </row>
    <row r="157" spans="1:3" x14ac:dyDescent="0.45">
      <c r="A157" s="1">
        <v>20170203</v>
      </c>
      <c r="B157">
        <v>0</v>
      </c>
      <c r="C157">
        <v>1525756.5</v>
      </c>
    </row>
    <row r="158" spans="1:3" x14ac:dyDescent="0.45">
      <c r="A158" s="1">
        <v>20170206</v>
      </c>
      <c r="B158">
        <v>0</v>
      </c>
      <c r="C158">
        <f>-938088-700616</f>
        <v>-1638704</v>
      </c>
    </row>
    <row r="159" spans="1:3" x14ac:dyDescent="0.45">
      <c r="A159" s="1">
        <v>20170207</v>
      </c>
      <c r="B159">
        <v>0</v>
      </c>
      <c r="C159">
        <v>1592568</v>
      </c>
    </row>
    <row r="160" spans="1:3" x14ac:dyDescent="0.45">
      <c r="A160" s="1">
        <v>20170208</v>
      </c>
      <c r="B160">
        <v>0</v>
      </c>
      <c r="C160">
        <v>8788848.2999999989</v>
      </c>
    </row>
    <row r="161" spans="1:3" x14ac:dyDescent="0.45">
      <c r="A161" s="1">
        <v>20170209</v>
      </c>
      <c r="B161">
        <v>0</v>
      </c>
      <c r="C161">
        <v>16750597.5</v>
      </c>
    </row>
    <row r="162" spans="1:3" x14ac:dyDescent="0.45">
      <c r="A162" s="1">
        <v>20170210</v>
      </c>
      <c r="B162">
        <v>0</v>
      </c>
      <c r="C162">
        <v>2210233.5</v>
      </c>
    </row>
    <row r="163" spans="1:3" x14ac:dyDescent="0.45">
      <c r="A163" s="1">
        <v>20170213</v>
      </c>
      <c r="B163">
        <v>0</v>
      </c>
      <c r="C163">
        <v>8041377.5999999996</v>
      </c>
    </row>
    <row r="164" spans="1:3" x14ac:dyDescent="0.45">
      <c r="A164" s="1">
        <v>20170214</v>
      </c>
      <c r="B164">
        <v>0</v>
      </c>
      <c r="C164">
        <v>2677095.9</v>
      </c>
    </row>
    <row r="165" spans="1:3" x14ac:dyDescent="0.45">
      <c r="A165" s="1">
        <v>20170215</v>
      </c>
      <c r="B165">
        <v>0</v>
      </c>
      <c r="C165">
        <v>529310.69999999995</v>
      </c>
    </row>
    <row r="166" spans="1:3" x14ac:dyDescent="0.45">
      <c r="A166" s="1">
        <v>20170216</v>
      </c>
      <c r="B166">
        <v>0</v>
      </c>
      <c r="C166">
        <f>976266-75066</f>
        <v>901200</v>
      </c>
    </row>
    <row r="167" spans="1:3" x14ac:dyDescent="0.45">
      <c r="A167" s="1">
        <v>20170217</v>
      </c>
      <c r="B167">
        <v>0</v>
      </c>
      <c r="C167">
        <v>-2509385.4</v>
      </c>
    </row>
    <row r="168" spans="1:3" x14ac:dyDescent="0.45">
      <c r="A168" s="1">
        <v>20170220</v>
      </c>
      <c r="B168">
        <v>0</v>
      </c>
      <c r="C168">
        <v>-4887602.0999999996</v>
      </c>
    </row>
    <row r="169" spans="1:3" x14ac:dyDescent="0.45">
      <c r="A169" s="1">
        <v>20170221</v>
      </c>
      <c r="B169">
        <v>0</v>
      </c>
      <c r="C169">
        <f>-10908+50044</f>
        <v>39136</v>
      </c>
    </row>
    <row r="170" spans="1:3" x14ac:dyDescent="0.45">
      <c r="A170" s="1">
        <v>20170222</v>
      </c>
      <c r="B170">
        <v>0</v>
      </c>
      <c r="C170">
        <f>-2181.6-50044</f>
        <v>-52225.599999999999</v>
      </c>
    </row>
    <row r="171" spans="1:3" x14ac:dyDescent="0.45">
      <c r="A171" s="1">
        <v>20170223</v>
      </c>
      <c r="B171">
        <v>0</v>
      </c>
      <c r="C171">
        <f>2941887.6-25022</f>
        <v>2916865.6</v>
      </c>
    </row>
    <row r="172" spans="1:3" x14ac:dyDescent="0.45">
      <c r="A172" s="1">
        <v>20170224</v>
      </c>
      <c r="B172">
        <v>0</v>
      </c>
      <c r="C172">
        <v>2833898.4</v>
      </c>
    </row>
    <row r="173" spans="1:3" x14ac:dyDescent="0.45">
      <c r="A173" s="1">
        <v>20170227</v>
      </c>
      <c r="B173">
        <v>0</v>
      </c>
      <c r="C173">
        <v>1944351</v>
      </c>
    </row>
    <row r="174" spans="1:3" x14ac:dyDescent="0.45">
      <c r="A174" s="1">
        <v>20170228</v>
      </c>
      <c r="B174">
        <v>0</v>
      </c>
      <c r="C174">
        <f>2620647+37533</f>
        <v>2658180</v>
      </c>
    </row>
    <row r="175" spans="1:3" x14ac:dyDescent="0.45">
      <c r="A175" s="1">
        <v>20170301</v>
      </c>
      <c r="B175">
        <v>0</v>
      </c>
      <c r="C175">
        <v>-2172328.1999999997</v>
      </c>
    </row>
    <row r="176" spans="1:3" x14ac:dyDescent="0.45">
      <c r="A176" s="1">
        <v>20170302</v>
      </c>
      <c r="B176">
        <v>0</v>
      </c>
      <c r="C176">
        <v>949541.39999999991</v>
      </c>
    </row>
    <row r="177" spans="1:3" x14ac:dyDescent="0.45">
      <c r="A177" s="1">
        <v>20170303</v>
      </c>
      <c r="B177">
        <v>0</v>
      </c>
      <c r="C177">
        <v>11898096.000000002</v>
      </c>
    </row>
    <row r="178" spans="1:3" x14ac:dyDescent="0.45">
      <c r="A178" s="1">
        <v>20170306</v>
      </c>
      <c r="B178">
        <v>0</v>
      </c>
      <c r="C178">
        <v>11470552.800000001</v>
      </c>
    </row>
    <row r="179" spans="1:3" x14ac:dyDescent="0.45">
      <c r="A179" s="1">
        <v>20170307</v>
      </c>
      <c r="B179">
        <v>0</v>
      </c>
      <c r="C179">
        <v>-2149996.8000000003</v>
      </c>
    </row>
    <row r="180" spans="1:3" x14ac:dyDescent="0.45">
      <c r="A180" s="1">
        <v>20170308</v>
      </c>
      <c r="B180">
        <v>0</v>
      </c>
      <c r="C180">
        <f>-2174558.4+255135.3</f>
        <v>-1919423.0999999999</v>
      </c>
    </row>
    <row r="181" spans="1:3" x14ac:dyDescent="0.45">
      <c r="A181" s="1">
        <v>20170309</v>
      </c>
      <c r="B181">
        <v>0</v>
      </c>
      <c r="C181">
        <v>-11475979.200000001</v>
      </c>
    </row>
    <row r="182" spans="1:3" x14ac:dyDescent="0.45">
      <c r="A182" s="1">
        <v>20170310</v>
      </c>
      <c r="B182">
        <v>0</v>
      </c>
      <c r="C182">
        <v>-14690692.800000001</v>
      </c>
    </row>
    <row r="183" spans="1:3" x14ac:dyDescent="0.45">
      <c r="A183" s="1">
        <v>20170313</v>
      </c>
      <c r="B183">
        <v>0</v>
      </c>
      <c r="C183">
        <f>-3441480-183930</f>
        <v>-3625410</v>
      </c>
    </row>
    <row r="184" spans="1:3" x14ac:dyDescent="0.45">
      <c r="A184" s="1">
        <v>20170314</v>
      </c>
      <c r="B184">
        <v>0</v>
      </c>
      <c r="C184">
        <v>-4535042.4000000004</v>
      </c>
    </row>
    <row r="185" spans="1:3" x14ac:dyDescent="0.45">
      <c r="A185" s="1">
        <v>20170315</v>
      </c>
      <c r="B185">
        <v>0</v>
      </c>
      <c r="C185">
        <f>135131.7-12447019.2</f>
        <v>-12311887.5</v>
      </c>
    </row>
    <row r="186" spans="1:3" x14ac:dyDescent="0.45">
      <c r="A186" s="1">
        <v>20170316</v>
      </c>
      <c r="B186">
        <v>0</v>
      </c>
      <c r="C186">
        <f>9752954.4-85992.9</f>
        <v>9666961.5</v>
      </c>
    </row>
    <row r="187" spans="1:3" x14ac:dyDescent="0.45">
      <c r="A187" s="1">
        <v>20170317</v>
      </c>
      <c r="B187">
        <v>0</v>
      </c>
      <c r="C187">
        <f>-245694+46763572.8</f>
        <v>46517878.799999997</v>
      </c>
    </row>
    <row r="188" spans="1:3" x14ac:dyDescent="0.45">
      <c r="A188" s="1">
        <v>20170320</v>
      </c>
      <c r="B188">
        <v>0</v>
      </c>
      <c r="C188">
        <v>4348260</v>
      </c>
    </row>
    <row r="189" spans="1:3" x14ac:dyDescent="0.45">
      <c r="A189" s="1">
        <v>20170321</v>
      </c>
      <c r="B189">
        <v>0</v>
      </c>
      <c r="C189">
        <v>5707430.4000000004</v>
      </c>
    </row>
    <row r="190" spans="1:3" x14ac:dyDescent="0.45">
      <c r="A190" s="1">
        <v>20170322</v>
      </c>
      <c r="B190">
        <v>0</v>
      </c>
      <c r="C190">
        <v>-9753240</v>
      </c>
    </row>
    <row r="191" spans="1:3" x14ac:dyDescent="0.45">
      <c r="A191" s="1">
        <v>20170323</v>
      </c>
      <c r="B191">
        <v>0</v>
      </c>
      <c r="C191">
        <v>7999084.8000000007</v>
      </c>
    </row>
    <row r="192" spans="1:3" x14ac:dyDescent="0.45">
      <c r="A192" s="1">
        <v>20170324</v>
      </c>
      <c r="B192">
        <v>0</v>
      </c>
      <c r="C192">
        <f>-60590-340269</f>
        <v>-400859</v>
      </c>
    </row>
    <row r="193" spans="1:3" x14ac:dyDescent="0.45">
      <c r="A193" s="1">
        <v>20170327</v>
      </c>
      <c r="B193">
        <v>0</v>
      </c>
      <c r="C193">
        <v>-1744299.75</v>
      </c>
    </row>
    <row r="194" spans="1:3" x14ac:dyDescent="0.45">
      <c r="A194" s="1">
        <v>20170328</v>
      </c>
      <c r="B194">
        <v>0</v>
      </c>
      <c r="C194">
        <f>-15977482.5+254478</f>
        <v>-15723004.5</v>
      </c>
    </row>
    <row r="195" spans="1:3" x14ac:dyDescent="0.45">
      <c r="A195" s="1">
        <v>20170329</v>
      </c>
      <c r="B195">
        <v>0</v>
      </c>
      <c r="C195">
        <v>-2524504</v>
      </c>
    </row>
    <row r="196" spans="1:3" x14ac:dyDescent="0.45">
      <c r="A196" s="1">
        <v>20170330</v>
      </c>
      <c r="B196">
        <v>0</v>
      </c>
      <c r="C196">
        <v>38558193.75</v>
      </c>
    </row>
    <row r="197" spans="1:3" x14ac:dyDescent="0.45">
      <c r="A197" s="1">
        <v>20170331</v>
      </c>
      <c r="B197">
        <v>0</v>
      </c>
      <c r="C197">
        <v>30279223.599999998</v>
      </c>
    </row>
    <row r="198" spans="1:3" x14ac:dyDescent="0.45">
      <c r="A198" s="1">
        <v>20170403</v>
      </c>
      <c r="B198">
        <v>0</v>
      </c>
      <c r="C198">
        <v>-1661868.5999999999</v>
      </c>
    </row>
    <row r="199" spans="1:3" x14ac:dyDescent="0.45">
      <c r="A199" s="1">
        <v>20170404</v>
      </c>
      <c r="B199">
        <v>0</v>
      </c>
      <c r="C199">
        <v>22832581</v>
      </c>
    </row>
    <row r="200" spans="1:3" x14ac:dyDescent="0.45">
      <c r="A200" s="1">
        <v>20170405</v>
      </c>
      <c r="B200">
        <v>0</v>
      </c>
      <c r="C200">
        <v>12852173.949999999</v>
      </c>
    </row>
    <row r="201" spans="1:3" x14ac:dyDescent="0.45">
      <c r="A201" s="1">
        <v>20170406</v>
      </c>
      <c r="B201">
        <v>0</v>
      </c>
      <c r="C201">
        <v>28276844.699999999</v>
      </c>
    </row>
    <row r="202" spans="1:3" x14ac:dyDescent="0.45">
      <c r="A202" s="1">
        <v>20170407</v>
      </c>
      <c r="B202">
        <v>0</v>
      </c>
      <c r="C202">
        <v>-1497743.7499999998</v>
      </c>
    </row>
    <row r="203" spans="1:3" x14ac:dyDescent="0.45">
      <c r="A203" s="1">
        <v>20170410</v>
      </c>
      <c r="B203">
        <v>0</v>
      </c>
      <c r="C203">
        <v>70348257.649999991</v>
      </c>
    </row>
    <row r="204" spans="1:3" x14ac:dyDescent="0.45">
      <c r="A204" s="1">
        <v>20170411</v>
      </c>
      <c r="B204">
        <v>0</v>
      </c>
      <c r="C204">
        <v>3907508.9499999997</v>
      </c>
    </row>
    <row r="205" spans="1:3" x14ac:dyDescent="0.45">
      <c r="A205" s="1">
        <v>20170412</v>
      </c>
      <c r="B205">
        <v>0</v>
      </c>
      <c r="C205">
        <v>-10171839.6</v>
      </c>
    </row>
    <row r="206" spans="1:3" x14ac:dyDescent="0.45">
      <c r="A206" s="1">
        <v>20170413</v>
      </c>
      <c r="B206">
        <v>0</v>
      </c>
      <c r="C206">
        <v>-37789047.600000001</v>
      </c>
    </row>
    <row r="207" spans="1:3" x14ac:dyDescent="0.45">
      <c r="A207" s="1">
        <v>20170414</v>
      </c>
      <c r="B207">
        <v>0</v>
      </c>
      <c r="C207">
        <f>2581917.2-969784</f>
        <v>1612133.2000000002</v>
      </c>
    </row>
    <row r="208" spans="1:3" x14ac:dyDescent="0.45">
      <c r="A208" s="1">
        <v>20170417</v>
      </c>
      <c r="B208">
        <v>0</v>
      </c>
      <c r="C208">
        <v>68592</v>
      </c>
    </row>
    <row r="209" spans="1:3" x14ac:dyDescent="0.45">
      <c r="A209" s="1">
        <v>20170418</v>
      </c>
      <c r="B209">
        <v>0</v>
      </c>
      <c r="C209">
        <v>-12097056.6</v>
      </c>
    </row>
    <row r="210" spans="1:3" x14ac:dyDescent="0.45">
      <c r="A210" s="1">
        <v>20170419</v>
      </c>
      <c r="B210">
        <v>0</v>
      </c>
      <c r="C210">
        <v>-17665298</v>
      </c>
    </row>
    <row r="211" spans="1:3" x14ac:dyDescent="0.45">
      <c r="A211" s="1">
        <v>20170420</v>
      </c>
      <c r="B211">
        <v>0</v>
      </c>
      <c r="C211">
        <v>-2074847.4000000001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2017-04-21T06:45:37Z</dcterms:created>
  <dcterms:modified xsi:type="dcterms:W3CDTF">2017-04-21T07:05:26Z</dcterms:modified>
</cp:coreProperties>
</file>