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1330e554993b2f/Documents/"/>
    </mc:Choice>
  </mc:AlternateContent>
  <xr:revisionPtr revIDLastSave="3066" documentId="8_{95843E0F-1E41-47D0-A0D4-5313EDE80138}" xr6:coauthVersionLast="47" xr6:coauthVersionMax="47" xr10:uidLastSave="{68C2D1B5-CB08-4C20-9A63-A9AAE2E63035}"/>
  <bookViews>
    <workbookView xWindow="-110" yWindow="-110" windowWidth="25820" windowHeight="13900" xr2:uid="{7FC57443-FBBC-4578-880A-47FE30A968E6}"/>
  </bookViews>
  <sheets>
    <sheet name="Sheet1" sheetId="1" r:id="rId1"/>
    <sheet name="q.1,2 " sheetId="2" r:id="rId2"/>
    <sheet name="q.3,4" sheetId="6" r:id="rId3"/>
    <sheet name="Q.5,6" sheetId="8" r:id="rId4"/>
    <sheet name="Q.8,9" sheetId="9" r:id="rId5"/>
    <sheet name="Q.10,11" sheetId="10" r:id="rId6"/>
    <sheet name="Q.12,13" sheetId="11" r:id="rId7"/>
    <sheet name="q.14" sheetId="12" r:id="rId8"/>
    <sheet name="q1,2" sheetId="13" r:id="rId9"/>
    <sheet name="q3,4" sheetId="14" r:id="rId10"/>
    <sheet name="q..5" sheetId="15" r:id="rId11"/>
    <sheet name="PERCENTILE Q1.2.3.4.5" sheetId="16" r:id="rId12"/>
    <sheet name="Sheet3" sheetId="18" r:id="rId13"/>
  </sheets>
  <definedNames>
    <definedName name="_xlchart.v1.0" hidden="1">'Q.10,11'!$C$6:$C$14</definedName>
    <definedName name="_xlchart.v1.1" hidden="1">'Q.10,11'!$D$6:$D$14</definedName>
    <definedName name="_xlchart.v1.2" hidden="1">'Q.10,11'!$E$6:$E$14</definedName>
    <definedName name="_xlchart.v1.3" hidden="1">'Q.10,11'!$F$6:$F$14</definedName>
    <definedName name="_xlchart.v1.4" hidden="1">'Q.12,13'!$F$7:$F$56</definedName>
    <definedName name="_xlchart.v1.5" hidden="1">'Q.12,13'!$B$65:$B$164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6" i="16" l="1"/>
  <c r="B175" i="16"/>
  <c r="B174" i="16"/>
  <c r="B169" i="16"/>
  <c r="B168" i="16"/>
  <c r="B167" i="16"/>
  <c r="B143" i="16"/>
  <c r="B142" i="16"/>
  <c r="B141" i="16"/>
  <c r="B136" i="16"/>
  <c r="B135" i="16"/>
  <c r="B134" i="16"/>
  <c r="B110" i="16"/>
  <c r="B109" i="16"/>
  <c r="B108" i="16"/>
  <c r="B102" i="16"/>
  <c r="B101" i="16"/>
  <c r="B100" i="16"/>
  <c r="B76" i="16"/>
  <c r="B75" i="16"/>
  <c r="B74" i="16"/>
  <c r="B68" i="16"/>
  <c r="B67" i="16"/>
  <c r="B66" i="16"/>
  <c r="B34" i="16" l="1"/>
  <c r="B33" i="16"/>
  <c r="B32" i="16"/>
  <c r="B31" i="16"/>
  <c r="B26" i="16"/>
  <c r="B25" i="16"/>
  <c r="B24" i="16"/>
  <c r="E15" i="14" l="1" a="1"/>
  <c r="E15" i="14" s="1"/>
  <c r="E18" i="13" l="1"/>
  <c r="E13" i="13"/>
  <c r="C48" i="12"/>
  <c r="C50" i="12"/>
  <c r="C49" i="12"/>
  <c r="E42" i="12"/>
  <c r="D42" i="12"/>
  <c r="C42" i="12"/>
  <c r="E88" i="11"/>
  <c r="J30" i="11"/>
  <c r="G47" i="10"/>
  <c r="J29" i="10"/>
  <c r="L132" i="9"/>
  <c r="L131" i="9"/>
  <c r="L130" i="9"/>
  <c r="H124" i="9"/>
  <c r="H119" i="9"/>
  <c r="C31" i="9"/>
  <c r="C28" i="9"/>
  <c r="C24" i="9"/>
  <c r="F99" i="8"/>
  <c r="E99" i="8"/>
  <c r="D99" i="8"/>
  <c r="C99" i="8"/>
  <c r="B99" i="8"/>
  <c r="F97" i="8"/>
  <c r="E97" i="8"/>
  <c r="D97" i="8"/>
  <c r="C97" i="8"/>
  <c r="B97" i="8"/>
  <c r="F95" i="8"/>
  <c r="E95" i="8"/>
  <c r="D95" i="8"/>
  <c r="C95" i="8"/>
  <c r="B95" i="8"/>
  <c r="O70" i="8"/>
  <c r="L70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19" i="8"/>
  <c r="I70" i="8"/>
  <c r="I103" i="6"/>
  <c r="L88" i="6"/>
  <c r="H98" i="6"/>
  <c r="O65" i="6"/>
  <c r="L65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14" i="6"/>
  <c r="I65" i="6"/>
  <c r="S96" i="2"/>
  <c r="O96" i="2"/>
  <c r="O45" i="2"/>
  <c r="O66" i="2" l="1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65" i="2"/>
  <c r="E104" i="2"/>
  <c r="L96" i="2"/>
  <c r="J45" i="2"/>
  <c r="J36" i="2"/>
  <c r="J37" i="2"/>
  <c r="J38" i="2"/>
  <c r="J39" i="2"/>
  <c r="J40" i="2"/>
  <c r="J41" i="2"/>
  <c r="J42" i="2"/>
  <c r="J43" i="2"/>
  <c r="J44" i="2"/>
  <c r="J35" i="2"/>
  <c r="H36" i="2"/>
  <c r="H37" i="2"/>
  <c r="H38" i="2"/>
  <c r="H39" i="2"/>
  <c r="H40" i="2"/>
  <c r="H41" i="2"/>
  <c r="H42" i="2"/>
  <c r="H43" i="2"/>
  <c r="H44" i="2"/>
  <c r="H35" i="2"/>
  <c r="O31" i="2"/>
  <c r="D45" i="2"/>
  <c r="G27" i="2" l="1"/>
  <c r="L69" i="1"/>
  <c r="L64" i="1"/>
  <c r="L59" i="1"/>
  <c r="L44" i="1"/>
  <c r="L39" i="1"/>
  <c r="L34" i="1"/>
  <c r="I24" i="1"/>
  <c r="I19" i="1"/>
  <c r="I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<sst xmlns="http://schemas.openxmlformats.org/spreadsheetml/2006/main" count="428" uniqueCount="272">
  <si>
    <t>1) Business Problem: A retail store wants to analyze the sales data of a particular product category to understand the typical sales performance and make strategic decisions</t>
  </si>
  <si>
    <t xml:space="preserve">week 1 </t>
  </si>
  <si>
    <t>week 2</t>
  </si>
  <si>
    <t>week 3</t>
  </si>
  <si>
    <t>week 4</t>
  </si>
  <si>
    <t>1. Mean: What is the average weekly sales of the product category?</t>
  </si>
  <si>
    <t>ans</t>
  </si>
  <si>
    <t>2. Median: What is the typical or central sales value for the product category</t>
  </si>
  <si>
    <t>3. Mode: Are there any recurring or most frequently occurring sales figures for the product category?</t>
  </si>
  <si>
    <t>(AS NO SALES HAS OCCURRED )</t>
  </si>
  <si>
    <t>2) Business Problem: A restaurant wants to analyze the waiting times of its customers to understand the typical waiting experience and improve service efficiency.</t>
  </si>
  <si>
    <t xml:space="preserve">total customer </t>
  </si>
  <si>
    <t>waiting time (min )</t>
  </si>
  <si>
    <t>1. Mean: What is the average waiting time for customers at the restaurant</t>
  </si>
  <si>
    <t>2. Median: What is the typical or central waiting time experienced by customers?</t>
  </si>
  <si>
    <t>3. Mode: Are there any recurring or most frequently occurring waiting times for customers?</t>
  </si>
  <si>
    <t>3) Business Problem: A car rental company wants to analyze the rental durations of its customers to understand the typical rental period and optimize its pricing and fleet management strategies.</t>
  </si>
  <si>
    <t>NO.OF CUSTOMER</t>
  </si>
  <si>
    <t>RENTAL DUARATION</t>
  </si>
  <si>
    <t>1. Mean: What is the average rental duration for customers at the car rental company?</t>
  </si>
  <si>
    <t>2. Median: What is the typical or central rental duration experienced by customers?</t>
  </si>
  <si>
    <t>3. Mode: Are there any recurring or most frequently occurring rental durations for customers?</t>
  </si>
  <si>
    <t>Questions on measure of central tendency</t>
  </si>
  <si>
    <t>Questions on measure of dispersion</t>
  </si>
  <si>
    <t>1) Problem: A manufacturing company wants to analyze the production output of a specific machine to understand the variability or spread in its performance.</t>
  </si>
  <si>
    <t xml:space="preserve">NO. OF DAYS </t>
  </si>
  <si>
    <t>Number of units produced per hour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</si>
  <si>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</si>
  <si>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</si>
  <si>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</si>
  <si>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</si>
  <si>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</si>
  <si>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</si>
  <si>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</si>
  <si>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</si>
  <si>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</si>
  <si>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</si>
  <si>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 xml:space="preserve">120 UNITS </t>
  </si>
  <si>
    <t xml:space="preserve">110 UNITS </t>
  </si>
  <si>
    <t xml:space="preserve">130 UNITS </t>
  </si>
  <si>
    <t xml:space="preserve">115 UNITS </t>
  </si>
  <si>
    <t xml:space="preserve">125 UNITS </t>
  </si>
  <si>
    <t xml:space="preserve">105 UNITS </t>
  </si>
  <si>
    <t xml:space="preserve">135 UNITS </t>
  </si>
  <si>
    <t xml:space="preserve">140 UNITS </t>
  </si>
  <si>
    <t>1. Range: What is the range of the production output for the machine</t>
  </si>
  <si>
    <t xml:space="preserve">ANS </t>
  </si>
  <si>
    <t>RANG = LARGEST - SMALLEST</t>
  </si>
  <si>
    <t>140-105</t>
  </si>
  <si>
    <t>2. Variance: What is the variance of the production output for the machine?</t>
  </si>
  <si>
    <t>3. Standard Deviation: What is the standard deviation of the production output for the machine?</t>
  </si>
  <si>
    <t>X</t>
  </si>
  <si>
    <t>SUM</t>
  </si>
  <si>
    <t>lets assum that the value of x be 10</t>
  </si>
  <si>
    <r>
      <t>x</t>
    </r>
    <r>
      <rPr>
        <sz val="11"/>
        <color theme="1"/>
        <rFont val="Calibri"/>
        <family val="2"/>
      </rPr>
      <t>̅</t>
    </r>
  </si>
  <si>
    <r>
      <t>X-X</t>
    </r>
    <r>
      <rPr>
        <sz val="11"/>
        <color theme="1"/>
        <rFont val="Calibri"/>
        <family val="2"/>
      </rPr>
      <t>̅</t>
    </r>
  </si>
  <si>
    <r>
      <rPr>
        <sz val="11"/>
        <rFont val="Calibri"/>
        <family val="2"/>
        <scheme val="minor"/>
      </rPr>
      <t>(X-X</t>
    </r>
    <r>
      <rPr>
        <sz val="11"/>
        <rFont val="Calibri"/>
        <family val="2"/>
      </rPr>
      <t>̅)2^1</t>
    </r>
  </si>
  <si>
    <t xml:space="preserve">VARIENCE </t>
  </si>
  <si>
    <t xml:space="preserve">VARIANCE </t>
  </si>
  <si>
    <t xml:space="preserve">STA.DEVIATION </t>
  </si>
  <si>
    <r>
      <t xml:space="preserve">2) </t>
    </r>
    <r>
      <rPr>
        <i/>
        <sz val="14"/>
        <color rgb="FFFF0000"/>
        <rFont val="Calibri"/>
        <family val="2"/>
        <scheme val="minor"/>
      </rPr>
      <t>Problem: A retail store wants to analyze the sales of a specific product to understand the variability in daily sales and assess its inventory managemen</t>
    </r>
  </si>
  <si>
    <t>Let's consider the daily sales (in dollars) for the past 30 days:</t>
  </si>
  <si>
    <t xml:space="preserve">DAILY SALES </t>
  </si>
  <si>
    <t>$500</t>
  </si>
  <si>
    <t>$700</t>
  </si>
  <si>
    <t>$400</t>
  </si>
  <si>
    <t>$600</t>
  </si>
  <si>
    <t>$550</t>
  </si>
  <si>
    <t>$750</t>
  </si>
  <si>
    <t>$650</t>
  </si>
  <si>
    <t>$800</t>
  </si>
  <si>
    <t>$450</t>
  </si>
  <si>
    <r>
      <t>X</t>
    </r>
    <r>
      <rPr>
        <sz val="11"/>
        <color theme="1"/>
        <rFont val="Calibri"/>
        <family val="2"/>
      </rPr>
      <t>̅</t>
    </r>
  </si>
  <si>
    <r>
      <t>(X-X</t>
    </r>
    <r>
      <rPr>
        <sz val="11"/>
        <color theme="1"/>
        <rFont val="Calibri"/>
        <family val="2"/>
      </rPr>
      <t>̅)2^1</t>
    </r>
  </si>
  <si>
    <t xml:space="preserve">STD.VARIENCE </t>
  </si>
  <si>
    <t>1. Range: What is the range of the daily sales?</t>
  </si>
  <si>
    <t>(highest - lowest )</t>
  </si>
  <si>
    <t>2. Variance: What is the variance of the daily sales?</t>
  </si>
  <si>
    <t>3. Standard Deviation: What is the standard deviation of the daily sales?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</si>
  <si>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</si>
  <si>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</si>
  <si>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</si>
  <si>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</si>
  <si>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</si>
  <si>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</si>
  <si>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</si>
  <si>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</si>
  <si>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</si>
  <si>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</si>
  <si>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: An e-commerce platform wants to analyze the delivery times of its shipments to understand the variability in order fulfillment and optimize its logistics operations.</t>
  </si>
  <si>
    <t>delivery times (in days)</t>
  </si>
  <si>
    <r>
      <rPr>
        <b/>
        <i/>
        <sz val="11"/>
        <color rgb="FF00B050"/>
        <rFont val="Calibri"/>
        <family val="2"/>
        <scheme val="minor"/>
      </rPr>
      <t>NO.OF SAMPLES</t>
    </r>
    <r>
      <rPr>
        <b/>
        <sz val="11"/>
        <color theme="1"/>
        <rFont val="Calibri"/>
        <family val="2"/>
        <scheme val="minor"/>
      </rPr>
      <t xml:space="preserve"> </t>
    </r>
  </si>
  <si>
    <t>STD.DEVIATION</t>
  </si>
  <si>
    <t>1. Range: What is the range of the delivery times?</t>
  </si>
  <si>
    <t>2. Variance: What is the variance of the delivery times?</t>
  </si>
  <si>
    <t>3. Standard Deviation: What is the standard deviation of the delivery times?</t>
  </si>
  <si>
    <t>4) Problem : A company wants to analyze the monthly revenue generated by one of its products to understand its performance and variability</t>
  </si>
  <si>
    <t xml:space="preserve">NO.OF MONTHS </t>
  </si>
  <si>
    <t>REVENUE</t>
  </si>
  <si>
    <t>$120</t>
  </si>
  <si>
    <t>$150</t>
  </si>
  <si>
    <t>$110</t>
  </si>
  <si>
    <t>$135</t>
  </si>
  <si>
    <t>$125</t>
  </si>
  <si>
    <t>$140</t>
  </si>
  <si>
    <t>$130</t>
  </si>
  <si>
    <t>$155</t>
  </si>
  <si>
    <t>$115</t>
  </si>
  <si>
    <t>$145</t>
  </si>
  <si>
    <t>AVERAGE:</t>
  </si>
  <si>
    <t>1. Measure of Central Tendency: What is the average satisfaction rating?</t>
  </si>
  <si>
    <t>RANGE:</t>
  </si>
  <si>
    <t>5) Problem : A survey was conducted to gather feedback from customers regarding their satisfaction with a particular service on a scale of 1 to 10.</t>
  </si>
  <si>
    <t>RATING</t>
  </si>
  <si>
    <t xml:space="preserve">NO.OF CUSTOMERS </t>
  </si>
  <si>
    <t>2. Measure of Dispersion: What is the standard deviation of the satisfaction ratings?</t>
  </si>
  <si>
    <t>x</t>
  </si>
  <si>
    <r>
      <t>x-x</t>
    </r>
    <r>
      <rPr>
        <sz val="11"/>
        <color theme="1"/>
        <rFont val="Calibri"/>
        <family val="2"/>
      </rPr>
      <t>̅</t>
    </r>
  </si>
  <si>
    <r>
      <t>(x-x</t>
    </r>
    <r>
      <rPr>
        <sz val="11"/>
        <color theme="1"/>
        <rFont val="Calibri"/>
        <family val="2"/>
      </rPr>
      <t>̅)2^1</t>
    </r>
  </si>
  <si>
    <t xml:space="preserve">STD.DEVIANCE </t>
  </si>
  <si>
    <t>7) Problem : A transportation company wants to analyze the fuel efficiency of its vehicle fleet to identify any variations across different vehicle models.</t>
  </si>
  <si>
    <t>TOTAL NO OF VEHICLES</t>
  </si>
  <si>
    <t>MODEL A</t>
  </si>
  <si>
    <t>MODEL B</t>
  </si>
  <si>
    <t>MODEL C</t>
  </si>
  <si>
    <t>MODEL D</t>
  </si>
  <si>
    <t>MODEL E</t>
  </si>
  <si>
    <t>. Measure of Central Tendency: What is the average fuel efficiency for each vehicle model?</t>
  </si>
  <si>
    <t xml:space="preserve">AVERAGE </t>
  </si>
  <si>
    <t>RANGE</t>
  </si>
  <si>
    <t>2. Measure of Dispersion: What is the range of fuel efficiency for each vehicle model?</t>
  </si>
  <si>
    <t>3. Measure of Dispersion: What is the variance of the fuel efficiency for each vehicle model?</t>
  </si>
  <si>
    <t>8) Problem : A company wants to analyze the ages of its employees to understand the age distribution and demographics within the organization.</t>
  </si>
  <si>
    <t>28, 32, 35, 40, 42, 28, 33, 38, 30, 41,</t>
  </si>
  <si>
    <t>37, 31, 34, 29, 36, 43, 39, 27, 35, 31,</t>
  </si>
  <si>
    <t>39, 45, 29, 33, 37, 40, 36, 29, 31, 38,</t>
  </si>
  <si>
    <t>35, 44, 32, 39, 36, 30, 33, 28, 41, 35,</t>
  </si>
  <si>
    <t>31, 37, 42, 29, 34, 40, 31, 33, 38, 36,</t>
  </si>
  <si>
    <t>39, 27, 35, 30, 43, 29, 32, 36, 31, 40,</t>
  </si>
  <si>
    <t>38, 44, 37, 33, 35, 41, 30, 31, 39, 28,</t>
  </si>
  <si>
    <t>45, 29, 33, 38, 34, 32, 35, 31, 40, 36,</t>
  </si>
  <si>
    <t>38, 44, 37, 33, 35, 41, 30, 31, 39, 28</t>
  </si>
  <si>
    <t>1. Frequency Distribution: Create a frequency distribution table for the ages of the employees.</t>
  </si>
  <si>
    <t>2. Mode: What is the mode (most common age) among the employees?</t>
  </si>
  <si>
    <t>3. Median: What is the median age of the employees?</t>
  </si>
  <si>
    <t>4. Range: What is the range of ages among the employees?</t>
  </si>
  <si>
    <t>ages</t>
  </si>
  <si>
    <t>frequency</t>
  </si>
  <si>
    <t>9) Problem :A retail store wants to analyze the purchase amounts made by customers to understand their spending habits.</t>
  </si>
  <si>
    <t xml:space="preserve">NO OF CUSTOMER </t>
  </si>
  <si>
    <t xml:space="preserve">PURCHASE AMOUNT </t>
  </si>
  <si>
    <t>FREQUENCY</t>
  </si>
  <si>
    <t>1. Frequency Distribution: Create a frequency distribution table for the purchase amounts.</t>
  </si>
  <si>
    <t>2. Mode: What is the mode (most common purchase amount) among the customers?</t>
  </si>
  <si>
    <t>Median: What is the median purchase amount among the customers?</t>
  </si>
  <si>
    <t>4. Interquartile Range: What is the interquartile range of the purchase amounts?</t>
  </si>
  <si>
    <t>IQR=Q3-Q1</t>
  </si>
  <si>
    <t>Q1</t>
  </si>
  <si>
    <t>Q3</t>
  </si>
  <si>
    <t>IQR</t>
  </si>
  <si>
    <t>10) Problem : A manufacturing company wants to analyze the defect rates of its production line to identify the frequency of different types of defects.</t>
  </si>
  <si>
    <t>DEFECT TYPE</t>
  </si>
  <si>
    <t>A</t>
  </si>
  <si>
    <t>B</t>
  </si>
  <si>
    <t>C</t>
  </si>
  <si>
    <t>D</t>
  </si>
  <si>
    <t>E</t>
  </si>
  <si>
    <t>G</t>
  </si>
  <si>
    <t>1. Bar Chart: Create a bar chart to visualize the frequency of different defect types.</t>
  </si>
  <si>
    <t>2. Most Common Defect: Which defect type has the highest frequency?</t>
  </si>
  <si>
    <t>3. Histogram: Create a histogram to represent the defect frequencies.</t>
  </si>
  <si>
    <t>11) Problem : A survey was conducted to gather feedback from customers about their satisfaction levels with a specific service on a scale of 1 to 5.</t>
  </si>
  <si>
    <t>2. Mode: Which satisfaction rating has the highest frequency?</t>
  </si>
  <si>
    <t xml:space="preserve">RATING </t>
  </si>
  <si>
    <t>3. Bar Chart: Create a bar chart to display the frequency of each satisfaction rating.</t>
  </si>
  <si>
    <t>12) Problem : A company wants to analyze the monthly sales figures of its products to understand the sales distribution across different price ranges.</t>
  </si>
  <si>
    <t xml:space="preserve">NO. OF PRODUCTS </t>
  </si>
  <si>
    <t xml:space="preserve">MONTHLY SALES </t>
  </si>
  <si>
    <t>1. Histogram: Create a histogram to visualize the sales distribution across different price ranges.</t>
  </si>
  <si>
    <t>2. Measure of Central Tendency: What is the average monthly sales figure</t>
  </si>
  <si>
    <t>3. Bar Chart: Create a bar chart to display the frequency of sales in different price ranges.</t>
  </si>
  <si>
    <t>13) Problem : A study was conducted to analyze the response times of a website for different user locations.</t>
  </si>
  <si>
    <t xml:space="preserve">USER REQUEST </t>
  </si>
  <si>
    <t>1. Histogram: Create a histogram to visualize the distribution of response times.</t>
  </si>
  <si>
    <t>2. Measure of Central Tendency: What is the median response time?</t>
  </si>
  <si>
    <t>3. Bar Chart: Create a bar chart to display the frequency of response times within different ranges.</t>
  </si>
  <si>
    <t xml:space="preserve">RES.TIME </t>
  </si>
  <si>
    <t xml:space="preserve">frequency </t>
  </si>
  <si>
    <t>14) Problem : A company wants to analyze the sales performance of its products across different regions.</t>
  </si>
  <si>
    <t>region 1</t>
  </si>
  <si>
    <t xml:space="preserve">region 2 </t>
  </si>
  <si>
    <t>region 3</t>
  </si>
  <si>
    <t>1. Bar Chart: Create a bar chart to compare the sales figures across the three regions.</t>
  </si>
  <si>
    <t>2. Measure of Central Tendency: What is the average sales figure for each region?</t>
  </si>
  <si>
    <t>region 2</t>
  </si>
  <si>
    <t>: What is the range of sales figures in each region?</t>
  </si>
  <si>
    <t>Questions on Measure of Skewness and Kurtosis</t>
  </si>
  <si>
    <t>1) Question : A company wants to analyze the monthly returns of its investment portfolio to understand the distribution and risk associated with the returns.</t>
  </si>
  <si>
    <t xml:space="preserve">RETURNS </t>
  </si>
  <si>
    <t>1. Skewness: Calculate the skewness of the monthly returns.</t>
  </si>
  <si>
    <t>2. Kurtosis: Calculate the kurtosis of the monthly returns.</t>
  </si>
  <si>
    <t>3. Interpretation: Based on the skewness and kurtosis values, what can be said about the distribution of returns?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</si>
  <si>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</si>
  <si>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</si>
  <si>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</si>
  <si>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</si>
  <si>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</si>
  <si>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</si>
  <si>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</si>
  <si>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</si>
  <si>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</si>
  <si>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</si>
  <si>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</si>
  <si>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</si>
  <si>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2) Question : A research study wants to analyze the income distribution of a population to understand the level of income inequality.</t>
  </si>
  <si>
    <t xml:space="preserve">MONTHLY INCOME </t>
  </si>
  <si>
    <t>1. Skewness: Calculate the skewness of the income distribution.</t>
  </si>
  <si>
    <t>2. Kurtosis: Calculate the kurtosis of the income distribution.</t>
  </si>
  <si>
    <t>3. Interpretation: Based on the skewness and kurtosis values, what can be inferred about the income inequality?</t>
  </si>
  <si>
    <t>3) Question : A survey was conducted to analyze the satisfaction ratings of customers on a scale of 1 to 5 for a specific product.</t>
  </si>
  <si>
    <t>1. Skewness: Calculate the skewness of the satisfaction ratings.</t>
  </si>
  <si>
    <t>2. Kurtosis: Calculate the kurtosis of the satisfaction ratings.</t>
  </si>
  <si>
    <t>3. Interpretation: Based on the skewness and kurtosis values, what can be inferred about the satisfaction ratings distribution?</t>
  </si>
  <si>
    <t>4) Question : A study wants to analyze the distribution of house prices in a specific city to understand the market trends.</t>
  </si>
  <si>
    <t xml:space="preserve">HOUESE PRICES </t>
  </si>
  <si>
    <t>1. Skewness: Calculate the skewness of the house price distribution.</t>
  </si>
  <si>
    <t>2. Kurtosis: Calculate the kurtosis of the house price distribution.</t>
  </si>
  <si>
    <t>3. Interpretation: Based on the skewness and kurtosis values, what can be inferred about the distribution of house prices?</t>
  </si>
  <si>
    <t>5) Question : A company wants to analyze the waiting times of customers at a service center to improve operational efficiency.</t>
  </si>
  <si>
    <t>WAITING TIMES</t>
  </si>
  <si>
    <t>1. Skewness: Calculate the skewness of the waiting time distribution.</t>
  </si>
  <si>
    <t>2. Kurtosis</t>
  </si>
  <si>
    <t>: Calculate the kurtosis of the waiting time distribution</t>
  </si>
  <si>
    <t>3. Interpretation: Based on the skewness and kurtosis values, what can be inferred about the waiting time distribution?</t>
  </si>
  <si>
    <t>Column1</t>
  </si>
  <si>
    <t>Questions on Percentile and Quartiles</t>
  </si>
  <si>
    <t>1) Question : A company wants to analyze the salary distribution of its employees to determine the income levels at different percentiles.</t>
  </si>
  <si>
    <t>1. Quartiles: Calculate the first quartile (Q1), median (Q2), and third quartile (Q3) of the salary distribution.</t>
  </si>
  <si>
    <t xml:space="preserve">SALARIES </t>
  </si>
  <si>
    <t>Q2</t>
  </si>
  <si>
    <t>2. Percentiles: Calculate the 10th percentile, 25th percentile, 75th percentile, and 90th percentile of the salary distribution.</t>
  </si>
  <si>
    <t>10th</t>
  </si>
  <si>
    <t>25th</t>
  </si>
  <si>
    <t>75th</t>
  </si>
  <si>
    <t xml:space="preserve">90th </t>
  </si>
  <si>
    <t>3. Interpretation: Based on the quartiles and percentiles, what can be inferred about the income distribution of the employees?</t>
  </si>
  <si>
    <t>2) Question : A research study wants to analyze the weight distribution of a sample of individuals to assess their health and body composition.</t>
  </si>
  <si>
    <t xml:space="preserve">WEIGHTS </t>
  </si>
  <si>
    <t>1. Quartiles: Calculate the first quartile (Q1), median (Q2), and third quartile (Q3) of the weight distribution.</t>
  </si>
  <si>
    <t>2. Percentiles: Calculate the 15th percentile, 50th percentile, and 85th percentile of the weight distribution.</t>
  </si>
  <si>
    <t>15TH</t>
  </si>
  <si>
    <t>50TH</t>
  </si>
  <si>
    <t>85TH</t>
  </si>
  <si>
    <t>3) Question : A retail store wants to analyze the distribution of customer purchase amounts to identify their spending patterns.</t>
  </si>
  <si>
    <t>PURCHASE AMOUNT IN $)</t>
  </si>
  <si>
    <t>1. Quartiles: Calculate the first quartile (Q1), median (Q2), and third quartile (Q3) of the purchase amount distribution.</t>
  </si>
  <si>
    <t>2. Percentiles: Calculate the 20th percentile, 40th percentile, and 80th percentile of the purchase amount distribution.</t>
  </si>
  <si>
    <t>20TH</t>
  </si>
  <si>
    <t>40TH</t>
  </si>
  <si>
    <t>80TH</t>
  </si>
  <si>
    <t>4) Question : A study wants to analyze the distribution of commute times of employees to determine the average time spent traveling to work.</t>
  </si>
  <si>
    <t xml:space="preserve">COMMUTE TIMES </t>
  </si>
  <si>
    <t>1. Quartiles: Calculate the first quartile (Q1), median (Q2), and third quartile (Q3) of the commute time distribution.</t>
  </si>
  <si>
    <t>2. Percentiles: Calculate the 30th percentile, 50th percentile, and 70th percentile of the commute time distribution.</t>
  </si>
  <si>
    <t>30TH</t>
  </si>
  <si>
    <t>70TH</t>
  </si>
  <si>
    <t>5) Question : A manufacturing company wants to analyze the defect rates in its production process to evaluate product quality.</t>
  </si>
  <si>
    <t>PERCENTAGE</t>
  </si>
  <si>
    <t>1. Quartiles: Calculate the first quartile (Q1), median (Q2), and third quartile (Q3) of the defect rate distribution.</t>
  </si>
  <si>
    <t>2. Percentiles: Calculate the 25th percentile, 50th percentile, and 75th percentile of the defect rate distribution.</t>
  </si>
  <si>
    <t>25TH</t>
  </si>
  <si>
    <t xml:space="preserve">75TH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</si>
</sst>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i/>
      <sz val="11"/>
      <color theme="1"/>
      <name val="Arial Black"/>
      <family val="2"/>
    </font>
    <font>
      <i/>
      <sz val="11"/>
      <color rgb="FFFF0000"/>
      <name val="Arial Black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Arial Black"/>
      <family val="2"/>
    </font>
    <font>
      <b/>
      <sz val="18"/>
      <color theme="1"/>
      <name val="Arial Black"/>
      <family val="2"/>
    </font>
    <font>
      <i/>
      <sz val="14"/>
      <color rgb="FFFF0000"/>
      <name val="Calibri"/>
      <family val="2"/>
      <scheme val="minor"/>
    </font>
    <font>
      <b/>
      <sz val="14"/>
      <color theme="1"/>
      <name val="Arial Black"/>
      <family val="2"/>
    </font>
    <font>
      <sz val="12"/>
      <color theme="1"/>
      <name val="Arial Black"/>
      <family val="2"/>
    </font>
    <font>
      <sz val="14"/>
      <color theme="1"/>
      <name val="Arial Black"/>
      <family val="2"/>
    </font>
    <font>
      <sz val="12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i/>
      <sz val="11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7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2" borderId="0" xfId="0" applyFont="1" applyFill="1"/>
    <xf numFmtId="0" fontId="1" fillId="2" borderId="0" xfId="0" applyFont="1" applyFill="1"/>
    <xf numFmtId="0" fontId="17" fillId="3" borderId="0" xfId="0" applyFont="1" applyFill="1"/>
    <xf numFmtId="0" fontId="17" fillId="4" borderId="0" xfId="0" applyFont="1" applyFill="1"/>
    <xf numFmtId="0" fontId="18" fillId="0" borderId="0" xfId="0" applyFont="1"/>
    <xf numFmtId="0" fontId="20" fillId="4" borderId="0" xfId="0" applyFont="1" applyFill="1"/>
    <xf numFmtId="0" fontId="22" fillId="0" borderId="0" xfId="0" applyFont="1"/>
    <xf numFmtId="0" fontId="23" fillId="0" borderId="0" xfId="0" applyFont="1"/>
    <xf numFmtId="0" fontId="0" fillId="0" borderId="1" xfId="0" applyBorder="1"/>
    <xf numFmtId="0" fontId="24" fillId="0" borderId="2" xfId="0" applyFont="1" applyBorder="1" applyAlignment="1">
      <alignment horizont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3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1" fillId="3" borderId="0" xfId="0" applyFont="1" applyFill="1"/>
    <xf numFmtId="0" fontId="32" fillId="0" borderId="0" xfId="0" applyFont="1"/>
    <xf numFmtId="0" fontId="1" fillId="5" borderId="0" xfId="0" applyFont="1" applyFill="1"/>
    <xf numFmtId="0" fontId="29" fillId="0" borderId="5" xfId="0" applyFont="1" applyBorder="1" applyAlignment="1">
      <alignment horizontal="center"/>
    </xf>
    <xf numFmtId="0" fontId="1" fillId="6" borderId="0" xfId="0" applyFont="1" applyFill="1"/>
    <xf numFmtId="0" fontId="0" fillId="3" borderId="0" xfId="0" applyFill="1"/>
    <xf numFmtId="0" fontId="33" fillId="3" borderId="0" xfId="0" applyFont="1" applyFill="1"/>
    <xf numFmtId="0" fontId="34" fillId="0" borderId="0" xfId="0" applyFont="1"/>
    <xf numFmtId="0" fontId="29" fillId="0" borderId="0" xfId="0" applyFont="1" applyAlignment="1">
      <alignment horizontal="center"/>
    </xf>
    <xf numFmtId="0" fontId="31" fillId="6" borderId="0" xfId="0" applyFont="1" applyFill="1"/>
    <xf numFmtId="0" fontId="0" fillId="7" borderId="0" xfId="0" applyFill="1"/>
    <xf numFmtId="0" fontId="0" fillId="8" borderId="0" xfId="0" applyFill="1"/>
    <xf numFmtId="0" fontId="35" fillId="0" borderId="0" xfId="0" applyFont="1"/>
    <xf numFmtId="0" fontId="16" fillId="5" borderId="0" xfId="0" applyFont="1" applyFill="1"/>
    <xf numFmtId="0" fontId="30" fillId="5" borderId="0" xfId="0" applyFont="1" applyFill="1"/>
    <xf numFmtId="0" fontId="0" fillId="5" borderId="0" xfId="0" applyFill="1"/>
    <xf numFmtId="0" fontId="0" fillId="4" borderId="0" xfId="0" applyFill="1"/>
    <xf numFmtId="0" fontId="32" fillId="5" borderId="0" xfId="0" applyFont="1" applyFill="1"/>
    <xf numFmtId="0" fontId="0" fillId="9" borderId="0" xfId="0" applyFill="1"/>
    <xf numFmtId="0" fontId="36" fillId="6" borderId="0" xfId="0" applyFont="1" applyFill="1"/>
    <xf numFmtId="0" fontId="34" fillId="10" borderId="0" xfId="0" applyFont="1" applyFill="1"/>
    <xf numFmtId="0" fontId="0" fillId="0" borderId="0" xfId="0" applyAlignment="1">
      <alignment wrapText="1"/>
    </xf>
    <xf numFmtId="0" fontId="37" fillId="5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8" fillId="0" borderId="0" xfId="0" applyFont="1"/>
    <xf numFmtId="0" fontId="39" fillId="0" borderId="0" xfId="0" applyFont="1"/>
    <xf numFmtId="0" fontId="24" fillId="0" borderId="2" xfId="0" applyFont="1" applyBorder="1" applyAlignment="1">
      <alignment horizontal="centerContinuous"/>
    </xf>
    <xf numFmtId="0" fontId="40" fillId="0" borderId="0" xfId="0" applyFont="1"/>
    <xf numFmtId="0" fontId="41" fillId="0" borderId="0" xfId="0" applyFont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42" fillId="0" borderId="0" xfId="0" applyFont="1"/>
    <xf numFmtId="0" fontId="0" fillId="17" borderId="0" xfId="0" applyFill="1"/>
    <xf numFmtId="0" fontId="2" fillId="17" borderId="0" xfId="0" applyFont="1" applyFill="1"/>
    <xf numFmtId="0" fontId="4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'Q.10,11'!$C$8:$C$14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'Q.10,11'!$D$8:$D$14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7E1F-4557-AB94-7D3447BFF2A6}"/>
            </c:ext>
          </c:extLst>
        </c:ser>
        <c:ser>
          <c:idx val="1"/>
          <c:order val="1"/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'Q.10,11'!$C$8:$C$14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'Q.10,11'!$E$8:$E$14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1F-4557-AB94-7D3447BFF2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571974064"/>
        <c:axId val="2134240816"/>
        <c:axId val="0"/>
      </c:bar3DChart>
      <c:catAx>
        <c:axId val="57197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240816"/>
        <c:crosses val="autoZero"/>
        <c:auto val="1"/>
        <c:lblAlgn val="ctr"/>
        <c:lblOffset val="100"/>
        <c:noMultiLvlLbl val="0"/>
      </c:catAx>
      <c:valAx>
        <c:axId val="21342408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7197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'Q.10,11'!$G$53:$G$57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45-4CAC-ADF2-A753BE5211FB}"/>
            </c:ext>
          </c:extLst>
        </c:ser>
        <c:ser>
          <c:idx val="1"/>
          <c:order val="1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'Q.10,11'!$H$53:$H$57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AE45-4CAC-ADF2-A753BE5211FB}"/>
            </c:ext>
          </c:extLst>
        </c:ser>
        <c:ser>
          <c:idx val="2"/>
          <c:order val="2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'Q.10,11'!$I$53:$I$57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38</c:v>
                </c:pt>
                <c:pt idx="3">
                  <c:v>39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45-4CAC-ADF2-A753BE5211F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20373167"/>
        <c:axId val="1146158975"/>
      </c:barChart>
      <c:catAx>
        <c:axId val="620373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158975"/>
        <c:crosses val="autoZero"/>
        <c:auto val="1"/>
        <c:lblAlgn val="ctr"/>
        <c:lblOffset val="100"/>
        <c:noMultiLvlLbl val="0"/>
      </c:catAx>
      <c:valAx>
        <c:axId val="114615897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037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'Q.12,13'!$F$8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6-4B69-842D-90646FF0626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'Q.12,13'!$F$9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26-4B69-842D-90646FF0626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'Q.12,13'!$F$10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26-4B69-842D-90646FF0626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'Q.12,13'!$F$11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26-4B69-842D-90646FF0626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'Q.12,13'!$F$12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26-4B69-842D-90646FF0626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'Q.12,13'!$F$13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26-4B69-842D-90646FF0626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'Q.12,13'!$F$14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26-4B69-842D-90646FF0626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'Q.12,13'!$F$15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526-4B69-842D-90646FF0626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'Q.12,13'!$F$16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26-4B69-842D-90646FF0626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'Q.12,13'!$F$17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526-4B69-842D-90646FF0626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'Q.12,13'!$F$18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26-4B69-842D-90646FF0626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'Q.12,13'!$F$19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526-4B69-842D-90646FF0626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'Q.12,13'!$F$20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526-4B69-842D-90646FF0626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'Q.12,13'!$F$21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526-4B69-842D-90646FF0626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'Q.12,13'!$F$22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526-4B69-842D-90646FF0626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'Q.12,13'!$F$23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526-4B69-842D-90646FF0626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'Q.12,13'!$F$24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526-4B69-842D-90646FF0626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'Q.12,13'!$F$25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526-4B69-842D-90646FF0626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'Q.12,13'!$F$26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526-4B69-842D-90646FF0626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'Q.12,13'!$F$27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526-4B69-842D-90646FF0626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'Q.12,13'!$F$28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526-4B69-842D-90646FF0626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'Q.12,13'!$F$29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526-4B69-842D-90646FF0626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'Q.12,13'!$F$30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526-4B69-842D-90646FF0626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'Q.12,13'!$F$31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526-4B69-842D-90646FF0626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'Q.12,13'!$F$32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526-4B69-842D-90646FF0626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'Q.12,13'!$F$33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526-4B69-842D-90646FF0626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'Q.12,13'!$F$34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526-4B69-842D-90646FF0626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'Q.12,13'!$F$35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526-4B69-842D-90646FF0626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'Q.12,13'!$F$36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526-4B69-842D-90646FF0626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'Q.12,13'!$F$37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526-4B69-842D-90646FF0626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'Q.12,13'!$F$38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526-4B69-842D-90646FF0626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'Q.12,13'!$F$39</c:f>
              <c:numCache>
                <c:formatCode>General</c:formatCode>
                <c:ptCount val="1"/>
                <c:pt idx="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526-4B69-842D-90646FF0626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'Q.12,13'!$F$40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526-4B69-842D-90646FF0626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'Q.12,13'!$F$41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526-4B69-842D-90646FF0626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'Q.12,13'!$F$42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526-4B69-842D-90646FF0626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'Q.12,13'!$F$43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526-4B69-842D-90646FF0626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'Q.12,13'!$F$44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526-4B69-842D-90646FF0626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'Q.12,13'!$F$45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526-4B69-842D-90646FF0626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'Q.12,13'!$F$46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6526-4B69-842D-90646FF0626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'Q.12,13'!$F$47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526-4B69-842D-90646FF0626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'Q.12,13'!$F$48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526-4B69-842D-90646FF0626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'Q.12,13'!$F$49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526-4B69-842D-90646FF0626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'Q.12,13'!$F$50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526-4B69-842D-90646FF0626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'Q.12,13'!$F$51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6526-4B69-842D-90646FF0626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'Q.12,13'!$F$52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6526-4B69-842D-90646FF0626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'Q.12,13'!$F$53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6526-4B69-842D-90646FF0626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'Q.12,13'!$F$54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526-4B69-842D-90646FF0626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'Q.12,13'!$F$55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6526-4B69-842D-90646FF0626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'Q.12,13'!$F$7</c:f>
              <c:numCache>
                <c:formatCode>General</c:formatCode>
                <c:ptCount val="1"/>
                <c:pt idx="0">
                  <c:v>35</c:v>
                </c:pt>
              </c:numCache>
            </c:numRef>
          </c:cat>
          <c:val>
            <c:numRef>
              <c:f>'Q.12,13'!$F$56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6526-4B69-842D-90646FF06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3844095"/>
        <c:axId val="1304353615"/>
      </c:barChart>
      <c:catAx>
        <c:axId val="134384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53615"/>
        <c:crosses val="autoZero"/>
        <c:auto val="1"/>
        <c:lblAlgn val="ctr"/>
        <c:lblOffset val="100"/>
        <c:noMultiLvlLbl val="0"/>
      </c:catAx>
      <c:valAx>
        <c:axId val="130435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84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'Q.12,13'!$E$96:$E$125</c:f>
              <c:numCache>
                <c:formatCode>General</c:formatCode>
                <c:ptCount val="30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121</c:v>
                </c:pt>
                <c:pt idx="4">
                  <c:v>123</c:v>
                </c:pt>
                <c:pt idx="5">
                  <c:v>124</c:v>
                </c:pt>
                <c:pt idx="6">
                  <c:v>125</c:v>
                </c:pt>
                <c:pt idx="7">
                  <c:v>126</c:v>
                </c:pt>
                <c:pt idx="8">
                  <c:v>127</c:v>
                </c:pt>
                <c:pt idx="9">
                  <c:v>128</c:v>
                </c:pt>
                <c:pt idx="10">
                  <c:v>129</c:v>
                </c:pt>
                <c:pt idx="11">
                  <c:v>130</c:v>
                </c:pt>
                <c:pt idx="12">
                  <c:v>131</c:v>
                </c:pt>
                <c:pt idx="13">
                  <c:v>132</c:v>
                </c:pt>
                <c:pt idx="14">
                  <c:v>133</c:v>
                </c:pt>
                <c:pt idx="15">
                  <c:v>134</c:v>
                </c:pt>
                <c:pt idx="16">
                  <c:v>135</c:v>
                </c:pt>
                <c:pt idx="17">
                  <c:v>136</c:v>
                </c:pt>
                <c:pt idx="18">
                  <c:v>137</c:v>
                </c:pt>
                <c:pt idx="19">
                  <c:v>138</c:v>
                </c:pt>
                <c:pt idx="20">
                  <c:v>139</c:v>
                </c:pt>
                <c:pt idx="21">
                  <c:v>140</c:v>
                </c:pt>
                <c:pt idx="22">
                  <c:v>141</c:v>
                </c:pt>
                <c:pt idx="23">
                  <c:v>142</c:v>
                </c:pt>
                <c:pt idx="24">
                  <c:v>143</c:v>
                </c:pt>
                <c:pt idx="25">
                  <c:v>144</c:v>
                </c:pt>
                <c:pt idx="26">
                  <c:v>145</c:v>
                </c:pt>
                <c:pt idx="27">
                  <c:v>146</c:v>
                </c:pt>
                <c:pt idx="28">
                  <c:v>147</c:v>
                </c:pt>
                <c:pt idx="29">
                  <c:v>148</c:v>
                </c:pt>
              </c:numCache>
            </c:numRef>
          </c:cat>
          <c:val>
            <c:numRef>
              <c:f>'Q.12,13'!$G$96:$G$125</c:f>
              <c:numCache>
                <c:formatCode>General</c:formatCode>
                <c:ptCount val="30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5</c:v>
                </c:pt>
                <c:pt idx="5">
                  <c:v>1</c:v>
                </c:pt>
                <c:pt idx="6">
                  <c:v>4</c:v>
                </c:pt>
                <c:pt idx="7">
                  <c:v>10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1</c:v>
                </c:pt>
                <c:pt idx="12">
                  <c:v>9</c:v>
                </c:pt>
                <c:pt idx="13">
                  <c:v>4</c:v>
                </c:pt>
                <c:pt idx="14">
                  <c:v>7</c:v>
                </c:pt>
                <c:pt idx="15">
                  <c:v>8</c:v>
                </c:pt>
                <c:pt idx="16">
                  <c:v>4</c:v>
                </c:pt>
                <c:pt idx="17">
                  <c:v>5</c:v>
                </c:pt>
                <c:pt idx="18">
                  <c:v>9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4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0B-46D0-A86A-211B50CD7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3275200"/>
        <c:axId val="10576908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'Q.12,13'!$E$96:$E$125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118</c:v>
                      </c:pt>
                      <c:pt idx="1">
                        <c:v>119</c:v>
                      </c:pt>
                      <c:pt idx="2">
                        <c:v>120</c:v>
                      </c:pt>
                      <c:pt idx="3">
                        <c:v>121</c:v>
                      </c:pt>
                      <c:pt idx="4">
                        <c:v>123</c:v>
                      </c:pt>
                      <c:pt idx="5">
                        <c:v>124</c:v>
                      </c:pt>
                      <c:pt idx="6">
                        <c:v>125</c:v>
                      </c:pt>
                      <c:pt idx="7">
                        <c:v>126</c:v>
                      </c:pt>
                      <c:pt idx="8">
                        <c:v>127</c:v>
                      </c:pt>
                      <c:pt idx="9">
                        <c:v>128</c:v>
                      </c:pt>
                      <c:pt idx="10">
                        <c:v>129</c:v>
                      </c:pt>
                      <c:pt idx="11">
                        <c:v>130</c:v>
                      </c:pt>
                      <c:pt idx="12">
                        <c:v>131</c:v>
                      </c:pt>
                      <c:pt idx="13">
                        <c:v>132</c:v>
                      </c:pt>
                      <c:pt idx="14">
                        <c:v>133</c:v>
                      </c:pt>
                      <c:pt idx="15">
                        <c:v>134</c:v>
                      </c:pt>
                      <c:pt idx="16">
                        <c:v>135</c:v>
                      </c:pt>
                      <c:pt idx="17">
                        <c:v>136</c:v>
                      </c:pt>
                      <c:pt idx="18">
                        <c:v>137</c:v>
                      </c:pt>
                      <c:pt idx="19">
                        <c:v>138</c:v>
                      </c:pt>
                      <c:pt idx="20">
                        <c:v>139</c:v>
                      </c:pt>
                      <c:pt idx="21">
                        <c:v>140</c:v>
                      </c:pt>
                      <c:pt idx="22">
                        <c:v>141</c:v>
                      </c:pt>
                      <c:pt idx="23">
                        <c:v>142</c:v>
                      </c:pt>
                      <c:pt idx="24">
                        <c:v>143</c:v>
                      </c:pt>
                      <c:pt idx="25">
                        <c:v>144</c:v>
                      </c:pt>
                      <c:pt idx="26">
                        <c:v>145</c:v>
                      </c:pt>
                      <c:pt idx="27">
                        <c:v>146</c:v>
                      </c:pt>
                      <c:pt idx="28">
                        <c:v>147</c:v>
                      </c:pt>
                      <c:pt idx="29">
                        <c:v>148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'Q.12,13'!$F$96:$F$125</c15:sqref>
                        </c15:formulaRef>
                      </c:ext>
                    </c:extLst>
                    <c:numCache>
                      <c:formatCode>General</c:formatCode>
                      <c:ptCount val="3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60B-46D0-A86A-211B50CD77A0}"/>
                  </c:ext>
                </c:extLst>
              </c15:ser>
            </c15:filteredBarSeries>
          </c:ext>
        </c:extLst>
      </c:barChart>
      <c:catAx>
        <c:axId val="116327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690880"/>
        <c:crosses val="autoZero"/>
        <c:auto val="1"/>
        <c:lblAlgn val="ctr"/>
        <c:lblOffset val="100"/>
        <c:noMultiLvlLbl val="0"/>
      </c:catAx>
      <c:valAx>
        <c:axId val="10576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7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q.14!$C$5</c:f>
              <c:strCache>
                <c:ptCount val="1"/>
                <c:pt idx="0">
                  <c:v>region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q.14!$C$6:$C$15</c:f>
              <c:numCache>
                <c:formatCode>General</c:formatCode>
                <c:ptCount val="10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38</c:v>
                </c:pt>
                <c:pt idx="4">
                  <c:v>42</c:v>
                </c:pt>
                <c:pt idx="5">
                  <c:v>37</c:v>
                </c:pt>
                <c:pt idx="6">
                  <c:v>39</c:v>
                </c:pt>
                <c:pt idx="7">
                  <c:v>43</c:v>
                </c:pt>
                <c:pt idx="8">
                  <c:v>44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A3-43E1-8FF2-74AA9385FB19}"/>
            </c:ext>
          </c:extLst>
        </c:ser>
        <c:ser>
          <c:idx val="1"/>
          <c:order val="1"/>
          <c:tx>
            <c:strRef>
              <c:f>q.14!$D$5</c:f>
              <c:strCache>
                <c:ptCount val="1"/>
                <c:pt idx="0">
                  <c:v>region 2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q.14!$D$6:$D$15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30</c:v>
                </c:pt>
                <c:pt idx="3">
                  <c:v>34</c:v>
                </c:pt>
                <c:pt idx="4">
                  <c:v>33</c:v>
                </c:pt>
                <c:pt idx="5">
                  <c:v>35</c:v>
                </c:pt>
                <c:pt idx="6">
                  <c:v>31</c:v>
                </c:pt>
                <c:pt idx="7">
                  <c:v>29</c:v>
                </c:pt>
                <c:pt idx="8">
                  <c:v>36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A3-43E1-8FF2-74AA9385FB19}"/>
            </c:ext>
          </c:extLst>
        </c:ser>
        <c:ser>
          <c:idx val="2"/>
          <c:order val="2"/>
          <c:tx>
            <c:strRef>
              <c:f>q.14!$E$5</c:f>
              <c:strCache>
                <c:ptCount val="1"/>
                <c:pt idx="0">
                  <c:v>region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q.14!$E$6:$E$15</c:f>
              <c:numCache>
                <c:formatCode>General</c:formatCode>
                <c:ptCount val="10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41</c:v>
                </c:pt>
                <c:pt idx="4">
                  <c:v>38</c:v>
                </c:pt>
                <c:pt idx="5">
                  <c:v>43</c:v>
                </c:pt>
                <c:pt idx="6">
                  <c:v>45</c:v>
                </c:pt>
                <c:pt idx="7">
                  <c:v>44</c:v>
                </c:pt>
                <c:pt idx="8">
                  <c:v>41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A3-43E1-8FF2-74AA9385F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63274240"/>
        <c:axId val="1121127280"/>
      </c:barChart>
      <c:catAx>
        <c:axId val="116327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127280"/>
        <c:crosses val="autoZero"/>
        <c:auto val="1"/>
        <c:lblAlgn val="ctr"/>
        <c:lblOffset val="100"/>
        <c:noMultiLvlLbl val="0"/>
      </c:catAx>
      <c:valAx>
        <c:axId val="11211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</cx:chartData>
  <cx:chart>
    <cx:plotArea>
      <cx:plotAreaRegion>
        <cx:series layoutId="clusteredColumn" uniqueId="{8B153E04-E02F-4C9D-939D-2F72FF064706}" formatIdx="0">
          <cx:dataId val="0"/>
          <cx:layoutPr>
            <cx:binning intervalClosed="r"/>
          </cx:layoutPr>
        </cx:series>
        <cx:series layoutId="clusteredColumn" hidden="1" uniqueId="{5D75CAA0-6653-4C48-ADA5-BF419A8B37EE}" formatIdx="1">
          <cx:dataId val="1"/>
          <cx:layoutPr>
            <cx:binning intervalClosed="r"/>
          </cx:layoutPr>
        </cx:series>
        <cx:series layoutId="clusteredColumn" hidden="1" uniqueId="{E95E5F3E-1F50-4CFF-BBD0-F3ACD22357DC}" formatIdx="2"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7B9C6D24-64C3-4575-8967-9AA6D400DEBC}">
          <cx:dataId val="0"/>
          <cx:layoutPr>
            <cx:binning intervalClosed="r"/>
          </cx:layoutPr>
          <cx:axisId val="1"/>
        </cx:series>
        <cx:series layoutId="paretoLine" ownerIdx="0" uniqueId="{5751F951-7E25-42F5-A50B-293CC01C494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432D743F-BAF5-49EA-9411-9A5F33C0078C}">
          <cx:dataId val="0"/>
          <cx:layoutPr>
            <cx:binning intervalClosed="r"/>
          </cx:layoutPr>
          <cx:axisId val="1"/>
        </cx:series>
        <cx:series layoutId="paretoLine" ownerIdx="0" uniqueId="{B044EF5E-8A43-4CB4-8E8D-AA1EF732566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3.xml"/><Relationship Id="rId1" Type="http://schemas.microsoft.com/office/2014/relationships/chartEx" Target="../charts/chartEx2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130175</xdr:colOff>
      <xdr:row>8</xdr:row>
      <xdr:rowOff>69850</xdr:rowOff>
    </xdr:from>
    <xdr:to>
      <xdr:col>16</xdr:col>
      <xdr:colOff>434975</xdr:colOff>
      <xdr:row>23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61F2C-F440-50E8-F095-B3EC0E70B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7</xdr:row>
      <xdr:rowOff>6350</xdr:rowOff>
    </xdr:from>
    <xdr:to>
      <xdr:col>3</xdr:col>
      <xdr:colOff>6350</xdr:colOff>
      <xdr:row>14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81F201-ACAB-A012-99E0-60C046927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6200"/>
          <a:ext cx="61595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603250</xdr:colOff>
      <xdr:row>21</xdr:row>
      <xdr:rowOff>88900</xdr:rowOff>
    </xdr:from>
    <xdr:to>
      <xdr:col>25</xdr:col>
      <xdr:colOff>111124</xdr:colOff>
      <xdr:row>23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56F6FE1-5957-64F0-093A-028D66E91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33650" y="4006850"/>
              <a:ext cx="117474" cy="29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561975</xdr:colOff>
      <xdr:row>56</xdr:row>
      <xdr:rowOff>114300</xdr:rowOff>
    </xdr:from>
    <xdr:to>
      <xdr:col>17</xdr:col>
      <xdr:colOff>257175</xdr:colOff>
      <xdr:row>71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B986E6-C16E-9124-A351-A3D37B753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130175</xdr:colOff>
      <xdr:row>8</xdr:row>
      <xdr:rowOff>19050</xdr:rowOff>
    </xdr:from>
    <xdr:to>
      <xdr:col>16</xdr:col>
      <xdr:colOff>434975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BC0468-F30F-5F37-4857-DFA7489408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6575" y="1593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295275</xdr:colOff>
      <xdr:row>36</xdr:row>
      <xdr:rowOff>0</xdr:rowOff>
    </xdr:from>
    <xdr:to>
      <xdr:col>18</xdr:col>
      <xdr:colOff>600075</xdr:colOff>
      <xdr:row>50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C5D621-DA2C-F06B-4C84-A91D335E6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174625</xdr:colOff>
      <xdr:row>66</xdr:row>
      <xdr:rowOff>168275</xdr:rowOff>
    </xdr:from>
    <xdr:to>
      <xdr:col>11</xdr:col>
      <xdr:colOff>479425</xdr:colOff>
      <xdr:row>81</xdr:row>
      <xdr:rowOff>149225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55F5264-41AB-E098-E565-6736FB6BAC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3025" y="12474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130175</xdr:colOff>
      <xdr:row>103</xdr:row>
      <xdr:rowOff>120650</xdr:rowOff>
    </xdr:from>
    <xdr:to>
      <xdr:col>16</xdr:col>
      <xdr:colOff>434975</xdr:colOff>
      <xdr:row>118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29C484-6FCE-09B9-6261-37A8CD2AC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593725</xdr:colOff>
      <xdr:row>19</xdr:row>
      <xdr:rowOff>139700</xdr:rowOff>
    </xdr:from>
    <xdr:to>
      <xdr:col>9</xdr:col>
      <xdr:colOff>288925</xdr:colOff>
      <xdr:row>34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F5B8C0-AC98-C153-A7B4-5B3672A96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BDA6-25E6-4B67-9F69-7C2CD7B79CCE}">
  <dimension ref="C1:X106"/>
  <sheetViews>
    <sheetView tabSelected="1" topLeftCell="C28" zoomScaleNormal="100" workbookViewId="0">
      <selection activeCell="H76" sqref="H76"/>
    </sheetView>
  </sheetViews>
  <sheetFormatPr defaultRowHeight="14.5" x14ac:dyDescent="0.35"/>
  <sheetData>
    <row r="1" spans="3:24" ht="28" x14ac:dyDescent="0.8">
      <c r="D1" s="10" t="s">
        <v>22</v>
      </c>
      <c r="E1" s="10"/>
      <c r="F1" s="10"/>
      <c r="G1" s="10"/>
    </row>
    <row r="3" spans="3:24" ht="17" x14ac:dyDescent="0.5"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U3" s="4"/>
      <c r="V3" s="4"/>
      <c r="W3" s="4"/>
      <c r="X3" s="4"/>
    </row>
    <row r="6" spans="3:24" x14ac:dyDescent="0.35">
      <c r="D6" t="s">
        <v>1</v>
      </c>
      <c r="E6">
        <v>50</v>
      </c>
    </row>
    <row r="7" spans="3:24" x14ac:dyDescent="0.35">
      <c r="D7" t="s">
        <v>2</v>
      </c>
      <c r="E7">
        <v>60</v>
      </c>
    </row>
    <row r="8" spans="3:24" x14ac:dyDescent="0.35">
      <c r="D8" t="s">
        <v>3</v>
      </c>
      <c r="E8">
        <v>55</v>
      </c>
    </row>
    <row r="9" spans="3:24" x14ac:dyDescent="0.35">
      <c r="D9" t="s">
        <v>4</v>
      </c>
      <c r="E9">
        <v>70</v>
      </c>
    </row>
    <row r="12" spans="3:24" x14ac:dyDescent="0.35">
      <c r="I12" s="5" t="s">
        <v>5</v>
      </c>
      <c r="J12" s="5"/>
      <c r="K12" s="5"/>
      <c r="L12" s="5"/>
      <c r="M12" s="5"/>
      <c r="N12" s="5"/>
      <c r="O12" s="5"/>
    </row>
    <row r="14" spans="3:24" ht="18.5" x14ac:dyDescent="0.45">
      <c r="H14" s="6" t="s">
        <v>6</v>
      </c>
      <c r="I14" s="7">
        <f>AVERAGE(E6,E7,E8,E9)</f>
        <v>58.75</v>
      </c>
    </row>
    <row r="17" spans="3:18" x14ac:dyDescent="0.35">
      <c r="I17" s="5" t="s">
        <v>7</v>
      </c>
      <c r="J17" s="5"/>
      <c r="K17" s="5"/>
      <c r="L17" s="5"/>
      <c r="M17" s="5"/>
      <c r="N17" s="5"/>
      <c r="O17" s="5"/>
      <c r="P17" s="5"/>
    </row>
    <row r="19" spans="3:18" ht="18.5" x14ac:dyDescent="0.45">
      <c r="H19" s="6" t="s">
        <v>6</v>
      </c>
      <c r="I19" s="7">
        <f>MEDIAN(E6:E9)</f>
        <v>57.5</v>
      </c>
    </row>
    <row r="22" spans="3:18" x14ac:dyDescent="0.35">
      <c r="I22" s="5" t="s">
        <v>8</v>
      </c>
      <c r="J22" s="5"/>
      <c r="K22" s="5"/>
      <c r="L22" s="5"/>
      <c r="M22" s="5"/>
      <c r="N22" s="5"/>
      <c r="O22" s="5"/>
      <c r="P22" s="5"/>
      <c r="Q22" s="5"/>
      <c r="R22" s="5"/>
    </row>
    <row r="24" spans="3:18" ht="18.5" x14ac:dyDescent="0.45">
      <c r="H24" s="6" t="s">
        <v>6</v>
      </c>
      <c r="I24" t="e">
        <f>MODE(E6:E9)</f>
        <v>#N/A</v>
      </c>
      <c r="J24" t="s">
        <v>9</v>
      </c>
    </row>
    <row r="27" spans="3:18" ht="17" x14ac:dyDescent="0.5">
      <c r="C27" s="3" t="s">
        <v>10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30" spans="3:18" ht="17" x14ac:dyDescent="0.5">
      <c r="D30" s="2" t="s">
        <v>11</v>
      </c>
      <c r="E30" s="2"/>
      <c r="G30" s="2" t="s">
        <v>12</v>
      </c>
      <c r="H30" s="2"/>
    </row>
    <row r="31" spans="3:18" x14ac:dyDescent="0.35">
      <c r="D31">
        <v>1</v>
      </c>
      <c r="G31">
        <v>15</v>
      </c>
    </row>
    <row r="32" spans="3:18" x14ac:dyDescent="0.35">
      <c r="D32">
        <v>2</v>
      </c>
      <c r="G32">
        <v>10</v>
      </c>
      <c r="K32" s="5" t="s">
        <v>13</v>
      </c>
      <c r="L32" s="5"/>
      <c r="M32" s="5"/>
      <c r="N32" s="5"/>
      <c r="O32" s="5"/>
      <c r="P32" s="5"/>
      <c r="Q32" s="5"/>
    </row>
    <row r="33" spans="4:19" x14ac:dyDescent="0.35">
      <c r="D33">
        <v>3</v>
      </c>
      <c r="G33">
        <v>20</v>
      </c>
    </row>
    <row r="34" spans="4:19" ht="18.5" x14ac:dyDescent="0.45">
      <c r="D34">
        <v>4</v>
      </c>
      <c r="G34">
        <v>25</v>
      </c>
      <c r="K34" s="6" t="s">
        <v>6</v>
      </c>
      <c r="L34" s="8">
        <f>AVERAGE(G31:G50)</f>
        <v>17</v>
      </c>
    </row>
    <row r="35" spans="4:19" x14ac:dyDescent="0.35">
      <c r="D35">
        <v>5</v>
      </c>
      <c r="G35">
        <v>15</v>
      </c>
    </row>
    <row r="36" spans="4:19" x14ac:dyDescent="0.35">
      <c r="D36">
        <v>6</v>
      </c>
      <c r="G36">
        <v>10</v>
      </c>
    </row>
    <row r="37" spans="4:19" x14ac:dyDescent="0.35">
      <c r="D37">
        <v>7</v>
      </c>
      <c r="G37">
        <v>30</v>
      </c>
      <c r="K37" s="5" t="s">
        <v>14</v>
      </c>
      <c r="L37" s="5"/>
      <c r="M37" s="5"/>
      <c r="N37" s="5"/>
      <c r="O37" s="5"/>
      <c r="P37" s="5"/>
      <c r="Q37" s="5"/>
      <c r="R37" s="5"/>
    </row>
    <row r="38" spans="4:19" x14ac:dyDescent="0.35">
      <c r="D38">
        <v>8</v>
      </c>
      <c r="G38">
        <v>20</v>
      </c>
    </row>
    <row r="39" spans="4:19" ht="18.5" x14ac:dyDescent="0.45">
      <c r="D39">
        <v>9</v>
      </c>
      <c r="G39">
        <v>15</v>
      </c>
      <c r="K39" s="6" t="s">
        <v>6</v>
      </c>
      <c r="L39" s="8">
        <f>MEDIAN(G31:G50)</f>
        <v>15</v>
      </c>
    </row>
    <row r="40" spans="4:19" x14ac:dyDescent="0.35">
      <c r="D40">
        <v>10</v>
      </c>
      <c r="G40">
        <v>10</v>
      </c>
    </row>
    <row r="41" spans="4:19" x14ac:dyDescent="0.35">
      <c r="D41">
        <v>11</v>
      </c>
      <c r="G41">
        <v>10</v>
      </c>
    </row>
    <row r="42" spans="4:19" x14ac:dyDescent="0.35">
      <c r="D42">
        <v>12</v>
      </c>
      <c r="G42">
        <v>25</v>
      </c>
      <c r="K42" s="5" t="s">
        <v>15</v>
      </c>
      <c r="L42" s="5"/>
      <c r="M42" s="5"/>
      <c r="N42" s="5"/>
      <c r="O42" s="5"/>
      <c r="P42" s="5"/>
      <c r="Q42" s="5"/>
      <c r="R42" s="5"/>
      <c r="S42" s="5"/>
    </row>
    <row r="43" spans="4:19" x14ac:dyDescent="0.35">
      <c r="D43">
        <v>13</v>
      </c>
      <c r="G43">
        <v>15</v>
      </c>
    </row>
    <row r="44" spans="4:19" ht="18.5" x14ac:dyDescent="0.45">
      <c r="D44">
        <v>14</v>
      </c>
      <c r="G44">
        <v>20</v>
      </c>
      <c r="K44" s="6" t="s">
        <v>6</v>
      </c>
      <c r="L44" s="8">
        <f>MODE(G31:G50)</f>
        <v>10</v>
      </c>
    </row>
    <row r="45" spans="4:19" x14ac:dyDescent="0.35">
      <c r="D45">
        <v>15</v>
      </c>
      <c r="G45">
        <v>20</v>
      </c>
    </row>
    <row r="46" spans="4:19" x14ac:dyDescent="0.35">
      <c r="D46">
        <v>16</v>
      </c>
      <c r="G46">
        <v>15</v>
      </c>
    </row>
    <row r="47" spans="4:19" x14ac:dyDescent="0.35">
      <c r="D47">
        <v>17</v>
      </c>
      <c r="G47">
        <v>10</v>
      </c>
    </row>
    <row r="48" spans="4:19" x14ac:dyDescent="0.35">
      <c r="D48">
        <v>18</v>
      </c>
      <c r="G48">
        <v>10</v>
      </c>
    </row>
    <row r="49" spans="3:21" x14ac:dyDescent="0.35">
      <c r="D49">
        <v>19</v>
      </c>
      <c r="G49">
        <v>20</v>
      </c>
    </row>
    <row r="50" spans="3:21" x14ac:dyDescent="0.35">
      <c r="D50">
        <v>20</v>
      </c>
      <c r="G50">
        <v>25</v>
      </c>
    </row>
    <row r="54" spans="3:21" ht="17" x14ac:dyDescent="0.5">
      <c r="C54" s="3" t="s">
        <v>16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6" spans="3:21" ht="17" x14ac:dyDescent="0.5">
      <c r="D56" s="2" t="s">
        <v>17</v>
      </c>
      <c r="G56" s="2" t="s">
        <v>18</v>
      </c>
    </row>
    <row r="57" spans="3:21" x14ac:dyDescent="0.35">
      <c r="D57">
        <v>1</v>
      </c>
      <c r="G57">
        <v>3</v>
      </c>
      <c r="K57" s="5" t="s">
        <v>19</v>
      </c>
      <c r="L57" s="5"/>
      <c r="M57" s="5"/>
      <c r="N57" s="5"/>
      <c r="O57" s="5"/>
      <c r="P57" s="5"/>
      <c r="Q57" s="5"/>
      <c r="R57" s="5"/>
      <c r="S57" s="5"/>
    </row>
    <row r="58" spans="3:21" x14ac:dyDescent="0.35">
      <c r="D58">
        <v>2</v>
      </c>
      <c r="G58">
        <v>2</v>
      </c>
    </row>
    <row r="59" spans="3:21" ht="18.5" x14ac:dyDescent="0.45">
      <c r="D59">
        <v>3</v>
      </c>
      <c r="G59">
        <v>5</v>
      </c>
      <c r="K59" s="6" t="s">
        <v>6</v>
      </c>
      <c r="L59" s="8">
        <f>AVERAGE(G57:G106)</f>
        <v>3.44</v>
      </c>
    </row>
    <row r="60" spans="3:21" x14ac:dyDescent="0.35">
      <c r="D60">
        <v>4</v>
      </c>
      <c r="G60">
        <v>4</v>
      </c>
    </row>
    <row r="61" spans="3:21" x14ac:dyDescent="0.35">
      <c r="D61">
        <v>5</v>
      </c>
      <c r="G61">
        <v>7</v>
      </c>
    </row>
    <row r="62" spans="3:21" x14ac:dyDescent="0.35">
      <c r="D62">
        <v>6</v>
      </c>
      <c r="G62">
        <v>2</v>
      </c>
      <c r="K62" s="5" t="s">
        <v>20</v>
      </c>
      <c r="L62" s="5"/>
      <c r="M62" s="5"/>
      <c r="N62" s="5"/>
      <c r="O62" s="5"/>
      <c r="P62" s="5"/>
      <c r="Q62" s="5"/>
      <c r="R62" s="5"/>
    </row>
    <row r="63" spans="3:21" x14ac:dyDescent="0.35">
      <c r="D63">
        <v>7</v>
      </c>
      <c r="G63">
        <v>3</v>
      </c>
    </row>
    <row r="64" spans="3:21" ht="18.5" x14ac:dyDescent="0.45">
      <c r="D64">
        <v>8</v>
      </c>
      <c r="G64">
        <v>3</v>
      </c>
      <c r="K64" s="6" t="s">
        <v>6</v>
      </c>
      <c r="L64" s="8">
        <f>MEDIAN(G57:G106)</f>
        <v>3</v>
      </c>
    </row>
    <row r="65" spans="4:19" x14ac:dyDescent="0.35">
      <c r="D65">
        <v>9</v>
      </c>
      <c r="G65">
        <v>1</v>
      </c>
    </row>
    <row r="66" spans="4:19" x14ac:dyDescent="0.35">
      <c r="D66">
        <v>10</v>
      </c>
      <c r="G66">
        <v>6</v>
      </c>
    </row>
    <row r="67" spans="4:19" x14ac:dyDescent="0.35">
      <c r="D67">
        <v>11</v>
      </c>
      <c r="G67">
        <v>4</v>
      </c>
      <c r="K67" s="5" t="s">
        <v>21</v>
      </c>
      <c r="L67" s="5"/>
      <c r="M67" s="5"/>
      <c r="N67" s="5"/>
      <c r="O67" s="5"/>
      <c r="P67" s="5"/>
      <c r="Q67" s="5"/>
      <c r="R67" s="5"/>
      <c r="S67" s="5"/>
    </row>
    <row r="68" spans="4:19" x14ac:dyDescent="0.35">
      <c r="D68">
        <v>12</v>
      </c>
      <c r="G68">
        <v>2</v>
      </c>
    </row>
    <row r="69" spans="4:19" ht="18.5" x14ac:dyDescent="0.45">
      <c r="D69">
        <v>13</v>
      </c>
      <c r="G69">
        <v>3</v>
      </c>
      <c r="K69" s="6" t="s">
        <v>6</v>
      </c>
      <c r="L69" s="8">
        <f>MODE(G57:G106)</f>
        <v>2</v>
      </c>
    </row>
    <row r="70" spans="4:19" x14ac:dyDescent="0.35">
      <c r="D70">
        <v>14</v>
      </c>
      <c r="G70">
        <v>5</v>
      </c>
    </row>
    <row r="71" spans="4:19" x14ac:dyDescent="0.35">
      <c r="D71">
        <v>15</v>
      </c>
      <c r="G71">
        <v>2</v>
      </c>
    </row>
    <row r="72" spans="4:19" x14ac:dyDescent="0.35">
      <c r="D72">
        <v>16</v>
      </c>
      <c r="G72">
        <v>4</v>
      </c>
    </row>
    <row r="73" spans="4:19" x14ac:dyDescent="0.35">
      <c r="D73">
        <v>17</v>
      </c>
      <c r="G73">
        <v>2</v>
      </c>
    </row>
    <row r="74" spans="4:19" x14ac:dyDescent="0.35">
      <c r="D74">
        <v>18</v>
      </c>
      <c r="G74">
        <v>1</v>
      </c>
    </row>
    <row r="75" spans="4:19" x14ac:dyDescent="0.35">
      <c r="D75">
        <v>19</v>
      </c>
      <c r="G75">
        <v>3</v>
      </c>
    </row>
    <row r="76" spans="4:19" x14ac:dyDescent="0.35">
      <c r="D76">
        <v>20</v>
      </c>
      <c r="G76">
        <v>5</v>
      </c>
    </row>
    <row r="77" spans="4:19" x14ac:dyDescent="0.35">
      <c r="D77">
        <v>21</v>
      </c>
      <c r="G77">
        <v>6</v>
      </c>
    </row>
    <row r="78" spans="4:19" x14ac:dyDescent="0.35">
      <c r="D78">
        <v>22</v>
      </c>
      <c r="G78">
        <v>3</v>
      </c>
    </row>
    <row r="79" spans="4:19" x14ac:dyDescent="0.35">
      <c r="D79">
        <v>23</v>
      </c>
      <c r="G79">
        <v>2</v>
      </c>
    </row>
    <row r="80" spans="4:19" x14ac:dyDescent="0.35">
      <c r="D80">
        <v>24</v>
      </c>
      <c r="G80">
        <v>1</v>
      </c>
    </row>
    <row r="81" spans="4:7" x14ac:dyDescent="0.35">
      <c r="D81">
        <v>25</v>
      </c>
      <c r="G81">
        <v>4</v>
      </c>
    </row>
    <row r="82" spans="4:7" x14ac:dyDescent="0.35">
      <c r="D82">
        <v>26</v>
      </c>
      <c r="G82">
        <v>2</v>
      </c>
    </row>
    <row r="83" spans="4:7" x14ac:dyDescent="0.35">
      <c r="D83">
        <v>27</v>
      </c>
      <c r="G83">
        <v>4</v>
      </c>
    </row>
    <row r="84" spans="4:7" x14ac:dyDescent="0.35">
      <c r="D84">
        <v>28</v>
      </c>
      <c r="G84">
        <v>5</v>
      </c>
    </row>
    <row r="85" spans="4:7" x14ac:dyDescent="0.35">
      <c r="D85">
        <v>29</v>
      </c>
      <c r="G85">
        <v>3</v>
      </c>
    </row>
    <row r="86" spans="4:7" x14ac:dyDescent="0.35">
      <c r="D86">
        <v>30</v>
      </c>
      <c r="G86">
        <v>2</v>
      </c>
    </row>
    <row r="87" spans="4:7" x14ac:dyDescent="0.35">
      <c r="D87">
        <v>31</v>
      </c>
      <c r="G87">
        <v>7</v>
      </c>
    </row>
    <row r="88" spans="4:7" x14ac:dyDescent="0.35">
      <c r="D88">
        <v>32</v>
      </c>
      <c r="G88">
        <v>2</v>
      </c>
    </row>
    <row r="89" spans="4:7" x14ac:dyDescent="0.35">
      <c r="D89">
        <v>33</v>
      </c>
      <c r="G89">
        <v>3</v>
      </c>
    </row>
    <row r="90" spans="4:7" x14ac:dyDescent="0.35">
      <c r="D90">
        <v>34</v>
      </c>
      <c r="G90">
        <v>4</v>
      </c>
    </row>
    <row r="91" spans="4:7" x14ac:dyDescent="0.35">
      <c r="D91">
        <v>35</v>
      </c>
      <c r="G91">
        <v>5</v>
      </c>
    </row>
    <row r="92" spans="4:7" x14ac:dyDescent="0.35">
      <c r="D92">
        <v>36</v>
      </c>
      <c r="G92">
        <v>1</v>
      </c>
    </row>
    <row r="93" spans="4:7" x14ac:dyDescent="0.35">
      <c r="D93">
        <v>37</v>
      </c>
      <c r="G93">
        <v>6</v>
      </c>
    </row>
    <row r="94" spans="4:7" x14ac:dyDescent="0.35">
      <c r="D94">
        <v>38</v>
      </c>
      <c r="G94">
        <v>2</v>
      </c>
    </row>
    <row r="95" spans="4:7" x14ac:dyDescent="0.35">
      <c r="D95">
        <v>39</v>
      </c>
      <c r="G95">
        <v>4</v>
      </c>
    </row>
    <row r="96" spans="4:7" x14ac:dyDescent="0.35">
      <c r="D96">
        <v>40</v>
      </c>
      <c r="G96">
        <v>3</v>
      </c>
    </row>
    <row r="97" spans="4:7" x14ac:dyDescent="0.35">
      <c r="D97">
        <v>41</v>
      </c>
      <c r="G97">
        <v>5</v>
      </c>
    </row>
    <row r="98" spans="4:7" x14ac:dyDescent="0.35">
      <c r="D98">
        <v>42</v>
      </c>
      <c r="G98">
        <v>3</v>
      </c>
    </row>
    <row r="99" spans="4:7" x14ac:dyDescent="0.35">
      <c r="D99">
        <v>43</v>
      </c>
      <c r="G99">
        <v>2</v>
      </c>
    </row>
    <row r="100" spans="4:7" x14ac:dyDescent="0.35">
      <c r="D100">
        <v>44</v>
      </c>
      <c r="G100">
        <v>4</v>
      </c>
    </row>
    <row r="101" spans="4:7" x14ac:dyDescent="0.35">
      <c r="D101">
        <v>45</v>
      </c>
      <c r="G101">
        <v>2</v>
      </c>
    </row>
    <row r="102" spans="4:7" x14ac:dyDescent="0.35">
      <c r="D102">
        <v>46</v>
      </c>
      <c r="G102">
        <v>6</v>
      </c>
    </row>
    <row r="103" spans="4:7" x14ac:dyDescent="0.35">
      <c r="D103">
        <v>47</v>
      </c>
      <c r="G103">
        <v>3</v>
      </c>
    </row>
    <row r="104" spans="4:7" x14ac:dyDescent="0.35">
      <c r="D104">
        <v>48</v>
      </c>
      <c r="G104">
        <v>2</v>
      </c>
    </row>
    <row r="105" spans="4:7" x14ac:dyDescent="0.35">
      <c r="D105">
        <v>49</v>
      </c>
      <c r="G105">
        <v>4</v>
      </c>
    </row>
    <row r="106" spans="4:7" x14ac:dyDescent="0.35">
      <c r="D106">
        <v>50</v>
      </c>
      <c r="G106">
        <v>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EF56-DA97-4699-A364-8CF3D1975F0A}">
  <dimension ref="C1:X108"/>
  <sheetViews>
    <sheetView workbookViewId="0">
      <selection activeCell="L19" sqref="L18:L19"/>
    </sheetView>
  </sheetViews>
  <sheetFormatPr defaultRowHeight="14.5" x14ac:dyDescent="0.35"/>
  <sheetData>
    <row r="1" spans="3:18" ht="28" x14ac:dyDescent="0.8">
      <c r="C1" s="10" t="s">
        <v>23</v>
      </c>
      <c r="D1" s="10"/>
      <c r="E1" s="10"/>
      <c r="F1" s="10"/>
    </row>
    <row r="4" spans="3:18" ht="18.5" x14ac:dyDescent="0.45">
      <c r="D4" s="11" t="s">
        <v>24</v>
      </c>
      <c r="E4" s="6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6"/>
    </row>
    <row r="7" spans="3:18" ht="22" x14ac:dyDescent="0.65">
      <c r="C7" s="1"/>
      <c r="D7" s="13" t="s">
        <v>25</v>
      </c>
      <c r="E7" s="9"/>
      <c r="F7" s="12"/>
      <c r="H7" s="15" t="s">
        <v>26</v>
      </c>
      <c r="I7" s="14"/>
      <c r="J7" s="14"/>
      <c r="K7" s="14"/>
    </row>
    <row r="9" spans="3:18" x14ac:dyDescent="0.35">
      <c r="D9" t="s">
        <v>27</v>
      </c>
      <c r="H9" t="s">
        <v>37</v>
      </c>
    </row>
    <row r="10" spans="3:18" x14ac:dyDescent="0.35">
      <c r="D10" t="s">
        <v>28</v>
      </c>
      <c r="H10" t="s">
        <v>38</v>
      </c>
    </row>
    <row r="11" spans="3:18" x14ac:dyDescent="0.35">
      <c r="D11" t="s">
        <v>29</v>
      </c>
      <c r="H11" t="s">
        <v>39</v>
      </c>
    </row>
    <row r="12" spans="3:18" x14ac:dyDescent="0.35">
      <c r="D12" t="s">
        <v>30</v>
      </c>
      <c r="H12" t="s">
        <v>40</v>
      </c>
    </row>
    <row r="13" spans="3:18" x14ac:dyDescent="0.35">
      <c r="D13" t="s">
        <v>31</v>
      </c>
      <c r="H13" t="s">
        <v>41</v>
      </c>
    </row>
    <row r="14" spans="3:18" x14ac:dyDescent="0.35">
      <c r="D14" t="s">
        <v>32</v>
      </c>
      <c r="H14" t="s">
        <v>42</v>
      </c>
    </row>
    <row r="15" spans="3:18" x14ac:dyDescent="0.35">
      <c r="D15" t="s">
        <v>33</v>
      </c>
      <c r="H15" t="s">
        <v>43</v>
      </c>
    </row>
    <row r="16" spans="3:18" x14ac:dyDescent="0.35">
      <c r="D16" t="s">
        <v>34</v>
      </c>
      <c r="H16" t="s">
        <v>40</v>
      </c>
    </row>
    <row r="17" spans="4:18" x14ac:dyDescent="0.35">
      <c r="D17" t="s">
        <v>35</v>
      </c>
      <c r="H17" t="s">
        <v>41</v>
      </c>
    </row>
    <row r="18" spans="4:18" x14ac:dyDescent="0.35">
      <c r="D18" t="s">
        <v>36</v>
      </c>
      <c r="H18" t="s">
        <v>44</v>
      </c>
    </row>
    <row r="23" spans="4:18" ht="15.5" x14ac:dyDescent="0.35">
      <c r="D23" s="16" t="s">
        <v>45</v>
      </c>
      <c r="E23" s="16"/>
      <c r="F23" s="16"/>
      <c r="G23" s="16"/>
      <c r="H23" s="16"/>
      <c r="I23" s="16"/>
      <c r="J23" s="16"/>
      <c r="K23" s="5"/>
    </row>
    <row r="26" spans="4:18" x14ac:dyDescent="0.35">
      <c r="D26" t="s">
        <v>46</v>
      </c>
      <c r="E26" t="s">
        <v>47</v>
      </c>
    </row>
    <row r="27" spans="4:18" x14ac:dyDescent="0.35">
      <c r="F27" t="s">
        <v>48</v>
      </c>
      <c r="G27">
        <f>35</f>
        <v>35</v>
      </c>
    </row>
    <row r="30" spans="4:18" x14ac:dyDescent="0.35">
      <c r="D30" s="17" t="s">
        <v>49</v>
      </c>
      <c r="E30" s="17"/>
      <c r="F30" s="17"/>
      <c r="G30" s="17"/>
      <c r="H30" s="17"/>
      <c r="I30" s="17"/>
      <c r="J30" s="17"/>
      <c r="K30" s="17"/>
      <c r="O30" s="18" t="s">
        <v>53</v>
      </c>
      <c r="P30" s="18"/>
      <c r="Q30" s="18"/>
      <c r="R30" s="18"/>
    </row>
    <row r="31" spans="4:18" x14ac:dyDescent="0.35">
      <c r="D31" s="17" t="s">
        <v>50</v>
      </c>
      <c r="E31" s="17"/>
      <c r="F31" s="17"/>
      <c r="G31" s="17"/>
      <c r="H31" s="17"/>
      <c r="I31" s="17"/>
      <c r="J31" s="17"/>
      <c r="K31" s="17"/>
      <c r="L31" s="17"/>
      <c r="M31" s="17"/>
      <c r="O31" s="20">
        <f>SUM(1220/10)</f>
        <v>122</v>
      </c>
    </row>
    <row r="33" spans="3:21" ht="15" thickBot="1" x14ac:dyDescent="0.4"/>
    <row r="34" spans="3:21" x14ac:dyDescent="0.35">
      <c r="D34" t="s">
        <v>51</v>
      </c>
      <c r="F34" t="s">
        <v>54</v>
      </c>
      <c r="H34" t="s">
        <v>55</v>
      </c>
      <c r="I34" s="19"/>
      <c r="J34" s="21" t="s">
        <v>56</v>
      </c>
      <c r="K34" s="19"/>
      <c r="L34" s="19"/>
      <c r="M34" t="s">
        <v>58</v>
      </c>
      <c r="O34" t="s">
        <v>59</v>
      </c>
      <c r="S34" s="25"/>
      <c r="T34" s="25" t="s">
        <v>80</v>
      </c>
      <c r="U34" s="25" t="s">
        <v>81</v>
      </c>
    </row>
    <row r="35" spans="3:21" x14ac:dyDescent="0.35">
      <c r="D35">
        <v>120</v>
      </c>
      <c r="F35">
        <v>122</v>
      </c>
      <c r="H35">
        <f>SUM(D35-F35)</f>
        <v>-2</v>
      </c>
      <c r="J35">
        <f>SUM(H35*H35)</f>
        <v>4</v>
      </c>
      <c r="S35" t="s">
        <v>82</v>
      </c>
      <c r="T35">
        <v>122</v>
      </c>
      <c r="U35">
        <v>122</v>
      </c>
    </row>
    <row r="36" spans="3:21" x14ac:dyDescent="0.35">
      <c r="D36">
        <v>110</v>
      </c>
      <c r="F36">
        <v>122</v>
      </c>
      <c r="H36">
        <f t="shared" ref="H36:H44" si="0">SUM(D36-F36)</f>
        <v>-12</v>
      </c>
      <c r="J36">
        <f t="shared" ref="J36:J44" si="1">SUM(H36*H36)</f>
        <v>144</v>
      </c>
      <c r="S36" t="s">
        <v>83</v>
      </c>
      <c r="T36">
        <v>123.33333333333333</v>
      </c>
      <c r="U36">
        <v>0</v>
      </c>
    </row>
    <row r="37" spans="3:21" x14ac:dyDescent="0.35">
      <c r="D37">
        <v>130</v>
      </c>
      <c r="F37">
        <v>122</v>
      </c>
      <c r="H37">
        <f t="shared" si="0"/>
        <v>8</v>
      </c>
      <c r="I37" s="19"/>
      <c r="J37">
        <f t="shared" si="1"/>
        <v>64</v>
      </c>
      <c r="S37" t="s">
        <v>84</v>
      </c>
      <c r="T37">
        <v>10</v>
      </c>
      <c r="U37">
        <v>10</v>
      </c>
    </row>
    <row r="38" spans="3:21" x14ac:dyDescent="0.35">
      <c r="D38">
        <v>115</v>
      </c>
      <c r="F38">
        <v>122</v>
      </c>
      <c r="H38">
        <f t="shared" si="0"/>
        <v>-7</v>
      </c>
      <c r="J38">
        <f t="shared" si="1"/>
        <v>49</v>
      </c>
      <c r="S38" t="s">
        <v>85</v>
      </c>
      <c r="T38">
        <v>9</v>
      </c>
      <c r="U38">
        <v>9</v>
      </c>
    </row>
    <row r="39" spans="3:21" x14ac:dyDescent="0.35">
      <c r="D39">
        <v>125</v>
      </c>
      <c r="F39">
        <v>122</v>
      </c>
      <c r="H39">
        <f t="shared" si="0"/>
        <v>3</v>
      </c>
      <c r="J39">
        <f t="shared" si="1"/>
        <v>9</v>
      </c>
      <c r="S39" t="s">
        <v>86</v>
      </c>
      <c r="T39">
        <v>65535</v>
      </c>
    </row>
    <row r="40" spans="3:21" x14ac:dyDescent="0.35">
      <c r="D40">
        <v>105</v>
      </c>
      <c r="F40">
        <v>122</v>
      </c>
      <c r="H40">
        <f t="shared" si="0"/>
        <v>-17</v>
      </c>
      <c r="J40">
        <f t="shared" si="1"/>
        <v>289</v>
      </c>
      <c r="S40" t="s">
        <v>87</v>
      </c>
      <c r="T40" t="e">
        <v>#DIV/0!</v>
      </c>
    </row>
    <row r="41" spans="3:21" ht="15" thickBot="1" x14ac:dyDescent="0.4">
      <c r="D41">
        <v>135</v>
      </c>
      <c r="F41">
        <v>122</v>
      </c>
      <c r="H41">
        <f t="shared" si="0"/>
        <v>13</v>
      </c>
      <c r="J41">
        <f t="shared" si="1"/>
        <v>169</v>
      </c>
      <c r="S41" s="24" t="s">
        <v>88</v>
      </c>
      <c r="T41" s="24">
        <v>3.17889310445827</v>
      </c>
      <c r="U41" s="24"/>
    </row>
    <row r="42" spans="3:21" x14ac:dyDescent="0.35">
      <c r="D42">
        <v>115</v>
      </c>
      <c r="F42">
        <v>122</v>
      </c>
      <c r="H42">
        <f t="shared" si="0"/>
        <v>-7</v>
      </c>
      <c r="J42">
        <f t="shared" si="1"/>
        <v>49</v>
      </c>
    </row>
    <row r="43" spans="3:21" x14ac:dyDescent="0.35">
      <c r="D43">
        <v>125</v>
      </c>
      <c r="F43">
        <v>122</v>
      </c>
      <c r="H43">
        <f t="shared" si="0"/>
        <v>3</v>
      </c>
      <c r="J43">
        <f t="shared" si="1"/>
        <v>9</v>
      </c>
    </row>
    <row r="44" spans="3:21" x14ac:dyDescent="0.35">
      <c r="D44">
        <v>140</v>
      </c>
      <c r="F44">
        <v>122</v>
      </c>
      <c r="H44">
        <f t="shared" si="0"/>
        <v>18</v>
      </c>
      <c r="J44">
        <f t="shared" si="1"/>
        <v>324</v>
      </c>
    </row>
    <row r="45" spans="3:21" x14ac:dyDescent="0.35">
      <c r="C45" s="4" t="s">
        <v>52</v>
      </c>
      <c r="D45" s="4">
        <f>SUM(D35:D44)</f>
        <v>1220</v>
      </c>
      <c r="J45" s="4">
        <f>SUM(J35:J44)</f>
        <v>1110</v>
      </c>
      <c r="M45" s="4">
        <v>123.333</v>
      </c>
      <c r="O45" s="4">
        <f>SQRT(M45)</f>
        <v>11.105539158456018</v>
      </c>
    </row>
    <row r="52" spans="3:19" ht="18.5" x14ac:dyDescent="0.45">
      <c r="D52" s="6" t="s">
        <v>60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5" spans="3:19" x14ac:dyDescent="0.35">
      <c r="D55" s="22" t="s">
        <v>61</v>
      </c>
      <c r="E55" s="22"/>
      <c r="F55" s="22"/>
      <c r="G55" s="22"/>
      <c r="H55" s="22"/>
      <c r="I55" s="22"/>
    </row>
    <row r="57" spans="3:19" ht="18.5" x14ac:dyDescent="0.45">
      <c r="C57" s="23"/>
      <c r="D57" s="23" t="s">
        <v>25</v>
      </c>
      <c r="E57" s="23"/>
      <c r="G57" s="23" t="s">
        <v>62</v>
      </c>
      <c r="H57" s="23"/>
    </row>
    <row r="59" spans="3:19" x14ac:dyDescent="0.35">
      <c r="D59">
        <v>1</v>
      </c>
      <c r="G59" t="s">
        <v>63</v>
      </c>
    </row>
    <row r="60" spans="3:19" x14ac:dyDescent="0.35">
      <c r="D60">
        <v>2</v>
      </c>
      <c r="G60" t="s">
        <v>64</v>
      </c>
    </row>
    <row r="61" spans="3:19" x14ac:dyDescent="0.35">
      <c r="D61">
        <v>3</v>
      </c>
      <c r="G61" t="s">
        <v>65</v>
      </c>
    </row>
    <row r="62" spans="3:19" x14ac:dyDescent="0.35">
      <c r="D62">
        <v>4</v>
      </c>
      <c r="G62" t="s">
        <v>66</v>
      </c>
    </row>
    <row r="63" spans="3:19" x14ac:dyDescent="0.35">
      <c r="D63">
        <v>5</v>
      </c>
      <c r="G63" t="s">
        <v>67</v>
      </c>
      <c r="L63" t="s">
        <v>51</v>
      </c>
      <c r="M63" t="s">
        <v>72</v>
      </c>
      <c r="N63" t="s">
        <v>55</v>
      </c>
      <c r="O63" t="s">
        <v>73</v>
      </c>
      <c r="Q63" t="s">
        <v>57</v>
      </c>
      <c r="S63" t="s">
        <v>74</v>
      </c>
    </row>
    <row r="64" spans="3:19" x14ac:dyDescent="0.35">
      <c r="D64">
        <v>6</v>
      </c>
      <c r="G64" t="s">
        <v>68</v>
      </c>
    </row>
    <row r="65" spans="4:15" x14ac:dyDescent="0.35">
      <c r="D65">
        <v>7</v>
      </c>
      <c r="G65" t="s">
        <v>69</v>
      </c>
      <c r="L65">
        <v>500</v>
      </c>
      <c r="M65">
        <v>595</v>
      </c>
      <c r="N65">
        <f>SUM(L65-M65)</f>
        <v>-95</v>
      </c>
      <c r="O65">
        <f t="shared" ref="O65:O94" si="2">SUM(N65*N65)</f>
        <v>9025</v>
      </c>
    </row>
    <row r="66" spans="4:15" x14ac:dyDescent="0.35">
      <c r="D66">
        <v>8</v>
      </c>
      <c r="G66" t="s">
        <v>63</v>
      </c>
      <c r="L66">
        <v>700</v>
      </c>
      <c r="M66">
        <v>595</v>
      </c>
      <c r="N66">
        <f t="shared" ref="N66:N94" si="3">SUM(L66-M66)</f>
        <v>105</v>
      </c>
      <c r="O66">
        <f t="shared" si="2"/>
        <v>11025</v>
      </c>
    </row>
    <row r="67" spans="4:15" x14ac:dyDescent="0.35">
      <c r="D67">
        <v>9</v>
      </c>
      <c r="G67" t="s">
        <v>66</v>
      </c>
      <c r="L67">
        <v>400</v>
      </c>
      <c r="M67">
        <v>595</v>
      </c>
      <c r="N67">
        <f t="shared" si="3"/>
        <v>-195</v>
      </c>
      <c r="O67">
        <f t="shared" si="2"/>
        <v>38025</v>
      </c>
    </row>
    <row r="68" spans="4:15" x14ac:dyDescent="0.35">
      <c r="D68">
        <v>10</v>
      </c>
      <c r="G68" t="s">
        <v>67</v>
      </c>
      <c r="L68">
        <v>600</v>
      </c>
      <c r="M68">
        <v>595</v>
      </c>
      <c r="N68">
        <f t="shared" si="3"/>
        <v>5</v>
      </c>
      <c r="O68">
        <f t="shared" si="2"/>
        <v>25</v>
      </c>
    </row>
    <row r="69" spans="4:15" x14ac:dyDescent="0.35">
      <c r="D69">
        <v>11</v>
      </c>
      <c r="G69" t="s">
        <v>70</v>
      </c>
      <c r="L69">
        <v>550</v>
      </c>
      <c r="M69">
        <v>595</v>
      </c>
      <c r="N69">
        <f t="shared" si="3"/>
        <v>-45</v>
      </c>
      <c r="O69">
        <f t="shared" si="2"/>
        <v>2025</v>
      </c>
    </row>
    <row r="70" spans="4:15" x14ac:dyDescent="0.35">
      <c r="D70">
        <v>12</v>
      </c>
      <c r="G70" t="s">
        <v>71</v>
      </c>
      <c r="L70">
        <v>750</v>
      </c>
      <c r="M70">
        <v>595</v>
      </c>
      <c r="N70">
        <f t="shared" si="3"/>
        <v>155</v>
      </c>
      <c r="O70">
        <f t="shared" si="2"/>
        <v>24025</v>
      </c>
    </row>
    <row r="71" spans="4:15" x14ac:dyDescent="0.35">
      <c r="D71">
        <v>13</v>
      </c>
      <c r="G71" t="s">
        <v>64</v>
      </c>
      <c r="L71">
        <v>650</v>
      </c>
      <c r="M71">
        <v>595</v>
      </c>
      <c r="N71">
        <f t="shared" si="3"/>
        <v>55</v>
      </c>
      <c r="O71">
        <f t="shared" si="2"/>
        <v>3025</v>
      </c>
    </row>
    <row r="72" spans="4:15" x14ac:dyDescent="0.35">
      <c r="D72">
        <v>14</v>
      </c>
      <c r="G72" t="s">
        <v>67</v>
      </c>
      <c r="L72">
        <v>500</v>
      </c>
      <c r="M72">
        <v>595</v>
      </c>
      <c r="N72">
        <f t="shared" si="3"/>
        <v>-95</v>
      </c>
      <c r="O72">
        <f t="shared" si="2"/>
        <v>9025</v>
      </c>
    </row>
    <row r="73" spans="4:15" x14ac:dyDescent="0.35">
      <c r="D73">
        <v>15</v>
      </c>
      <c r="G73" t="s">
        <v>66</v>
      </c>
      <c r="L73">
        <v>600</v>
      </c>
      <c r="M73">
        <v>595</v>
      </c>
      <c r="N73">
        <f t="shared" si="3"/>
        <v>5</v>
      </c>
      <c r="O73">
        <f t="shared" si="2"/>
        <v>25</v>
      </c>
    </row>
    <row r="74" spans="4:15" x14ac:dyDescent="0.35">
      <c r="D74">
        <v>16</v>
      </c>
      <c r="G74" t="s">
        <v>65</v>
      </c>
      <c r="L74">
        <v>550</v>
      </c>
      <c r="M74">
        <v>595</v>
      </c>
      <c r="N74">
        <f t="shared" si="3"/>
        <v>-45</v>
      </c>
      <c r="O74">
        <f t="shared" si="2"/>
        <v>2025</v>
      </c>
    </row>
    <row r="75" spans="4:15" x14ac:dyDescent="0.35">
      <c r="D75">
        <v>17</v>
      </c>
      <c r="G75" t="s">
        <v>69</v>
      </c>
      <c r="L75">
        <v>800</v>
      </c>
      <c r="M75">
        <v>595</v>
      </c>
      <c r="N75">
        <f t="shared" si="3"/>
        <v>205</v>
      </c>
      <c r="O75">
        <f t="shared" si="2"/>
        <v>42025</v>
      </c>
    </row>
    <row r="76" spans="4:15" x14ac:dyDescent="0.35">
      <c r="D76">
        <v>18</v>
      </c>
      <c r="G76" t="s">
        <v>63</v>
      </c>
      <c r="L76">
        <v>450</v>
      </c>
      <c r="M76">
        <v>595</v>
      </c>
      <c r="N76">
        <f t="shared" si="3"/>
        <v>-145</v>
      </c>
      <c r="O76">
        <f t="shared" si="2"/>
        <v>21025</v>
      </c>
    </row>
    <row r="77" spans="4:15" x14ac:dyDescent="0.35">
      <c r="D77">
        <v>19</v>
      </c>
      <c r="G77" t="s">
        <v>68</v>
      </c>
      <c r="L77">
        <v>700</v>
      </c>
      <c r="M77">
        <v>595</v>
      </c>
      <c r="N77">
        <f t="shared" si="3"/>
        <v>105</v>
      </c>
      <c r="O77">
        <f t="shared" si="2"/>
        <v>11025</v>
      </c>
    </row>
    <row r="78" spans="4:15" x14ac:dyDescent="0.35">
      <c r="D78">
        <v>20</v>
      </c>
      <c r="G78" t="s">
        <v>67</v>
      </c>
      <c r="L78">
        <v>550</v>
      </c>
      <c r="M78">
        <v>595</v>
      </c>
      <c r="N78">
        <f t="shared" si="3"/>
        <v>-45</v>
      </c>
      <c r="O78">
        <f t="shared" si="2"/>
        <v>2025</v>
      </c>
    </row>
    <row r="79" spans="4:15" x14ac:dyDescent="0.35">
      <c r="D79">
        <v>21</v>
      </c>
      <c r="G79" t="s">
        <v>64</v>
      </c>
      <c r="L79">
        <v>600</v>
      </c>
      <c r="M79">
        <v>595</v>
      </c>
      <c r="N79">
        <f t="shared" si="3"/>
        <v>5</v>
      </c>
      <c r="O79">
        <f t="shared" si="2"/>
        <v>25</v>
      </c>
    </row>
    <row r="80" spans="4:15" x14ac:dyDescent="0.35">
      <c r="D80">
        <v>22</v>
      </c>
      <c r="G80" t="s">
        <v>66</v>
      </c>
      <c r="L80">
        <v>400</v>
      </c>
      <c r="M80">
        <v>595</v>
      </c>
      <c r="N80">
        <f t="shared" si="3"/>
        <v>-195</v>
      </c>
      <c r="O80">
        <f t="shared" si="2"/>
        <v>38025</v>
      </c>
    </row>
    <row r="81" spans="4:24" x14ac:dyDescent="0.35">
      <c r="D81">
        <v>23</v>
      </c>
      <c r="G81" t="s">
        <v>63</v>
      </c>
      <c r="L81">
        <v>650</v>
      </c>
      <c r="M81">
        <v>595</v>
      </c>
      <c r="N81">
        <f t="shared" si="3"/>
        <v>55</v>
      </c>
      <c r="O81">
        <f t="shared" si="2"/>
        <v>3025</v>
      </c>
    </row>
    <row r="82" spans="4:24" x14ac:dyDescent="0.35">
      <c r="D82">
        <v>24</v>
      </c>
      <c r="G82" t="s">
        <v>70</v>
      </c>
      <c r="L82">
        <v>500</v>
      </c>
      <c r="M82">
        <v>595</v>
      </c>
      <c r="N82">
        <f t="shared" si="3"/>
        <v>-95</v>
      </c>
      <c r="O82">
        <f t="shared" si="2"/>
        <v>9025</v>
      </c>
      <c r="V82" t="s">
        <v>79</v>
      </c>
    </row>
    <row r="83" spans="4:24" ht="15" thickBot="1" x14ac:dyDescent="0.4">
      <c r="D83">
        <v>25</v>
      </c>
      <c r="G83" t="s">
        <v>67</v>
      </c>
      <c r="L83">
        <v>750</v>
      </c>
      <c r="M83">
        <v>595</v>
      </c>
      <c r="N83">
        <f t="shared" si="3"/>
        <v>155</v>
      </c>
      <c r="O83">
        <f t="shared" si="2"/>
        <v>24025</v>
      </c>
    </row>
    <row r="84" spans="4:24" x14ac:dyDescent="0.35">
      <c r="D84">
        <v>26</v>
      </c>
      <c r="G84" t="s">
        <v>69</v>
      </c>
      <c r="L84">
        <v>550</v>
      </c>
      <c r="M84">
        <v>595</v>
      </c>
      <c r="N84">
        <f t="shared" si="3"/>
        <v>-45</v>
      </c>
      <c r="O84">
        <f t="shared" si="2"/>
        <v>2025</v>
      </c>
      <c r="V84" s="25"/>
      <c r="W84" s="25" t="s">
        <v>80</v>
      </c>
      <c r="X84" s="25" t="s">
        <v>81</v>
      </c>
    </row>
    <row r="85" spans="4:24" x14ac:dyDescent="0.35">
      <c r="D85">
        <v>27</v>
      </c>
      <c r="G85" t="s">
        <v>65</v>
      </c>
      <c r="L85">
        <v>700</v>
      </c>
      <c r="M85">
        <v>595</v>
      </c>
      <c r="N85">
        <f t="shared" si="3"/>
        <v>105</v>
      </c>
      <c r="O85">
        <f t="shared" si="2"/>
        <v>11025</v>
      </c>
      <c r="V85" t="s">
        <v>82</v>
      </c>
      <c r="W85">
        <v>595</v>
      </c>
      <c r="X85">
        <v>595</v>
      </c>
    </row>
    <row r="86" spans="4:24" x14ac:dyDescent="0.35">
      <c r="D86">
        <v>28</v>
      </c>
      <c r="G86" t="s">
        <v>66</v>
      </c>
      <c r="L86">
        <v>600</v>
      </c>
      <c r="M86">
        <v>595</v>
      </c>
      <c r="N86">
        <f t="shared" si="3"/>
        <v>5</v>
      </c>
      <c r="O86">
        <f t="shared" si="2"/>
        <v>25</v>
      </c>
      <c r="V86" t="s">
        <v>83</v>
      </c>
      <c r="W86">
        <v>13163.793103448275</v>
      </c>
      <c r="X86">
        <v>0</v>
      </c>
    </row>
    <row r="87" spans="4:24" x14ac:dyDescent="0.35">
      <c r="D87">
        <v>29</v>
      </c>
      <c r="G87" t="s">
        <v>68</v>
      </c>
      <c r="L87">
        <v>500</v>
      </c>
      <c r="M87">
        <v>595</v>
      </c>
      <c r="N87">
        <f t="shared" si="3"/>
        <v>-95</v>
      </c>
      <c r="O87">
        <f t="shared" si="2"/>
        <v>9025</v>
      </c>
      <c r="V87" t="s">
        <v>84</v>
      </c>
      <c r="W87">
        <v>30</v>
      </c>
      <c r="X87">
        <v>30</v>
      </c>
    </row>
    <row r="88" spans="4:24" x14ac:dyDescent="0.35">
      <c r="D88">
        <v>30</v>
      </c>
      <c r="G88" t="s">
        <v>67</v>
      </c>
      <c r="L88">
        <v>800</v>
      </c>
      <c r="M88">
        <v>595</v>
      </c>
      <c r="N88">
        <f t="shared" si="3"/>
        <v>205</v>
      </c>
      <c r="O88">
        <f t="shared" si="2"/>
        <v>42025</v>
      </c>
      <c r="V88" t="s">
        <v>85</v>
      </c>
      <c r="W88">
        <v>29</v>
      </c>
      <c r="X88">
        <v>29</v>
      </c>
    </row>
    <row r="89" spans="4:24" x14ac:dyDescent="0.35">
      <c r="L89">
        <v>550</v>
      </c>
      <c r="M89">
        <v>595</v>
      </c>
      <c r="N89">
        <f t="shared" si="3"/>
        <v>-45</v>
      </c>
      <c r="O89">
        <f t="shared" si="2"/>
        <v>2025</v>
      </c>
      <c r="V89" t="s">
        <v>86</v>
      </c>
      <c r="W89">
        <v>65535</v>
      </c>
    </row>
    <row r="90" spans="4:24" x14ac:dyDescent="0.35">
      <c r="L90">
        <v>650</v>
      </c>
      <c r="M90">
        <v>595</v>
      </c>
      <c r="N90">
        <f t="shared" si="3"/>
        <v>55</v>
      </c>
      <c r="O90">
        <f t="shared" si="2"/>
        <v>3025</v>
      </c>
      <c r="V90" t="s">
        <v>87</v>
      </c>
      <c r="W90" t="e">
        <v>#DIV/0!</v>
      </c>
    </row>
    <row r="91" spans="4:24" ht="15" thickBot="1" x14ac:dyDescent="0.4">
      <c r="L91">
        <v>400</v>
      </c>
      <c r="M91">
        <v>595</v>
      </c>
      <c r="N91">
        <f t="shared" si="3"/>
        <v>-195</v>
      </c>
      <c r="O91">
        <f t="shared" si="2"/>
        <v>38025</v>
      </c>
      <c r="V91" s="24" t="s">
        <v>88</v>
      </c>
      <c r="W91" s="24">
        <v>1.8608114354760765</v>
      </c>
      <c r="X91" s="24"/>
    </row>
    <row r="92" spans="4:24" x14ac:dyDescent="0.35">
      <c r="L92">
        <v>600</v>
      </c>
      <c r="M92">
        <v>595</v>
      </c>
      <c r="N92">
        <f t="shared" si="3"/>
        <v>5</v>
      </c>
      <c r="O92">
        <f t="shared" si="2"/>
        <v>25</v>
      </c>
    </row>
    <row r="93" spans="4:24" x14ac:dyDescent="0.35">
      <c r="L93">
        <v>750</v>
      </c>
      <c r="M93">
        <v>595</v>
      </c>
      <c r="N93">
        <f t="shared" si="3"/>
        <v>155</v>
      </c>
      <c r="O93">
        <f t="shared" si="2"/>
        <v>24025</v>
      </c>
    </row>
    <row r="94" spans="4:24" x14ac:dyDescent="0.35">
      <c r="L94">
        <v>550</v>
      </c>
      <c r="M94">
        <v>595</v>
      </c>
      <c r="N94">
        <f t="shared" si="3"/>
        <v>-45</v>
      </c>
      <c r="O94">
        <f t="shared" si="2"/>
        <v>2025</v>
      </c>
    </row>
    <row r="96" spans="4:24" x14ac:dyDescent="0.35">
      <c r="J96" s="4"/>
      <c r="K96" s="4" t="s">
        <v>52</v>
      </c>
      <c r="L96" s="4">
        <f>SUM(L65:L94)</f>
        <v>17850</v>
      </c>
      <c r="O96" s="4">
        <f>SUM(O65:O94)</f>
        <v>381750</v>
      </c>
      <c r="Q96" s="4">
        <v>13163.793103448275</v>
      </c>
      <c r="S96" s="4">
        <f>SQRT(Q96)</f>
        <v>114.73357443855863</v>
      </c>
    </row>
    <row r="100" spans="5:11" x14ac:dyDescent="0.35">
      <c r="E100" s="35" t="s">
        <v>75</v>
      </c>
      <c r="F100" s="35"/>
      <c r="G100" s="35"/>
      <c r="H100" s="35"/>
      <c r="I100" s="35"/>
    </row>
    <row r="102" spans="5:11" x14ac:dyDescent="0.35">
      <c r="E102" t="s">
        <v>76</v>
      </c>
    </row>
    <row r="104" spans="5:11" x14ac:dyDescent="0.35">
      <c r="E104" s="4">
        <f>SUM(L88-L91)</f>
        <v>400</v>
      </c>
    </row>
    <row r="107" spans="5:11" x14ac:dyDescent="0.35">
      <c r="E107" s="35" t="s">
        <v>77</v>
      </c>
      <c r="F107" s="35"/>
      <c r="G107" s="35"/>
      <c r="H107" s="35"/>
      <c r="I107" s="35"/>
      <c r="J107" s="34"/>
      <c r="K107" s="34"/>
    </row>
    <row r="108" spans="5:11" x14ac:dyDescent="0.35">
      <c r="E108" s="35" t="s">
        <v>78</v>
      </c>
      <c r="F108" s="35"/>
      <c r="G108" s="35"/>
      <c r="H108" s="35"/>
      <c r="I108" s="35"/>
      <c r="J108" s="35"/>
      <c r="K108" s="3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644-DF21-4C9E-82D1-14E89B080C2D}">
  <dimension ref="A4:T103"/>
  <sheetViews>
    <sheetView topLeftCell="A88" workbookViewId="0">
      <selection activeCell="O9" sqref="O9"/>
    </sheetView>
  </sheetViews>
  <sheetFormatPr defaultRowHeight="14.5" x14ac:dyDescent="0.35"/>
  <cols>
    <col min="15" max="15" width="14.90625" customWidth="1"/>
  </cols>
  <sheetData>
    <row r="4" spans="1:17" ht="21" x14ac:dyDescent="0.5">
      <c r="A4" s="27">
        <v>3</v>
      </c>
      <c r="B4" s="26" t="s">
        <v>89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7" spans="1:17" x14ac:dyDescent="0.35">
      <c r="B7" s="12" t="s">
        <v>91</v>
      </c>
      <c r="C7" s="12"/>
      <c r="E7" s="28" t="s">
        <v>90</v>
      </c>
      <c r="F7" s="28"/>
      <c r="G7" s="28"/>
    </row>
    <row r="9" spans="1:17" x14ac:dyDescent="0.35">
      <c r="B9">
        <v>1</v>
      </c>
      <c r="E9" s="29">
        <v>3</v>
      </c>
    </row>
    <row r="10" spans="1:17" x14ac:dyDescent="0.35">
      <c r="B10">
        <v>2</v>
      </c>
      <c r="E10" s="29">
        <v>5</v>
      </c>
    </row>
    <row r="11" spans="1:17" x14ac:dyDescent="0.35">
      <c r="B11">
        <v>3</v>
      </c>
      <c r="E11" s="29">
        <v>2</v>
      </c>
    </row>
    <row r="12" spans="1:17" x14ac:dyDescent="0.35">
      <c r="B12">
        <v>4</v>
      </c>
      <c r="E12" s="29">
        <v>4</v>
      </c>
      <c r="I12" t="s">
        <v>51</v>
      </c>
      <c r="J12" t="s">
        <v>72</v>
      </c>
      <c r="K12" t="s">
        <v>55</v>
      </c>
      <c r="L12" t="s">
        <v>73</v>
      </c>
      <c r="N12" t="s">
        <v>57</v>
      </c>
      <c r="O12" t="s">
        <v>92</v>
      </c>
    </row>
    <row r="13" spans="1:17" x14ac:dyDescent="0.35">
      <c r="B13">
        <v>5</v>
      </c>
      <c r="E13" s="29">
        <v>2</v>
      </c>
    </row>
    <row r="14" spans="1:17" x14ac:dyDescent="0.35">
      <c r="B14">
        <v>6</v>
      </c>
      <c r="E14" s="29">
        <v>3</v>
      </c>
      <c r="I14" s="29">
        <v>3</v>
      </c>
      <c r="J14">
        <v>3.4</v>
      </c>
      <c r="K14">
        <f>SUM(I14-J14)</f>
        <v>-0.39999999999999991</v>
      </c>
      <c r="L14">
        <f>SUM(K14*K14)</f>
        <v>0.15999999999999992</v>
      </c>
    </row>
    <row r="15" spans="1:17" x14ac:dyDescent="0.35">
      <c r="B15">
        <v>7</v>
      </c>
      <c r="E15" s="29">
        <v>4</v>
      </c>
      <c r="I15" s="29">
        <v>5</v>
      </c>
      <c r="J15">
        <v>3.4</v>
      </c>
      <c r="K15">
        <f t="shared" ref="K15:K62" si="0">SUM(I15-J15)</f>
        <v>1.6</v>
      </c>
      <c r="L15">
        <f t="shared" ref="L15:L62" si="1">SUM(K15*K15)</f>
        <v>2.5600000000000005</v>
      </c>
    </row>
    <row r="16" spans="1:17" x14ac:dyDescent="0.35">
      <c r="B16">
        <v>8</v>
      </c>
      <c r="E16" s="29">
        <v>2</v>
      </c>
      <c r="I16" s="29">
        <v>2</v>
      </c>
      <c r="J16">
        <v>3.4</v>
      </c>
      <c r="K16">
        <f t="shared" si="0"/>
        <v>-1.4</v>
      </c>
      <c r="L16">
        <f t="shared" si="1"/>
        <v>1.9599999999999997</v>
      </c>
    </row>
    <row r="17" spans="2:20" x14ac:dyDescent="0.35">
      <c r="B17">
        <v>9</v>
      </c>
      <c r="E17" s="29">
        <v>5</v>
      </c>
      <c r="I17" s="29">
        <v>4</v>
      </c>
      <c r="J17">
        <v>3.4</v>
      </c>
      <c r="K17">
        <f t="shared" si="0"/>
        <v>0.60000000000000009</v>
      </c>
      <c r="L17">
        <f t="shared" si="1"/>
        <v>0.3600000000000001</v>
      </c>
    </row>
    <row r="18" spans="2:20" x14ac:dyDescent="0.35">
      <c r="B18">
        <v>10</v>
      </c>
      <c r="E18" s="29">
        <v>7</v>
      </c>
      <c r="I18" s="29">
        <v>2</v>
      </c>
      <c r="J18">
        <v>3.4</v>
      </c>
      <c r="K18">
        <f t="shared" si="0"/>
        <v>-1.4</v>
      </c>
      <c r="L18">
        <f t="shared" si="1"/>
        <v>1.9599999999999997</v>
      </c>
    </row>
    <row r="19" spans="2:20" x14ac:dyDescent="0.35">
      <c r="B19">
        <v>11</v>
      </c>
      <c r="E19" s="29">
        <v>2</v>
      </c>
      <c r="I19" s="29">
        <v>3</v>
      </c>
      <c r="J19">
        <v>3.4</v>
      </c>
      <c r="K19">
        <f t="shared" si="0"/>
        <v>-0.39999999999999991</v>
      </c>
      <c r="L19">
        <f t="shared" si="1"/>
        <v>0.15999999999999992</v>
      </c>
    </row>
    <row r="20" spans="2:20" x14ac:dyDescent="0.35">
      <c r="B20">
        <v>12</v>
      </c>
      <c r="E20" s="29">
        <v>3</v>
      </c>
      <c r="I20" s="29">
        <v>4</v>
      </c>
      <c r="J20">
        <v>3.4</v>
      </c>
      <c r="K20">
        <f t="shared" si="0"/>
        <v>0.60000000000000009</v>
      </c>
      <c r="L20">
        <f t="shared" si="1"/>
        <v>0.3600000000000001</v>
      </c>
      <c r="R20" t="s">
        <v>79</v>
      </c>
    </row>
    <row r="21" spans="2:20" ht="15" thickBot="1" x14ac:dyDescent="0.4">
      <c r="B21">
        <v>13</v>
      </c>
      <c r="E21" s="29">
        <v>4</v>
      </c>
      <c r="I21" s="29">
        <v>2</v>
      </c>
      <c r="J21">
        <v>3.4</v>
      </c>
      <c r="K21">
        <f t="shared" si="0"/>
        <v>-1.4</v>
      </c>
      <c r="L21">
        <f t="shared" si="1"/>
        <v>1.9599999999999997</v>
      </c>
    </row>
    <row r="22" spans="2:20" x14ac:dyDescent="0.35">
      <c r="B22">
        <v>14</v>
      </c>
      <c r="E22" s="29">
        <v>2</v>
      </c>
      <c r="I22" s="29">
        <v>5</v>
      </c>
      <c r="J22">
        <v>3.4</v>
      </c>
      <c r="K22">
        <f t="shared" si="0"/>
        <v>1.6</v>
      </c>
      <c r="L22">
        <f t="shared" si="1"/>
        <v>2.5600000000000005</v>
      </c>
      <c r="R22" s="25"/>
      <c r="S22" s="25">
        <v>3</v>
      </c>
      <c r="T22" s="25">
        <v>3.4</v>
      </c>
    </row>
    <row r="23" spans="2:20" x14ac:dyDescent="0.35">
      <c r="B23">
        <v>15</v>
      </c>
      <c r="E23" s="29">
        <v>4</v>
      </c>
      <c r="I23" s="29">
        <v>7</v>
      </c>
      <c r="J23">
        <v>3.4</v>
      </c>
      <c r="K23">
        <f t="shared" si="0"/>
        <v>3.6</v>
      </c>
      <c r="L23">
        <f t="shared" si="1"/>
        <v>12.96</v>
      </c>
      <c r="R23" t="s">
        <v>82</v>
      </c>
      <c r="S23">
        <v>3.4791666666666665</v>
      </c>
      <c r="T23">
        <v>3.4000000000000026</v>
      </c>
    </row>
    <row r="24" spans="2:20" x14ac:dyDescent="0.35">
      <c r="B24">
        <v>16</v>
      </c>
      <c r="E24" s="29">
        <v>2</v>
      </c>
      <c r="I24" s="29">
        <v>2</v>
      </c>
      <c r="J24">
        <v>3.4</v>
      </c>
      <c r="K24">
        <f t="shared" si="0"/>
        <v>-1.4</v>
      </c>
      <c r="L24">
        <f t="shared" si="1"/>
        <v>1.9599999999999997</v>
      </c>
      <c r="R24" t="s">
        <v>83</v>
      </c>
      <c r="S24">
        <v>2.2974290780141837</v>
      </c>
      <c r="T24">
        <v>7.2508066182016411E-30</v>
      </c>
    </row>
    <row r="25" spans="2:20" x14ac:dyDescent="0.35">
      <c r="B25">
        <v>17</v>
      </c>
      <c r="E25" s="29">
        <v>3</v>
      </c>
      <c r="I25" s="29">
        <v>3</v>
      </c>
      <c r="J25">
        <v>3.4</v>
      </c>
      <c r="K25">
        <f t="shared" si="0"/>
        <v>-0.39999999999999991</v>
      </c>
      <c r="L25">
        <f t="shared" si="1"/>
        <v>0.15999999999999992</v>
      </c>
      <c r="R25" t="s">
        <v>84</v>
      </c>
      <c r="S25">
        <v>48</v>
      </c>
      <c r="T25">
        <v>48</v>
      </c>
    </row>
    <row r="26" spans="2:20" x14ac:dyDescent="0.35">
      <c r="B26">
        <v>18</v>
      </c>
      <c r="E26" s="29">
        <v>5</v>
      </c>
      <c r="I26" s="29">
        <v>4</v>
      </c>
      <c r="J26">
        <v>3.4</v>
      </c>
      <c r="K26">
        <f t="shared" si="0"/>
        <v>0.60000000000000009</v>
      </c>
      <c r="L26">
        <f t="shared" si="1"/>
        <v>0.3600000000000001</v>
      </c>
      <c r="R26" t="s">
        <v>85</v>
      </c>
      <c r="S26">
        <v>47</v>
      </c>
      <c r="T26">
        <v>47</v>
      </c>
    </row>
    <row r="27" spans="2:20" x14ac:dyDescent="0.35">
      <c r="B27">
        <v>19</v>
      </c>
      <c r="E27" s="29">
        <v>6</v>
      </c>
      <c r="I27" s="29">
        <v>2</v>
      </c>
      <c r="J27">
        <v>3.4</v>
      </c>
      <c r="K27">
        <f t="shared" si="0"/>
        <v>-1.4</v>
      </c>
      <c r="L27">
        <f t="shared" si="1"/>
        <v>1.9599999999999997</v>
      </c>
      <c r="R27" t="s">
        <v>86</v>
      </c>
      <c r="S27">
        <v>3.1685151721561104E+29</v>
      </c>
    </row>
    <row r="28" spans="2:20" x14ac:dyDescent="0.35">
      <c r="B28">
        <v>20</v>
      </c>
      <c r="E28" s="29">
        <v>3</v>
      </c>
      <c r="I28" s="29">
        <v>4</v>
      </c>
      <c r="J28">
        <v>3.4</v>
      </c>
      <c r="K28">
        <f t="shared" si="0"/>
        <v>0.60000000000000009</v>
      </c>
      <c r="L28">
        <f t="shared" si="1"/>
        <v>0.3600000000000001</v>
      </c>
      <c r="R28" t="s">
        <v>87</v>
      </c>
      <c r="S28">
        <v>0</v>
      </c>
    </row>
    <row r="29" spans="2:20" ht="15" thickBot="1" x14ac:dyDescent="0.4">
      <c r="B29">
        <v>21</v>
      </c>
      <c r="E29" s="29">
        <v>2</v>
      </c>
      <c r="I29" s="29">
        <v>2</v>
      </c>
      <c r="J29">
        <v>3.4</v>
      </c>
      <c r="K29">
        <f t="shared" si="0"/>
        <v>-1.4</v>
      </c>
      <c r="L29">
        <f t="shared" si="1"/>
        <v>1.9599999999999997</v>
      </c>
      <c r="R29" s="24" t="s">
        <v>88</v>
      </c>
      <c r="S29" s="24">
        <v>1.6237554761954593</v>
      </c>
      <c r="T29" s="24"/>
    </row>
    <row r="30" spans="2:20" x14ac:dyDescent="0.35">
      <c r="B30">
        <v>22</v>
      </c>
      <c r="E30" s="29">
        <v>1</v>
      </c>
      <c r="I30" s="29">
        <v>3</v>
      </c>
      <c r="J30">
        <v>3.4</v>
      </c>
      <c r="K30">
        <f t="shared" si="0"/>
        <v>-0.39999999999999991</v>
      </c>
      <c r="L30">
        <f t="shared" si="1"/>
        <v>0.15999999999999992</v>
      </c>
    </row>
    <row r="31" spans="2:20" x14ac:dyDescent="0.35">
      <c r="B31">
        <v>23</v>
      </c>
      <c r="E31" s="29">
        <v>4</v>
      </c>
      <c r="I31" s="29">
        <v>5</v>
      </c>
      <c r="J31">
        <v>3.4</v>
      </c>
      <c r="K31">
        <f t="shared" si="0"/>
        <v>1.6</v>
      </c>
      <c r="L31">
        <f t="shared" si="1"/>
        <v>2.5600000000000005</v>
      </c>
    </row>
    <row r="32" spans="2:20" x14ac:dyDescent="0.35">
      <c r="B32">
        <v>24</v>
      </c>
      <c r="E32" s="29">
        <v>2</v>
      </c>
      <c r="I32" s="29">
        <v>6</v>
      </c>
      <c r="J32">
        <v>3.4</v>
      </c>
      <c r="K32">
        <f t="shared" si="0"/>
        <v>2.6</v>
      </c>
      <c r="L32">
        <f t="shared" si="1"/>
        <v>6.7600000000000007</v>
      </c>
    </row>
    <row r="33" spans="2:12" x14ac:dyDescent="0.35">
      <c r="B33">
        <v>25</v>
      </c>
      <c r="E33" s="29">
        <v>4</v>
      </c>
      <c r="I33" s="29">
        <v>3</v>
      </c>
      <c r="J33">
        <v>3.4</v>
      </c>
      <c r="K33">
        <f t="shared" si="0"/>
        <v>-0.39999999999999991</v>
      </c>
      <c r="L33">
        <f t="shared" si="1"/>
        <v>0.15999999999999992</v>
      </c>
    </row>
    <row r="34" spans="2:12" x14ac:dyDescent="0.35">
      <c r="B34">
        <v>26</v>
      </c>
      <c r="E34" s="29">
        <v>5</v>
      </c>
      <c r="I34" s="29">
        <v>2</v>
      </c>
      <c r="J34">
        <v>3.4</v>
      </c>
      <c r="K34">
        <f t="shared" si="0"/>
        <v>-1.4</v>
      </c>
      <c r="L34">
        <f t="shared" si="1"/>
        <v>1.9599999999999997</v>
      </c>
    </row>
    <row r="35" spans="2:12" x14ac:dyDescent="0.35">
      <c r="B35">
        <v>27</v>
      </c>
      <c r="E35" s="29">
        <v>3</v>
      </c>
      <c r="I35" s="29">
        <v>1</v>
      </c>
      <c r="J35">
        <v>3.4</v>
      </c>
      <c r="K35">
        <f t="shared" si="0"/>
        <v>-2.4</v>
      </c>
      <c r="L35">
        <f t="shared" si="1"/>
        <v>5.76</v>
      </c>
    </row>
    <row r="36" spans="2:12" x14ac:dyDescent="0.35">
      <c r="B36">
        <v>28</v>
      </c>
      <c r="E36" s="29">
        <v>2</v>
      </c>
      <c r="I36" s="29">
        <v>4</v>
      </c>
      <c r="J36">
        <v>3.4</v>
      </c>
      <c r="K36">
        <f t="shared" si="0"/>
        <v>0.60000000000000009</v>
      </c>
      <c r="L36">
        <f t="shared" si="1"/>
        <v>0.3600000000000001</v>
      </c>
    </row>
    <row r="37" spans="2:12" x14ac:dyDescent="0.35">
      <c r="B37">
        <v>29</v>
      </c>
      <c r="E37" s="29">
        <v>7</v>
      </c>
      <c r="I37" s="29">
        <v>2</v>
      </c>
      <c r="J37">
        <v>3.4</v>
      </c>
      <c r="K37">
        <f t="shared" si="0"/>
        <v>-1.4</v>
      </c>
      <c r="L37">
        <f t="shared" si="1"/>
        <v>1.9599999999999997</v>
      </c>
    </row>
    <row r="38" spans="2:12" x14ac:dyDescent="0.35">
      <c r="B38">
        <v>30</v>
      </c>
      <c r="E38" s="29">
        <v>2</v>
      </c>
      <c r="I38" s="29">
        <v>4</v>
      </c>
      <c r="J38">
        <v>3.4</v>
      </c>
      <c r="K38">
        <f t="shared" si="0"/>
        <v>0.60000000000000009</v>
      </c>
      <c r="L38">
        <f t="shared" si="1"/>
        <v>0.3600000000000001</v>
      </c>
    </row>
    <row r="39" spans="2:12" x14ac:dyDescent="0.35">
      <c r="B39">
        <v>31</v>
      </c>
      <c r="E39" s="29">
        <v>3</v>
      </c>
      <c r="I39" s="29">
        <v>5</v>
      </c>
      <c r="J39">
        <v>3.4</v>
      </c>
      <c r="K39">
        <f t="shared" si="0"/>
        <v>1.6</v>
      </c>
      <c r="L39">
        <f t="shared" si="1"/>
        <v>2.5600000000000005</v>
      </c>
    </row>
    <row r="40" spans="2:12" x14ac:dyDescent="0.35">
      <c r="B40">
        <v>32</v>
      </c>
      <c r="E40" s="29">
        <v>4</v>
      </c>
      <c r="I40" s="29">
        <v>3</v>
      </c>
      <c r="J40">
        <v>3.4</v>
      </c>
      <c r="K40">
        <f t="shared" si="0"/>
        <v>-0.39999999999999991</v>
      </c>
      <c r="L40">
        <f t="shared" si="1"/>
        <v>0.15999999999999992</v>
      </c>
    </row>
    <row r="41" spans="2:12" x14ac:dyDescent="0.35">
      <c r="B41">
        <v>33</v>
      </c>
      <c r="E41" s="29">
        <v>5</v>
      </c>
      <c r="I41" s="29">
        <v>2</v>
      </c>
      <c r="J41">
        <v>3.4</v>
      </c>
      <c r="K41">
        <f t="shared" si="0"/>
        <v>-1.4</v>
      </c>
      <c r="L41">
        <f t="shared" si="1"/>
        <v>1.9599999999999997</v>
      </c>
    </row>
    <row r="42" spans="2:12" x14ac:dyDescent="0.35">
      <c r="B42">
        <v>34</v>
      </c>
      <c r="E42" s="29">
        <v>1</v>
      </c>
      <c r="I42" s="29">
        <v>7</v>
      </c>
      <c r="J42">
        <v>3.4</v>
      </c>
      <c r="K42">
        <f t="shared" si="0"/>
        <v>3.6</v>
      </c>
      <c r="L42">
        <f t="shared" si="1"/>
        <v>12.96</v>
      </c>
    </row>
    <row r="43" spans="2:12" x14ac:dyDescent="0.35">
      <c r="B43">
        <v>35</v>
      </c>
      <c r="E43" s="29">
        <v>6</v>
      </c>
      <c r="I43" s="29">
        <v>2</v>
      </c>
      <c r="J43">
        <v>3.4</v>
      </c>
      <c r="K43">
        <f t="shared" si="0"/>
        <v>-1.4</v>
      </c>
      <c r="L43">
        <f t="shared" si="1"/>
        <v>1.9599999999999997</v>
      </c>
    </row>
    <row r="44" spans="2:12" x14ac:dyDescent="0.35">
      <c r="B44">
        <v>36</v>
      </c>
      <c r="E44" s="29">
        <v>2</v>
      </c>
      <c r="I44" s="29">
        <v>3</v>
      </c>
      <c r="J44">
        <v>3.4</v>
      </c>
      <c r="K44">
        <f t="shared" si="0"/>
        <v>-0.39999999999999991</v>
      </c>
      <c r="L44">
        <f t="shared" si="1"/>
        <v>0.15999999999999992</v>
      </c>
    </row>
    <row r="45" spans="2:12" x14ac:dyDescent="0.35">
      <c r="B45">
        <v>37</v>
      </c>
      <c r="E45" s="29">
        <v>4</v>
      </c>
      <c r="I45" s="29">
        <v>4</v>
      </c>
      <c r="J45">
        <v>3.4</v>
      </c>
      <c r="K45">
        <f t="shared" si="0"/>
        <v>0.60000000000000009</v>
      </c>
      <c r="L45">
        <f t="shared" si="1"/>
        <v>0.3600000000000001</v>
      </c>
    </row>
    <row r="46" spans="2:12" x14ac:dyDescent="0.35">
      <c r="B46">
        <v>38</v>
      </c>
      <c r="E46" s="29">
        <v>3</v>
      </c>
      <c r="I46" s="29">
        <v>5</v>
      </c>
      <c r="J46">
        <v>3.4</v>
      </c>
      <c r="K46">
        <f t="shared" si="0"/>
        <v>1.6</v>
      </c>
      <c r="L46">
        <f t="shared" si="1"/>
        <v>2.5600000000000005</v>
      </c>
    </row>
    <row r="47" spans="2:12" x14ac:dyDescent="0.35">
      <c r="B47">
        <v>39</v>
      </c>
      <c r="E47" s="29">
        <v>5</v>
      </c>
      <c r="I47" s="29">
        <v>1</v>
      </c>
      <c r="J47">
        <v>3.4</v>
      </c>
      <c r="K47">
        <f t="shared" si="0"/>
        <v>-2.4</v>
      </c>
      <c r="L47">
        <f t="shared" si="1"/>
        <v>5.76</v>
      </c>
    </row>
    <row r="48" spans="2:12" x14ac:dyDescent="0.35">
      <c r="B48">
        <v>40</v>
      </c>
      <c r="E48" s="29">
        <v>3</v>
      </c>
      <c r="I48" s="29">
        <v>6</v>
      </c>
      <c r="J48">
        <v>3.4</v>
      </c>
      <c r="K48">
        <f t="shared" si="0"/>
        <v>2.6</v>
      </c>
      <c r="L48">
        <f t="shared" si="1"/>
        <v>6.7600000000000007</v>
      </c>
    </row>
    <row r="49" spans="2:12" x14ac:dyDescent="0.35">
      <c r="B49">
        <v>41</v>
      </c>
      <c r="E49" s="29">
        <v>2</v>
      </c>
      <c r="I49" s="29">
        <v>2</v>
      </c>
      <c r="J49">
        <v>3.4</v>
      </c>
      <c r="K49">
        <f t="shared" si="0"/>
        <v>-1.4</v>
      </c>
      <c r="L49">
        <f t="shared" si="1"/>
        <v>1.9599999999999997</v>
      </c>
    </row>
    <row r="50" spans="2:12" x14ac:dyDescent="0.35">
      <c r="B50">
        <v>42</v>
      </c>
      <c r="E50" s="29">
        <v>4</v>
      </c>
      <c r="I50" s="29">
        <v>4</v>
      </c>
      <c r="J50">
        <v>3.4</v>
      </c>
      <c r="K50">
        <f t="shared" si="0"/>
        <v>0.60000000000000009</v>
      </c>
      <c r="L50">
        <f t="shared" si="1"/>
        <v>0.3600000000000001</v>
      </c>
    </row>
    <row r="51" spans="2:12" x14ac:dyDescent="0.35">
      <c r="B51">
        <v>43</v>
      </c>
      <c r="E51" s="29">
        <v>2</v>
      </c>
      <c r="I51" s="29">
        <v>3</v>
      </c>
      <c r="J51">
        <v>3.4</v>
      </c>
      <c r="K51">
        <f t="shared" si="0"/>
        <v>-0.39999999999999991</v>
      </c>
      <c r="L51">
        <f t="shared" si="1"/>
        <v>0.15999999999999992</v>
      </c>
    </row>
    <row r="52" spans="2:12" x14ac:dyDescent="0.35">
      <c r="B52">
        <v>44</v>
      </c>
      <c r="E52" s="29">
        <v>6</v>
      </c>
      <c r="I52" s="29">
        <v>5</v>
      </c>
      <c r="J52">
        <v>3.4</v>
      </c>
      <c r="K52">
        <f t="shared" si="0"/>
        <v>1.6</v>
      </c>
      <c r="L52">
        <f t="shared" si="1"/>
        <v>2.5600000000000005</v>
      </c>
    </row>
    <row r="53" spans="2:12" x14ac:dyDescent="0.35">
      <c r="B53">
        <v>45</v>
      </c>
      <c r="E53" s="29">
        <v>3</v>
      </c>
      <c r="I53" s="29">
        <v>3</v>
      </c>
      <c r="J53">
        <v>3.4</v>
      </c>
      <c r="K53">
        <f t="shared" si="0"/>
        <v>-0.39999999999999991</v>
      </c>
      <c r="L53">
        <f t="shared" si="1"/>
        <v>0.15999999999999992</v>
      </c>
    </row>
    <row r="54" spans="2:12" x14ac:dyDescent="0.35">
      <c r="B54">
        <v>46</v>
      </c>
      <c r="E54" s="29">
        <v>2</v>
      </c>
      <c r="I54" s="29">
        <v>2</v>
      </c>
      <c r="J54">
        <v>3.4</v>
      </c>
      <c r="K54">
        <f t="shared" si="0"/>
        <v>-1.4</v>
      </c>
      <c r="L54">
        <f t="shared" si="1"/>
        <v>1.9599999999999997</v>
      </c>
    </row>
    <row r="55" spans="2:12" x14ac:dyDescent="0.35">
      <c r="B55">
        <v>47</v>
      </c>
      <c r="E55" s="29">
        <v>4</v>
      </c>
      <c r="I55" s="29">
        <v>4</v>
      </c>
      <c r="J55">
        <v>3.4</v>
      </c>
      <c r="K55">
        <f t="shared" si="0"/>
        <v>0.60000000000000009</v>
      </c>
      <c r="L55">
        <f t="shared" si="1"/>
        <v>0.3600000000000001</v>
      </c>
    </row>
    <row r="56" spans="2:12" x14ac:dyDescent="0.35">
      <c r="B56">
        <v>48</v>
      </c>
      <c r="E56" s="29">
        <v>5</v>
      </c>
      <c r="I56" s="29">
        <v>2</v>
      </c>
      <c r="J56">
        <v>3.4</v>
      </c>
      <c r="K56">
        <f t="shared" si="0"/>
        <v>-1.4</v>
      </c>
      <c r="L56">
        <f t="shared" si="1"/>
        <v>1.9599999999999997</v>
      </c>
    </row>
    <row r="57" spans="2:12" ht="15" thickBot="1" x14ac:dyDescent="0.4">
      <c r="B57">
        <v>49</v>
      </c>
      <c r="E57" s="30">
        <v>3</v>
      </c>
      <c r="I57" s="29">
        <v>6</v>
      </c>
      <c r="J57">
        <v>3.4</v>
      </c>
      <c r="K57">
        <f t="shared" si="0"/>
        <v>2.6</v>
      </c>
      <c r="L57">
        <f t="shared" si="1"/>
        <v>6.7600000000000007</v>
      </c>
    </row>
    <row r="58" spans="2:12" x14ac:dyDescent="0.35">
      <c r="B58">
        <v>50</v>
      </c>
      <c r="E58" s="31"/>
      <c r="I58" s="29">
        <v>3</v>
      </c>
      <c r="J58">
        <v>3.4</v>
      </c>
      <c r="K58">
        <f t="shared" si="0"/>
        <v>-0.39999999999999991</v>
      </c>
      <c r="L58">
        <f t="shared" si="1"/>
        <v>0.15999999999999992</v>
      </c>
    </row>
    <row r="59" spans="2:12" x14ac:dyDescent="0.35">
      <c r="I59" s="29">
        <v>2</v>
      </c>
      <c r="J59">
        <v>3.4</v>
      </c>
      <c r="K59">
        <f t="shared" si="0"/>
        <v>-1.4</v>
      </c>
      <c r="L59">
        <f t="shared" si="1"/>
        <v>1.9599999999999997</v>
      </c>
    </row>
    <row r="60" spans="2:12" x14ac:dyDescent="0.35">
      <c r="I60" s="29">
        <v>4</v>
      </c>
      <c r="J60">
        <v>3.4</v>
      </c>
      <c r="K60">
        <f t="shared" si="0"/>
        <v>0.60000000000000009</v>
      </c>
      <c r="L60">
        <f t="shared" si="1"/>
        <v>0.3600000000000001</v>
      </c>
    </row>
    <row r="61" spans="2:12" x14ac:dyDescent="0.35">
      <c r="I61" s="29">
        <v>5</v>
      </c>
      <c r="J61">
        <v>3.4</v>
      </c>
      <c r="K61">
        <f t="shared" si="0"/>
        <v>1.6</v>
      </c>
      <c r="L61">
        <f t="shared" si="1"/>
        <v>2.5600000000000005</v>
      </c>
    </row>
    <row r="62" spans="2:12" ht="15" thickBot="1" x14ac:dyDescent="0.4">
      <c r="I62" s="30">
        <v>3</v>
      </c>
      <c r="J62">
        <v>3.4</v>
      </c>
      <c r="K62">
        <f t="shared" si="0"/>
        <v>-0.39999999999999991</v>
      </c>
      <c r="L62">
        <f t="shared" si="1"/>
        <v>0.15999999999999992</v>
      </c>
    </row>
    <row r="63" spans="2:12" x14ac:dyDescent="0.35">
      <c r="I63" s="31"/>
    </row>
    <row r="64" spans="2:12" x14ac:dyDescent="0.35">
      <c r="I64" s="32"/>
    </row>
    <row r="65" spans="2:15" x14ac:dyDescent="0.35">
      <c r="H65" s="4" t="s">
        <v>52</v>
      </c>
      <c r="I65" s="4">
        <f>SUM(I14:I63)</f>
        <v>170</v>
      </c>
      <c r="L65" s="4">
        <f>SUM(L14:L62)</f>
        <v>108.43999999999997</v>
      </c>
      <c r="N65" s="4">
        <v>2.2974290780141837</v>
      </c>
      <c r="O65" s="4">
        <f>SQRT(N65)</f>
        <v>1.5157272439374387</v>
      </c>
    </row>
    <row r="69" spans="2:15" x14ac:dyDescent="0.35">
      <c r="H69" s="35" t="s">
        <v>93</v>
      </c>
      <c r="I69" s="35"/>
      <c r="J69" s="35"/>
      <c r="K69" s="35"/>
      <c r="L69" s="35"/>
    </row>
    <row r="70" spans="2:15" x14ac:dyDescent="0.35">
      <c r="H70" s="4">
        <v>6</v>
      </c>
    </row>
    <row r="72" spans="2:15" x14ac:dyDescent="0.35">
      <c r="H72" s="35" t="s">
        <v>94</v>
      </c>
      <c r="I72" s="35"/>
      <c r="J72" s="35"/>
      <c r="K72" s="35"/>
      <c r="L72" s="35"/>
      <c r="M72" s="35"/>
      <c r="N72" s="34"/>
      <c r="O72" s="34"/>
    </row>
    <row r="73" spans="2:15" x14ac:dyDescent="0.35">
      <c r="H73" s="35" t="s">
        <v>95</v>
      </c>
      <c r="I73" s="35"/>
      <c r="J73" s="35"/>
      <c r="K73" s="35"/>
      <c r="L73" s="35"/>
      <c r="M73" s="35"/>
      <c r="N73" s="35"/>
      <c r="O73" s="35"/>
    </row>
    <row r="80" spans="2:15" ht="18.5" x14ac:dyDescent="0.45">
      <c r="B80" s="26" t="s">
        <v>96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3" spans="2:13" x14ac:dyDescent="0.35">
      <c r="B83" s="33" t="s">
        <v>97</v>
      </c>
      <c r="C83" s="33"/>
      <c r="E83" s="33" t="s">
        <v>98</v>
      </c>
    </row>
    <row r="85" spans="2:13" x14ac:dyDescent="0.35">
      <c r="B85">
        <v>1</v>
      </c>
      <c r="E85" t="s">
        <v>99</v>
      </c>
      <c r="H85" t="s">
        <v>51</v>
      </c>
    </row>
    <row r="86" spans="2:13" x14ac:dyDescent="0.35">
      <c r="B86">
        <v>2</v>
      </c>
      <c r="E86" t="s">
        <v>100</v>
      </c>
      <c r="H86">
        <v>120</v>
      </c>
    </row>
    <row r="87" spans="2:13" x14ac:dyDescent="0.35">
      <c r="B87">
        <v>3</v>
      </c>
      <c r="E87" t="s">
        <v>101</v>
      </c>
      <c r="H87">
        <v>150</v>
      </c>
    </row>
    <row r="88" spans="2:13" x14ac:dyDescent="0.35">
      <c r="B88">
        <v>4</v>
      </c>
      <c r="E88" t="s">
        <v>102</v>
      </c>
      <c r="H88">
        <v>110</v>
      </c>
      <c r="K88" t="s">
        <v>109</v>
      </c>
      <c r="L88" s="4">
        <f>AVERAGE(H86:H97)</f>
        <v>132.5</v>
      </c>
    </row>
    <row r="89" spans="2:13" x14ac:dyDescent="0.35">
      <c r="B89">
        <v>5</v>
      </c>
      <c r="E89" t="s">
        <v>103</v>
      </c>
      <c r="H89">
        <v>135</v>
      </c>
    </row>
    <row r="90" spans="2:13" x14ac:dyDescent="0.35">
      <c r="B90">
        <v>6</v>
      </c>
      <c r="E90" t="s">
        <v>104</v>
      </c>
      <c r="H90">
        <v>125</v>
      </c>
    </row>
    <row r="91" spans="2:13" x14ac:dyDescent="0.35">
      <c r="B91">
        <v>7</v>
      </c>
      <c r="E91" t="s">
        <v>105</v>
      </c>
      <c r="H91">
        <v>140</v>
      </c>
    </row>
    <row r="92" spans="2:13" x14ac:dyDescent="0.35">
      <c r="B92">
        <v>8</v>
      </c>
      <c r="E92" t="s">
        <v>106</v>
      </c>
      <c r="H92">
        <v>130</v>
      </c>
    </row>
    <row r="93" spans="2:13" x14ac:dyDescent="0.35">
      <c r="B93">
        <v>9</v>
      </c>
      <c r="E93" t="s">
        <v>107</v>
      </c>
      <c r="H93">
        <v>155</v>
      </c>
    </row>
    <row r="94" spans="2:13" x14ac:dyDescent="0.35">
      <c r="B94">
        <v>10</v>
      </c>
      <c r="E94" t="s">
        <v>108</v>
      </c>
      <c r="H94">
        <v>115</v>
      </c>
      <c r="M94" s="34"/>
    </row>
    <row r="95" spans="2:13" x14ac:dyDescent="0.35">
      <c r="B95">
        <v>11</v>
      </c>
      <c r="E95" t="s">
        <v>102</v>
      </c>
      <c r="H95">
        <v>145</v>
      </c>
    </row>
    <row r="96" spans="2:13" x14ac:dyDescent="0.35">
      <c r="B96">
        <v>12</v>
      </c>
      <c r="E96" t="s">
        <v>105</v>
      </c>
      <c r="H96">
        <v>135</v>
      </c>
    </row>
    <row r="97" spans="7:14" x14ac:dyDescent="0.35">
      <c r="H97">
        <v>130</v>
      </c>
    </row>
    <row r="98" spans="7:14" x14ac:dyDescent="0.35">
      <c r="G98" s="4" t="s">
        <v>52</v>
      </c>
      <c r="H98" s="4">
        <f>SUM(H86:H97)</f>
        <v>1590</v>
      </c>
    </row>
    <row r="101" spans="7:14" x14ac:dyDescent="0.35">
      <c r="H101" s="35" t="s">
        <v>110</v>
      </c>
      <c r="I101" s="35"/>
      <c r="J101" s="35"/>
      <c r="K101" s="35"/>
      <c r="L101" s="35"/>
      <c r="M101" s="35"/>
      <c r="N101" s="35"/>
    </row>
    <row r="103" spans="7:14" x14ac:dyDescent="0.35">
      <c r="H103" t="s">
        <v>111</v>
      </c>
      <c r="I103">
        <f>SUM(H93-H88)</f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67BB-8A11-4A7B-B319-764BB562012A}">
  <dimension ref="A2:T106"/>
  <sheetViews>
    <sheetView topLeftCell="A34" workbookViewId="0">
      <selection activeCell="L100" sqref="L100"/>
    </sheetView>
  </sheetViews>
  <sheetFormatPr defaultRowHeight="14.5" x14ac:dyDescent="0.35"/>
  <sheetData>
    <row r="2" spans="2:16" ht="18.5" x14ac:dyDescent="0.45">
      <c r="B2" s="26" t="s">
        <v>112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5" spans="2:16" x14ac:dyDescent="0.35">
      <c r="B5" s="36" t="s">
        <v>114</v>
      </c>
      <c r="E5" s="36" t="s">
        <v>113</v>
      </c>
    </row>
    <row r="7" spans="2:16" x14ac:dyDescent="0.35">
      <c r="B7">
        <v>1</v>
      </c>
      <c r="E7">
        <v>8</v>
      </c>
    </row>
    <row r="8" spans="2:16" x14ac:dyDescent="0.35">
      <c r="B8">
        <v>2</v>
      </c>
      <c r="E8">
        <v>7</v>
      </c>
      <c r="I8" s="35" t="s">
        <v>110</v>
      </c>
      <c r="J8" s="35"/>
      <c r="K8" s="35"/>
      <c r="L8" s="35"/>
      <c r="M8" s="35"/>
      <c r="N8" s="35"/>
      <c r="O8" s="35"/>
    </row>
    <row r="9" spans="2:16" x14ac:dyDescent="0.35">
      <c r="B9">
        <v>3</v>
      </c>
      <c r="E9">
        <v>9</v>
      </c>
    </row>
    <row r="10" spans="2:16" x14ac:dyDescent="0.35">
      <c r="B10">
        <v>4</v>
      </c>
      <c r="E10">
        <v>6</v>
      </c>
    </row>
    <row r="11" spans="2:16" x14ac:dyDescent="0.35">
      <c r="B11">
        <v>5</v>
      </c>
      <c r="E11">
        <v>7</v>
      </c>
    </row>
    <row r="12" spans="2:16" x14ac:dyDescent="0.35">
      <c r="B12">
        <v>6</v>
      </c>
      <c r="E12">
        <v>8</v>
      </c>
      <c r="I12" s="35" t="s">
        <v>115</v>
      </c>
      <c r="J12" s="35"/>
      <c r="K12" s="35"/>
      <c r="L12" s="35"/>
      <c r="M12" s="35"/>
      <c r="N12" s="35"/>
      <c r="O12" s="35"/>
      <c r="P12" s="35"/>
    </row>
    <row r="13" spans="2:16" x14ac:dyDescent="0.35">
      <c r="B13">
        <v>7</v>
      </c>
      <c r="E13">
        <v>9</v>
      </c>
    </row>
    <row r="14" spans="2:16" x14ac:dyDescent="0.35">
      <c r="B14">
        <v>8</v>
      </c>
      <c r="E14">
        <v>8</v>
      </c>
    </row>
    <row r="15" spans="2:16" x14ac:dyDescent="0.35">
      <c r="B15">
        <v>9</v>
      </c>
      <c r="E15">
        <v>7</v>
      </c>
    </row>
    <row r="16" spans="2:16" x14ac:dyDescent="0.35">
      <c r="B16">
        <v>10</v>
      </c>
      <c r="E16">
        <v>6</v>
      </c>
    </row>
    <row r="17" spans="2:16" x14ac:dyDescent="0.35">
      <c r="B17">
        <v>11</v>
      </c>
      <c r="E17">
        <v>8</v>
      </c>
      <c r="I17" t="s">
        <v>116</v>
      </c>
      <c r="J17" t="s">
        <v>54</v>
      </c>
      <c r="K17" t="s">
        <v>117</v>
      </c>
      <c r="L17" t="s">
        <v>118</v>
      </c>
      <c r="N17" t="s">
        <v>57</v>
      </c>
      <c r="P17" t="s">
        <v>119</v>
      </c>
    </row>
    <row r="18" spans="2:16" x14ac:dyDescent="0.35">
      <c r="B18">
        <v>12</v>
      </c>
      <c r="E18">
        <v>9</v>
      </c>
    </row>
    <row r="19" spans="2:16" x14ac:dyDescent="0.35">
      <c r="B19">
        <v>13</v>
      </c>
      <c r="E19">
        <v>7</v>
      </c>
      <c r="I19">
        <v>8</v>
      </c>
      <c r="J19">
        <v>7.5</v>
      </c>
      <c r="K19">
        <f>SUM(I19-J19)</f>
        <v>0.5</v>
      </c>
      <c r="L19">
        <f>SUM(K19*K19)</f>
        <v>0.25</v>
      </c>
    </row>
    <row r="20" spans="2:16" x14ac:dyDescent="0.35">
      <c r="B20">
        <v>14</v>
      </c>
      <c r="E20">
        <v>8</v>
      </c>
      <c r="I20">
        <v>7</v>
      </c>
      <c r="J20">
        <v>7.5</v>
      </c>
      <c r="K20">
        <f t="shared" ref="K20:K68" si="0">SUM(I20-J20)</f>
        <v>-0.5</v>
      </c>
      <c r="L20">
        <f t="shared" ref="L20:L68" si="1">SUM(K20*K20)</f>
        <v>0.25</v>
      </c>
    </row>
    <row r="21" spans="2:16" x14ac:dyDescent="0.35">
      <c r="B21">
        <v>15</v>
      </c>
      <c r="E21">
        <v>7</v>
      </c>
      <c r="I21">
        <v>9</v>
      </c>
      <c r="J21">
        <v>7.5</v>
      </c>
      <c r="K21">
        <f t="shared" si="0"/>
        <v>1.5</v>
      </c>
      <c r="L21">
        <f t="shared" si="1"/>
        <v>2.25</v>
      </c>
    </row>
    <row r="22" spans="2:16" x14ac:dyDescent="0.35">
      <c r="B22">
        <v>16</v>
      </c>
      <c r="E22">
        <v>6</v>
      </c>
      <c r="I22">
        <v>6</v>
      </c>
      <c r="J22">
        <v>7.5</v>
      </c>
      <c r="K22">
        <f t="shared" si="0"/>
        <v>-1.5</v>
      </c>
      <c r="L22">
        <f t="shared" si="1"/>
        <v>2.25</v>
      </c>
    </row>
    <row r="23" spans="2:16" x14ac:dyDescent="0.35">
      <c r="B23">
        <v>17</v>
      </c>
      <c r="E23">
        <v>8</v>
      </c>
      <c r="I23">
        <v>7</v>
      </c>
      <c r="J23">
        <v>7.5</v>
      </c>
      <c r="K23">
        <f t="shared" si="0"/>
        <v>-0.5</v>
      </c>
      <c r="L23">
        <f t="shared" si="1"/>
        <v>0.25</v>
      </c>
    </row>
    <row r="24" spans="2:16" x14ac:dyDescent="0.35">
      <c r="B24">
        <v>18</v>
      </c>
      <c r="E24">
        <v>9</v>
      </c>
      <c r="I24">
        <v>8</v>
      </c>
      <c r="J24">
        <v>7.5</v>
      </c>
      <c r="K24">
        <f t="shared" si="0"/>
        <v>0.5</v>
      </c>
      <c r="L24">
        <f t="shared" si="1"/>
        <v>0.25</v>
      </c>
    </row>
    <row r="25" spans="2:16" x14ac:dyDescent="0.35">
      <c r="B25">
        <v>19</v>
      </c>
      <c r="E25">
        <v>6</v>
      </c>
      <c r="I25">
        <v>9</v>
      </c>
      <c r="J25">
        <v>7.5</v>
      </c>
      <c r="K25">
        <f t="shared" si="0"/>
        <v>1.5</v>
      </c>
      <c r="L25">
        <f t="shared" si="1"/>
        <v>2.25</v>
      </c>
    </row>
    <row r="26" spans="2:16" x14ac:dyDescent="0.35">
      <c r="B26">
        <v>20</v>
      </c>
      <c r="E26">
        <v>7</v>
      </c>
      <c r="I26">
        <v>8</v>
      </c>
      <c r="J26">
        <v>7.5</v>
      </c>
      <c r="K26">
        <f t="shared" si="0"/>
        <v>0.5</v>
      </c>
      <c r="L26">
        <f t="shared" si="1"/>
        <v>0.25</v>
      </c>
    </row>
    <row r="27" spans="2:16" x14ac:dyDescent="0.35">
      <c r="B27">
        <v>21</v>
      </c>
      <c r="E27">
        <v>8</v>
      </c>
      <c r="I27">
        <v>7</v>
      </c>
      <c r="J27">
        <v>7.5</v>
      </c>
      <c r="K27">
        <f t="shared" si="0"/>
        <v>-0.5</v>
      </c>
      <c r="L27">
        <f t="shared" si="1"/>
        <v>0.25</v>
      </c>
    </row>
    <row r="28" spans="2:16" x14ac:dyDescent="0.35">
      <c r="B28">
        <v>22</v>
      </c>
      <c r="E28">
        <v>9</v>
      </c>
      <c r="I28">
        <v>6</v>
      </c>
      <c r="J28">
        <v>7.5</v>
      </c>
      <c r="K28">
        <f t="shared" si="0"/>
        <v>-1.5</v>
      </c>
      <c r="L28">
        <f t="shared" si="1"/>
        <v>2.25</v>
      </c>
    </row>
    <row r="29" spans="2:16" x14ac:dyDescent="0.35">
      <c r="B29">
        <v>23</v>
      </c>
      <c r="E29">
        <v>7</v>
      </c>
      <c r="I29">
        <v>8</v>
      </c>
      <c r="J29">
        <v>7.5</v>
      </c>
      <c r="K29">
        <f t="shared" si="0"/>
        <v>0.5</v>
      </c>
      <c r="L29">
        <f t="shared" si="1"/>
        <v>0.25</v>
      </c>
    </row>
    <row r="30" spans="2:16" x14ac:dyDescent="0.35">
      <c r="B30">
        <v>24</v>
      </c>
      <c r="E30">
        <v>6</v>
      </c>
      <c r="I30">
        <v>9</v>
      </c>
      <c r="J30">
        <v>7.5</v>
      </c>
      <c r="K30">
        <f t="shared" si="0"/>
        <v>1.5</v>
      </c>
      <c r="L30">
        <f t="shared" si="1"/>
        <v>2.25</v>
      </c>
    </row>
    <row r="31" spans="2:16" x14ac:dyDescent="0.35">
      <c r="B31">
        <v>25</v>
      </c>
      <c r="E31">
        <v>7</v>
      </c>
      <c r="I31">
        <v>7</v>
      </c>
      <c r="J31">
        <v>7.5</v>
      </c>
      <c r="K31">
        <f t="shared" si="0"/>
        <v>-0.5</v>
      </c>
      <c r="L31">
        <f t="shared" si="1"/>
        <v>0.25</v>
      </c>
    </row>
    <row r="32" spans="2:16" x14ac:dyDescent="0.35">
      <c r="B32">
        <v>26</v>
      </c>
      <c r="E32">
        <v>8</v>
      </c>
      <c r="I32">
        <v>8</v>
      </c>
      <c r="J32">
        <v>7.5</v>
      </c>
      <c r="K32">
        <f t="shared" si="0"/>
        <v>0.5</v>
      </c>
      <c r="L32">
        <f t="shared" si="1"/>
        <v>0.25</v>
      </c>
    </row>
    <row r="33" spans="2:12" x14ac:dyDescent="0.35">
      <c r="B33">
        <v>27</v>
      </c>
      <c r="E33">
        <v>9</v>
      </c>
      <c r="I33">
        <v>7</v>
      </c>
      <c r="J33">
        <v>7.5</v>
      </c>
      <c r="K33">
        <f t="shared" si="0"/>
        <v>-0.5</v>
      </c>
      <c r="L33">
        <f t="shared" si="1"/>
        <v>0.25</v>
      </c>
    </row>
    <row r="34" spans="2:12" x14ac:dyDescent="0.35">
      <c r="B34">
        <v>28</v>
      </c>
      <c r="E34">
        <v>8</v>
      </c>
      <c r="I34">
        <v>6</v>
      </c>
      <c r="J34">
        <v>7.5</v>
      </c>
      <c r="K34">
        <f t="shared" si="0"/>
        <v>-1.5</v>
      </c>
      <c r="L34">
        <f t="shared" si="1"/>
        <v>2.25</v>
      </c>
    </row>
    <row r="35" spans="2:12" x14ac:dyDescent="0.35">
      <c r="B35">
        <v>29</v>
      </c>
      <c r="E35">
        <v>7</v>
      </c>
      <c r="I35">
        <v>8</v>
      </c>
      <c r="J35">
        <v>7.5</v>
      </c>
      <c r="K35">
        <f t="shared" si="0"/>
        <v>0.5</v>
      </c>
      <c r="L35">
        <f t="shared" si="1"/>
        <v>0.25</v>
      </c>
    </row>
    <row r="36" spans="2:12" x14ac:dyDescent="0.35">
      <c r="B36">
        <v>30</v>
      </c>
      <c r="E36">
        <v>6</v>
      </c>
      <c r="I36">
        <v>9</v>
      </c>
      <c r="J36">
        <v>7.5</v>
      </c>
      <c r="K36">
        <f t="shared" si="0"/>
        <v>1.5</v>
      </c>
      <c r="L36">
        <f t="shared" si="1"/>
        <v>2.25</v>
      </c>
    </row>
    <row r="37" spans="2:12" x14ac:dyDescent="0.35">
      <c r="B37">
        <v>31</v>
      </c>
      <c r="E37">
        <v>9</v>
      </c>
      <c r="I37">
        <v>6</v>
      </c>
      <c r="J37">
        <v>7.5</v>
      </c>
      <c r="K37">
        <f t="shared" si="0"/>
        <v>-1.5</v>
      </c>
      <c r="L37">
        <f t="shared" si="1"/>
        <v>2.25</v>
      </c>
    </row>
    <row r="38" spans="2:12" x14ac:dyDescent="0.35">
      <c r="B38">
        <v>32</v>
      </c>
      <c r="E38">
        <v>8</v>
      </c>
      <c r="I38">
        <v>7</v>
      </c>
      <c r="J38">
        <v>7.5</v>
      </c>
      <c r="K38">
        <f t="shared" si="0"/>
        <v>-0.5</v>
      </c>
      <c r="L38">
        <f t="shared" si="1"/>
        <v>0.25</v>
      </c>
    </row>
    <row r="39" spans="2:12" x14ac:dyDescent="0.35">
      <c r="B39">
        <v>33</v>
      </c>
      <c r="E39">
        <v>7</v>
      </c>
      <c r="I39">
        <v>8</v>
      </c>
      <c r="J39">
        <v>7.5</v>
      </c>
      <c r="K39">
        <f t="shared" si="0"/>
        <v>0.5</v>
      </c>
      <c r="L39">
        <f t="shared" si="1"/>
        <v>0.25</v>
      </c>
    </row>
    <row r="40" spans="2:12" x14ac:dyDescent="0.35">
      <c r="B40">
        <v>34</v>
      </c>
      <c r="E40">
        <v>6</v>
      </c>
      <c r="I40">
        <v>9</v>
      </c>
      <c r="J40">
        <v>7.5</v>
      </c>
      <c r="K40">
        <f t="shared" si="0"/>
        <v>1.5</v>
      </c>
      <c r="L40">
        <f t="shared" si="1"/>
        <v>2.25</v>
      </c>
    </row>
    <row r="41" spans="2:12" x14ac:dyDescent="0.35">
      <c r="B41">
        <v>35</v>
      </c>
      <c r="E41">
        <v>8</v>
      </c>
      <c r="I41">
        <v>7</v>
      </c>
      <c r="J41">
        <v>7.5</v>
      </c>
      <c r="K41">
        <f t="shared" si="0"/>
        <v>-0.5</v>
      </c>
      <c r="L41">
        <f t="shared" si="1"/>
        <v>0.25</v>
      </c>
    </row>
    <row r="42" spans="2:12" x14ac:dyDescent="0.35">
      <c r="B42">
        <v>36</v>
      </c>
      <c r="E42">
        <v>9</v>
      </c>
      <c r="I42">
        <v>6</v>
      </c>
      <c r="J42">
        <v>7.5</v>
      </c>
      <c r="K42">
        <f t="shared" si="0"/>
        <v>-1.5</v>
      </c>
      <c r="L42">
        <f t="shared" si="1"/>
        <v>2.25</v>
      </c>
    </row>
    <row r="43" spans="2:12" x14ac:dyDescent="0.35">
      <c r="B43">
        <v>37</v>
      </c>
      <c r="E43">
        <v>7</v>
      </c>
      <c r="I43">
        <v>7</v>
      </c>
      <c r="J43">
        <v>7.5</v>
      </c>
      <c r="K43">
        <f t="shared" si="0"/>
        <v>-0.5</v>
      </c>
      <c r="L43">
        <f t="shared" si="1"/>
        <v>0.25</v>
      </c>
    </row>
    <row r="44" spans="2:12" x14ac:dyDescent="0.35">
      <c r="B44">
        <v>38</v>
      </c>
      <c r="E44">
        <v>8</v>
      </c>
      <c r="I44">
        <v>8</v>
      </c>
      <c r="J44">
        <v>7.5</v>
      </c>
      <c r="K44">
        <f t="shared" si="0"/>
        <v>0.5</v>
      </c>
      <c r="L44">
        <f t="shared" si="1"/>
        <v>0.25</v>
      </c>
    </row>
    <row r="45" spans="2:12" x14ac:dyDescent="0.35">
      <c r="B45">
        <v>39</v>
      </c>
      <c r="E45">
        <v>7</v>
      </c>
      <c r="I45">
        <v>9</v>
      </c>
      <c r="J45">
        <v>7.5</v>
      </c>
      <c r="K45">
        <f t="shared" si="0"/>
        <v>1.5</v>
      </c>
      <c r="L45">
        <f t="shared" si="1"/>
        <v>2.25</v>
      </c>
    </row>
    <row r="46" spans="2:12" x14ac:dyDescent="0.35">
      <c r="B46">
        <v>40</v>
      </c>
      <c r="E46">
        <v>6</v>
      </c>
      <c r="I46">
        <v>8</v>
      </c>
      <c r="J46">
        <v>7.5</v>
      </c>
      <c r="K46">
        <f t="shared" si="0"/>
        <v>0.5</v>
      </c>
      <c r="L46">
        <f t="shared" si="1"/>
        <v>0.25</v>
      </c>
    </row>
    <row r="47" spans="2:12" x14ac:dyDescent="0.35">
      <c r="B47">
        <v>41</v>
      </c>
      <c r="E47">
        <v>9</v>
      </c>
      <c r="I47">
        <v>7</v>
      </c>
      <c r="J47">
        <v>7.5</v>
      </c>
      <c r="K47">
        <f t="shared" si="0"/>
        <v>-0.5</v>
      </c>
      <c r="L47">
        <f t="shared" si="1"/>
        <v>0.25</v>
      </c>
    </row>
    <row r="48" spans="2:12" x14ac:dyDescent="0.35">
      <c r="B48">
        <v>42</v>
      </c>
      <c r="E48">
        <v>8</v>
      </c>
      <c r="I48">
        <v>6</v>
      </c>
      <c r="J48">
        <v>7.5</v>
      </c>
      <c r="K48">
        <f t="shared" si="0"/>
        <v>-1.5</v>
      </c>
      <c r="L48">
        <f t="shared" si="1"/>
        <v>2.25</v>
      </c>
    </row>
    <row r="49" spans="2:20" x14ac:dyDescent="0.35">
      <c r="B49">
        <v>43</v>
      </c>
      <c r="E49">
        <v>7</v>
      </c>
      <c r="I49">
        <v>9</v>
      </c>
      <c r="J49">
        <v>7.5</v>
      </c>
      <c r="K49">
        <f t="shared" si="0"/>
        <v>1.5</v>
      </c>
      <c r="L49">
        <f t="shared" si="1"/>
        <v>2.25</v>
      </c>
    </row>
    <row r="50" spans="2:20" x14ac:dyDescent="0.35">
      <c r="B50">
        <v>44</v>
      </c>
      <c r="E50">
        <v>6</v>
      </c>
      <c r="I50">
        <v>8</v>
      </c>
      <c r="J50">
        <v>7.5</v>
      </c>
      <c r="K50">
        <f t="shared" si="0"/>
        <v>0.5</v>
      </c>
      <c r="L50">
        <f t="shared" si="1"/>
        <v>0.25</v>
      </c>
    </row>
    <row r="51" spans="2:20" x14ac:dyDescent="0.35">
      <c r="B51">
        <v>45</v>
      </c>
      <c r="E51">
        <v>7</v>
      </c>
      <c r="I51">
        <v>7</v>
      </c>
      <c r="J51">
        <v>7.5</v>
      </c>
      <c r="K51">
        <f t="shared" si="0"/>
        <v>-0.5</v>
      </c>
      <c r="L51">
        <f t="shared" si="1"/>
        <v>0.25</v>
      </c>
    </row>
    <row r="52" spans="2:20" x14ac:dyDescent="0.35">
      <c r="B52">
        <v>46</v>
      </c>
      <c r="E52">
        <v>8</v>
      </c>
      <c r="I52">
        <v>6</v>
      </c>
      <c r="J52">
        <v>7.5</v>
      </c>
      <c r="K52">
        <f t="shared" si="0"/>
        <v>-1.5</v>
      </c>
      <c r="L52">
        <f t="shared" si="1"/>
        <v>2.25</v>
      </c>
    </row>
    <row r="53" spans="2:20" x14ac:dyDescent="0.35">
      <c r="B53">
        <v>47</v>
      </c>
      <c r="E53">
        <v>9</v>
      </c>
      <c r="I53">
        <v>8</v>
      </c>
      <c r="J53">
        <v>7.5</v>
      </c>
      <c r="K53">
        <f t="shared" si="0"/>
        <v>0.5</v>
      </c>
      <c r="L53">
        <f t="shared" si="1"/>
        <v>0.25</v>
      </c>
    </row>
    <row r="54" spans="2:20" x14ac:dyDescent="0.35">
      <c r="B54">
        <v>48</v>
      </c>
      <c r="E54">
        <v>8</v>
      </c>
      <c r="I54">
        <v>9</v>
      </c>
      <c r="J54">
        <v>7.5</v>
      </c>
      <c r="K54">
        <f t="shared" si="0"/>
        <v>1.5</v>
      </c>
      <c r="L54">
        <f t="shared" si="1"/>
        <v>2.25</v>
      </c>
    </row>
    <row r="55" spans="2:20" x14ac:dyDescent="0.35">
      <c r="B55">
        <v>49</v>
      </c>
      <c r="E55">
        <v>7</v>
      </c>
      <c r="I55">
        <v>7</v>
      </c>
      <c r="J55">
        <v>7.5</v>
      </c>
      <c r="K55">
        <f t="shared" si="0"/>
        <v>-0.5</v>
      </c>
      <c r="L55">
        <f t="shared" si="1"/>
        <v>0.25</v>
      </c>
    </row>
    <row r="56" spans="2:20" x14ac:dyDescent="0.35">
      <c r="B56">
        <v>50</v>
      </c>
      <c r="E56">
        <v>6</v>
      </c>
      <c r="I56">
        <v>8</v>
      </c>
      <c r="J56">
        <v>7.5</v>
      </c>
      <c r="K56">
        <f t="shared" si="0"/>
        <v>0.5</v>
      </c>
      <c r="L56">
        <f t="shared" si="1"/>
        <v>0.25</v>
      </c>
    </row>
    <row r="57" spans="2:20" x14ac:dyDescent="0.35">
      <c r="I57">
        <v>7</v>
      </c>
      <c r="J57">
        <v>7.5</v>
      </c>
      <c r="K57">
        <f t="shared" si="0"/>
        <v>-0.5</v>
      </c>
      <c r="L57">
        <f t="shared" si="1"/>
        <v>0.25</v>
      </c>
    </row>
    <row r="58" spans="2:20" x14ac:dyDescent="0.35">
      <c r="I58">
        <v>6</v>
      </c>
      <c r="J58">
        <v>7.5</v>
      </c>
      <c r="K58">
        <f t="shared" si="0"/>
        <v>-1.5</v>
      </c>
      <c r="L58">
        <f t="shared" si="1"/>
        <v>2.25</v>
      </c>
    </row>
    <row r="59" spans="2:20" x14ac:dyDescent="0.35">
      <c r="I59">
        <v>9</v>
      </c>
      <c r="J59">
        <v>7.5</v>
      </c>
      <c r="K59">
        <f t="shared" si="0"/>
        <v>1.5</v>
      </c>
      <c r="L59">
        <f t="shared" si="1"/>
        <v>2.25</v>
      </c>
      <c r="R59" t="s">
        <v>79</v>
      </c>
    </row>
    <row r="60" spans="2:20" ht="15" thickBot="1" x14ac:dyDescent="0.4">
      <c r="I60">
        <v>8</v>
      </c>
      <c r="J60">
        <v>7.5</v>
      </c>
      <c r="K60">
        <f t="shared" si="0"/>
        <v>0.5</v>
      </c>
      <c r="L60">
        <f t="shared" si="1"/>
        <v>0.25</v>
      </c>
    </row>
    <row r="61" spans="2:20" x14ac:dyDescent="0.35">
      <c r="I61">
        <v>7</v>
      </c>
      <c r="J61">
        <v>7.5</v>
      </c>
      <c r="K61">
        <f t="shared" si="0"/>
        <v>-0.5</v>
      </c>
      <c r="L61">
        <f t="shared" si="1"/>
        <v>0.25</v>
      </c>
      <c r="R61" s="25"/>
      <c r="S61" s="25">
        <v>8</v>
      </c>
      <c r="T61" s="25">
        <v>7.5</v>
      </c>
    </row>
    <row r="62" spans="2:20" x14ac:dyDescent="0.35">
      <c r="I62">
        <v>6</v>
      </c>
      <c r="J62">
        <v>7.5</v>
      </c>
      <c r="K62">
        <f t="shared" si="0"/>
        <v>-1.5</v>
      </c>
      <c r="L62">
        <f t="shared" si="1"/>
        <v>2.25</v>
      </c>
      <c r="R62" t="s">
        <v>82</v>
      </c>
      <c r="S62">
        <v>7.4897959183673466</v>
      </c>
      <c r="T62">
        <v>7.5</v>
      </c>
    </row>
    <row r="63" spans="2:20" x14ac:dyDescent="0.35">
      <c r="I63">
        <v>7</v>
      </c>
      <c r="J63">
        <v>7.5</v>
      </c>
      <c r="K63">
        <f t="shared" si="0"/>
        <v>-0.5</v>
      </c>
      <c r="L63">
        <f t="shared" si="1"/>
        <v>0.25</v>
      </c>
      <c r="R63" t="s">
        <v>83</v>
      </c>
      <c r="S63">
        <v>1.0884353741496586</v>
      </c>
      <c r="T63">
        <v>0</v>
      </c>
    </row>
    <row r="64" spans="2:20" x14ac:dyDescent="0.35">
      <c r="I64">
        <v>8</v>
      </c>
      <c r="J64">
        <v>7.5</v>
      </c>
      <c r="K64">
        <f t="shared" si="0"/>
        <v>0.5</v>
      </c>
      <c r="L64">
        <f t="shared" si="1"/>
        <v>0.25</v>
      </c>
      <c r="R64" t="s">
        <v>84</v>
      </c>
      <c r="S64">
        <v>49</v>
      </c>
      <c r="T64">
        <v>49</v>
      </c>
    </row>
    <row r="65" spans="2:20" x14ac:dyDescent="0.35">
      <c r="I65">
        <v>9</v>
      </c>
      <c r="J65">
        <v>7.5</v>
      </c>
      <c r="K65">
        <f t="shared" si="0"/>
        <v>1.5</v>
      </c>
      <c r="L65">
        <f t="shared" si="1"/>
        <v>2.25</v>
      </c>
      <c r="R65" t="s">
        <v>85</v>
      </c>
      <c r="S65">
        <v>48</v>
      </c>
      <c r="T65">
        <v>48</v>
      </c>
    </row>
    <row r="66" spans="2:20" x14ac:dyDescent="0.35">
      <c r="I66">
        <v>8</v>
      </c>
      <c r="J66">
        <v>7.5</v>
      </c>
      <c r="K66">
        <f t="shared" si="0"/>
        <v>0.5</v>
      </c>
      <c r="L66">
        <f t="shared" si="1"/>
        <v>0.25</v>
      </c>
      <c r="R66" t="s">
        <v>86</v>
      </c>
      <c r="S66">
        <v>65535</v>
      </c>
    </row>
    <row r="67" spans="2:20" x14ac:dyDescent="0.35">
      <c r="I67">
        <v>7</v>
      </c>
      <c r="J67">
        <v>7.5</v>
      </c>
      <c r="K67">
        <f t="shared" si="0"/>
        <v>-0.5</v>
      </c>
      <c r="L67">
        <f t="shared" si="1"/>
        <v>0.25</v>
      </c>
      <c r="R67" t="s">
        <v>87</v>
      </c>
      <c r="S67" t="e">
        <v>#DIV/0!</v>
      </c>
    </row>
    <row r="68" spans="2:20" ht="15" thickBot="1" x14ac:dyDescent="0.4">
      <c r="I68">
        <v>6</v>
      </c>
      <c r="J68">
        <v>7.5</v>
      </c>
      <c r="K68">
        <f t="shared" si="0"/>
        <v>-1.5</v>
      </c>
      <c r="L68">
        <f t="shared" si="1"/>
        <v>2.25</v>
      </c>
      <c r="R68" s="24" t="s">
        <v>88</v>
      </c>
      <c r="S68" s="24">
        <v>1.6153703194044293</v>
      </c>
      <c r="T68" s="24"/>
    </row>
    <row r="70" spans="2:20" x14ac:dyDescent="0.35">
      <c r="H70" s="4" t="s">
        <v>52</v>
      </c>
      <c r="I70" s="4">
        <f>SUM(I19:I68)</f>
        <v>375</v>
      </c>
      <c r="L70" s="4">
        <f>SUM(L19:L68)</f>
        <v>52.5</v>
      </c>
      <c r="N70" s="4">
        <v>1.0884353741496586</v>
      </c>
      <c r="O70" s="4">
        <f>SQRT(N70)</f>
        <v>1.0432810619146016</v>
      </c>
    </row>
    <row r="76" spans="2:20" ht="18.5" x14ac:dyDescent="0.45">
      <c r="B76" s="26" t="s">
        <v>120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9" spans="2:20" x14ac:dyDescent="0.35">
      <c r="B79" t="s">
        <v>121</v>
      </c>
      <c r="E79">
        <v>50</v>
      </c>
    </row>
    <row r="83" spans="1:17" x14ac:dyDescent="0.35">
      <c r="B83" t="s">
        <v>122</v>
      </c>
      <c r="C83" t="s">
        <v>123</v>
      </c>
      <c r="D83" t="s">
        <v>124</v>
      </c>
      <c r="E83" t="s">
        <v>125</v>
      </c>
      <c r="F83" t="s">
        <v>126</v>
      </c>
    </row>
    <row r="84" spans="1:17" x14ac:dyDescent="0.35">
      <c r="B84">
        <v>30</v>
      </c>
      <c r="C84">
        <v>25</v>
      </c>
      <c r="D84">
        <v>22</v>
      </c>
      <c r="E84">
        <v>18</v>
      </c>
      <c r="F84">
        <v>35</v>
      </c>
      <c r="I84" s="35" t="s">
        <v>127</v>
      </c>
      <c r="J84" s="35"/>
      <c r="K84" s="35"/>
      <c r="L84" s="35"/>
      <c r="M84" s="35"/>
      <c r="N84" s="35"/>
      <c r="O84" s="35"/>
      <c r="P84" s="35"/>
      <c r="Q84" s="35"/>
    </row>
    <row r="85" spans="1:17" x14ac:dyDescent="0.35">
      <c r="B85">
        <v>32</v>
      </c>
      <c r="C85">
        <v>27</v>
      </c>
      <c r="D85">
        <v>23</v>
      </c>
      <c r="E85">
        <v>17</v>
      </c>
      <c r="F85">
        <v>36</v>
      </c>
    </row>
    <row r="86" spans="1:17" x14ac:dyDescent="0.35">
      <c r="B86">
        <v>33</v>
      </c>
      <c r="C86">
        <v>26</v>
      </c>
      <c r="D86">
        <v>20</v>
      </c>
      <c r="E86">
        <v>19</v>
      </c>
      <c r="F86">
        <v>34</v>
      </c>
      <c r="I86" s="35" t="s">
        <v>130</v>
      </c>
      <c r="J86" s="35"/>
      <c r="K86" s="35"/>
      <c r="L86" s="35"/>
      <c r="M86" s="35"/>
      <c r="N86" s="35"/>
      <c r="O86" s="35"/>
      <c r="P86" s="35"/>
      <c r="Q86" s="35"/>
    </row>
    <row r="87" spans="1:17" x14ac:dyDescent="0.35">
      <c r="B87">
        <v>28</v>
      </c>
      <c r="C87">
        <v>23</v>
      </c>
      <c r="D87">
        <v>25</v>
      </c>
      <c r="E87">
        <v>20</v>
      </c>
      <c r="F87">
        <v>35</v>
      </c>
    </row>
    <row r="88" spans="1:17" x14ac:dyDescent="0.35">
      <c r="B88">
        <v>31</v>
      </c>
      <c r="C88">
        <v>28</v>
      </c>
      <c r="D88">
        <v>21</v>
      </c>
      <c r="E88">
        <v>21</v>
      </c>
      <c r="F88">
        <v>33</v>
      </c>
      <c r="I88" s="35" t="s">
        <v>131</v>
      </c>
      <c r="J88" s="35"/>
      <c r="K88" s="35"/>
      <c r="L88" s="35"/>
      <c r="M88" s="35"/>
      <c r="N88" s="35"/>
      <c r="O88" s="35"/>
      <c r="P88" s="35"/>
      <c r="Q88" s="35"/>
    </row>
    <row r="89" spans="1:17" x14ac:dyDescent="0.35">
      <c r="B89">
        <v>30</v>
      </c>
      <c r="C89">
        <v>24</v>
      </c>
      <c r="D89">
        <v>24</v>
      </c>
      <c r="E89">
        <v>18</v>
      </c>
      <c r="F89">
        <v>34</v>
      </c>
    </row>
    <row r="90" spans="1:17" x14ac:dyDescent="0.35">
      <c r="B90">
        <v>29</v>
      </c>
      <c r="C90">
        <v>26</v>
      </c>
      <c r="D90">
        <v>23</v>
      </c>
      <c r="E90">
        <v>19</v>
      </c>
      <c r="F90">
        <v>32</v>
      </c>
    </row>
    <row r="91" spans="1:17" x14ac:dyDescent="0.35">
      <c r="B91">
        <v>30</v>
      </c>
      <c r="C91">
        <v>25</v>
      </c>
      <c r="D91">
        <v>22</v>
      </c>
      <c r="E91">
        <v>17</v>
      </c>
      <c r="F91">
        <v>33</v>
      </c>
    </row>
    <row r="92" spans="1:17" x14ac:dyDescent="0.35">
      <c r="B92">
        <v>32</v>
      </c>
      <c r="C92">
        <v>27</v>
      </c>
      <c r="D92">
        <v>25</v>
      </c>
      <c r="E92">
        <v>20</v>
      </c>
      <c r="F92">
        <v>36</v>
      </c>
    </row>
    <row r="93" spans="1:17" x14ac:dyDescent="0.35">
      <c r="B93">
        <v>31</v>
      </c>
      <c r="C93">
        <v>28</v>
      </c>
      <c r="D93">
        <v>24</v>
      </c>
      <c r="E93">
        <v>19</v>
      </c>
      <c r="F93">
        <v>34</v>
      </c>
    </row>
    <row r="94" spans="1:17" x14ac:dyDescent="0.35">
      <c r="O94" s="34"/>
    </row>
    <row r="95" spans="1:17" x14ac:dyDescent="0.35">
      <c r="A95" t="s">
        <v>128</v>
      </c>
      <c r="B95">
        <f>AVERAGE(B84:B93)</f>
        <v>30.6</v>
      </c>
      <c r="C95">
        <f>AVERAGE(C84:C93)</f>
        <v>25.9</v>
      </c>
      <c r="D95">
        <f>AVERAGE(D84:D93)</f>
        <v>22.9</v>
      </c>
      <c r="E95">
        <f>AVERAGE(E84:E93)</f>
        <v>18.8</v>
      </c>
      <c r="F95">
        <f>AVERAGE(F84:F93)</f>
        <v>34.200000000000003</v>
      </c>
    </row>
    <row r="97" spans="1:13" x14ac:dyDescent="0.35">
      <c r="A97" t="s">
        <v>129</v>
      </c>
      <c r="B97">
        <f>MAX(B84:B93)-MIN(B84:B93)</f>
        <v>5</v>
      </c>
      <c r="C97">
        <f>MAX(C84:C93)-MIN(C84:C93)</f>
        <v>5</v>
      </c>
      <c r="D97">
        <f>MAX(D84:D93)-MIN(D84:D93)</f>
        <v>5</v>
      </c>
      <c r="E97">
        <f>MAX(E84:E93)-MIN(E84:E93)</f>
        <v>4</v>
      </c>
      <c r="F97">
        <f>MAX(F84:F93)-MIN(F84:F93)</f>
        <v>4</v>
      </c>
    </row>
    <row r="98" spans="1:13" ht="15" thickBot="1" x14ac:dyDescent="0.4"/>
    <row r="99" spans="1:13" x14ac:dyDescent="0.35">
      <c r="A99" t="s">
        <v>58</v>
      </c>
      <c r="B99" s="4">
        <f>_xlfn.VAR.S(B84:B93)</f>
        <v>2.2666666666666675</v>
      </c>
      <c r="C99" s="4">
        <f>_xlfn.VAR.S(C84:C93)</f>
        <v>2.7666666666666675</v>
      </c>
      <c r="D99" s="4">
        <f>_xlfn.VAR.S(D84:D93)</f>
        <v>2.7666666666666675</v>
      </c>
      <c r="E99" s="4">
        <f>_xlfn.VAR.S(E84:E93)</f>
        <v>1.7333333333333332</v>
      </c>
      <c r="F99" s="4">
        <f>_xlfn.VAR.S(F84:F93)</f>
        <v>1.7333333333333332</v>
      </c>
      <c r="K99" s="25"/>
      <c r="L99" s="25"/>
      <c r="M99" s="25"/>
    </row>
    <row r="106" spans="1:13" ht="15" thickBot="1" x14ac:dyDescent="0.4">
      <c r="K106" s="24"/>
      <c r="L106" s="24"/>
      <c r="M106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F8AE-59C9-4208-8FF8-13D3840DB922}">
  <dimension ref="B3:P132"/>
  <sheetViews>
    <sheetView topLeftCell="A110" workbookViewId="0">
      <selection activeCell="L132" sqref="L132"/>
    </sheetView>
  </sheetViews>
  <sheetFormatPr defaultRowHeight="14.5" x14ac:dyDescent="0.35"/>
  <sheetData>
    <row r="3" spans="2:15" ht="18.5" x14ac:dyDescent="0.45">
      <c r="B3" s="26" t="s">
        <v>132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6" spans="2:15" x14ac:dyDescent="0.35">
      <c r="C6" t="s">
        <v>133</v>
      </c>
    </row>
    <row r="7" spans="2:15" x14ac:dyDescent="0.35">
      <c r="C7" t="s">
        <v>134</v>
      </c>
    </row>
    <row r="8" spans="2:15" x14ac:dyDescent="0.35">
      <c r="C8" t="s">
        <v>135</v>
      </c>
    </row>
    <row r="9" spans="2:15" x14ac:dyDescent="0.35">
      <c r="C9" t="s">
        <v>136</v>
      </c>
    </row>
    <row r="10" spans="2:15" x14ac:dyDescent="0.35">
      <c r="C10" t="s">
        <v>137</v>
      </c>
    </row>
    <row r="11" spans="2:15" x14ac:dyDescent="0.35">
      <c r="C11" t="s">
        <v>138</v>
      </c>
    </row>
    <row r="12" spans="2:15" x14ac:dyDescent="0.35">
      <c r="C12" t="s">
        <v>139</v>
      </c>
    </row>
    <row r="13" spans="2:15" x14ac:dyDescent="0.35">
      <c r="C13" t="s">
        <v>140</v>
      </c>
    </row>
    <row r="14" spans="2:15" x14ac:dyDescent="0.35">
      <c r="C14" t="s">
        <v>138</v>
      </c>
    </row>
    <row r="15" spans="2:15" x14ac:dyDescent="0.35">
      <c r="C15" t="s">
        <v>141</v>
      </c>
    </row>
    <row r="18" spans="3:11" x14ac:dyDescent="0.35">
      <c r="C18" s="37" t="s">
        <v>142</v>
      </c>
      <c r="D18" s="37"/>
      <c r="E18" s="37"/>
      <c r="F18" s="37"/>
      <c r="G18" s="37"/>
      <c r="H18" s="37"/>
      <c r="I18" s="37"/>
      <c r="J18" s="37"/>
      <c r="K18" s="37"/>
    </row>
    <row r="22" spans="3:11" x14ac:dyDescent="0.35">
      <c r="C22" s="37" t="s">
        <v>143</v>
      </c>
      <c r="D22" s="37"/>
      <c r="E22" s="37"/>
      <c r="F22" s="37"/>
      <c r="G22" s="37"/>
      <c r="H22" s="37"/>
      <c r="I22" s="37"/>
    </row>
    <row r="24" spans="3:11" x14ac:dyDescent="0.35">
      <c r="C24" s="39">
        <f>MODE(C33:C51,D33:D51)</f>
        <v>3</v>
      </c>
    </row>
    <row r="26" spans="3:11" x14ac:dyDescent="0.35">
      <c r="C26" s="37" t="s">
        <v>144</v>
      </c>
      <c r="D26" s="37"/>
      <c r="E26" s="37"/>
      <c r="F26" s="37"/>
      <c r="G26" s="37"/>
      <c r="H26" s="37"/>
    </row>
    <row r="28" spans="3:11" x14ac:dyDescent="0.35">
      <c r="C28" s="39">
        <f>MEDIAN(C33:C51)</f>
        <v>36</v>
      </c>
    </row>
    <row r="30" spans="3:11" x14ac:dyDescent="0.35">
      <c r="C30" s="37" t="s">
        <v>145</v>
      </c>
      <c r="D30" s="37"/>
      <c r="E30" s="37"/>
      <c r="F30" s="37"/>
      <c r="G30" s="37"/>
      <c r="H30" s="37"/>
    </row>
    <row r="31" spans="3:11" x14ac:dyDescent="0.35">
      <c r="C31" s="39">
        <f>MAX(C33:C51,D33:D51)-MIN(C33:C51,D33:D51)</f>
        <v>43</v>
      </c>
    </row>
    <row r="32" spans="3:11" x14ac:dyDescent="0.35">
      <c r="C32" s="36" t="s">
        <v>146</v>
      </c>
      <c r="D32" s="36" t="s">
        <v>147</v>
      </c>
    </row>
    <row r="33" spans="3:7" x14ac:dyDescent="0.35">
      <c r="C33" s="38">
        <v>27</v>
      </c>
      <c r="D33" s="38">
        <v>3</v>
      </c>
    </row>
    <row r="34" spans="3:7" x14ac:dyDescent="0.35">
      <c r="C34" s="38">
        <v>28</v>
      </c>
      <c r="D34" s="38">
        <v>5</v>
      </c>
    </row>
    <row r="35" spans="3:7" x14ac:dyDescent="0.35">
      <c r="C35" s="38">
        <v>29</v>
      </c>
      <c r="D35" s="38">
        <v>7</v>
      </c>
    </row>
    <row r="36" spans="3:7" x14ac:dyDescent="0.35">
      <c r="C36" s="38">
        <v>30</v>
      </c>
      <c r="D36" s="38">
        <v>6</v>
      </c>
    </row>
    <row r="37" spans="3:7" x14ac:dyDescent="0.35">
      <c r="C37" s="38">
        <v>31</v>
      </c>
      <c r="D37" s="38">
        <v>10</v>
      </c>
    </row>
    <row r="38" spans="3:7" x14ac:dyDescent="0.35">
      <c r="C38" s="38">
        <v>32</v>
      </c>
      <c r="D38" s="38">
        <v>5</v>
      </c>
    </row>
    <row r="39" spans="3:7" x14ac:dyDescent="0.35">
      <c r="C39" s="38">
        <v>33</v>
      </c>
      <c r="D39" s="38">
        <v>7</v>
      </c>
    </row>
    <row r="40" spans="3:7" x14ac:dyDescent="0.35">
      <c r="C40" s="38">
        <v>34</v>
      </c>
      <c r="D40" s="38">
        <v>3</v>
      </c>
    </row>
    <row r="41" spans="3:7" x14ac:dyDescent="0.35">
      <c r="C41" s="38">
        <v>35</v>
      </c>
      <c r="D41" s="38">
        <v>9</v>
      </c>
    </row>
    <row r="42" spans="3:7" x14ac:dyDescent="0.35">
      <c r="C42" s="38">
        <v>36</v>
      </c>
      <c r="D42" s="38">
        <v>7</v>
      </c>
    </row>
    <row r="43" spans="3:7" x14ac:dyDescent="0.35">
      <c r="C43" s="38">
        <v>37</v>
      </c>
      <c r="D43" s="38">
        <v>5</v>
      </c>
    </row>
    <row r="44" spans="3:7" x14ac:dyDescent="0.35">
      <c r="C44" s="38">
        <v>38</v>
      </c>
      <c r="D44" s="38">
        <v>6</v>
      </c>
    </row>
    <row r="45" spans="3:7" x14ac:dyDescent="0.35">
      <c r="C45" s="38">
        <v>39</v>
      </c>
      <c r="D45" s="38">
        <v>7</v>
      </c>
    </row>
    <row r="46" spans="3:7" x14ac:dyDescent="0.35">
      <c r="C46" s="38">
        <v>40</v>
      </c>
      <c r="D46" s="38">
        <v>6</v>
      </c>
    </row>
    <row r="47" spans="3:7" x14ac:dyDescent="0.35">
      <c r="C47" s="38">
        <v>41</v>
      </c>
      <c r="D47" s="38">
        <v>4</v>
      </c>
    </row>
    <row r="48" spans="3:7" x14ac:dyDescent="0.35">
      <c r="C48" s="38">
        <v>42</v>
      </c>
      <c r="D48" s="38">
        <v>2</v>
      </c>
      <c r="G48" s="34"/>
    </row>
    <row r="49" spans="2:16" x14ac:dyDescent="0.35">
      <c r="C49" s="38">
        <v>43</v>
      </c>
      <c r="D49" s="38">
        <v>3</v>
      </c>
    </row>
    <row r="50" spans="2:16" x14ac:dyDescent="0.35">
      <c r="C50" s="38">
        <v>44</v>
      </c>
      <c r="D50" s="38">
        <v>3</v>
      </c>
    </row>
    <row r="51" spans="2:16" x14ac:dyDescent="0.35">
      <c r="C51" s="38">
        <v>45</v>
      </c>
      <c r="D51" s="38">
        <v>2</v>
      </c>
    </row>
    <row r="54" spans="2:16" ht="18.5" x14ac:dyDescent="0.45">
      <c r="B54" s="41" t="s">
        <v>148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0"/>
      <c r="O54" s="40"/>
      <c r="P54" s="40"/>
    </row>
    <row r="58" spans="2:16" ht="15.5" x14ac:dyDescent="0.35">
      <c r="B58" s="42" t="s">
        <v>149</v>
      </c>
      <c r="C58" s="42"/>
      <c r="E58" s="36" t="s">
        <v>150</v>
      </c>
      <c r="F58" s="36"/>
    </row>
    <row r="60" spans="2:16" x14ac:dyDescent="0.35">
      <c r="B60">
        <v>1</v>
      </c>
      <c r="E60">
        <v>56</v>
      </c>
    </row>
    <row r="61" spans="2:16" x14ac:dyDescent="0.35">
      <c r="B61">
        <v>2</v>
      </c>
      <c r="E61">
        <v>40</v>
      </c>
    </row>
    <row r="62" spans="2:16" x14ac:dyDescent="0.35">
      <c r="B62">
        <v>3</v>
      </c>
      <c r="E62">
        <v>28</v>
      </c>
    </row>
    <row r="63" spans="2:16" x14ac:dyDescent="0.35">
      <c r="B63">
        <v>4</v>
      </c>
      <c r="E63">
        <v>73</v>
      </c>
      <c r="I63" s="36" t="s">
        <v>150</v>
      </c>
      <c r="J63" s="36"/>
      <c r="L63" s="36" t="s">
        <v>151</v>
      </c>
    </row>
    <row r="64" spans="2:16" x14ac:dyDescent="0.35">
      <c r="B64">
        <v>5</v>
      </c>
      <c r="E64">
        <v>52</v>
      </c>
    </row>
    <row r="65" spans="2:12" x14ac:dyDescent="0.35">
      <c r="B65">
        <v>6</v>
      </c>
      <c r="E65">
        <v>61</v>
      </c>
      <c r="I65">
        <v>28</v>
      </c>
      <c r="L65" s="43">
        <v>1</v>
      </c>
    </row>
    <row r="66" spans="2:12" x14ac:dyDescent="0.35">
      <c r="B66">
        <v>7</v>
      </c>
      <c r="E66">
        <v>35</v>
      </c>
      <c r="I66">
        <v>29</v>
      </c>
      <c r="L66" s="43">
        <v>0</v>
      </c>
    </row>
    <row r="67" spans="2:12" x14ac:dyDescent="0.35">
      <c r="B67">
        <v>8</v>
      </c>
      <c r="E67">
        <v>40</v>
      </c>
      <c r="I67">
        <v>30</v>
      </c>
      <c r="L67" s="43">
        <v>0</v>
      </c>
    </row>
    <row r="68" spans="2:12" x14ac:dyDescent="0.35">
      <c r="B68">
        <v>9</v>
      </c>
      <c r="E68">
        <v>47</v>
      </c>
      <c r="I68">
        <v>31</v>
      </c>
      <c r="L68" s="43">
        <v>0</v>
      </c>
    </row>
    <row r="69" spans="2:12" x14ac:dyDescent="0.35">
      <c r="B69">
        <v>10</v>
      </c>
      <c r="E69">
        <v>65</v>
      </c>
      <c r="I69">
        <v>32</v>
      </c>
      <c r="L69" s="43">
        <v>0</v>
      </c>
    </row>
    <row r="70" spans="2:12" x14ac:dyDescent="0.35">
      <c r="B70">
        <v>11</v>
      </c>
      <c r="E70">
        <v>52</v>
      </c>
      <c r="I70">
        <v>33</v>
      </c>
      <c r="L70" s="43">
        <v>0</v>
      </c>
    </row>
    <row r="71" spans="2:12" x14ac:dyDescent="0.35">
      <c r="B71">
        <v>12</v>
      </c>
      <c r="E71">
        <v>44</v>
      </c>
      <c r="I71">
        <v>34</v>
      </c>
      <c r="L71" s="43">
        <v>0</v>
      </c>
    </row>
    <row r="72" spans="2:12" x14ac:dyDescent="0.35">
      <c r="B72">
        <v>13</v>
      </c>
      <c r="E72">
        <v>38</v>
      </c>
      <c r="I72">
        <v>35</v>
      </c>
      <c r="L72" s="43">
        <v>1</v>
      </c>
    </row>
    <row r="73" spans="2:12" x14ac:dyDescent="0.35">
      <c r="B73">
        <v>14</v>
      </c>
      <c r="E73">
        <v>60</v>
      </c>
      <c r="I73">
        <v>36</v>
      </c>
      <c r="L73" s="43">
        <v>1</v>
      </c>
    </row>
    <row r="74" spans="2:12" x14ac:dyDescent="0.35">
      <c r="B74">
        <v>15</v>
      </c>
      <c r="E74">
        <v>56</v>
      </c>
      <c r="I74">
        <v>37</v>
      </c>
      <c r="L74" s="43">
        <v>0</v>
      </c>
    </row>
    <row r="75" spans="2:12" x14ac:dyDescent="0.35">
      <c r="B75">
        <v>16</v>
      </c>
      <c r="E75">
        <v>40</v>
      </c>
      <c r="I75">
        <v>38</v>
      </c>
      <c r="L75" s="43">
        <v>1</v>
      </c>
    </row>
    <row r="76" spans="2:12" x14ac:dyDescent="0.35">
      <c r="B76">
        <v>17</v>
      </c>
      <c r="E76">
        <v>36</v>
      </c>
      <c r="I76">
        <v>39</v>
      </c>
      <c r="L76" s="43">
        <v>2</v>
      </c>
    </row>
    <row r="77" spans="2:12" x14ac:dyDescent="0.35">
      <c r="B77">
        <v>18</v>
      </c>
      <c r="E77">
        <v>49</v>
      </c>
      <c r="I77">
        <v>40</v>
      </c>
      <c r="L77" s="43">
        <v>3</v>
      </c>
    </row>
    <row r="78" spans="2:12" x14ac:dyDescent="0.35">
      <c r="B78">
        <v>19</v>
      </c>
      <c r="E78">
        <v>68</v>
      </c>
      <c r="I78">
        <v>41</v>
      </c>
      <c r="L78" s="43">
        <v>2</v>
      </c>
    </row>
    <row r="79" spans="2:12" x14ac:dyDescent="0.35">
      <c r="B79">
        <v>20</v>
      </c>
      <c r="E79">
        <v>57</v>
      </c>
      <c r="I79">
        <v>42</v>
      </c>
      <c r="L79" s="43">
        <v>2</v>
      </c>
    </row>
    <row r="80" spans="2:12" x14ac:dyDescent="0.35">
      <c r="B80">
        <v>21</v>
      </c>
      <c r="E80">
        <v>52</v>
      </c>
      <c r="I80">
        <v>43</v>
      </c>
      <c r="L80" s="43">
        <v>1</v>
      </c>
    </row>
    <row r="81" spans="2:12" x14ac:dyDescent="0.35">
      <c r="B81">
        <v>22</v>
      </c>
      <c r="E81">
        <v>63</v>
      </c>
      <c r="I81">
        <v>44</v>
      </c>
      <c r="L81" s="43">
        <v>1</v>
      </c>
    </row>
    <row r="82" spans="2:12" x14ac:dyDescent="0.35">
      <c r="B82">
        <v>23</v>
      </c>
      <c r="E82">
        <v>41</v>
      </c>
      <c r="I82">
        <v>45</v>
      </c>
      <c r="L82" s="43">
        <v>2</v>
      </c>
    </row>
    <row r="83" spans="2:12" x14ac:dyDescent="0.35">
      <c r="B83">
        <v>24</v>
      </c>
      <c r="E83">
        <v>48</v>
      </c>
      <c r="I83">
        <v>46</v>
      </c>
      <c r="L83" s="43">
        <v>0</v>
      </c>
    </row>
    <row r="84" spans="2:12" x14ac:dyDescent="0.35">
      <c r="B84">
        <v>25</v>
      </c>
      <c r="E84">
        <v>55</v>
      </c>
      <c r="I84">
        <v>47</v>
      </c>
      <c r="L84" s="43">
        <v>3</v>
      </c>
    </row>
    <row r="85" spans="2:12" x14ac:dyDescent="0.35">
      <c r="B85">
        <v>26</v>
      </c>
      <c r="E85">
        <v>42</v>
      </c>
      <c r="I85">
        <v>48</v>
      </c>
      <c r="L85" s="43">
        <v>2</v>
      </c>
    </row>
    <row r="86" spans="2:12" x14ac:dyDescent="0.35">
      <c r="B86">
        <v>27</v>
      </c>
      <c r="E86">
        <v>39</v>
      </c>
      <c r="I86">
        <v>49</v>
      </c>
      <c r="L86" s="43">
        <v>3</v>
      </c>
    </row>
    <row r="87" spans="2:12" x14ac:dyDescent="0.35">
      <c r="B87">
        <v>28</v>
      </c>
      <c r="E87">
        <v>58</v>
      </c>
      <c r="I87">
        <v>50</v>
      </c>
      <c r="L87" s="43">
        <v>0</v>
      </c>
    </row>
    <row r="88" spans="2:12" x14ac:dyDescent="0.35">
      <c r="B88">
        <v>29</v>
      </c>
      <c r="E88">
        <v>62</v>
      </c>
      <c r="I88">
        <v>51</v>
      </c>
      <c r="L88" s="43">
        <v>2</v>
      </c>
    </row>
    <row r="89" spans="2:12" x14ac:dyDescent="0.35">
      <c r="B89">
        <v>30</v>
      </c>
      <c r="E89">
        <v>49</v>
      </c>
      <c r="I89">
        <v>52</v>
      </c>
      <c r="L89" s="43">
        <v>3</v>
      </c>
    </row>
    <row r="90" spans="2:12" x14ac:dyDescent="0.35">
      <c r="B90">
        <v>31</v>
      </c>
      <c r="E90">
        <v>59</v>
      </c>
      <c r="I90">
        <v>53</v>
      </c>
      <c r="L90" s="43">
        <v>0</v>
      </c>
    </row>
    <row r="91" spans="2:12" x14ac:dyDescent="0.35">
      <c r="B91">
        <v>32</v>
      </c>
      <c r="E91">
        <v>45</v>
      </c>
      <c r="I91">
        <v>54</v>
      </c>
      <c r="L91" s="43">
        <v>0</v>
      </c>
    </row>
    <row r="92" spans="2:12" x14ac:dyDescent="0.35">
      <c r="B92">
        <v>33</v>
      </c>
      <c r="E92">
        <v>47</v>
      </c>
      <c r="I92">
        <v>55</v>
      </c>
      <c r="L92" s="43">
        <v>2</v>
      </c>
    </row>
    <row r="93" spans="2:12" x14ac:dyDescent="0.35">
      <c r="B93">
        <v>34</v>
      </c>
      <c r="E93">
        <v>51</v>
      </c>
      <c r="I93">
        <v>56</v>
      </c>
      <c r="L93" s="43">
        <v>2</v>
      </c>
    </row>
    <row r="94" spans="2:12" x14ac:dyDescent="0.35">
      <c r="B94">
        <v>35</v>
      </c>
      <c r="E94">
        <v>65</v>
      </c>
      <c r="I94">
        <v>57</v>
      </c>
      <c r="L94" s="43">
        <v>1</v>
      </c>
    </row>
    <row r="95" spans="2:12" x14ac:dyDescent="0.35">
      <c r="B95">
        <v>36</v>
      </c>
      <c r="E95">
        <v>41</v>
      </c>
      <c r="I95">
        <v>58</v>
      </c>
      <c r="L95" s="43">
        <v>3</v>
      </c>
    </row>
    <row r="96" spans="2:12" x14ac:dyDescent="0.35">
      <c r="B96">
        <v>37</v>
      </c>
      <c r="E96">
        <v>48</v>
      </c>
      <c r="I96">
        <v>59</v>
      </c>
      <c r="L96" s="43">
        <v>2</v>
      </c>
    </row>
    <row r="97" spans="2:12" x14ac:dyDescent="0.35">
      <c r="B97">
        <v>38</v>
      </c>
      <c r="E97">
        <v>55</v>
      </c>
      <c r="I97">
        <v>60</v>
      </c>
      <c r="L97" s="43">
        <v>1</v>
      </c>
    </row>
    <row r="98" spans="2:12" x14ac:dyDescent="0.35">
      <c r="B98">
        <v>39</v>
      </c>
      <c r="E98">
        <v>42</v>
      </c>
      <c r="I98">
        <v>61</v>
      </c>
      <c r="L98" s="43">
        <v>1</v>
      </c>
    </row>
    <row r="99" spans="2:12" x14ac:dyDescent="0.35">
      <c r="B99">
        <v>40</v>
      </c>
      <c r="E99">
        <v>39</v>
      </c>
      <c r="I99">
        <v>62</v>
      </c>
      <c r="L99" s="43">
        <v>2</v>
      </c>
    </row>
    <row r="100" spans="2:12" x14ac:dyDescent="0.35">
      <c r="B100">
        <v>41</v>
      </c>
      <c r="E100">
        <v>58</v>
      </c>
      <c r="I100">
        <v>63</v>
      </c>
      <c r="L100" s="43">
        <v>1</v>
      </c>
    </row>
    <row r="101" spans="2:12" x14ac:dyDescent="0.35">
      <c r="B101">
        <v>42</v>
      </c>
      <c r="E101">
        <v>62</v>
      </c>
      <c r="I101">
        <v>64</v>
      </c>
      <c r="L101" s="43">
        <v>0</v>
      </c>
    </row>
    <row r="102" spans="2:12" x14ac:dyDescent="0.35">
      <c r="B102">
        <v>43</v>
      </c>
      <c r="E102">
        <v>49</v>
      </c>
      <c r="I102">
        <v>65</v>
      </c>
      <c r="L102" s="43">
        <v>3</v>
      </c>
    </row>
    <row r="103" spans="2:12" x14ac:dyDescent="0.35">
      <c r="B103">
        <v>44</v>
      </c>
      <c r="E103">
        <v>59</v>
      </c>
      <c r="I103">
        <v>66</v>
      </c>
      <c r="L103" s="43">
        <v>0</v>
      </c>
    </row>
    <row r="104" spans="2:12" x14ac:dyDescent="0.35">
      <c r="B104">
        <v>45</v>
      </c>
      <c r="E104">
        <v>45</v>
      </c>
      <c r="I104">
        <v>67</v>
      </c>
      <c r="L104" s="43">
        <v>0</v>
      </c>
    </row>
    <row r="105" spans="2:12" x14ac:dyDescent="0.35">
      <c r="B105">
        <v>46</v>
      </c>
      <c r="E105">
        <v>47</v>
      </c>
      <c r="I105">
        <v>68</v>
      </c>
      <c r="L105" s="43">
        <v>1</v>
      </c>
    </row>
    <row r="106" spans="2:12" x14ac:dyDescent="0.35">
      <c r="B106">
        <v>47</v>
      </c>
      <c r="E106">
        <v>51</v>
      </c>
      <c r="I106">
        <v>69</v>
      </c>
      <c r="L106" s="43">
        <v>0</v>
      </c>
    </row>
    <row r="107" spans="2:12" x14ac:dyDescent="0.35">
      <c r="B107">
        <v>48</v>
      </c>
      <c r="E107">
        <v>65</v>
      </c>
      <c r="I107">
        <v>70</v>
      </c>
      <c r="L107" s="43">
        <v>0</v>
      </c>
    </row>
    <row r="108" spans="2:12" x14ac:dyDescent="0.35">
      <c r="B108">
        <v>49</v>
      </c>
      <c r="E108">
        <v>43</v>
      </c>
      <c r="I108">
        <v>71</v>
      </c>
      <c r="L108" s="43">
        <v>0</v>
      </c>
    </row>
    <row r="109" spans="2:12" x14ac:dyDescent="0.35">
      <c r="B109">
        <v>50</v>
      </c>
      <c r="E109">
        <v>58</v>
      </c>
      <c r="I109">
        <v>72</v>
      </c>
      <c r="L109" s="43">
        <v>0</v>
      </c>
    </row>
    <row r="110" spans="2:12" x14ac:dyDescent="0.35">
      <c r="I110">
        <v>73</v>
      </c>
      <c r="L110" s="43">
        <v>1</v>
      </c>
    </row>
    <row r="113" spans="8:16" x14ac:dyDescent="0.35">
      <c r="H113" s="35" t="s">
        <v>152</v>
      </c>
      <c r="I113" s="35"/>
      <c r="J113" s="35"/>
      <c r="K113" s="35"/>
      <c r="L113" s="35"/>
      <c r="M113" s="35"/>
      <c r="N113" s="35"/>
      <c r="O113" s="35"/>
      <c r="P113" s="35"/>
    </row>
    <row r="117" spans="8:16" x14ac:dyDescent="0.35">
      <c r="H117" s="35" t="s">
        <v>153</v>
      </c>
      <c r="I117" s="35"/>
      <c r="J117" s="35"/>
      <c r="K117" s="35"/>
      <c r="L117" s="35"/>
      <c r="M117" s="35"/>
      <c r="N117" s="35"/>
      <c r="O117" s="35"/>
      <c r="P117" s="35"/>
    </row>
    <row r="119" spans="8:16" x14ac:dyDescent="0.35">
      <c r="H119" s="39">
        <f>MODE(E60:E109)</f>
        <v>40</v>
      </c>
    </row>
    <row r="122" spans="8:16" x14ac:dyDescent="0.35">
      <c r="H122" s="35" t="s">
        <v>154</v>
      </c>
      <c r="I122" s="35"/>
      <c r="J122" s="35"/>
      <c r="K122" s="35"/>
      <c r="L122" s="35"/>
      <c r="M122" s="35"/>
      <c r="N122" s="35"/>
    </row>
    <row r="124" spans="8:16" x14ac:dyDescent="0.35">
      <c r="H124" s="44">
        <f>MEDIAN(E60:E109)</f>
        <v>50</v>
      </c>
    </row>
    <row r="127" spans="8:16" x14ac:dyDescent="0.35">
      <c r="H127" s="35" t="s">
        <v>155</v>
      </c>
      <c r="I127" s="35"/>
      <c r="J127" s="35"/>
      <c r="K127" s="35"/>
      <c r="L127" s="35"/>
      <c r="M127" s="35"/>
      <c r="N127" s="35"/>
      <c r="O127" s="35"/>
    </row>
    <row r="129" spans="8:12" x14ac:dyDescent="0.35">
      <c r="H129" t="s">
        <v>156</v>
      </c>
    </row>
    <row r="130" spans="8:12" x14ac:dyDescent="0.35">
      <c r="K130" t="s">
        <v>157</v>
      </c>
      <c r="L130">
        <f>QUARTILE(E60:E109,1)</f>
        <v>42.25</v>
      </c>
    </row>
    <row r="131" spans="8:12" x14ac:dyDescent="0.35">
      <c r="K131" t="s">
        <v>158</v>
      </c>
      <c r="L131">
        <f>QUARTILE(E60:E109,3)</f>
        <v>58</v>
      </c>
    </row>
    <row r="132" spans="8:12" x14ac:dyDescent="0.35">
      <c r="K132" t="s">
        <v>159</v>
      </c>
      <c r="L132" s="45">
        <f>SUM(L131-L130)</f>
        <v>15.75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0C49-B664-4824-B07D-73FDD3CE5F01}">
  <dimension ref="B2:Y139"/>
  <sheetViews>
    <sheetView topLeftCell="A48" workbookViewId="0">
      <selection activeCell="V58" sqref="V58"/>
    </sheetView>
  </sheetViews>
  <sheetFormatPr defaultRowHeight="14.5" x14ac:dyDescent="0.35"/>
  <sheetData>
    <row r="2" spans="2:17" ht="18.5" x14ac:dyDescent="0.45">
      <c r="B2" s="23" t="s">
        <v>160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6" spans="2:17" x14ac:dyDescent="0.35">
      <c r="C6" s="36" t="s">
        <v>161</v>
      </c>
      <c r="D6" s="36"/>
      <c r="E6" s="36" t="s">
        <v>151</v>
      </c>
    </row>
    <row r="7" spans="2:17" x14ac:dyDescent="0.35">
      <c r="J7" s="35" t="s">
        <v>168</v>
      </c>
      <c r="K7" s="35"/>
      <c r="L7" s="35"/>
      <c r="M7" s="35"/>
      <c r="N7" s="35"/>
      <c r="O7" s="35"/>
      <c r="P7" s="35"/>
      <c r="Q7" s="35"/>
    </row>
    <row r="8" spans="2:17" x14ac:dyDescent="0.35">
      <c r="C8" t="s">
        <v>162</v>
      </c>
      <c r="E8">
        <v>30</v>
      </c>
    </row>
    <row r="9" spans="2:17" x14ac:dyDescent="0.35">
      <c r="C9" t="s">
        <v>163</v>
      </c>
      <c r="E9">
        <v>40</v>
      </c>
    </row>
    <row r="10" spans="2:17" x14ac:dyDescent="0.35">
      <c r="C10" t="s">
        <v>164</v>
      </c>
      <c r="E10">
        <v>20</v>
      </c>
    </row>
    <row r="11" spans="2:17" x14ac:dyDescent="0.35">
      <c r="C11" t="s">
        <v>165</v>
      </c>
      <c r="E11">
        <v>10</v>
      </c>
    </row>
    <row r="12" spans="2:17" x14ac:dyDescent="0.35">
      <c r="C12" t="s">
        <v>166</v>
      </c>
      <c r="E12">
        <v>45</v>
      </c>
    </row>
    <row r="13" spans="2:17" x14ac:dyDescent="0.35">
      <c r="C13" t="s">
        <v>86</v>
      </c>
      <c r="E13">
        <v>25</v>
      </c>
    </row>
    <row r="14" spans="2:17" x14ac:dyDescent="0.35">
      <c r="C14" t="s">
        <v>167</v>
      </c>
      <c r="E14">
        <v>30</v>
      </c>
    </row>
    <row r="27" spans="10:16" x14ac:dyDescent="0.35">
      <c r="J27" s="35" t="s">
        <v>169</v>
      </c>
      <c r="K27" s="35"/>
      <c r="L27" s="35"/>
      <c r="M27" s="35"/>
      <c r="N27" s="35"/>
      <c r="O27" s="35"/>
      <c r="P27" s="35"/>
    </row>
    <row r="29" spans="10:16" x14ac:dyDescent="0.35">
      <c r="J29" s="46">
        <f>MAX(E8:E14)</f>
        <v>45</v>
      </c>
    </row>
    <row r="31" spans="10:16" x14ac:dyDescent="0.35">
      <c r="J31" s="35" t="s">
        <v>170</v>
      </c>
      <c r="K31" s="35"/>
      <c r="L31" s="35"/>
      <c r="M31" s="35"/>
      <c r="N31" s="35"/>
      <c r="O31" s="35"/>
      <c r="P31" s="35"/>
    </row>
    <row r="36" spans="2:25" ht="18.5" x14ac:dyDescent="0.45">
      <c r="B36" s="26" t="s">
        <v>171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9" spans="2:25" x14ac:dyDescent="0.35">
      <c r="B39" s="36"/>
      <c r="C39" s="36" t="s">
        <v>173</v>
      </c>
    </row>
    <row r="40" spans="2:25" x14ac:dyDescent="0.35">
      <c r="C40" s="29">
        <v>4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2:25" x14ac:dyDescent="0.35">
      <c r="C41" s="29">
        <v>5</v>
      </c>
    </row>
    <row r="42" spans="2:25" x14ac:dyDescent="0.35">
      <c r="C42" s="29">
        <v>3</v>
      </c>
    </row>
    <row r="43" spans="2:25" x14ac:dyDescent="0.35">
      <c r="C43" s="29">
        <v>4</v>
      </c>
    </row>
    <row r="44" spans="2:25" x14ac:dyDescent="0.35">
      <c r="C44" s="29">
        <v>4</v>
      </c>
      <c r="F44" s="47"/>
      <c r="G44" s="47"/>
      <c r="H44" s="47"/>
      <c r="I44" s="47"/>
      <c r="J44" s="47"/>
      <c r="K44" s="47"/>
    </row>
    <row r="45" spans="2:25" x14ac:dyDescent="0.35">
      <c r="C45" s="29">
        <v>3</v>
      </c>
      <c r="G45" s="36" t="s">
        <v>172</v>
      </c>
      <c r="H45" s="36"/>
      <c r="I45" s="36"/>
      <c r="J45" s="36"/>
      <c r="K45" s="36"/>
      <c r="L45" s="36"/>
    </row>
    <row r="46" spans="2:25" x14ac:dyDescent="0.35">
      <c r="C46" s="29">
        <v>2</v>
      </c>
    </row>
    <row r="47" spans="2:25" ht="15.5" x14ac:dyDescent="0.35">
      <c r="C47" s="29">
        <v>5</v>
      </c>
      <c r="G47" s="48">
        <f>MODE(C40:C139)</f>
        <v>4</v>
      </c>
    </row>
    <row r="48" spans="2:25" x14ac:dyDescent="0.35">
      <c r="C48" s="29">
        <v>4</v>
      </c>
    </row>
    <row r="49" spans="3:14" x14ac:dyDescent="0.35">
      <c r="C49" s="29">
        <v>3</v>
      </c>
    </row>
    <row r="50" spans="3:14" x14ac:dyDescent="0.35">
      <c r="C50" s="29">
        <v>5</v>
      </c>
      <c r="G50" s="36" t="s">
        <v>174</v>
      </c>
      <c r="H50" s="36"/>
      <c r="I50" s="36"/>
      <c r="J50" s="36"/>
      <c r="K50" s="36"/>
      <c r="L50" s="36"/>
      <c r="M50" s="36"/>
      <c r="N50" s="36"/>
    </row>
    <row r="51" spans="3:14" x14ac:dyDescent="0.35">
      <c r="C51" s="29">
        <v>4</v>
      </c>
    </row>
    <row r="52" spans="3:14" x14ac:dyDescent="0.35">
      <c r="C52" s="29">
        <v>2</v>
      </c>
      <c r="G52" s="36" t="s">
        <v>173</v>
      </c>
      <c r="I52" s="36" t="s">
        <v>151</v>
      </c>
    </row>
    <row r="53" spans="3:14" x14ac:dyDescent="0.35">
      <c r="C53" s="29">
        <v>3</v>
      </c>
      <c r="G53">
        <v>1</v>
      </c>
      <c r="I53">
        <v>0</v>
      </c>
    </row>
    <row r="54" spans="3:14" x14ac:dyDescent="0.35">
      <c r="C54" s="29">
        <v>4</v>
      </c>
      <c r="G54">
        <v>2</v>
      </c>
      <c r="I54">
        <v>8</v>
      </c>
    </row>
    <row r="55" spans="3:14" x14ac:dyDescent="0.35">
      <c r="C55" s="29">
        <v>5</v>
      </c>
      <c r="G55">
        <v>3</v>
      </c>
      <c r="I55">
        <v>38</v>
      </c>
    </row>
    <row r="56" spans="3:14" x14ac:dyDescent="0.35">
      <c r="C56" s="29">
        <v>3</v>
      </c>
      <c r="G56">
        <v>4</v>
      </c>
      <c r="I56">
        <v>39</v>
      </c>
    </row>
    <row r="57" spans="3:14" x14ac:dyDescent="0.35">
      <c r="C57" s="29">
        <v>4</v>
      </c>
      <c r="G57">
        <v>5</v>
      </c>
      <c r="I57">
        <v>23</v>
      </c>
    </row>
    <row r="58" spans="3:14" x14ac:dyDescent="0.35">
      <c r="C58" s="29">
        <v>5</v>
      </c>
    </row>
    <row r="59" spans="3:14" x14ac:dyDescent="0.35">
      <c r="C59" s="29">
        <v>3</v>
      </c>
    </row>
    <row r="60" spans="3:14" x14ac:dyDescent="0.35">
      <c r="C60" s="29">
        <v>4</v>
      </c>
    </row>
    <row r="61" spans="3:14" x14ac:dyDescent="0.35">
      <c r="C61" s="29">
        <v>3</v>
      </c>
    </row>
    <row r="62" spans="3:14" x14ac:dyDescent="0.35">
      <c r="C62" s="29">
        <v>2</v>
      </c>
    </row>
    <row r="63" spans="3:14" x14ac:dyDescent="0.35">
      <c r="C63" s="29">
        <v>4</v>
      </c>
    </row>
    <row r="64" spans="3:14" x14ac:dyDescent="0.35">
      <c r="C64" s="29">
        <v>5</v>
      </c>
    </row>
    <row r="65" spans="3:3" x14ac:dyDescent="0.35">
      <c r="C65" s="29">
        <v>3</v>
      </c>
    </row>
    <row r="66" spans="3:3" x14ac:dyDescent="0.35">
      <c r="C66" s="29">
        <v>4</v>
      </c>
    </row>
    <row r="67" spans="3:3" x14ac:dyDescent="0.35">
      <c r="C67" s="29">
        <v>5</v>
      </c>
    </row>
    <row r="68" spans="3:3" x14ac:dyDescent="0.35">
      <c r="C68" s="29">
        <v>4</v>
      </c>
    </row>
    <row r="69" spans="3:3" x14ac:dyDescent="0.35">
      <c r="C69" s="29">
        <v>3</v>
      </c>
    </row>
    <row r="70" spans="3:3" x14ac:dyDescent="0.35">
      <c r="C70" s="29">
        <v>3</v>
      </c>
    </row>
    <row r="71" spans="3:3" x14ac:dyDescent="0.35">
      <c r="C71" s="29">
        <v>4</v>
      </c>
    </row>
    <row r="72" spans="3:3" x14ac:dyDescent="0.35">
      <c r="C72" s="29">
        <v>5</v>
      </c>
    </row>
    <row r="73" spans="3:3" x14ac:dyDescent="0.35">
      <c r="C73" s="29">
        <v>2</v>
      </c>
    </row>
    <row r="74" spans="3:3" x14ac:dyDescent="0.35">
      <c r="C74" s="29">
        <v>3</v>
      </c>
    </row>
    <row r="75" spans="3:3" x14ac:dyDescent="0.35">
      <c r="C75" s="29">
        <v>4</v>
      </c>
    </row>
    <row r="76" spans="3:3" x14ac:dyDescent="0.35">
      <c r="C76" s="29">
        <v>4</v>
      </c>
    </row>
    <row r="77" spans="3:3" x14ac:dyDescent="0.35">
      <c r="C77" s="29">
        <v>3</v>
      </c>
    </row>
    <row r="78" spans="3:3" x14ac:dyDescent="0.35">
      <c r="C78" s="29">
        <v>5</v>
      </c>
    </row>
    <row r="79" spans="3:3" x14ac:dyDescent="0.35">
      <c r="C79" s="29">
        <v>4</v>
      </c>
    </row>
    <row r="80" spans="3:3" x14ac:dyDescent="0.35">
      <c r="C80" s="29">
        <v>3</v>
      </c>
    </row>
    <row r="81" spans="3:3" x14ac:dyDescent="0.35">
      <c r="C81" s="29">
        <v>4</v>
      </c>
    </row>
    <row r="82" spans="3:3" x14ac:dyDescent="0.35">
      <c r="C82" s="29">
        <v>5</v>
      </c>
    </row>
    <row r="83" spans="3:3" x14ac:dyDescent="0.35">
      <c r="C83" s="29">
        <v>4</v>
      </c>
    </row>
    <row r="84" spans="3:3" x14ac:dyDescent="0.35">
      <c r="C84" s="29">
        <v>2</v>
      </c>
    </row>
    <row r="85" spans="3:3" x14ac:dyDescent="0.35">
      <c r="C85" s="29">
        <v>3</v>
      </c>
    </row>
    <row r="86" spans="3:3" x14ac:dyDescent="0.35">
      <c r="C86" s="29">
        <v>4</v>
      </c>
    </row>
    <row r="87" spans="3:3" x14ac:dyDescent="0.35">
      <c r="C87" s="29">
        <v>5</v>
      </c>
    </row>
    <row r="88" spans="3:3" x14ac:dyDescent="0.35">
      <c r="C88" s="29">
        <v>3</v>
      </c>
    </row>
    <row r="89" spans="3:3" x14ac:dyDescent="0.35">
      <c r="C89" s="29">
        <v>4</v>
      </c>
    </row>
    <row r="90" spans="3:3" x14ac:dyDescent="0.35">
      <c r="C90" s="29">
        <v>5</v>
      </c>
    </row>
    <row r="91" spans="3:3" x14ac:dyDescent="0.35">
      <c r="C91" s="29">
        <v>4</v>
      </c>
    </row>
    <row r="92" spans="3:3" x14ac:dyDescent="0.35">
      <c r="C92" s="29">
        <v>3</v>
      </c>
    </row>
    <row r="93" spans="3:3" x14ac:dyDescent="0.35">
      <c r="C93" s="29">
        <v>4</v>
      </c>
    </row>
    <row r="94" spans="3:3" x14ac:dyDescent="0.35">
      <c r="C94" s="29">
        <v>5</v>
      </c>
    </row>
    <row r="95" spans="3:3" x14ac:dyDescent="0.35">
      <c r="C95" s="29">
        <v>3</v>
      </c>
    </row>
    <row r="96" spans="3:3" x14ac:dyDescent="0.35">
      <c r="C96" s="29">
        <v>4</v>
      </c>
    </row>
    <row r="97" spans="3:3" x14ac:dyDescent="0.35">
      <c r="C97" s="29">
        <v>5</v>
      </c>
    </row>
    <row r="98" spans="3:3" x14ac:dyDescent="0.35">
      <c r="C98" s="29">
        <v>4</v>
      </c>
    </row>
    <row r="99" spans="3:3" x14ac:dyDescent="0.35">
      <c r="C99" s="29">
        <v>3</v>
      </c>
    </row>
    <row r="100" spans="3:3" x14ac:dyDescent="0.35">
      <c r="C100" s="29">
        <v>3</v>
      </c>
    </row>
    <row r="101" spans="3:3" x14ac:dyDescent="0.35">
      <c r="C101" s="29">
        <v>4</v>
      </c>
    </row>
    <row r="102" spans="3:3" x14ac:dyDescent="0.35">
      <c r="C102" s="29">
        <v>5</v>
      </c>
    </row>
    <row r="103" spans="3:3" x14ac:dyDescent="0.35">
      <c r="C103" s="29">
        <v>2</v>
      </c>
    </row>
    <row r="104" spans="3:3" x14ac:dyDescent="0.35">
      <c r="C104" s="29">
        <v>3</v>
      </c>
    </row>
    <row r="105" spans="3:3" x14ac:dyDescent="0.35">
      <c r="C105" s="29">
        <v>4</v>
      </c>
    </row>
    <row r="106" spans="3:3" x14ac:dyDescent="0.35">
      <c r="C106" s="29">
        <v>4</v>
      </c>
    </row>
    <row r="107" spans="3:3" x14ac:dyDescent="0.35">
      <c r="C107" s="29">
        <v>3</v>
      </c>
    </row>
    <row r="108" spans="3:3" x14ac:dyDescent="0.35">
      <c r="C108" s="29">
        <v>5</v>
      </c>
    </row>
    <row r="109" spans="3:3" x14ac:dyDescent="0.35">
      <c r="C109" s="29">
        <v>4</v>
      </c>
    </row>
    <row r="110" spans="3:3" x14ac:dyDescent="0.35">
      <c r="C110" s="29">
        <v>3</v>
      </c>
    </row>
    <row r="111" spans="3:3" x14ac:dyDescent="0.35">
      <c r="C111" s="29">
        <v>4</v>
      </c>
    </row>
    <row r="112" spans="3:3" x14ac:dyDescent="0.35">
      <c r="C112" s="29">
        <v>5</v>
      </c>
    </row>
    <row r="113" spans="3:3" x14ac:dyDescent="0.35">
      <c r="C113" s="29">
        <v>4</v>
      </c>
    </row>
    <row r="114" spans="3:3" x14ac:dyDescent="0.35">
      <c r="C114" s="29">
        <v>2</v>
      </c>
    </row>
    <row r="115" spans="3:3" x14ac:dyDescent="0.35">
      <c r="C115" s="29">
        <v>3</v>
      </c>
    </row>
    <row r="116" spans="3:3" x14ac:dyDescent="0.35">
      <c r="C116" s="29">
        <v>4</v>
      </c>
    </row>
    <row r="117" spans="3:3" x14ac:dyDescent="0.35">
      <c r="C117" s="29">
        <v>5</v>
      </c>
    </row>
    <row r="118" spans="3:3" x14ac:dyDescent="0.35">
      <c r="C118" s="29">
        <v>3</v>
      </c>
    </row>
    <row r="119" spans="3:3" x14ac:dyDescent="0.35">
      <c r="C119" s="29">
        <v>4</v>
      </c>
    </row>
    <row r="120" spans="3:3" x14ac:dyDescent="0.35">
      <c r="C120" s="29">
        <v>5</v>
      </c>
    </row>
    <row r="121" spans="3:3" x14ac:dyDescent="0.35">
      <c r="C121" s="29">
        <v>4</v>
      </c>
    </row>
    <row r="122" spans="3:3" x14ac:dyDescent="0.35">
      <c r="C122" s="29">
        <v>3</v>
      </c>
    </row>
    <row r="123" spans="3:3" x14ac:dyDescent="0.35">
      <c r="C123" s="29">
        <v>4</v>
      </c>
    </row>
    <row r="124" spans="3:3" x14ac:dyDescent="0.35">
      <c r="C124" s="29">
        <v>5</v>
      </c>
    </row>
    <row r="125" spans="3:3" x14ac:dyDescent="0.35">
      <c r="C125" s="29">
        <v>3</v>
      </c>
    </row>
    <row r="126" spans="3:3" x14ac:dyDescent="0.35">
      <c r="C126" s="29">
        <v>4</v>
      </c>
    </row>
    <row r="127" spans="3:3" x14ac:dyDescent="0.35">
      <c r="C127" s="29">
        <v>5</v>
      </c>
    </row>
    <row r="128" spans="3:3" x14ac:dyDescent="0.35">
      <c r="C128" s="29">
        <v>4</v>
      </c>
    </row>
    <row r="129" spans="3:3" x14ac:dyDescent="0.35">
      <c r="C129" s="29">
        <v>3</v>
      </c>
    </row>
    <row r="130" spans="3:3" x14ac:dyDescent="0.35">
      <c r="C130" s="29">
        <v>3</v>
      </c>
    </row>
    <row r="131" spans="3:3" x14ac:dyDescent="0.35">
      <c r="C131" s="29">
        <v>4</v>
      </c>
    </row>
    <row r="132" spans="3:3" x14ac:dyDescent="0.35">
      <c r="C132" s="29">
        <v>5</v>
      </c>
    </row>
    <row r="133" spans="3:3" x14ac:dyDescent="0.35">
      <c r="C133" s="29">
        <v>2</v>
      </c>
    </row>
    <row r="134" spans="3:3" x14ac:dyDescent="0.35">
      <c r="C134" s="29">
        <v>3</v>
      </c>
    </row>
    <row r="135" spans="3:3" x14ac:dyDescent="0.35">
      <c r="C135" s="29">
        <v>4</v>
      </c>
    </row>
    <row r="136" spans="3:3" x14ac:dyDescent="0.35">
      <c r="C136" s="29">
        <v>4</v>
      </c>
    </row>
    <row r="137" spans="3:3" x14ac:dyDescent="0.35">
      <c r="C137" s="29">
        <v>3</v>
      </c>
    </row>
    <row r="138" spans="3:3" x14ac:dyDescent="0.35">
      <c r="C138" s="29">
        <v>5</v>
      </c>
    </row>
    <row r="139" spans="3:3" ht="15" thickBot="1" x14ac:dyDescent="0.4">
      <c r="C139" s="30">
        <v>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EE79-78D0-4A6D-ACD5-6B1E9227EACE}">
  <dimension ref="B2:T164"/>
  <sheetViews>
    <sheetView topLeftCell="A147" workbookViewId="0">
      <selection activeCell="T115" sqref="T115"/>
    </sheetView>
  </sheetViews>
  <sheetFormatPr defaultRowHeight="14.5" x14ac:dyDescent="0.35"/>
  <sheetData>
    <row r="2" spans="2:20" ht="18.5" x14ac:dyDescent="0.45">
      <c r="B2" s="26" t="s">
        <v>175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4"/>
      <c r="R2" s="4"/>
      <c r="S2" s="4"/>
      <c r="T2" s="4"/>
    </row>
    <row r="5" spans="2:20" ht="18.5" x14ac:dyDescent="0.45">
      <c r="B5" s="23" t="s">
        <v>176</v>
      </c>
      <c r="C5" s="23"/>
      <c r="F5" s="36" t="s">
        <v>177</v>
      </c>
    </row>
    <row r="6" spans="2:20" x14ac:dyDescent="0.35">
      <c r="I6" s="49"/>
      <c r="J6" s="49" t="s">
        <v>178</v>
      </c>
      <c r="K6" s="49"/>
      <c r="L6" s="49"/>
      <c r="M6" s="49"/>
      <c r="N6" s="49"/>
      <c r="O6" s="49"/>
      <c r="P6" s="49"/>
      <c r="Q6" s="49"/>
      <c r="R6" s="49"/>
      <c r="S6" s="49"/>
    </row>
    <row r="7" spans="2:20" x14ac:dyDescent="0.35">
      <c r="B7">
        <v>1</v>
      </c>
      <c r="F7">
        <v>35</v>
      </c>
    </row>
    <row r="8" spans="2:20" x14ac:dyDescent="0.35">
      <c r="B8">
        <v>2</v>
      </c>
      <c r="F8">
        <v>28</v>
      </c>
    </row>
    <row r="9" spans="2:20" x14ac:dyDescent="0.35">
      <c r="B9">
        <v>3</v>
      </c>
      <c r="F9">
        <v>32</v>
      </c>
    </row>
    <row r="10" spans="2:20" x14ac:dyDescent="0.35">
      <c r="B10">
        <v>4</v>
      </c>
      <c r="F10">
        <v>45</v>
      </c>
    </row>
    <row r="11" spans="2:20" x14ac:dyDescent="0.35">
      <c r="B11">
        <v>5</v>
      </c>
      <c r="F11">
        <v>38</v>
      </c>
    </row>
    <row r="12" spans="2:20" x14ac:dyDescent="0.35">
      <c r="B12">
        <v>6</v>
      </c>
      <c r="F12">
        <v>29</v>
      </c>
    </row>
    <row r="13" spans="2:20" x14ac:dyDescent="0.35">
      <c r="B13">
        <v>7</v>
      </c>
      <c r="F13">
        <v>42</v>
      </c>
    </row>
    <row r="14" spans="2:20" x14ac:dyDescent="0.35">
      <c r="B14">
        <v>8</v>
      </c>
      <c r="F14">
        <v>30</v>
      </c>
    </row>
    <row r="15" spans="2:20" x14ac:dyDescent="0.35">
      <c r="B15">
        <v>9</v>
      </c>
      <c r="F15">
        <v>36</v>
      </c>
    </row>
    <row r="16" spans="2:20" x14ac:dyDescent="0.35">
      <c r="B16">
        <v>10</v>
      </c>
      <c r="F16">
        <v>41</v>
      </c>
    </row>
    <row r="17" spans="2:17" x14ac:dyDescent="0.35">
      <c r="B17">
        <v>11</v>
      </c>
      <c r="F17">
        <v>47</v>
      </c>
    </row>
    <row r="18" spans="2:17" x14ac:dyDescent="0.35">
      <c r="B18">
        <v>12</v>
      </c>
      <c r="F18">
        <v>31</v>
      </c>
    </row>
    <row r="19" spans="2:17" x14ac:dyDescent="0.35">
      <c r="B19">
        <v>13</v>
      </c>
      <c r="F19">
        <v>39</v>
      </c>
      <c r="H19" s="51"/>
    </row>
    <row r="20" spans="2:17" x14ac:dyDescent="0.35">
      <c r="B20">
        <v>14</v>
      </c>
      <c r="F20">
        <v>43</v>
      </c>
    </row>
    <row r="21" spans="2:17" x14ac:dyDescent="0.35">
      <c r="B21">
        <v>15</v>
      </c>
      <c r="F21">
        <v>37</v>
      </c>
    </row>
    <row r="22" spans="2:17" x14ac:dyDescent="0.35">
      <c r="B22">
        <v>16</v>
      </c>
      <c r="F22">
        <v>30</v>
      </c>
    </row>
    <row r="23" spans="2:17" x14ac:dyDescent="0.35">
      <c r="B23">
        <v>17</v>
      </c>
      <c r="F23">
        <v>34</v>
      </c>
    </row>
    <row r="24" spans="2:17" x14ac:dyDescent="0.35">
      <c r="B24">
        <v>18</v>
      </c>
      <c r="F24">
        <v>39</v>
      </c>
    </row>
    <row r="25" spans="2:17" x14ac:dyDescent="0.35">
      <c r="B25">
        <v>19</v>
      </c>
      <c r="F25">
        <v>28</v>
      </c>
    </row>
    <row r="26" spans="2:17" x14ac:dyDescent="0.35">
      <c r="B26">
        <v>20</v>
      </c>
      <c r="F26">
        <v>33</v>
      </c>
    </row>
    <row r="27" spans="2:17" x14ac:dyDescent="0.35">
      <c r="B27">
        <v>21</v>
      </c>
      <c r="F27">
        <v>36</v>
      </c>
      <c r="J27" s="52" t="s">
        <v>179</v>
      </c>
      <c r="K27" s="52"/>
      <c r="L27" s="52"/>
      <c r="M27" s="52"/>
      <c r="N27" s="52"/>
      <c r="O27" s="52"/>
      <c r="P27" s="52"/>
      <c r="Q27" s="50"/>
    </row>
    <row r="28" spans="2:17" x14ac:dyDescent="0.35">
      <c r="B28">
        <v>22</v>
      </c>
      <c r="F28">
        <v>40</v>
      </c>
    </row>
    <row r="29" spans="2:17" x14ac:dyDescent="0.35">
      <c r="B29">
        <v>23</v>
      </c>
      <c r="F29">
        <v>42</v>
      </c>
    </row>
    <row r="30" spans="2:17" x14ac:dyDescent="0.35">
      <c r="B30">
        <v>24</v>
      </c>
      <c r="F30">
        <v>29</v>
      </c>
      <c r="J30" s="53">
        <f>AVERAGE(F7:F56)</f>
        <v>36.14</v>
      </c>
    </row>
    <row r="31" spans="2:17" x14ac:dyDescent="0.35">
      <c r="B31">
        <v>25</v>
      </c>
      <c r="F31">
        <v>31</v>
      </c>
    </row>
    <row r="32" spans="2:17" x14ac:dyDescent="0.35">
      <c r="B32">
        <v>26</v>
      </c>
      <c r="F32">
        <v>45</v>
      </c>
    </row>
    <row r="33" spans="2:18" x14ac:dyDescent="0.35">
      <c r="B33">
        <v>27</v>
      </c>
      <c r="F33">
        <v>38</v>
      </c>
      <c r="J33" s="52" t="s">
        <v>180</v>
      </c>
      <c r="K33" s="52"/>
      <c r="L33" s="52"/>
      <c r="M33" s="52"/>
      <c r="N33" s="52"/>
      <c r="O33" s="52"/>
      <c r="P33" s="52"/>
      <c r="Q33" s="52"/>
      <c r="R33" s="52"/>
    </row>
    <row r="34" spans="2:18" x14ac:dyDescent="0.35">
      <c r="B34">
        <v>28</v>
      </c>
      <c r="F34">
        <v>33</v>
      </c>
    </row>
    <row r="35" spans="2:18" x14ac:dyDescent="0.35">
      <c r="B35">
        <v>29</v>
      </c>
      <c r="F35">
        <v>41</v>
      </c>
    </row>
    <row r="36" spans="2:18" x14ac:dyDescent="0.35">
      <c r="B36">
        <v>30</v>
      </c>
      <c r="F36">
        <v>35</v>
      </c>
    </row>
    <row r="37" spans="2:18" x14ac:dyDescent="0.35">
      <c r="B37">
        <v>31</v>
      </c>
      <c r="F37">
        <v>37</v>
      </c>
    </row>
    <row r="38" spans="2:18" x14ac:dyDescent="0.35">
      <c r="B38">
        <v>32</v>
      </c>
      <c r="F38">
        <v>34</v>
      </c>
    </row>
    <row r="39" spans="2:18" x14ac:dyDescent="0.35">
      <c r="B39">
        <v>33</v>
      </c>
      <c r="F39">
        <v>46</v>
      </c>
    </row>
    <row r="40" spans="2:18" x14ac:dyDescent="0.35">
      <c r="B40">
        <v>34</v>
      </c>
      <c r="F40">
        <v>30</v>
      </c>
    </row>
    <row r="41" spans="2:18" x14ac:dyDescent="0.35">
      <c r="B41">
        <v>35</v>
      </c>
      <c r="F41">
        <v>39</v>
      </c>
    </row>
    <row r="42" spans="2:18" x14ac:dyDescent="0.35">
      <c r="B42">
        <v>36</v>
      </c>
      <c r="F42">
        <v>43</v>
      </c>
    </row>
    <row r="43" spans="2:18" x14ac:dyDescent="0.35">
      <c r="B43">
        <v>37</v>
      </c>
      <c r="F43">
        <v>28</v>
      </c>
    </row>
    <row r="44" spans="2:18" x14ac:dyDescent="0.35">
      <c r="B44">
        <v>38</v>
      </c>
      <c r="F44">
        <v>32</v>
      </c>
    </row>
    <row r="45" spans="2:18" x14ac:dyDescent="0.35">
      <c r="B45">
        <v>39</v>
      </c>
      <c r="F45">
        <v>36</v>
      </c>
    </row>
    <row r="46" spans="2:18" x14ac:dyDescent="0.35">
      <c r="B46">
        <v>40</v>
      </c>
      <c r="F46">
        <v>29</v>
      </c>
    </row>
    <row r="47" spans="2:18" x14ac:dyDescent="0.35">
      <c r="B47">
        <v>41</v>
      </c>
      <c r="F47">
        <v>31</v>
      </c>
    </row>
    <row r="48" spans="2:18" x14ac:dyDescent="0.35">
      <c r="B48">
        <v>42</v>
      </c>
      <c r="F48">
        <v>37</v>
      </c>
    </row>
    <row r="49" spans="2:12" x14ac:dyDescent="0.35">
      <c r="B49">
        <v>43</v>
      </c>
      <c r="F49">
        <v>40</v>
      </c>
    </row>
    <row r="50" spans="2:12" x14ac:dyDescent="0.35">
      <c r="B50">
        <v>44</v>
      </c>
      <c r="F50">
        <v>42</v>
      </c>
    </row>
    <row r="51" spans="2:12" x14ac:dyDescent="0.35">
      <c r="B51">
        <v>45</v>
      </c>
      <c r="F51">
        <v>33</v>
      </c>
    </row>
    <row r="52" spans="2:12" x14ac:dyDescent="0.35">
      <c r="B52">
        <v>46</v>
      </c>
      <c r="F52">
        <v>39</v>
      </c>
    </row>
    <row r="53" spans="2:12" x14ac:dyDescent="0.35">
      <c r="B53">
        <v>47</v>
      </c>
      <c r="F53">
        <v>28</v>
      </c>
    </row>
    <row r="54" spans="2:12" x14ac:dyDescent="0.35">
      <c r="B54">
        <v>48</v>
      </c>
      <c r="F54">
        <v>35</v>
      </c>
    </row>
    <row r="55" spans="2:12" x14ac:dyDescent="0.35">
      <c r="B55">
        <v>49</v>
      </c>
      <c r="F55">
        <v>38</v>
      </c>
    </row>
    <row r="56" spans="2:12" x14ac:dyDescent="0.35">
      <c r="B56">
        <v>50</v>
      </c>
      <c r="F56">
        <v>43</v>
      </c>
    </row>
    <row r="62" spans="2:12" ht="18.5" x14ac:dyDescent="0.45">
      <c r="B62" s="26" t="s">
        <v>181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4" spans="2:12" x14ac:dyDescent="0.35">
      <c r="B64" s="36" t="s">
        <v>182</v>
      </c>
    </row>
    <row r="65" spans="2:12" x14ac:dyDescent="0.35">
      <c r="B65" s="29">
        <v>125</v>
      </c>
    </row>
    <row r="66" spans="2:12" x14ac:dyDescent="0.35">
      <c r="B66" s="29">
        <v>148</v>
      </c>
      <c r="E66" s="52" t="s">
        <v>183</v>
      </c>
      <c r="F66" s="52"/>
      <c r="G66" s="52"/>
      <c r="H66" s="52"/>
      <c r="I66" s="52"/>
      <c r="J66" s="52"/>
      <c r="K66" s="52"/>
      <c r="L66" s="52"/>
    </row>
    <row r="67" spans="2:12" x14ac:dyDescent="0.35">
      <c r="B67" s="29">
        <v>137</v>
      </c>
    </row>
    <row r="68" spans="2:12" x14ac:dyDescent="0.35">
      <c r="B68" s="29">
        <v>120</v>
      </c>
    </row>
    <row r="69" spans="2:12" x14ac:dyDescent="0.35">
      <c r="B69" s="29">
        <v>135</v>
      </c>
    </row>
    <row r="70" spans="2:12" x14ac:dyDescent="0.35">
      <c r="B70" s="29">
        <v>132</v>
      </c>
    </row>
    <row r="71" spans="2:12" x14ac:dyDescent="0.35">
      <c r="B71" s="29">
        <v>145</v>
      </c>
    </row>
    <row r="72" spans="2:12" x14ac:dyDescent="0.35">
      <c r="B72" s="29">
        <v>122</v>
      </c>
    </row>
    <row r="73" spans="2:12" x14ac:dyDescent="0.35">
      <c r="B73" s="29">
        <v>130</v>
      </c>
    </row>
    <row r="74" spans="2:12" x14ac:dyDescent="0.35">
      <c r="B74" s="29">
        <v>141</v>
      </c>
    </row>
    <row r="75" spans="2:12" x14ac:dyDescent="0.35">
      <c r="B75" s="29">
        <v>118</v>
      </c>
    </row>
    <row r="76" spans="2:12" x14ac:dyDescent="0.35">
      <c r="B76" s="29">
        <v>125</v>
      </c>
    </row>
    <row r="77" spans="2:12" x14ac:dyDescent="0.35">
      <c r="B77" s="29">
        <v>132</v>
      </c>
    </row>
    <row r="78" spans="2:12" x14ac:dyDescent="0.35">
      <c r="B78" s="29">
        <v>136</v>
      </c>
    </row>
    <row r="79" spans="2:12" x14ac:dyDescent="0.35">
      <c r="B79" s="29">
        <v>128</v>
      </c>
    </row>
    <row r="80" spans="2:12" x14ac:dyDescent="0.35">
      <c r="B80" s="29">
        <v>123</v>
      </c>
    </row>
    <row r="81" spans="2:14" x14ac:dyDescent="0.35">
      <c r="B81" s="29">
        <v>132</v>
      </c>
    </row>
    <row r="82" spans="2:14" x14ac:dyDescent="0.35">
      <c r="B82" s="29">
        <v>138</v>
      </c>
    </row>
    <row r="83" spans="2:14" x14ac:dyDescent="0.35">
      <c r="B83" s="29">
        <v>126</v>
      </c>
    </row>
    <row r="84" spans="2:14" x14ac:dyDescent="0.35">
      <c r="B84" s="29">
        <v>129</v>
      </c>
    </row>
    <row r="85" spans="2:14" x14ac:dyDescent="0.35">
      <c r="B85" s="29">
        <v>136</v>
      </c>
    </row>
    <row r="86" spans="2:14" x14ac:dyDescent="0.35">
      <c r="B86" s="29">
        <v>127</v>
      </c>
      <c r="E86" s="52" t="s">
        <v>184</v>
      </c>
      <c r="F86" s="52"/>
      <c r="G86" s="52"/>
      <c r="H86" s="52"/>
      <c r="I86" s="52"/>
      <c r="J86" s="52"/>
      <c r="K86" s="52"/>
    </row>
    <row r="87" spans="2:14" x14ac:dyDescent="0.35">
      <c r="B87" s="29">
        <v>130</v>
      </c>
    </row>
    <row r="88" spans="2:14" x14ac:dyDescent="0.35">
      <c r="B88" s="29">
        <v>122</v>
      </c>
      <c r="E88" s="54">
        <f>MEDIAN(B65:B164)</f>
        <v>130.5</v>
      </c>
    </row>
    <row r="89" spans="2:14" x14ac:dyDescent="0.35">
      <c r="B89" s="29">
        <v>125</v>
      </c>
    </row>
    <row r="90" spans="2:14" x14ac:dyDescent="0.35">
      <c r="B90" s="29">
        <v>133</v>
      </c>
    </row>
    <row r="91" spans="2:14" ht="15.5" x14ac:dyDescent="0.35">
      <c r="B91" s="29">
        <v>140</v>
      </c>
      <c r="E91" s="55" t="s">
        <v>185</v>
      </c>
      <c r="F91" s="55"/>
      <c r="G91" s="55"/>
      <c r="H91" s="55"/>
      <c r="I91" s="55"/>
      <c r="J91" s="55"/>
      <c r="K91" s="55"/>
      <c r="L91" s="55"/>
      <c r="M91" s="55"/>
      <c r="N91" s="55"/>
    </row>
    <row r="92" spans="2:14" x14ac:dyDescent="0.35">
      <c r="B92" s="29">
        <v>126</v>
      </c>
    </row>
    <row r="93" spans="2:14" x14ac:dyDescent="0.35">
      <c r="B93" s="29">
        <v>133</v>
      </c>
    </row>
    <row r="94" spans="2:14" x14ac:dyDescent="0.35">
      <c r="B94" s="29">
        <v>135</v>
      </c>
      <c r="E94" s="36" t="s">
        <v>186</v>
      </c>
      <c r="G94" s="36" t="s">
        <v>187</v>
      </c>
    </row>
    <row r="95" spans="2:14" x14ac:dyDescent="0.35">
      <c r="B95" s="29">
        <v>130</v>
      </c>
    </row>
    <row r="96" spans="2:14" x14ac:dyDescent="0.35">
      <c r="B96" s="29">
        <v>134</v>
      </c>
      <c r="E96">
        <v>118</v>
      </c>
      <c r="G96" s="56">
        <v>1</v>
      </c>
    </row>
    <row r="97" spans="2:7" x14ac:dyDescent="0.35">
      <c r="B97" s="29">
        <v>141</v>
      </c>
      <c r="E97">
        <v>119</v>
      </c>
      <c r="G97">
        <v>4</v>
      </c>
    </row>
    <row r="98" spans="2:7" x14ac:dyDescent="0.35">
      <c r="B98" s="29">
        <v>119</v>
      </c>
      <c r="E98">
        <v>120</v>
      </c>
      <c r="G98">
        <v>1</v>
      </c>
    </row>
    <row r="99" spans="2:7" x14ac:dyDescent="0.35">
      <c r="B99" s="29">
        <v>125</v>
      </c>
      <c r="E99">
        <v>121</v>
      </c>
      <c r="G99">
        <v>0</v>
      </c>
    </row>
    <row r="100" spans="2:7" x14ac:dyDescent="0.35">
      <c r="B100" s="29">
        <v>131</v>
      </c>
      <c r="E100">
        <v>123</v>
      </c>
      <c r="G100">
        <v>5</v>
      </c>
    </row>
    <row r="101" spans="2:7" x14ac:dyDescent="0.35">
      <c r="B101" s="29">
        <v>136</v>
      </c>
      <c r="E101">
        <v>124</v>
      </c>
      <c r="G101">
        <v>1</v>
      </c>
    </row>
    <row r="102" spans="2:7" x14ac:dyDescent="0.35">
      <c r="B102" s="29">
        <v>128</v>
      </c>
      <c r="E102">
        <v>125</v>
      </c>
      <c r="G102">
        <v>4</v>
      </c>
    </row>
    <row r="103" spans="2:7" x14ac:dyDescent="0.35">
      <c r="B103" s="29">
        <v>124</v>
      </c>
      <c r="E103">
        <v>126</v>
      </c>
      <c r="G103">
        <v>10</v>
      </c>
    </row>
    <row r="104" spans="2:7" x14ac:dyDescent="0.35">
      <c r="B104" s="29">
        <v>132</v>
      </c>
      <c r="E104">
        <v>127</v>
      </c>
      <c r="G104">
        <v>5</v>
      </c>
    </row>
    <row r="105" spans="2:7" x14ac:dyDescent="0.35">
      <c r="B105" s="29">
        <v>136</v>
      </c>
      <c r="E105">
        <v>128</v>
      </c>
      <c r="G105">
        <v>4</v>
      </c>
    </row>
    <row r="106" spans="2:7" x14ac:dyDescent="0.35">
      <c r="B106" s="29">
        <v>127</v>
      </c>
      <c r="E106">
        <v>129</v>
      </c>
      <c r="G106">
        <v>5</v>
      </c>
    </row>
    <row r="107" spans="2:7" x14ac:dyDescent="0.35">
      <c r="B107" s="29">
        <v>130</v>
      </c>
      <c r="E107">
        <v>130</v>
      </c>
      <c r="G107">
        <v>1</v>
      </c>
    </row>
    <row r="108" spans="2:7" x14ac:dyDescent="0.35">
      <c r="B108" s="29">
        <v>122</v>
      </c>
      <c r="E108">
        <v>131</v>
      </c>
      <c r="G108">
        <v>9</v>
      </c>
    </row>
    <row r="109" spans="2:7" x14ac:dyDescent="0.35">
      <c r="B109" s="29">
        <v>125</v>
      </c>
      <c r="E109">
        <v>132</v>
      </c>
      <c r="G109">
        <v>4</v>
      </c>
    </row>
    <row r="110" spans="2:7" x14ac:dyDescent="0.35">
      <c r="B110" s="29">
        <v>133</v>
      </c>
      <c r="E110">
        <v>133</v>
      </c>
      <c r="G110">
        <v>7</v>
      </c>
    </row>
    <row r="111" spans="2:7" x14ac:dyDescent="0.35">
      <c r="B111" s="29">
        <v>140</v>
      </c>
      <c r="E111">
        <v>134</v>
      </c>
      <c r="G111">
        <v>8</v>
      </c>
    </row>
    <row r="112" spans="2:7" x14ac:dyDescent="0.35">
      <c r="B112" s="29">
        <v>126</v>
      </c>
      <c r="E112">
        <v>135</v>
      </c>
      <c r="G112">
        <v>4</v>
      </c>
    </row>
    <row r="113" spans="2:7" x14ac:dyDescent="0.35">
      <c r="B113" s="29">
        <v>133</v>
      </c>
      <c r="E113">
        <v>136</v>
      </c>
      <c r="G113">
        <v>5</v>
      </c>
    </row>
    <row r="114" spans="2:7" x14ac:dyDescent="0.35">
      <c r="B114" s="29">
        <v>135</v>
      </c>
      <c r="E114">
        <v>137</v>
      </c>
      <c r="G114">
        <v>9</v>
      </c>
    </row>
    <row r="115" spans="2:7" x14ac:dyDescent="0.35">
      <c r="B115" s="29">
        <v>130</v>
      </c>
      <c r="E115">
        <v>138</v>
      </c>
      <c r="G115">
        <v>1</v>
      </c>
    </row>
    <row r="116" spans="2:7" x14ac:dyDescent="0.35">
      <c r="B116" s="29">
        <v>134</v>
      </c>
      <c r="E116">
        <v>139</v>
      </c>
      <c r="G116">
        <v>1</v>
      </c>
    </row>
    <row r="117" spans="2:7" x14ac:dyDescent="0.35">
      <c r="B117" s="29">
        <v>141</v>
      </c>
      <c r="E117">
        <v>140</v>
      </c>
      <c r="G117">
        <v>0</v>
      </c>
    </row>
    <row r="118" spans="2:7" x14ac:dyDescent="0.35">
      <c r="B118" s="29">
        <v>119</v>
      </c>
      <c r="E118">
        <v>141</v>
      </c>
      <c r="G118">
        <v>4</v>
      </c>
    </row>
    <row r="119" spans="2:7" x14ac:dyDescent="0.35">
      <c r="B119" s="29">
        <v>125</v>
      </c>
      <c r="E119">
        <v>142</v>
      </c>
      <c r="G119">
        <v>5</v>
      </c>
    </row>
    <row r="120" spans="2:7" x14ac:dyDescent="0.35">
      <c r="B120" s="29">
        <v>131</v>
      </c>
      <c r="E120">
        <v>143</v>
      </c>
      <c r="G120">
        <v>0</v>
      </c>
    </row>
    <row r="121" spans="2:7" x14ac:dyDescent="0.35">
      <c r="B121" s="29">
        <v>136</v>
      </c>
      <c r="E121">
        <v>144</v>
      </c>
      <c r="G121">
        <v>0</v>
      </c>
    </row>
    <row r="122" spans="2:7" x14ac:dyDescent="0.35">
      <c r="B122" s="29">
        <v>128</v>
      </c>
      <c r="E122">
        <v>145</v>
      </c>
      <c r="G122">
        <v>0</v>
      </c>
    </row>
    <row r="123" spans="2:7" x14ac:dyDescent="0.35">
      <c r="B123" s="29">
        <v>124</v>
      </c>
      <c r="E123">
        <v>146</v>
      </c>
      <c r="G123">
        <v>1</v>
      </c>
    </row>
    <row r="124" spans="2:7" x14ac:dyDescent="0.35">
      <c r="B124" s="29">
        <v>132</v>
      </c>
      <c r="E124">
        <v>147</v>
      </c>
      <c r="G124">
        <v>0</v>
      </c>
    </row>
    <row r="125" spans="2:7" x14ac:dyDescent="0.35">
      <c r="B125" s="29">
        <v>136</v>
      </c>
      <c r="E125">
        <v>148</v>
      </c>
      <c r="G125">
        <v>1</v>
      </c>
    </row>
    <row r="126" spans="2:7" x14ac:dyDescent="0.35">
      <c r="B126" s="29">
        <v>127</v>
      </c>
    </row>
    <row r="127" spans="2:7" x14ac:dyDescent="0.35">
      <c r="B127" s="29">
        <v>130</v>
      </c>
    </row>
    <row r="128" spans="2:7" x14ac:dyDescent="0.35">
      <c r="B128" s="29">
        <v>122</v>
      </c>
    </row>
    <row r="129" spans="2:2" x14ac:dyDescent="0.35">
      <c r="B129" s="29">
        <v>125</v>
      </c>
    </row>
    <row r="130" spans="2:2" x14ac:dyDescent="0.35">
      <c r="B130" s="29">
        <v>133</v>
      </c>
    </row>
    <row r="131" spans="2:2" x14ac:dyDescent="0.35">
      <c r="B131" s="29">
        <v>140</v>
      </c>
    </row>
    <row r="132" spans="2:2" x14ac:dyDescent="0.35">
      <c r="B132" s="29">
        <v>126</v>
      </c>
    </row>
    <row r="133" spans="2:2" x14ac:dyDescent="0.35">
      <c r="B133" s="29">
        <v>133</v>
      </c>
    </row>
    <row r="134" spans="2:2" x14ac:dyDescent="0.35">
      <c r="B134" s="29">
        <v>135</v>
      </c>
    </row>
    <row r="135" spans="2:2" x14ac:dyDescent="0.35">
      <c r="B135" s="29">
        <v>130</v>
      </c>
    </row>
    <row r="136" spans="2:2" x14ac:dyDescent="0.35">
      <c r="B136" s="29">
        <v>134</v>
      </c>
    </row>
    <row r="137" spans="2:2" x14ac:dyDescent="0.35">
      <c r="B137" s="29">
        <v>141</v>
      </c>
    </row>
    <row r="138" spans="2:2" x14ac:dyDescent="0.35">
      <c r="B138" s="29">
        <v>119</v>
      </c>
    </row>
    <row r="139" spans="2:2" x14ac:dyDescent="0.35">
      <c r="B139" s="29">
        <v>125</v>
      </c>
    </row>
    <row r="140" spans="2:2" x14ac:dyDescent="0.35">
      <c r="B140" s="29">
        <v>131</v>
      </c>
    </row>
    <row r="141" spans="2:2" x14ac:dyDescent="0.35">
      <c r="B141" s="29">
        <v>136</v>
      </c>
    </row>
    <row r="142" spans="2:2" x14ac:dyDescent="0.35">
      <c r="B142" s="29">
        <v>128</v>
      </c>
    </row>
    <row r="143" spans="2:2" x14ac:dyDescent="0.35">
      <c r="B143" s="29">
        <v>124</v>
      </c>
    </row>
    <row r="144" spans="2:2" x14ac:dyDescent="0.35">
      <c r="B144" s="29">
        <v>132</v>
      </c>
    </row>
    <row r="145" spans="2:2" x14ac:dyDescent="0.35">
      <c r="B145" s="29">
        <v>136</v>
      </c>
    </row>
    <row r="146" spans="2:2" x14ac:dyDescent="0.35">
      <c r="B146" s="29">
        <v>127</v>
      </c>
    </row>
    <row r="147" spans="2:2" x14ac:dyDescent="0.35">
      <c r="B147" s="29">
        <v>130</v>
      </c>
    </row>
    <row r="148" spans="2:2" x14ac:dyDescent="0.35">
      <c r="B148" s="29">
        <v>122</v>
      </c>
    </row>
    <row r="149" spans="2:2" x14ac:dyDescent="0.35">
      <c r="B149" s="29">
        <v>125</v>
      </c>
    </row>
    <row r="150" spans="2:2" x14ac:dyDescent="0.35">
      <c r="B150" s="29">
        <v>133</v>
      </c>
    </row>
    <row r="151" spans="2:2" x14ac:dyDescent="0.35">
      <c r="B151" s="29">
        <v>140</v>
      </c>
    </row>
    <row r="152" spans="2:2" x14ac:dyDescent="0.35">
      <c r="B152" s="29">
        <v>126</v>
      </c>
    </row>
    <row r="153" spans="2:2" x14ac:dyDescent="0.35">
      <c r="B153" s="29">
        <v>133</v>
      </c>
    </row>
    <row r="154" spans="2:2" x14ac:dyDescent="0.35">
      <c r="B154" s="29">
        <v>135</v>
      </c>
    </row>
    <row r="155" spans="2:2" x14ac:dyDescent="0.35">
      <c r="B155" s="29">
        <v>130</v>
      </c>
    </row>
    <row r="156" spans="2:2" x14ac:dyDescent="0.35">
      <c r="B156" s="29">
        <v>134</v>
      </c>
    </row>
    <row r="157" spans="2:2" x14ac:dyDescent="0.35">
      <c r="B157" s="29">
        <v>141</v>
      </c>
    </row>
    <row r="158" spans="2:2" x14ac:dyDescent="0.35">
      <c r="B158" s="29">
        <v>119</v>
      </c>
    </row>
    <row r="159" spans="2:2" x14ac:dyDescent="0.35">
      <c r="B159" s="29">
        <v>125</v>
      </c>
    </row>
    <row r="160" spans="2:2" x14ac:dyDescent="0.35">
      <c r="B160" s="29">
        <v>131</v>
      </c>
    </row>
    <row r="161" spans="2:2" x14ac:dyDescent="0.35">
      <c r="B161" s="29">
        <v>136</v>
      </c>
    </row>
    <row r="162" spans="2:2" x14ac:dyDescent="0.35">
      <c r="B162" s="29">
        <v>128</v>
      </c>
    </row>
    <row r="163" spans="2:2" x14ac:dyDescent="0.35">
      <c r="B163" s="29">
        <v>124</v>
      </c>
    </row>
    <row r="164" spans="2:2" ht="15" thickBot="1" x14ac:dyDescent="0.4">
      <c r="B164" s="30">
        <v>132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F19F-44D5-4DDD-8370-85DD42BF0A47}">
  <dimension ref="B2:L50"/>
  <sheetViews>
    <sheetView topLeftCell="B20" workbookViewId="0">
      <selection activeCell="I49" sqref="I49"/>
    </sheetView>
  </sheetViews>
  <sheetFormatPr defaultRowHeight="14.5" x14ac:dyDescent="0.35"/>
  <sheetData>
    <row r="2" spans="3:12" ht="18.5" x14ac:dyDescent="0.45">
      <c r="C2" s="26" t="s">
        <v>188</v>
      </c>
      <c r="D2" s="26"/>
      <c r="E2" s="26"/>
      <c r="F2" s="26"/>
      <c r="G2" s="26"/>
      <c r="H2" s="26"/>
      <c r="I2" s="26"/>
      <c r="J2" s="26"/>
      <c r="K2" s="26"/>
      <c r="L2" s="26"/>
    </row>
    <row r="5" spans="3:12" x14ac:dyDescent="0.35">
      <c r="C5" t="s">
        <v>189</v>
      </c>
      <c r="D5" t="s">
        <v>190</v>
      </c>
      <c r="E5" t="s">
        <v>191</v>
      </c>
    </row>
    <row r="6" spans="3:12" x14ac:dyDescent="0.35">
      <c r="C6">
        <v>45</v>
      </c>
      <c r="D6">
        <v>32</v>
      </c>
      <c r="E6">
        <v>40</v>
      </c>
    </row>
    <row r="7" spans="3:12" x14ac:dyDescent="0.35">
      <c r="C7">
        <v>35</v>
      </c>
      <c r="D7">
        <v>28</v>
      </c>
      <c r="E7">
        <v>39</v>
      </c>
    </row>
    <row r="8" spans="3:12" x14ac:dyDescent="0.35">
      <c r="C8">
        <v>40</v>
      </c>
      <c r="D8">
        <v>30</v>
      </c>
      <c r="E8">
        <v>42</v>
      </c>
    </row>
    <row r="9" spans="3:12" x14ac:dyDescent="0.35">
      <c r="C9">
        <v>38</v>
      </c>
      <c r="D9">
        <v>34</v>
      </c>
      <c r="E9">
        <v>41</v>
      </c>
    </row>
    <row r="10" spans="3:12" x14ac:dyDescent="0.35">
      <c r="C10">
        <v>42</v>
      </c>
      <c r="D10">
        <v>33</v>
      </c>
      <c r="E10">
        <v>38</v>
      </c>
    </row>
    <row r="11" spans="3:12" x14ac:dyDescent="0.35">
      <c r="C11">
        <v>37</v>
      </c>
      <c r="D11">
        <v>35</v>
      </c>
      <c r="E11">
        <v>43</v>
      </c>
    </row>
    <row r="12" spans="3:12" x14ac:dyDescent="0.35">
      <c r="C12">
        <v>39</v>
      </c>
      <c r="D12">
        <v>31</v>
      </c>
      <c r="E12">
        <v>45</v>
      </c>
    </row>
    <row r="13" spans="3:12" x14ac:dyDescent="0.35">
      <c r="C13">
        <v>43</v>
      </c>
      <c r="D13">
        <v>29</v>
      </c>
      <c r="E13">
        <v>44</v>
      </c>
    </row>
    <row r="14" spans="3:12" x14ac:dyDescent="0.35">
      <c r="C14">
        <v>44</v>
      </c>
      <c r="D14">
        <v>36</v>
      </c>
      <c r="E14">
        <v>41</v>
      </c>
    </row>
    <row r="15" spans="3:12" x14ac:dyDescent="0.35">
      <c r="C15">
        <v>41</v>
      </c>
      <c r="D15">
        <v>37</v>
      </c>
      <c r="E15">
        <v>37</v>
      </c>
    </row>
    <row r="19" spans="3:10" x14ac:dyDescent="0.35">
      <c r="C19" s="57" t="s">
        <v>192</v>
      </c>
      <c r="D19" s="57"/>
      <c r="E19" s="57"/>
      <c r="F19" s="57"/>
      <c r="G19" s="57"/>
      <c r="H19" s="57"/>
      <c r="I19" s="57"/>
      <c r="J19" s="57"/>
    </row>
    <row r="39" spans="2:10" x14ac:dyDescent="0.35">
      <c r="C39" s="57" t="s">
        <v>193</v>
      </c>
      <c r="D39" s="57"/>
      <c r="E39" s="57"/>
      <c r="F39" s="57"/>
      <c r="G39" s="57"/>
      <c r="H39" s="57"/>
      <c r="I39" s="57"/>
      <c r="J39" s="57"/>
    </row>
    <row r="41" spans="2:10" x14ac:dyDescent="0.35">
      <c r="C41" t="s">
        <v>189</v>
      </c>
      <c r="D41" t="s">
        <v>194</v>
      </c>
      <c r="E41" t="s">
        <v>191</v>
      </c>
    </row>
    <row r="42" spans="2:10" x14ac:dyDescent="0.35">
      <c r="C42" s="58">
        <f>AVERAGE(C6:C15)</f>
        <v>40.4</v>
      </c>
      <c r="D42" s="58">
        <f>AVERAGE(D6:D15)</f>
        <v>32.5</v>
      </c>
      <c r="E42" s="58">
        <f>AVERAGE(E6:E15)</f>
        <v>41</v>
      </c>
    </row>
    <row r="46" spans="2:10" x14ac:dyDescent="0.35">
      <c r="C46" s="57" t="s">
        <v>195</v>
      </c>
      <c r="D46" s="57"/>
      <c r="E46" s="57"/>
      <c r="F46" s="57"/>
      <c r="G46" s="57"/>
    </row>
    <row r="48" spans="2:10" x14ac:dyDescent="0.35">
      <c r="B48" t="s">
        <v>189</v>
      </c>
      <c r="C48" s="59">
        <f>MAX(C6:C15)-MIN(C6:C15)</f>
        <v>10</v>
      </c>
    </row>
    <row r="49" spans="2:3" x14ac:dyDescent="0.35">
      <c r="B49" t="s">
        <v>194</v>
      </c>
      <c r="C49" s="60">
        <f>MAX(D6:D15)-MIN(D6:D15)</f>
        <v>9</v>
      </c>
    </row>
    <row r="50" spans="2:3" x14ac:dyDescent="0.35">
      <c r="B50" t="s">
        <v>191</v>
      </c>
      <c r="C50" s="61">
        <f>MAX(E6:E15)-MIN(E6:E15)</f>
        <v>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DBAC-17E1-4844-9E3B-CF80D7D0AE12}">
  <dimension ref="B2:P162"/>
  <sheetViews>
    <sheetView topLeftCell="A80" workbookViewId="0">
      <selection activeCell="Q70" sqref="Q70"/>
    </sheetView>
  </sheetViews>
  <sheetFormatPr defaultRowHeight="14.5" x14ac:dyDescent="0.35"/>
  <cols>
    <col min="6" max="6" width="16.81640625" bestFit="1" customWidth="1"/>
    <col min="14" max="14" width="16.08984375" customWidth="1"/>
  </cols>
  <sheetData>
    <row r="2" spans="2:16" ht="23.5" x14ac:dyDescent="0.55000000000000004">
      <c r="B2" s="62" t="s">
        <v>196</v>
      </c>
      <c r="C2" s="62"/>
      <c r="D2" s="62"/>
      <c r="E2" s="62"/>
      <c r="F2" s="62"/>
    </row>
    <row r="5" spans="2:16" ht="15.5" x14ac:dyDescent="0.35">
      <c r="B5" s="63" t="s">
        <v>197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</row>
    <row r="7" spans="2:16" x14ac:dyDescent="0.35">
      <c r="B7" s="12" t="s">
        <v>198</v>
      </c>
    </row>
    <row r="9" spans="2:16" x14ac:dyDescent="0.35">
      <c r="B9">
        <v>-2.5</v>
      </c>
    </row>
    <row r="10" spans="2:16" x14ac:dyDescent="0.35">
      <c r="B10">
        <v>-1.3</v>
      </c>
    </row>
    <row r="11" spans="2:16" x14ac:dyDescent="0.35">
      <c r="B11">
        <v>-0.8</v>
      </c>
      <c r="E11" s="36" t="s">
        <v>199</v>
      </c>
      <c r="F11" s="36"/>
      <c r="G11" s="36"/>
      <c r="H11" s="36"/>
      <c r="I11" s="36"/>
      <c r="J11" s="36"/>
    </row>
    <row r="12" spans="2:16" x14ac:dyDescent="0.35">
      <c r="B12">
        <v>-1.9</v>
      </c>
    </row>
    <row r="13" spans="2:16" x14ac:dyDescent="0.35">
      <c r="B13">
        <v>2.1</v>
      </c>
      <c r="E13" s="61">
        <f>_xlfn.SKEW.P(B9:B58)</f>
        <v>0.12714196618579046</v>
      </c>
    </row>
    <row r="14" spans="2:16" x14ac:dyDescent="0.35">
      <c r="B14">
        <v>0.5</v>
      </c>
    </row>
    <row r="15" spans="2:16" x14ac:dyDescent="0.35">
      <c r="B15">
        <v>-1.2</v>
      </c>
    </row>
    <row r="16" spans="2:16" x14ac:dyDescent="0.35">
      <c r="B16">
        <v>1.8</v>
      </c>
      <c r="E16" s="36" t="s">
        <v>200</v>
      </c>
      <c r="F16" s="36"/>
      <c r="G16" s="36"/>
      <c r="H16" s="36"/>
      <c r="I16" s="36"/>
      <c r="J16" s="36"/>
    </row>
    <row r="17" spans="2:15" x14ac:dyDescent="0.35">
      <c r="B17">
        <v>-0.5</v>
      </c>
    </row>
    <row r="18" spans="2:15" x14ac:dyDescent="0.35">
      <c r="B18">
        <v>2.2999999999999998</v>
      </c>
      <c r="E18" s="61">
        <f>KURT(B9:B58)</f>
        <v>-1.3105431128774736</v>
      </c>
    </row>
    <row r="19" spans="2:15" x14ac:dyDescent="0.35">
      <c r="B19">
        <v>-0.7</v>
      </c>
    </row>
    <row r="20" spans="2:15" x14ac:dyDescent="0.35">
      <c r="B20">
        <v>1.2</v>
      </c>
    </row>
    <row r="21" spans="2:15" x14ac:dyDescent="0.35">
      <c r="B21">
        <v>-1.5</v>
      </c>
      <c r="E21" s="36" t="s">
        <v>201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2:15" x14ac:dyDescent="0.35">
      <c r="B22">
        <v>-0.3</v>
      </c>
    </row>
    <row r="23" spans="2:15" x14ac:dyDescent="0.35">
      <c r="B23">
        <v>2.6</v>
      </c>
      <c r="E23" s="61"/>
    </row>
    <row r="24" spans="2:15" x14ac:dyDescent="0.35">
      <c r="B24">
        <v>1.1000000000000001</v>
      </c>
      <c r="E24" s="61"/>
    </row>
    <row r="25" spans="2:15" x14ac:dyDescent="0.35">
      <c r="B25">
        <v>-1.7</v>
      </c>
      <c r="E25" s="61"/>
    </row>
    <row r="26" spans="2:15" ht="15" thickBot="1" x14ac:dyDescent="0.4">
      <c r="B26">
        <v>0.9</v>
      </c>
      <c r="E26" s="61"/>
    </row>
    <row r="27" spans="2:15" x14ac:dyDescent="0.35">
      <c r="B27">
        <v>-1.4</v>
      </c>
      <c r="E27" s="61"/>
      <c r="F27" s="64">
        <v>-2.5</v>
      </c>
      <c r="G27" s="64"/>
    </row>
    <row r="28" spans="2:15" x14ac:dyDescent="0.35">
      <c r="B28">
        <v>0.3</v>
      </c>
    </row>
    <row r="29" spans="2:15" x14ac:dyDescent="0.35">
      <c r="B29">
        <v>1.9</v>
      </c>
      <c r="F29" t="s">
        <v>82</v>
      </c>
      <c r="G29">
        <v>0.23877551020408158</v>
      </c>
    </row>
    <row r="30" spans="2:15" x14ac:dyDescent="0.35">
      <c r="B30">
        <v>-1.1000000000000001</v>
      </c>
      <c r="F30" t="s">
        <v>202</v>
      </c>
      <c r="G30">
        <v>0.21657146639281091</v>
      </c>
    </row>
    <row r="31" spans="2:15" x14ac:dyDescent="0.35">
      <c r="B31">
        <v>-0.4</v>
      </c>
      <c r="F31" t="s">
        <v>203</v>
      </c>
      <c r="G31">
        <v>-0.1</v>
      </c>
    </row>
    <row r="32" spans="2:15" x14ac:dyDescent="0.35">
      <c r="B32">
        <v>2.2000000000000002</v>
      </c>
      <c r="F32" t="s">
        <v>204</v>
      </c>
      <c r="G32">
        <v>-1.3</v>
      </c>
    </row>
    <row r="33" spans="2:7" x14ac:dyDescent="0.35">
      <c r="B33">
        <v>-0.9</v>
      </c>
      <c r="F33" t="s">
        <v>205</v>
      </c>
      <c r="G33">
        <v>1.5160002647496764</v>
      </c>
    </row>
    <row r="34" spans="2:7" x14ac:dyDescent="0.35">
      <c r="B34">
        <v>1.6</v>
      </c>
      <c r="F34" t="s">
        <v>206</v>
      </c>
      <c r="G34">
        <v>2.298256802721089</v>
      </c>
    </row>
    <row r="35" spans="2:7" x14ac:dyDescent="0.35">
      <c r="B35">
        <v>-0.6</v>
      </c>
      <c r="F35" t="s">
        <v>207</v>
      </c>
      <c r="G35">
        <v>-1.3583778112565412</v>
      </c>
    </row>
    <row r="36" spans="2:7" x14ac:dyDescent="0.35">
      <c r="B36">
        <v>-1.3</v>
      </c>
      <c r="F36" t="s">
        <v>208</v>
      </c>
      <c r="G36">
        <v>0.1505448825405942</v>
      </c>
    </row>
    <row r="37" spans="2:7" x14ac:dyDescent="0.35">
      <c r="B37">
        <v>2.4</v>
      </c>
      <c r="F37" t="s">
        <v>209</v>
      </c>
      <c r="G37">
        <v>4.9000000000000004</v>
      </c>
    </row>
    <row r="38" spans="2:7" x14ac:dyDescent="0.35">
      <c r="B38">
        <v>0.7</v>
      </c>
      <c r="F38" t="s">
        <v>210</v>
      </c>
      <c r="G38">
        <v>-2.1</v>
      </c>
    </row>
    <row r="39" spans="2:7" x14ac:dyDescent="0.35">
      <c r="B39">
        <v>-1.8</v>
      </c>
      <c r="F39" t="s">
        <v>211</v>
      </c>
      <c r="G39">
        <v>2.8</v>
      </c>
    </row>
    <row r="40" spans="2:7" x14ac:dyDescent="0.35">
      <c r="B40">
        <v>1.5</v>
      </c>
      <c r="F40" t="s">
        <v>212</v>
      </c>
      <c r="G40">
        <v>11.699999999999998</v>
      </c>
    </row>
    <row r="41" spans="2:7" ht="15" thickBot="1" x14ac:dyDescent="0.4">
      <c r="B41">
        <v>-0.2</v>
      </c>
      <c r="F41" s="24" t="s">
        <v>213</v>
      </c>
      <c r="G41" s="24">
        <v>49</v>
      </c>
    </row>
    <row r="42" spans="2:7" x14ac:dyDescent="0.35">
      <c r="B42">
        <v>-2.1</v>
      </c>
    </row>
    <row r="43" spans="2:7" x14ac:dyDescent="0.35">
      <c r="B43">
        <v>2.8</v>
      </c>
    </row>
    <row r="44" spans="2:7" x14ac:dyDescent="0.35">
      <c r="B44">
        <v>0.8</v>
      </c>
    </row>
    <row r="45" spans="2:7" x14ac:dyDescent="0.35">
      <c r="B45">
        <v>-1.6</v>
      </c>
    </row>
    <row r="46" spans="2:7" x14ac:dyDescent="0.35">
      <c r="B46">
        <v>1.4</v>
      </c>
    </row>
    <row r="47" spans="2:7" x14ac:dyDescent="0.35">
      <c r="B47">
        <v>-0.1</v>
      </c>
    </row>
    <row r="48" spans="2:7" x14ac:dyDescent="0.35">
      <c r="B48">
        <v>2.5</v>
      </c>
    </row>
    <row r="49" spans="2:14" x14ac:dyDescent="0.35">
      <c r="B49">
        <v>-1</v>
      </c>
    </row>
    <row r="50" spans="2:14" x14ac:dyDescent="0.35">
      <c r="B50">
        <v>1.7</v>
      </c>
    </row>
    <row r="51" spans="2:14" x14ac:dyDescent="0.35">
      <c r="B51">
        <v>-0.9</v>
      </c>
    </row>
    <row r="52" spans="2:14" x14ac:dyDescent="0.35">
      <c r="B52">
        <v>-2</v>
      </c>
    </row>
    <row r="53" spans="2:14" x14ac:dyDescent="0.35">
      <c r="B53">
        <v>2.7</v>
      </c>
    </row>
    <row r="54" spans="2:14" x14ac:dyDescent="0.35">
      <c r="B54">
        <v>0.6</v>
      </c>
    </row>
    <row r="55" spans="2:14" x14ac:dyDescent="0.35">
      <c r="B55">
        <v>-1.4</v>
      </c>
    </row>
    <row r="56" spans="2:14" x14ac:dyDescent="0.35">
      <c r="B56">
        <v>1.1000000000000001</v>
      </c>
    </row>
    <row r="57" spans="2:14" x14ac:dyDescent="0.35">
      <c r="B57">
        <v>-0.3</v>
      </c>
    </row>
    <row r="58" spans="2:14" x14ac:dyDescent="0.35">
      <c r="B58">
        <v>2</v>
      </c>
    </row>
    <row r="62" spans="2:14" ht="18.5" x14ac:dyDescent="0.45">
      <c r="C62" s="26" t="s">
        <v>214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5" spans="3:15" x14ac:dyDescent="0.35">
      <c r="C65" s="36" t="s">
        <v>215</v>
      </c>
      <c r="D65" s="36"/>
    </row>
    <row r="67" spans="3:15" x14ac:dyDescent="0.35">
      <c r="C67">
        <v>2.5</v>
      </c>
    </row>
    <row r="68" spans="3:15" ht="15" thickBot="1" x14ac:dyDescent="0.4">
      <c r="C68">
        <v>4.8</v>
      </c>
    </row>
    <row r="69" spans="3:15" x14ac:dyDescent="0.35">
      <c r="C69">
        <v>3.2</v>
      </c>
      <c r="N69" s="64">
        <v>2.5</v>
      </c>
      <c r="O69" s="64"/>
    </row>
    <row r="70" spans="3:15" ht="15.5" x14ac:dyDescent="0.35">
      <c r="C70">
        <v>2.1</v>
      </c>
      <c r="F70" s="42" t="s">
        <v>216</v>
      </c>
      <c r="G70" s="42"/>
      <c r="H70" s="42"/>
      <c r="I70" s="42"/>
      <c r="J70" s="42"/>
      <c r="K70" s="42"/>
    </row>
    <row r="71" spans="3:15" x14ac:dyDescent="0.35">
      <c r="C71">
        <v>4.5</v>
      </c>
      <c r="N71" t="s">
        <v>82</v>
      </c>
      <c r="O71">
        <v>3.3884210526315788</v>
      </c>
    </row>
    <row r="72" spans="3:15" x14ac:dyDescent="0.35">
      <c r="C72">
        <v>2.9</v>
      </c>
      <c r="F72" s="61">
        <v>0.20647468810377764</v>
      </c>
      <c r="N72" t="s">
        <v>202</v>
      </c>
      <c r="O72">
        <v>8.0880694877057194E-2</v>
      </c>
    </row>
    <row r="73" spans="3:15" x14ac:dyDescent="0.35">
      <c r="C73">
        <v>2.2999999999999998</v>
      </c>
      <c r="N73" t="s">
        <v>203</v>
      </c>
      <c r="O73">
        <v>3.3</v>
      </c>
    </row>
    <row r="74" spans="3:15" x14ac:dyDescent="0.35">
      <c r="C74">
        <v>3.1</v>
      </c>
      <c r="N74" t="s">
        <v>204</v>
      </c>
      <c r="O74">
        <v>3.3</v>
      </c>
    </row>
    <row r="75" spans="3:15" x14ac:dyDescent="0.35">
      <c r="C75">
        <v>4.2</v>
      </c>
      <c r="F75" s="36" t="s">
        <v>217</v>
      </c>
      <c r="G75" s="36"/>
      <c r="H75" s="36"/>
      <c r="I75" s="36"/>
      <c r="J75" s="36"/>
      <c r="N75" t="s">
        <v>205</v>
      </c>
      <c r="O75">
        <v>0.78832749943192026</v>
      </c>
    </row>
    <row r="76" spans="3:15" x14ac:dyDescent="0.35">
      <c r="C76">
        <v>3.9</v>
      </c>
      <c r="N76" t="s">
        <v>206</v>
      </c>
      <c r="O76">
        <v>0.62146024636058428</v>
      </c>
    </row>
    <row r="77" spans="3:15" x14ac:dyDescent="0.35">
      <c r="C77">
        <v>2.8</v>
      </c>
      <c r="F77" s="61">
        <v>-0.92443502275777734</v>
      </c>
      <c r="N77" t="s">
        <v>207</v>
      </c>
      <c r="O77">
        <v>-0.92443502275777734</v>
      </c>
    </row>
    <row r="78" spans="3:15" x14ac:dyDescent="0.35">
      <c r="C78">
        <v>4.0999999999999996</v>
      </c>
      <c r="N78" t="s">
        <v>208</v>
      </c>
      <c r="O78">
        <v>0.20647468810377764</v>
      </c>
    </row>
    <row r="79" spans="3:15" x14ac:dyDescent="0.35">
      <c r="C79">
        <v>2.6</v>
      </c>
      <c r="N79" t="s">
        <v>209</v>
      </c>
      <c r="O79">
        <v>2.9000000000000004</v>
      </c>
    </row>
    <row r="80" spans="3:15" x14ac:dyDescent="0.35">
      <c r="C80">
        <v>2.4</v>
      </c>
      <c r="N80" t="s">
        <v>210</v>
      </c>
      <c r="O80">
        <v>2</v>
      </c>
    </row>
    <row r="81" spans="3:15" x14ac:dyDescent="0.35">
      <c r="C81">
        <v>4.7</v>
      </c>
      <c r="N81" t="s">
        <v>211</v>
      </c>
      <c r="O81">
        <v>4.9000000000000004</v>
      </c>
    </row>
    <row r="82" spans="3:15" x14ac:dyDescent="0.35">
      <c r="C82">
        <v>3.3</v>
      </c>
      <c r="N82" t="s">
        <v>212</v>
      </c>
      <c r="O82">
        <v>321.89999999999998</v>
      </c>
    </row>
    <row r="83" spans="3:15" ht="15" thickBot="1" x14ac:dyDescent="0.4">
      <c r="C83">
        <v>2.7</v>
      </c>
      <c r="N83" s="24" t="s">
        <v>213</v>
      </c>
      <c r="O83" s="24">
        <v>95</v>
      </c>
    </row>
    <row r="84" spans="3:15" x14ac:dyDescent="0.35">
      <c r="C84">
        <v>3</v>
      </c>
    </row>
    <row r="85" spans="3:15" x14ac:dyDescent="0.35">
      <c r="C85">
        <v>4.3</v>
      </c>
    </row>
    <row r="86" spans="3:15" x14ac:dyDescent="0.35">
      <c r="C86">
        <v>3.7</v>
      </c>
    </row>
    <row r="87" spans="3:15" x14ac:dyDescent="0.35">
      <c r="C87">
        <v>2.2000000000000002</v>
      </c>
      <c r="F87" s="36" t="s">
        <v>218</v>
      </c>
      <c r="G87" s="36"/>
      <c r="H87" s="36"/>
      <c r="I87" s="36"/>
      <c r="J87" s="36"/>
      <c r="K87" s="36"/>
      <c r="L87" s="36"/>
      <c r="M87" s="36"/>
      <c r="N87" s="36"/>
    </row>
    <row r="88" spans="3:15" x14ac:dyDescent="0.35">
      <c r="C88">
        <v>3.6</v>
      </c>
    </row>
    <row r="89" spans="3:15" x14ac:dyDescent="0.35">
      <c r="C89">
        <v>4</v>
      </c>
    </row>
    <row r="90" spans="3:15" x14ac:dyDescent="0.35">
      <c r="C90">
        <v>2.7</v>
      </c>
    </row>
    <row r="91" spans="3:15" x14ac:dyDescent="0.35">
      <c r="C91">
        <v>3.8</v>
      </c>
    </row>
    <row r="92" spans="3:15" x14ac:dyDescent="0.35">
      <c r="C92">
        <v>3.5</v>
      </c>
    </row>
    <row r="93" spans="3:15" x14ac:dyDescent="0.35">
      <c r="C93">
        <v>3.2</v>
      </c>
    </row>
    <row r="94" spans="3:15" x14ac:dyDescent="0.35">
      <c r="C94">
        <v>4.4000000000000004</v>
      </c>
    </row>
    <row r="95" spans="3:15" x14ac:dyDescent="0.35">
      <c r="C95">
        <v>2</v>
      </c>
    </row>
    <row r="96" spans="3:15" x14ac:dyDescent="0.35">
      <c r="C96">
        <v>3.4</v>
      </c>
    </row>
    <row r="97" spans="3:3" x14ac:dyDescent="0.35">
      <c r="C97">
        <v>3.1</v>
      </c>
    </row>
    <row r="98" spans="3:3" x14ac:dyDescent="0.35">
      <c r="C98">
        <v>2.9</v>
      </c>
    </row>
    <row r="99" spans="3:3" x14ac:dyDescent="0.35">
      <c r="C99">
        <v>4.5999999999999996</v>
      </c>
    </row>
    <row r="100" spans="3:3" x14ac:dyDescent="0.35">
      <c r="C100">
        <v>3.3</v>
      </c>
    </row>
    <row r="101" spans="3:3" x14ac:dyDescent="0.35">
      <c r="C101">
        <v>2.5</v>
      </c>
    </row>
    <row r="102" spans="3:3" x14ac:dyDescent="0.35">
      <c r="C102">
        <v>4.9000000000000004</v>
      </c>
    </row>
    <row r="103" spans="3:3" x14ac:dyDescent="0.35">
      <c r="C103">
        <v>2.8</v>
      </c>
    </row>
    <row r="104" spans="3:3" x14ac:dyDescent="0.35">
      <c r="C104">
        <v>3</v>
      </c>
    </row>
    <row r="105" spans="3:3" x14ac:dyDescent="0.35">
      <c r="C105">
        <v>4.2</v>
      </c>
    </row>
    <row r="106" spans="3:3" x14ac:dyDescent="0.35">
      <c r="C106">
        <v>3.9</v>
      </c>
    </row>
    <row r="107" spans="3:3" x14ac:dyDescent="0.35">
      <c r="C107">
        <v>2.8</v>
      </c>
    </row>
    <row r="108" spans="3:3" x14ac:dyDescent="0.35">
      <c r="C108">
        <v>4.0999999999999996</v>
      </c>
    </row>
    <row r="109" spans="3:3" x14ac:dyDescent="0.35">
      <c r="C109">
        <v>2.6</v>
      </c>
    </row>
    <row r="110" spans="3:3" x14ac:dyDescent="0.35">
      <c r="C110">
        <v>2.4</v>
      </c>
    </row>
    <row r="111" spans="3:3" x14ac:dyDescent="0.35">
      <c r="C111">
        <v>4.7</v>
      </c>
    </row>
    <row r="112" spans="3:3" x14ac:dyDescent="0.35">
      <c r="C112">
        <v>3.3</v>
      </c>
    </row>
    <row r="113" spans="3:3" x14ac:dyDescent="0.35">
      <c r="C113">
        <v>2.7</v>
      </c>
    </row>
    <row r="114" spans="3:3" x14ac:dyDescent="0.35">
      <c r="C114">
        <v>3</v>
      </c>
    </row>
    <row r="115" spans="3:3" x14ac:dyDescent="0.35">
      <c r="C115">
        <v>4.3</v>
      </c>
    </row>
    <row r="116" spans="3:3" x14ac:dyDescent="0.35">
      <c r="C116">
        <v>3.7</v>
      </c>
    </row>
    <row r="117" spans="3:3" x14ac:dyDescent="0.35">
      <c r="C117">
        <v>2.2000000000000002</v>
      </c>
    </row>
    <row r="118" spans="3:3" x14ac:dyDescent="0.35">
      <c r="C118">
        <v>3.6</v>
      </c>
    </row>
    <row r="119" spans="3:3" x14ac:dyDescent="0.35">
      <c r="C119">
        <v>4</v>
      </c>
    </row>
    <row r="120" spans="3:3" x14ac:dyDescent="0.35">
      <c r="C120">
        <v>2.7</v>
      </c>
    </row>
    <row r="121" spans="3:3" x14ac:dyDescent="0.35">
      <c r="C121">
        <v>3.8</v>
      </c>
    </row>
    <row r="122" spans="3:3" x14ac:dyDescent="0.35">
      <c r="C122">
        <v>3.5</v>
      </c>
    </row>
    <row r="123" spans="3:3" x14ac:dyDescent="0.35">
      <c r="C123">
        <v>3.2</v>
      </c>
    </row>
    <row r="124" spans="3:3" x14ac:dyDescent="0.35">
      <c r="C124">
        <v>4.4000000000000004</v>
      </c>
    </row>
    <row r="125" spans="3:3" x14ac:dyDescent="0.35">
      <c r="C125">
        <v>2</v>
      </c>
    </row>
    <row r="126" spans="3:3" x14ac:dyDescent="0.35">
      <c r="C126">
        <v>3.4</v>
      </c>
    </row>
    <row r="127" spans="3:3" x14ac:dyDescent="0.35">
      <c r="C127">
        <v>3.1</v>
      </c>
    </row>
    <row r="128" spans="3:3" x14ac:dyDescent="0.35">
      <c r="C128">
        <v>2.9</v>
      </c>
    </row>
    <row r="129" spans="3:3" x14ac:dyDescent="0.35">
      <c r="C129">
        <v>4.5999999999999996</v>
      </c>
    </row>
    <row r="130" spans="3:3" x14ac:dyDescent="0.35">
      <c r="C130">
        <v>3.3</v>
      </c>
    </row>
    <row r="131" spans="3:3" x14ac:dyDescent="0.35">
      <c r="C131">
        <v>2.5</v>
      </c>
    </row>
    <row r="132" spans="3:3" x14ac:dyDescent="0.35">
      <c r="C132">
        <v>4.9000000000000004</v>
      </c>
    </row>
    <row r="133" spans="3:3" x14ac:dyDescent="0.35">
      <c r="C133">
        <v>2.8</v>
      </c>
    </row>
    <row r="134" spans="3:3" x14ac:dyDescent="0.35">
      <c r="C134">
        <v>3</v>
      </c>
    </row>
    <row r="135" spans="3:3" x14ac:dyDescent="0.35">
      <c r="C135">
        <v>4.2</v>
      </c>
    </row>
    <row r="136" spans="3:3" x14ac:dyDescent="0.35">
      <c r="C136">
        <v>3.9</v>
      </c>
    </row>
    <row r="137" spans="3:3" x14ac:dyDescent="0.35">
      <c r="C137">
        <v>2.8</v>
      </c>
    </row>
    <row r="138" spans="3:3" x14ac:dyDescent="0.35">
      <c r="C138">
        <v>4.0999999999999996</v>
      </c>
    </row>
    <row r="139" spans="3:3" x14ac:dyDescent="0.35">
      <c r="C139">
        <v>2.6</v>
      </c>
    </row>
    <row r="140" spans="3:3" x14ac:dyDescent="0.35">
      <c r="C140">
        <v>2.4</v>
      </c>
    </row>
    <row r="141" spans="3:3" x14ac:dyDescent="0.35">
      <c r="C141">
        <v>4.7</v>
      </c>
    </row>
    <row r="142" spans="3:3" x14ac:dyDescent="0.35">
      <c r="C142">
        <v>3.3</v>
      </c>
    </row>
    <row r="143" spans="3:3" x14ac:dyDescent="0.35">
      <c r="C143">
        <v>2.7</v>
      </c>
    </row>
    <row r="144" spans="3:3" x14ac:dyDescent="0.35">
      <c r="C144">
        <v>3</v>
      </c>
    </row>
    <row r="145" spans="3:3" x14ac:dyDescent="0.35">
      <c r="C145">
        <v>4.3</v>
      </c>
    </row>
    <row r="146" spans="3:3" x14ac:dyDescent="0.35">
      <c r="C146">
        <v>3.7</v>
      </c>
    </row>
    <row r="147" spans="3:3" x14ac:dyDescent="0.35">
      <c r="C147">
        <v>2.2000000000000002</v>
      </c>
    </row>
    <row r="148" spans="3:3" x14ac:dyDescent="0.35">
      <c r="C148">
        <v>3.6</v>
      </c>
    </row>
    <row r="149" spans="3:3" x14ac:dyDescent="0.35">
      <c r="C149">
        <v>4</v>
      </c>
    </row>
    <row r="150" spans="3:3" x14ac:dyDescent="0.35">
      <c r="C150">
        <v>2.7</v>
      </c>
    </row>
    <row r="151" spans="3:3" x14ac:dyDescent="0.35">
      <c r="C151">
        <v>3.8</v>
      </c>
    </row>
    <row r="152" spans="3:3" x14ac:dyDescent="0.35">
      <c r="C152">
        <v>3.5</v>
      </c>
    </row>
    <row r="153" spans="3:3" x14ac:dyDescent="0.35">
      <c r="C153">
        <v>3.2</v>
      </c>
    </row>
    <row r="154" spans="3:3" x14ac:dyDescent="0.35">
      <c r="C154">
        <v>4.4000000000000004</v>
      </c>
    </row>
    <row r="155" spans="3:3" x14ac:dyDescent="0.35">
      <c r="C155">
        <v>2</v>
      </c>
    </row>
    <row r="156" spans="3:3" x14ac:dyDescent="0.35">
      <c r="C156">
        <v>3.4</v>
      </c>
    </row>
    <row r="157" spans="3:3" x14ac:dyDescent="0.35">
      <c r="C157">
        <v>3.1</v>
      </c>
    </row>
    <row r="158" spans="3:3" x14ac:dyDescent="0.35">
      <c r="C158">
        <v>2.9</v>
      </c>
    </row>
    <row r="159" spans="3:3" x14ac:dyDescent="0.35">
      <c r="C159">
        <v>4.5999999999999996</v>
      </c>
    </row>
    <row r="160" spans="3:3" x14ac:dyDescent="0.35">
      <c r="C160">
        <v>3.3</v>
      </c>
    </row>
    <row r="161" spans="3:3" x14ac:dyDescent="0.35">
      <c r="C161">
        <v>2.5</v>
      </c>
    </row>
    <row r="162" spans="3:3" x14ac:dyDescent="0.35">
      <c r="C162">
        <v>4.9000000000000004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377B-3F10-489B-9B42-2FD82B1AE111}">
  <dimension ref="B2:R214"/>
  <sheetViews>
    <sheetView topLeftCell="A109" workbookViewId="0">
      <selection activeCell="B176" sqref="B176"/>
    </sheetView>
  </sheetViews>
  <sheetFormatPr defaultRowHeight="14.5" x14ac:dyDescent="0.35"/>
  <cols>
    <col min="17" max="17" width="16.81640625" bestFit="1" customWidth="1"/>
  </cols>
  <sheetData>
    <row r="2" spans="2:16" x14ac:dyDescent="0.35">
      <c r="B2" s="33" t="s">
        <v>219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4" spans="2:16" x14ac:dyDescent="0.35">
      <c r="B4" s="12" t="s">
        <v>173</v>
      </c>
    </row>
    <row r="6" spans="2:16" x14ac:dyDescent="0.35">
      <c r="B6">
        <v>4</v>
      </c>
    </row>
    <row r="7" spans="2:16" x14ac:dyDescent="0.35">
      <c r="B7">
        <v>5</v>
      </c>
    </row>
    <row r="8" spans="2:16" ht="15" thickBot="1" x14ac:dyDescent="0.4">
      <c r="B8">
        <v>3</v>
      </c>
    </row>
    <row r="9" spans="2:16" x14ac:dyDescent="0.35">
      <c r="B9">
        <v>4</v>
      </c>
      <c r="O9" s="64">
        <v>4</v>
      </c>
      <c r="P9" s="64"/>
    </row>
    <row r="10" spans="2:16" x14ac:dyDescent="0.35">
      <c r="B10">
        <v>4</v>
      </c>
      <c r="E10" s="36" t="s">
        <v>220</v>
      </c>
      <c r="F10" s="36"/>
      <c r="G10" s="36"/>
      <c r="H10" s="36"/>
      <c r="I10" s="36"/>
      <c r="J10" s="36"/>
      <c r="K10" s="36"/>
    </row>
    <row r="11" spans="2:16" x14ac:dyDescent="0.35">
      <c r="B11">
        <v>3</v>
      </c>
      <c r="E11" s="61">
        <v>-0.20237917457988805</v>
      </c>
      <c r="O11" t="s">
        <v>82</v>
      </c>
      <c r="P11">
        <v>3.7676767676767677</v>
      </c>
    </row>
    <row r="12" spans="2:16" x14ac:dyDescent="0.35">
      <c r="B12">
        <v>2</v>
      </c>
      <c r="O12" t="s">
        <v>202</v>
      </c>
      <c r="P12">
        <v>9.0610839459968798E-2</v>
      </c>
    </row>
    <row r="13" spans="2:16" x14ac:dyDescent="0.35">
      <c r="B13">
        <v>5</v>
      </c>
      <c r="O13" t="s">
        <v>203</v>
      </c>
      <c r="P13">
        <v>4</v>
      </c>
    </row>
    <row r="14" spans="2:16" x14ac:dyDescent="0.35">
      <c r="B14">
        <v>4</v>
      </c>
      <c r="E14" s="36" t="s">
        <v>221</v>
      </c>
      <c r="F14" s="36"/>
      <c r="G14" s="36"/>
      <c r="H14" s="36"/>
      <c r="I14" s="36"/>
      <c r="J14" s="36"/>
      <c r="O14" t="s">
        <v>204</v>
      </c>
      <c r="P14">
        <v>4</v>
      </c>
    </row>
    <row r="15" spans="2:16" x14ac:dyDescent="0.35">
      <c r="B15">
        <v>3</v>
      </c>
      <c r="E15" s="61" t="e" cm="1">
        <f t="array" ref="E15">B110D-0.767646917842071</f>
        <v>#NAME?</v>
      </c>
      <c r="O15" t="s">
        <v>205</v>
      </c>
      <c r="P15">
        <v>0.90156646928353734</v>
      </c>
    </row>
    <row r="16" spans="2:16" x14ac:dyDescent="0.35">
      <c r="B16">
        <v>5</v>
      </c>
      <c r="O16" t="s">
        <v>206</v>
      </c>
      <c r="P16">
        <v>0.81282209853638354</v>
      </c>
    </row>
    <row r="17" spans="2:16" x14ac:dyDescent="0.35">
      <c r="B17">
        <v>4</v>
      </c>
      <c r="O17" t="s">
        <v>207</v>
      </c>
      <c r="P17">
        <v>-0.76764691784207084</v>
      </c>
    </row>
    <row r="18" spans="2:16" x14ac:dyDescent="0.35">
      <c r="B18">
        <v>2</v>
      </c>
      <c r="O18" t="s">
        <v>208</v>
      </c>
      <c r="P18">
        <v>-0.20237917457988805</v>
      </c>
    </row>
    <row r="19" spans="2:16" x14ac:dyDescent="0.35">
      <c r="B19">
        <v>3</v>
      </c>
      <c r="O19" t="s">
        <v>209</v>
      </c>
      <c r="P19">
        <v>3</v>
      </c>
    </row>
    <row r="20" spans="2:16" x14ac:dyDescent="0.35">
      <c r="B20">
        <v>4</v>
      </c>
      <c r="O20" t="s">
        <v>210</v>
      </c>
      <c r="P20">
        <v>2</v>
      </c>
    </row>
    <row r="21" spans="2:16" x14ac:dyDescent="0.35">
      <c r="B21">
        <v>5</v>
      </c>
      <c r="O21" t="s">
        <v>211</v>
      </c>
      <c r="P21">
        <v>5</v>
      </c>
    </row>
    <row r="22" spans="2:16" x14ac:dyDescent="0.35">
      <c r="B22">
        <v>3</v>
      </c>
      <c r="O22" t="s">
        <v>212</v>
      </c>
      <c r="P22">
        <v>373</v>
      </c>
    </row>
    <row r="23" spans="2:16" ht="15" thickBot="1" x14ac:dyDescent="0.4">
      <c r="B23">
        <v>4</v>
      </c>
      <c r="O23" s="24" t="s">
        <v>213</v>
      </c>
      <c r="P23" s="24">
        <v>99</v>
      </c>
    </row>
    <row r="24" spans="2:16" x14ac:dyDescent="0.35">
      <c r="B24">
        <v>5</v>
      </c>
    </row>
    <row r="25" spans="2:16" x14ac:dyDescent="0.35">
      <c r="B25">
        <v>3</v>
      </c>
    </row>
    <row r="26" spans="2:16" x14ac:dyDescent="0.35">
      <c r="B26">
        <v>4</v>
      </c>
      <c r="E26" s="36" t="s">
        <v>222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spans="2:16" x14ac:dyDescent="0.35">
      <c r="B27">
        <v>3</v>
      </c>
    </row>
    <row r="28" spans="2:16" x14ac:dyDescent="0.35">
      <c r="B28">
        <v>2</v>
      </c>
    </row>
    <row r="29" spans="2:16" x14ac:dyDescent="0.35">
      <c r="B29">
        <v>4</v>
      </c>
    </row>
    <row r="30" spans="2:16" x14ac:dyDescent="0.35">
      <c r="B30">
        <v>5</v>
      </c>
    </row>
    <row r="31" spans="2:16" x14ac:dyDescent="0.35">
      <c r="B31">
        <v>3</v>
      </c>
    </row>
    <row r="32" spans="2:16" x14ac:dyDescent="0.35">
      <c r="B32">
        <v>4</v>
      </c>
    </row>
    <row r="33" spans="2:2" x14ac:dyDescent="0.35">
      <c r="B33">
        <v>5</v>
      </c>
    </row>
    <row r="34" spans="2:2" x14ac:dyDescent="0.35">
      <c r="B34">
        <v>4</v>
      </c>
    </row>
    <row r="35" spans="2:2" x14ac:dyDescent="0.35">
      <c r="B35">
        <v>3</v>
      </c>
    </row>
    <row r="36" spans="2:2" x14ac:dyDescent="0.35">
      <c r="B36">
        <v>3</v>
      </c>
    </row>
    <row r="37" spans="2:2" x14ac:dyDescent="0.35">
      <c r="B37">
        <v>4</v>
      </c>
    </row>
    <row r="38" spans="2:2" x14ac:dyDescent="0.35">
      <c r="B38">
        <v>5</v>
      </c>
    </row>
    <row r="39" spans="2:2" x14ac:dyDescent="0.35">
      <c r="B39">
        <v>2</v>
      </c>
    </row>
    <row r="40" spans="2:2" x14ac:dyDescent="0.35">
      <c r="B40">
        <v>3</v>
      </c>
    </row>
    <row r="41" spans="2:2" x14ac:dyDescent="0.35">
      <c r="B41">
        <v>4</v>
      </c>
    </row>
    <row r="42" spans="2:2" x14ac:dyDescent="0.35">
      <c r="B42">
        <v>4</v>
      </c>
    </row>
    <row r="43" spans="2:2" x14ac:dyDescent="0.35">
      <c r="B43">
        <v>3</v>
      </c>
    </row>
    <row r="44" spans="2:2" x14ac:dyDescent="0.35">
      <c r="B44">
        <v>5</v>
      </c>
    </row>
    <row r="45" spans="2:2" x14ac:dyDescent="0.35">
      <c r="B45">
        <v>4</v>
      </c>
    </row>
    <row r="46" spans="2:2" x14ac:dyDescent="0.35">
      <c r="B46">
        <v>3</v>
      </c>
    </row>
    <row r="47" spans="2:2" x14ac:dyDescent="0.35">
      <c r="B47">
        <v>4</v>
      </c>
    </row>
    <row r="48" spans="2:2" x14ac:dyDescent="0.35">
      <c r="B48">
        <v>5</v>
      </c>
    </row>
    <row r="49" spans="2:2" x14ac:dyDescent="0.35">
      <c r="B49">
        <v>4</v>
      </c>
    </row>
    <row r="50" spans="2:2" x14ac:dyDescent="0.35">
      <c r="B50">
        <v>2</v>
      </c>
    </row>
    <row r="51" spans="2:2" x14ac:dyDescent="0.35">
      <c r="B51">
        <v>3</v>
      </c>
    </row>
    <row r="52" spans="2:2" x14ac:dyDescent="0.35">
      <c r="B52">
        <v>4</v>
      </c>
    </row>
    <row r="53" spans="2:2" x14ac:dyDescent="0.35">
      <c r="B53">
        <v>5</v>
      </c>
    </row>
    <row r="54" spans="2:2" x14ac:dyDescent="0.35">
      <c r="B54">
        <v>3</v>
      </c>
    </row>
    <row r="55" spans="2:2" x14ac:dyDescent="0.35">
      <c r="B55">
        <v>4</v>
      </c>
    </row>
    <row r="56" spans="2:2" x14ac:dyDescent="0.35">
      <c r="B56">
        <v>5</v>
      </c>
    </row>
    <row r="57" spans="2:2" x14ac:dyDescent="0.35">
      <c r="B57">
        <v>4</v>
      </c>
    </row>
    <row r="58" spans="2:2" x14ac:dyDescent="0.35">
      <c r="B58">
        <v>3</v>
      </c>
    </row>
    <row r="59" spans="2:2" x14ac:dyDescent="0.35">
      <c r="B59">
        <v>4</v>
      </c>
    </row>
    <row r="60" spans="2:2" x14ac:dyDescent="0.35">
      <c r="B60">
        <v>5</v>
      </c>
    </row>
    <row r="61" spans="2:2" x14ac:dyDescent="0.35">
      <c r="B61">
        <v>3</v>
      </c>
    </row>
    <row r="62" spans="2:2" x14ac:dyDescent="0.35">
      <c r="B62">
        <v>4</v>
      </c>
    </row>
    <row r="63" spans="2:2" x14ac:dyDescent="0.35">
      <c r="B63">
        <v>5</v>
      </c>
    </row>
    <row r="64" spans="2:2" x14ac:dyDescent="0.35">
      <c r="B64">
        <v>4</v>
      </c>
    </row>
    <row r="65" spans="2:2" x14ac:dyDescent="0.35">
      <c r="B65">
        <v>3</v>
      </c>
    </row>
    <row r="66" spans="2:2" x14ac:dyDescent="0.35">
      <c r="B66">
        <v>3</v>
      </c>
    </row>
    <row r="67" spans="2:2" x14ac:dyDescent="0.35">
      <c r="B67">
        <v>4</v>
      </c>
    </row>
    <row r="68" spans="2:2" x14ac:dyDescent="0.35">
      <c r="B68">
        <v>5</v>
      </c>
    </row>
    <row r="69" spans="2:2" x14ac:dyDescent="0.35">
      <c r="B69">
        <v>2</v>
      </c>
    </row>
    <row r="70" spans="2:2" x14ac:dyDescent="0.35">
      <c r="B70">
        <v>3</v>
      </c>
    </row>
    <row r="71" spans="2:2" x14ac:dyDescent="0.35">
      <c r="B71">
        <v>4</v>
      </c>
    </row>
    <row r="72" spans="2:2" x14ac:dyDescent="0.35">
      <c r="B72">
        <v>4</v>
      </c>
    </row>
    <row r="73" spans="2:2" x14ac:dyDescent="0.35">
      <c r="B73">
        <v>3</v>
      </c>
    </row>
    <row r="74" spans="2:2" x14ac:dyDescent="0.35">
      <c r="B74">
        <v>5</v>
      </c>
    </row>
    <row r="75" spans="2:2" x14ac:dyDescent="0.35">
      <c r="B75">
        <v>4</v>
      </c>
    </row>
    <row r="76" spans="2:2" x14ac:dyDescent="0.35">
      <c r="B76">
        <v>3</v>
      </c>
    </row>
    <row r="77" spans="2:2" x14ac:dyDescent="0.35">
      <c r="B77">
        <v>4</v>
      </c>
    </row>
    <row r="78" spans="2:2" x14ac:dyDescent="0.35">
      <c r="B78">
        <v>5</v>
      </c>
    </row>
    <row r="79" spans="2:2" x14ac:dyDescent="0.35">
      <c r="B79">
        <v>4</v>
      </c>
    </row>
    <row r="80" spans="2:2" x14ac:dyDescent="0.35">
      <c r="B80">
        <v>2</v>
      </c>
    </row>
    <row r="81" spans="2:2" x14ac:dyDescent="0.35">
      <c r="B81">
        <v>3</v>
      </c>
    </row>
    <row r="82" spans="2:2" x14ac:dyDescent="0.35">
      <c r="B82">
        <v>4</v>
      </c>
    </row>
    <row r="83" spans="2:2" x14ac:dyDescent="0.35">
      <c r="B83">
        <v>5</v>
      </c>
    </row>
    <row r="84" spans="2:2" x14ac:dyDescent="0.35">
      <c r="B84">
        <v>3</v>
      </c>
    </row>
    <row r="85" spans="2:2" x14ac:dyDescent="0.35">
      <c r="B85">
        <v>4</v>
      </c>
    </row>
    <row r="86" spans="2:2" x14ac:dyDescent="0.35">
      <c r="B86">
        <v>5</v>
      </c>
    </row>
    <row r="87" spans="2:2" x14ac:dyDescent="0.35">
      <c r="B87">
        <v>4</v>
      </c>
    </row>
    <row r="88" spans="2:2" x14ac:dyDescent="0.35">
      <c r="B88">
        <v>3</v>
      </c>
    </row>
    <row r="89" spans="2:2" x14ac:dyDescent="0.35">
      <c r="B89">
        <v>4</v>
      </c>
    </row>
    <row r="90" spans="2:2" x14ac:dyDescent="0.35">
      <c r="B90">
        <v>5</v>
      </c>
    </row>
    <row r="91" spans="2:2" x14ac:dyDescent="0.35">
      <c r="B91">
        <v>3</v>
      </c>
    </row>
    <row r="92" spans="2:2" x14ac:dyDescent="0.35">
      <c r="B92">
        <v>4</v>
      </c>
    </row>
    <row r="93" spans="2:2" x14ac:dyDescent="0.35">
      <c r="B93">
        <v>5</v>
      </c>
    </row>
    <row r="94" spans="2:2" x14ac:dyDescent="0.35">
      <c r="B94">
        <v>4</v>
      </c>
    </row>
    <row r="95" spans="2:2" x14ac:dyDescent="0.35">
      <c r="B95">
        <v>3</v>
      </c>
    </row>
    <row r="96" spans="2:2" x14ac:dyDescent="0.35">
      <c r="B96">
        <v>3</v>
      </c>
    </row>
    <row r="97" spans="2:13" x14ac:dyDescent="0.35">
      <c r="B97">
        <v>4</v>
      </c>
    </row>
    <row r="98" spans="2:13" x14ac:dyDescent="0.35">
      <c r="B98">
        <v>5</v>
      </c>
    </row>
    <row r="99" spans="2:13" x14ac:dyDescent="0.35">
      <c r="B99">
        <v>2</v>
      </c>
    </row>
    <row r="100" spans="2:13" x14ac:dyDescent="0.35">
      <c r="B100">
        <v>3</v>
      </c>
    </row>
    <row r="101" spans="2:13" x14ac:dyDescent="0.35">
      <c r="B101">
        <v>4</v>
      </c>
    </row>
    <row r="102" spans="2:13" x14ac:dyDescent="0.35">
      <c r="B102">
        <v>4</v>
      </c>
    </row>
    <row r="103" spans="2:13" x14ac:dyDescent="0.35">
      <c r="B103">
        <v>3</v>
      </c>
    </row>
    <row r="104" spans="2:13" x14ac:dyDescent="0.35">
      <c r="B104">
        <v>5</v>
      </c>
    </row>
    <row r="105" spans="2:13" x14ac:dyDescent="0.35">
      <c r="B105">
        <v>4</v>
      </c>
    </row>
    <row r="111" spans="2:13" ht="18.5" x14ac:dyDescent="0.45">
      <c r="B111" s="26" t="s">
        <v>223</v>
      </c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</row>
    <row r="114" spans="2:18" x14ac:dyDescent="0.35">
      <c r="B114" s="12" t="s">
        <v>224</v>
      </c>
      <c r="C114" s="12"/>
    </row>
    <row r="116" spans="2:18" x14ac:dyDescent="0.35">
      <c r="B116">
        <v>280</v>
      </c>
    </row>
    <row r="117" spans="2:18" ht="15" thickBot="1" x14ac:dyDescent="0.4">
      <c r="B117">
        <v>350</v>
      </c>
    </row>
    <row r="118" spans="2:18" x14ac:dyDescent="0.35">
      <c r="B118">
        <v>310</v>
      </c>
      <c r="Q118" s="64">
        <v>280</v>
      </c>
      <c r="R118" s="64"/>
    </row>
    <row r="119" spans="2:18" x14ac:dyDescent="0.35">
      <c r="B119">
        <v>270</v>
      </c>
      <c r="D119" s="36" t="s">
        <v>225</v>
      </c>
      <c r="E119" s="36"/>
      <c r="F119" s="36"/>
      <c r="G119" s="36"/>
      <c r="H119" s="36"/>
      <c r="I119" s="36"/>
      <c r="J119" s="36"/>
    </row>
    <row r="120" spans="2:18" x14ac:dyDescent="0.35">
      <c r="B120">
        <v>390</v>
      </c>
      <c r="D120" s="61">
        <v>0.22956177568183669</v>
      </c>
      <c r="Q120" t="s">
        <v>82</v>
      </c>
      <c r="R120">
        <v>317.65306122448982</v>
      </c>
    </row>
    <row r="121" spans="2:18" x14ac:dyDescent="0.35">
      <c r="B121">
        <v>320</v>
      </c>
      <c r="Q121" t="s">
        <v>202</v>
      </c>
      <c r="R121">
        <v>3.278249253113763</v>
      </c>
    </row>
    <row r="122" spans="2:18" x14ac:dyDescent="0.35">
      <c r="B122">
        <v>290</v>
      </c>
      <c r="Q122" t="s">
        <v>203</v>
      </c>
      <c r="R122">
        <v>310</v>
      </c>
    </row>
    <row r="123" spans="2:18" x14ac:dyDescent="0.35">
      <c r="B123">
        <v>340</v>
      </c>
      <c r="Q123" t="s">
        <v>204</v>
      </c>
      <c r="R123">
        <v>350</v>
      </c>
    </row>
    <row r="124" spans="2:18" x14ac:dyDescent="0.35">
      <c r="B124">
        <v>310</v>
      </c>
      <c r="D124" s="36" t="s">
        <v>226</v>
      </c>
      <c r="E124" s="36"/>
      <c r="F124" s="36"/>
      <c r="G124" s="36"/>
      <c r="H124" s="36"/>
      <c r="I124" s="36"/>
      <c r="J124" s="36"/>
      <c r="Q124" t="s">
        <v>205</v>
      </c>
      <c r="R124">
        <v>32.453011882150669</v>
      </c>
    </row>
    <row r="125" spans="2:18" x14ac:dyDescent="0.35">
      <c r="B125">
        <v>380</v>
      </c>
      <c r="D125" s="61">
        <v>-1.040401602080641</v>
      </c>
      <c r="Q125" t="s">
        <v>206</v>
      </c>
      <c r="R125">
        <v>1053.1979802230123</v>
      </c>
    </row>
    <row r="126" spans="2:18" x14ac:dyDescent="0.35">
      <c r="B126">
        <v>270</v>
      </c>
      <c r="Q126" t="s">
        <v>207</v>
      </c>
      <c r="R126">
        <v>-1.040401602080641</v>
      </c>
    </row>
    <row r="127" spans="2:18" x14ac:dyDescent="0.35">
      <c r="B127">
        <v>350</v>
      </c>
      <c r="Q127" t="s">
        <v>208</v>
      </c>
      <c r="R127">
        <v>0.22956177568183669</v>
      </c>
    </row>
    <row r="128" spans="2:18" x14ac:dyDescent="0.35">
      <c r="B128">
        <v>300</v>
      </c>
      <c r="Q128" t="s">
        <v>209</v>
      </c>
      <c r="R128">
        <v>120</v>
      </c>
    </row>
    <row r="129" spans="2:18" x14ac:dyDescent="0.35">
      <c r="B129">
        <v>300</v>
      </c>
      <c r="D129" s="36" t="s">
        <v>227</v>
      </c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Q129" t="s">
        <v>210</v>
      </c>
      <c r="R129">
        <v>270</v>
      </c>
    </row>
    <row r="130" spans="2:18" x14ac:dyDescent="0.35">
      <c r="B130">
        <v>330</v>
      </c>
      <c r="Q130" t="s">
        <v>211</v>
      </c>
      <c r="R130">
        <v>390</v>
      </c>
    </row>
    <row r="131" spans="2:18" x14ac:dyDescent="0.35">
      <c r="B131">
        <v>370</v>
      </c>
      <c r="Q131" t="s">
        <v>212</v>
      </c>
      <c r="R131">
        <v>31130</v>
      </c>
    </row>
    <row r="132" spans="2:18" ht="15" thickBot="1" x14ac:dyDescent="0.4">
      <c r="B132">
        <v>310</v>
      </c>
      <c r="Q132" s="24" t="s">
        <v>213</v>
      </c>
      <c r="R132" s="24">
        <v>98</v>
      </c>
    </row>
    <row r="133" spans="2:18" x14ac:dyDescent="0.35">
      <c r="B133">
        <v>280</v>
      </c>
    </row>
    <row r="134" spans="2:18" x14ac:dyDescent="0.35">
      <c r="B134">
        <v>320</v>
      </c>
    </row>
    <row r="135" spans="2:18" x14ac:dyDescent="0.35">
      <c r="B135">
        <v>350</v>
      </c>
    </row>
    <row r="136" spans="2:18" x14ac:dyDescent="0.35">
      <c r="B136">
        <v>290</v>
      </c>
    </row>
    <row r="137" spans="2:18" x14ac:dyDescent="0.35">
      <c r="B137">
        <v>270</v>
      </c>
    </row>
    <row r="138" spans="2:18" x14ac:dyDescent="0.35">
      <c r="B138">
        <v>350</v>
      </c>
    </row>
    <row r="139" spans="2:18" x14ac:dyDescent="0.35">
      <c r="B139">
        <v>300</v>
      </c>
    </row>
    <row r="140" spans="2:18" x14ac:dyDescent="0.35">
      <c r="B140">
        <v>370</v>
      </c>
    </row>
    <row r="141" spans="2:18" x14ac:dyDescent="0.35">
      <c r="B141">
        <v>310</v>
      </c>
    </row>
    <row r="142" spans="2:18" x14ac:dyDescent="0.35">
      <c r="B142">
        <v>280</v>
      </c>
    </row>
    <row r="143" spans="2:18" x14ac:dyDescent="0.35">
      <c r="B143">
        <v>320</v>
      </c>
    </row>
    <row r="144" spans="2:18" x14ac:dyDescent="0.35">
      <c r="B144">
        <v>350</v>
      </c>
    </row>
    <row r="145" spans="2:2" x14ac:dyDescent="0.35">
      <c r="B145">
        <v>290</v>
      </c>
    </row>
    <row r="146" spans="2:2" x14ac:dyDescent="0.35">
      <c r="B146">
        <v>270</v>
      </c>
    </row>
    <row r="147" spans="2:2" x14ac:dyDescent="0.35">
      <c r="B147">
        <v>350</v>
      </c>
    </row>
    <row r="148" spans="2:2" x14ac:dyDescent="0.35">
      <c r="B148">
        <v>300</v>
      </c>
    </row>
    <row r="149" spans="2:2" x14ac:dyDescent="0.35">
      <c r="B149">
        <v>330</v>
      </c>
    </row>
    <row r="150" spans="2:2" x14ac:dyDescent="0.35">
      <c r="B150">
        <v>370</v>
      </c>
    </row>
    <row r="151" spans="2:2" x14ac:dyDescent="0.35">
      <c r="B151">
        <v>310</v>
      </c>
    </row>
    <row r="152" spans="2:2" x14ac:dyDescent="0.35">
      <c r="B152">
        <v>280</v>
      </c>
    </row>
    <row r="153" spans="2:2" x14ac:dyDescent="0.35">
      <c r="B153">
        <v>320</v>
      </c>
    </row>
    <row r="154" spans="2:2" x14ac:dyDescent="0.35">
      <c r="B154">
        <v>350</v>
      </c>
    </row>
    <row r="155" spans="2:2" x14ac:dyDescent="0.35">
      <c r="B155">
        <v>290</v>
      </c>
    </row>
    <row r="156" spans="2:2" x14ac:dyDescent="0.35">
      <c r="B156">
        <v>270</v>
      </c>
    </row>
    <row r="157" spans="2:2" x14ac:dyDescent="0.35">
      <c r="B157">
        <v>350</v>
      </c>
    </row>
    <row r="158" spans="2:2" x14ac:dyDescent="0.35">
      <c r="B158">
        <v>300</v>
      </c>
    </row>
    <row r="159" spans="2:2" x14ac:dyDescent="0.35">
      <c r="B159">
        <v>330</v>
      </c>
    </row>
    <row r="160" spans="2:2" x14ac:dyDescent="0.35">
      <c r="B160">
        <v>370</v>
      </c>
    </row>
    <row r="161" spans="2:2" x14ac:dyDescent="0.35">
      <c r="B161">
        <v>310</v>
      </c>
    </row>
    <row r="162" spans="2:2" x14ac:dyDescent="0.35">
      <c r="B162">
        <v>280</v>
      </c>
    </row>
    <row r="163" spans="2:2" x14ac:dyDescent="0.35">
      <c r="B163">
        <v>320</v>
      </c>
    </row>
    <row r="164" spans="2:2" x14ac:dyDescent="0.35">
      <c r="B164">
        <v>350</v>
      </c>
    </row>
    <row r="165" spans="2:2" x14ac:dyDescent="0.35">
      <c r="B165">
        <v>290</v>
      </c>
    </row>
    <row r="166" spans="2:2" x14ac:dyDescent="0.35">
      <c r="B166">
        <v>270</v>
      </c>
    </row>
    <row r="167" spans="2:2" x14ac:dyDescent="0.35">
      <c r="B167">
        <v>350</v>
      </c>
    </row>
    <row r="168" spans="2:2" x14ac:dyDescent="0.35">
      <c r="B168">
        <v>300</v>
      </c>
    </row>
    <row r="169" spans="2:2" x14ac:dyDescent="0.35">
      <c r="B169">
        <v>330</v>
      </c>
    </row>
    <row r="170" spans="2:2" x14ac:dyDescent="0.35">
      <c r="B170">
        <v>370</v>
      </c>
    </row>
    <row r="171" spans="2:2" x14ac:dyDescent="0.35">
      <c r="B171">
        <v>310</v>
      </c>
    </row>
    <row r="172" spans="2:2" x14ac:dyDescent="0.35">
      <c r="B172">
        <v>280</v>
      </c>
    </row>
    <row r="173" spans="2:2" x14ac:dyDescent="0.35">
      <c r="B173">
        <v>320</v>
      </c>
    </row>
    <row r="174" spans="2:2" x14ac:dyDescent="0.35">
      <c r="B174">
        <v>350</v>
      </c>
    </row>
    <row r="175" spans="2:2" x14ac:dyDescent="0.35">
      <c r="B175">
        <v>290</v>
      </c>
    </row>
    <row r="176" spans="2:2" x14ac:dyDescent="0.35">
      <c r="B176">
        <v>270</v>
      </c>
    </row>
    <row r="177" spans="2:2" x14ac:dyDescent="0.35">
      <c r="B177">
        <v>350</v>
      </c>
    </row>
    <row r="178" spans="2:2" x14ac:dyDescent="0.35">
      <c r="B178">
        <v>300</v>
      </c>
    </row>
    <row r="179" spans="2:2" x14ac:dyDescent="0.35">
      <c r="B179">
        <v>330</v>
      </c>
    </row>
    <row r="180" spans="2:2" x14ac:dyDescent="0.35">
      <c r="B180">
        <v>370</v>
      </c>
    </row>
    <row r="181" spans="2:2" x14ac:dyDescent="0.35">
      <c r="B181">
        <v>310</v>
      </c>
    </row>
    <row r="182" spans="2:2" x14ac:dyDescent="0.35">
      <c r="B182">
        <v>280</v>
      </c>
    </row>
    <row r="183" spans="2:2" x14ac:dyDescent="0.35">
      <c r="B183">
        <v>320</v>
      </c>
    </row>
    <row r="184" spans="2:2" x14ac:dyDescent="0.35">
      <c r="B184">
        <v>350</v>
      </c>
    </row>
    <row r="185" spans="2:2" x14ac:dyDescent="0.35">
      <c r="B185">
        <v>290</v>
      </c>
    </row>
    <row r="186" spans="2:2" x14ac:dyDescent="0.35">
      <c r="B186">
        <v>270</v>
      </c>
    </row>
    <row r="187" spans="2:2" x14ac:dyDescent="0.35">
      <c r="B187">
        <v>350</v>
      </c>
    </row>
    <row r="188" spans="2:2" x14ac:dyDescent="0.35">
      <c r="B188">
        <v>300</v>
      </c>
    </row>
    <row r="189" spans="2:2" x14ac:dyDescent="0.35">
      <c r="B189">
        <v>330</v>
      </c>
    </row>
    <row r="190" spans="2:2" x14ac:dyDescent="0.35">
      <c r="B190">
        <v>370</v>
      </c>
    </row>
    <row r="191" spans="2:2" x14ac:dyDescent="0.35">
      <c r="B191">
        <v>310</v>
      </c>
    </row>
    <row r="192" spans="2:2" x14ac:dyDescent="0.35">
      <c r="B192">
        <v>280</v>
      </c>
    </row>
    <row r="193" spans="2:2" x14ac:dyDescent="0.35">
      <c r="B193">
        <v>320</v>
      </c>
    </row>
    <row r="194" spans="2:2" x14ac:dyDescent="0.35">
      <c r="B194">
        <v>350</v>
      </c>
    </row>
    <row r="195" spans="2:2" x14ac:dyDescent="0.35">
      <c r="B195">
        <v>290</v>
      </c>
    </row>
    <row r="196" spans="2:2" x14ac:dyDescent="0.35">
      <c r="B196">
        <v>270</v>
      </c>
    </row>
    <row r="197" spans="2:2" x14ac:dyDescent="0.35">
      <c r="B197">
        <v>350</v>
      </c>
    </row>
    <row r="198" spans="2:2" x14ac:dyDescent="0.35">
      <c r="B198">
        <v>300</v>
      </c>
    </row>
    <row r="199" spans="2:2" x14ac:dyDescent="0.35">
      <c r="B199">
        <v>370</v>
      </c>
    </row>
    <row r="200" spans="2:2" x14ac:dyDescent="0.35">
      <c r="B200">
        <v>310</v>
      </c>
    </row>
    <row r="201" spans="2:2" x14ac:dyDescent="0.35">
      <c r="B201">
        <v>280</v>
      </c>
    </row>
    <row r="202" spans="2:2" x14ac:dyDescent="0.35">
      <c r="B202">
        <v>320</v>
      </c>
    </row>
    <row r="203" spans="2:2" x14ac:dyDescent="0.35">
      <c r="B203">
        <v>350</v>
      </c>
    </row>
    <row r="204" spans="2:2" x14ac:dyDescent="0.35">
      <c r="B204">
        <v>290</v>
      </c>
    </row>
    <row r="205" spans="2:2" x14ac:dyDescent="0.35">
      <c r="B205">
        <v>270</v>
      </c>
    </row>
    <row r="206" spans="2:2" x14ac:dyDescent="0.35">
      <c r="B206">
        <v>350</v>
      </c>
    </row>
    <row r="207" spans="2:2" x14ac:dyDescent="0.35">
      <c r="B207">
        <v>300</v>
      </c>
    </row>
    <row r="208" spans="2:2" x14ac:dyDescent="0.35">
      <c r="B208">
        <v>330</v>
      </c>
    </row>
    <row r="209" spans="2:2" x14ac:dyDescent="0.35">
      <c r="B209">
        <v>370</v>
      </c>
    </row>
    <row r="210" spans="2:2" x14ac:dyDescent="0.35">
      <c r="B210">
        <v>310</v>
      </c>
    </row>
    <row r="211" spans="2:2" x14ac:dyDescent="0.35">
      <c r="B211">
        <v>280</v>
      </c>
    </row>
    <row r="212" spans="2:2" x14ac:dyDescent="0.35">
      <c r="B212">
        <v>320</v>
      </c>
    </row>
    <row r="213" spans="2:2" x14ac:dyDescent="0.35">
      <c r="B213">
        <v>350</v>
      </c>
    </row>
    <row r="214" spans="2:2" x14ac:dyDescent="0.35">
      <c r="B214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697C-08D9-48E8-9E02-AF31D845354B}">
  <dimension ref="B4:T108"/>
  <sheetViews>
    <sheetView topLeftCell="A101" workbookViewId="0">
      <selection activeCell="E19" sqref="E19"/>
    </sheetView>
  </sheetViews>
  <sheetFormatPr defaultRowHeight="14.5" x14ac:dyDescent="0.35"/>
  <cols>
    <col min="19" max="19" width="16.81640625" bestFit="1" customWidth="1"/>
  </cols>
  <sheetData>
    <row r="4" spans="2:20" ht="18.5" x14ac:dyDescent="0.45">
      <c r="B4" s="23" t="s">
        <v>228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7" spans="2:20" x14ac:dyDescent="0.35">
      <c r="B7" s="12" t="s">
        <v>229</v>
      </c>
      <c r="C7" s="12"/>
    </row>
    <row r="9" spans="2:20" x14ac:dyDescent="0.35">
      <c r="B9">
        <v>12</v>
      </c>
    </row>
    <row r="10" spans="2:20" x14ac:dyDescent="0.35">
      <c r="B10">
        <v>18</v>
      </c>
    </row>
    <row r="11" spans="2:20" x14ac:dyDescent="0.35">
      <c r="B11">
        <v>15</v>
      </c>
    </row>
    <row r="12" spans="2:20" ht="15" thickBot="1" x14ac:dyDescent="0.4">
      <c r="B12">
        <v>22</v>
      </c>
    </row>
    <row r="13" spans="2:20" x14ac:dyDescent="0.35">
      <c r="B13">
        <v>20</v>
      </c>
      <c r="E13" s="36" t="s">
        <v>230</v>
      </c>
      <c r="F13" s="36"/>
      <c r="G13" s="36"/>
      <c r="H13" s="36"/>
      <c r="I13" s="36"/>
      <c r="J13" s="36"/>
      <c r="K13" s="36"/>
      <c r="S13" s="64" t="s">
        <v>234</v>
      </c>
      <c r="T13" s="64"/>
    </row>
    <row r="14" spans="2:20" x14ac:dyDescent="0.35">
      <c r="B14">
        <v>14</v>
      </c>
      <c r="E14" s="40">
        <v>-0.3350128722188207</v>
      </c>
    </row>
    <row r="15" spans="2:20" x14ac:dyDescent="0.35">
      <c r="B15">
        <v>16</v>
      </c>
      <c r="S15" t="s">
        <v>82</v>
      </c>
      <c r="T15">
        <v>18.09</v>
      </c>
    </row>
    <row r="16" spans="2:20" x14ac:dyDescent="0.35">
      <c r="B16">
        <v>21</v>
      </c>
      <c r="S16" t="s">
        <v>202</v>
      </c>
      <c r="T16">
        <v>0.29166709956677805</v>
      </c>
    </row>
    <row r="17" spans="2:20" x14ac:dyDescent="0.35">
      <c r="B17">
        <v>19</v>
      </c>
      <c r="S17" t="s">
        <v>203</v>
      </c>
      <c r="T17">
        <v>18</v>
      </c>
    </row>
    <row r="18" spans="2:20" x14ac:dyDescent="0.35">
      <c r="B18">
        <v>17</v>
      </c>
      <c r="E18" s="36" t="s">
        <v>231</v>
      </c>
      <c r="F18" s="36" t="s">
        <v>232</v>
      </c>
      <c r="G18" s="36"/>
      <c r="H18" s="36"/>
      <c r="I18" s="36"/>
      <c r="J18" s="36"/>
      <c r="S18" t="s">
        <v>204</v>
      </c>
      <c r="T18">
        <v>22</v>
      </c>
    </row>
    <row r="19" spans="2:20" x14ac:dyDescent="0.35">
      <c r="B19">
        <v>22</v>
      </c>
      <c r="E19" s="40">
        <v>-0.88101144669010489</v>
      </c>
      <c r="S19" t="s">
        <v>205</v>
      </c>
      <c r="T19">
        <v>2.9166709956677805</v>
      </c>
    </row>
    <row r="20" spans="2:20" x14ac:dyDescent="0.35">
      <c r="B20">
        <v>19</v>
      </c>
      <c r="S20" t="s">
        <v>206</v>
      </c>
      <c r="T20">
        <v>8.5069696969696835</v>
      </c>
    </row>
    <row r="21" spans="2:20" x14ac:dyDescent="0.35">
      <c r="B21">
        <v>13</v>
      </c>
      <c r="S21" t="s">
        <v>207</v>
      </c>
      <c r="T21">
        <v>-0.88101144669010489</v>
      </c>
    </row>
    <row r="22" spans="2:20" x14ac:dyDescent="0.35">
      <c r="B22">
        <v>16</v>
      </c>
      <c r="E22" s="36" t="s">
        <v>233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S22" t="s">
        <v>208</v>
      </c>
      <c r="T22">
        <v>-0.3350128722188207</v>
      </c>
    </row>
    <row r="23" spans="2:20" x14ac:dyDescent="0.35">
      <c r="B23">
        <v>21</v>
      </c>
      <c r="S23" t="s">
        <v>209</v>
      </c>
      <c r="T23">
        <v>10</v>
      </c>
    </row>
    <row r="24" spans="2:20" x14ac:dyDescent="0.35">
      <c r="B24">
        <v>22</v>
      </c>
      <c r="S24" t="s">
        <v>210</v>
      </c>
      <c r="T24">
        <v>12</v>
      </c>
    </row>
    <row r="25" spans="2:20" x14ac:dyDescent="0.35">
      <c r="B25">
        <v>17</v>
      </c>
      <c r="S25" t="s">
        <v>211</v>
      </c>
      <c r="T25">
        <v>22</v>
      </c>
    </row>
    <row r="26" spans="2:20" x14ac:dyDescent="0.35">
      <c r="B26">
        <v>19</v>
      </c>
      <c r="S26" t="s">
        <v>212</v>
      </c>
      <c r="T26">
        <v>1809</v>
      </c>
    </row>
    <row r="27" spans="2:20" ht="15" thickBot="1" x14ac:dyDescent="0.4">
      <c r="B27">
        <v>22</v>
      </c>
      <c r="S27" s="24" t="s">
        <v>213</v>
      </c>
      <c r="T27" s="24">
        <v>100</v>
      </c>
    </row>
    <row r="28" spans="2:20" x14ac:dyDescent="0.35">
      <c r="B28">
        <v>18</v>
      </c>
    </row>
    <row r="29" spans="2:20" x14ac:dyDescent="0.35">
      <c r="B29">
        <v>14</v>
      </c>
    </row>
    <row r="30" spans="2:20" x14ac:dyDescent="0.35">
      <c r="B30">
        <v>20</v>
      </c>
    </row>
    <row r="31" spans="2:20" x14ac:dyDescent="0.35">
      <c r="B31">
        <v>19</v>
      </c>
    </row>
    <row r="32" spans="2:20" x14ac:dyDescent="0.35">
      <c r="B32">
        <v>17</v>
      </c>
    </row>
    <row r="33" spans="2:2" x14ac:dyDescent="0.35">
      <c r="B33">
        <v>22</v>
      </c>
    </row>
    <row r="34" spans="2:2" x14ac:dyDescent="0.35">
      <c r="B34">
        <v>18</v>
      </c>
    </row>
    <row r="35" spans="2:2" x14ac:dyDescent="0.35">
      <c r="B35">
        <v>15</v>
      </c>
    </row>
    <row r="36" spans="2:2" x14ac:dyDescent="0.35">
      <c r="B36">
        <v>21</v>
      </c>
    </row>
    <row r="37" spans="2:2" x14ac:dyDescent="0.35">
      <c r="B37">
        <v>20</v>
      </c>
    </row>
    <row r="38" spans="2:2" x14ac:dyDescent="0.35">
      <c r="B38">
        <v>16</v>
      </c>
    </row>
    <row r="39" spans="2:2" x14ac:dyDescent="0.35">
      <c r="B39">
        <v>12</v>
      </c>
    </row>
    <row r="40" spans="2:2" x14ac:dyDescent="0.35">
      <c r="B40">
        <v>18</v>
      </c>
    </row>
    <row r="41" spans="2:2" x14ac:dyDescent="0.35">
      <c r="B41">
        <v>15</v>
      </c>
    </row>
    <row r="42" spans="2:2" x14ac:dyDescent="0.35">
      <c r="B42">
        <v>22</v>
      </c>
    </row>
    <row r="43" spans="2:2" x14ac:dyDescent="0.35">
      <c r="B43">
        <v>20</v>
      </c>
    </row>
    <row r="44" spans="2:2" x14ac:dyDescent="0.35">
      <c r="B44">
        <v>14</v>
      </c>
    </row>
    <row r="45" spans="2:2" x14ac:dyDescent="0.35">
      <c r="B45">
        <v>16</v>
      </c>
    </row>
    <row r="46" spans="2:2" x14ac:dyDescent="0.35">
      <c r="B46">
        <v>21</v>
      </c>
    </row>
    <row r="47" spans="2:2" x14ac:dyDescent="0.35">
      <c r="B47">
        <v>19</v>
      </c>
    </row>
    <row r="48" spans="2:2" x14ac:dyDescent="0.35">
      <c r="B48">
        <v>17</v>
      </c>
    </row>
    <row r="49" spans="2:2" x14ac:dyDescent="0.35">
      <c r="B49">
        <v>22</v>
      </c>
    </row>
    <row r="50" spans="2:2" x14ac:dyDescent="0.35">
      <c r="B50">
        <v>19</v>
      </c>
    </row>
    <row r="51" spans="2:2" x14ac:dyDescent="0.35">
      <c r="B51">
        <v>13</v>
      </c>
    </row>
    <row r="52" spans="2:2" x14ac:dyDescent="0.35">
      <c r="B52">
        <v>16</v>
      </c>
    </row>
    <row r="53" spans="2:2" x14ac:dyDescent="0.35">
      <c r="B53">
        <v>21</v>
      </c>
    </row>
    <row r="54" spans="2:2" x14ac:dyDescent="0.35">
      <c r="B54">
        <v>22</v>
      </c>
    </row>
    <row r="55" spans="2:2" x14ac:dyDescent="0.35">
      <c r="B55">
        <v>17</v>
      </c>
    </row>
    <row r="56" spans="2:2" x14ac:dyDescent="0.35">
      <c r="B56">
        <v>19</v>
      </c>
    </row>
    <row r="57" spans="2:2" x14ac:dyDescent="0.35">
      <c r="B57">
        <v>22</v>
      </c>
    </row>
    <row r="58" spans="2:2" x14ac:dyDescent="0.35">
      <c r="B58">
        <v>18</v>
      </c>
    </row>
    <row r="59" spans="2:2" x14ac:dyDescent="0.35">
      <c r="B59">
        <v>14</v>
      </c>
    </row>
    <row r="60" spans="2:2" x14ac:dyDescent="0.35">
      <c r="B60">
        <v>20</v>
      </c>
    </row>
    <row r="61" spans="2:2" x14ac:dyDescent="0.35">
      <c r="B61">
        <v>19</v>
      </c>
    </row>
    <row r="62" spans="2:2" x14ac:dyDescent="0.35">
      <c r="B62">
        <v>17</v>
      </c>
    </row>
    <row r="63" spans="2:2" x14ac:dyDescent="0.35">
      <c r="B63">
        <v>22</v>
      </c>
    </row>
    <row r="64" spans="2:2" x14ac:dyDescent="0.35">
      <c r="B64">
        <v>18</v>
      </c>
    </row>
    <row r="65" spans="2:2" x14ac:dyDescent="0.35">
      <c r="B65">
        <v>15</v>
      </c>
    </row>
    <row r="66" spans="2:2" x14ac:dyDescent="0.35">
      <c r="B66">
        <v>21</v>
      </c>
    </row>
    <row r="67" spans="2:2" x14ac:dyDescent="0.35">
      <c r="B67">
        <v>20</v>
      </c>
    </row>
    <row r="68" spans="2:2" x14ac:dyDescent="0.35">
      <c r="B68">
        <v>16</v>
      </c>
    </row>
    <row r="69" spans="2:2" x14ac:dyDescent="0.35">
      <c r="B69">
        <v>12</v>
      </c>
    </row>
    <row r="70" spans="2:2" x14ac:dyDescent="0.35">
      <c r="B70">
        <v>18</v>
      </c>
    </row>
    <row r="71" spans="2:2" x14ac:dyDescent="0.35">
      <c r="B71">
        <v>15</v>
      </c>
    </row>
    <row r="72" spans="2:2" x14ac:dyDescent="0.35">
      <c r="B72">
        <v>22</v>
      </c>
    </row>
    <row r="73" spans="2:2" x14ac:dyDescent="0.35">
      <c r="B73">
        <v>20</v>
      </c>
    </row>
    <row r="74" spans="2:2" x14ac:dyDescent="0.35">
      <c r="B74">
        <v>14</v>
      </c>
    </row>
    <row r="75" spans="2:2" x14ac:dyDescent="0.35">
      <c r="B75">
        <v>16</v>
      </c>
    </row>
    <row r="76" spans="2:2" x14ac:dyDescent="0.35">
      <c r="B76">
        <v>21</v>
      </c>
    </row>
    <row r="77" spans="2:2" x14ac:dyDescent="0.35">
      <c r="B77">
        <v>19</v>
      </c>
    </row>
    <row r="78" spans="2:2" x14ac:dyDescent="0.35">
      <c r="B78">
        <v>17</v>
      </c>
    </row>
    <row r="79" spans="2:2" x14ac:dyDescent="0.35">
      <c r="B79">
        <v>22</v>
      </c>
    </row>
    <row r="80" spans="2:2" x14ac:dyDescent="0.35">
      <c r="B80">
        <v>19</v>
      </c>
    </row>
    <row r="81" spans="2:2" x14ac:dyDescent="0.35">
      <c r="B81">
        <v>13</v>
      </c>
    </row>
    <row r="82" spans="2:2" x14ac:dyDescent="0.35">
      <c r="B82">
        <v>16</v>
      </c>
    </row>
    <row r="83" spans="2:2" x14ac:dyDescent="0.35">
      <c r="B83">
        <v>21</v>
      </c>
    </row>
    <row r="84" spans="2:2" x14ac:dyDescent="0.35">
      <c r="B84">
        <v>22</v>
      </c>
    </row>
    <row r="85" spans="2:2" x14ac:dyDescent="0.35">
      <c r="B85">
        <v>17</v>
      </c>
    </row>
    <row r="86" spans="2:2" x14ac:dyDescent="0.35">
      <c r="B86">
        <v>19</v>
      </c>
    </row>
    <row r="87" spans="2:2" x14ac:dyDescent="0.35">
      <c r="B87">
        <v>22</v>
      </c>
    </row>
    <row r="88" spans="2:2" x14ac:dyDescent="0.35">
      <c r="B88">
        <v>18</v>
      </c>
    </row>
    <row r="89" spans="2:2" x14ac:dyDescent="0.35">
      <c r="B89">
        <v>14</v>
      </c>
    </row>
    <row r="90" spans="2:2" x14ac:dyDescent="0.35">
      <c r="B90">
        <v>20</v>
      </c>
    </row>
    <row r="91" spans="2:2" x14ac:dyDescent="0.35">
      <c r="B91">
        <v>19</v>
      </c>
    </row>
    <row r="92" spans="2:2" x14ac:dyDescent="0.35">
      <c r="B92">
        <v>17</v>
      </c>
    </row>
    <row r="93" spans="2:2" x14ac:dyDescent="0.35">
      <c r="B93">
        <v>22</v>
      </c>
    </row>
    <row r="94" spans="2:2" x14ac:dyDescent="0.35">
      <c r="B94">
        <v>18</v>
      </c>
    </row>
    <row r="95" spans="2:2" x14ac:dyDescent="0.35">
      <c r="B95">
        <v>15</v>
      </c>
    </row>
    <row r="96" spans="2:2" x14ac:dyDescent="0.35">
      <c r="B96">
        <v>21</v>
      </c>
    </row>
    <row r="97" spans="2:2" x14ac:dyDescent="0.35">
      <c r="B97">
        <v>20</v>
      </c>
    </row>
    <row r="98" spans="2:2" x14ac:dyDescent="0.35">
      <c r="B98">
        <v>16</v>
      </c>
    </row>
    <row r="99" spans="2:2" x14ac:dyDescent="0.35">
      <c r="B99">
        <v>12</v>
      </c>
    </row>
    <row r="100" spans="2:2" x14ac:dyDescent="0.35">
      <c r="B100">
        <v>18</v>
      </c>
    </row>
    <row r="101" spans="2:2" x14ac:dyDescent="0.35">
      <c r="B101">
        <v>15</v>
      </c>
    </row>
    <row r="102" spans="2:2" x14ac:dyDescent="0.35">
      <c r="B102">
        <v>22</v>
      </c>
    </row>
    <row r="103" spans="2:2" x14ac:dyDescent="0.35">
      <c r="B103">
        <v>20</v>
      </c>
    </row>
    <row r="104" spans="2:2" x14ac:dyDescent="0.35">
      <c r="B104">
        <v>14</v>
      </c>
    </row>
    <row r="105" spans="2:2" x14ac:dyDescent="0.35">
      <c r="B105">
        <v>16</v>
      </c>
    </row>
    <row r="106" spans="2:2" x14ac:dyDescent="0.35">
      <c r="B106">
        <v>21</v>
      </c>
    </row>
    <row r="107" spans="2:2" x14ac:dyDescent="0.35">
      <c r="B107">
        <v>19</v>
      </c>
    </row>
    <row r="108" spans="2:2" x14ac:dyDescent="0.35">
      <c r="B108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CAC7-A1B8-443A-8EAA-A0AFA76FF5EA}">
  <dimension ref="A2:O176"/>
  <sheetViews>
    <sheetView topLeftCell="A167" workbookViewId="0">
      <selection activeCell="I83" sqref="I83"/>
    </sheetView>
  </sheetViews>
  <sheetFormatPr defaultRowHeight="14.5" x14ac:dyDescent="0.35"/>
  <cols>
    <col min="2" max="10" width="10.26953125" customWidth="1"/>
    <col min="11" max="44" width="11.26953125" customWidth="1"/>
  </cols>
  <sheetData>
    <row r="2" spans="2:15" ht="26" x14ac:dyDescent="0.6">
      <c r="B2" s="65" t="s">
        <v>235</v>
      </c>
      <c r="C2" s="65"/>
      <c r="D2" s="65"/>
      <c r="E2" s="65"/>
      <c r="F2" s="66"/>
      <c r="G2" s="66"/>
      <c r="H2" s="66"/>
    </row>
    <row r="5" spans="2:15" ht="21" x14ac:dyDescent="0.5">
      <c r="B5" s="70" t="s">
        <v>236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33"/>
      <c r="N5" s="33"/>
      <c r="O5" s="4"/>
    </row>
    <row r="8" spans="2:15" x14ac:dyDescent="0.35">
      <c r="B8" s="12" t="s">
        <v>238</v>
      </c>
    </row>
    <row r="10" spans="2:15" x14ac:dyDescent="0.35">
      <c r="B10">
        <v>40</v>
      </c>
      <c r="C10">
        <v>75</v>
      </c>
      <c r="D10">
        <v>105</v>
      </c>
      <c r="E10">
        <v>155</v>
      </c>
      <c r="F10">
        <v>205</v>
      </c>
      <c r="G10">
        <v>255</v>
      </c>
      <c r="H10">
        <v>305</v>
      </c>
      <c r="I10">
        <v>355</v>
      </c>
      <c r="J10">
        <v>405</v>
      </c>
      <c r="K10">
        <v>455</v>
      </c>
    </row>
    <row r="11" spans="2:15" x14ac:dyDescent="0.35">
      <c r="B11">
        <v>45</v>
      </c>
      <c r="C11">
        <v>78</v>
      </c>
      <c r="D11">
        <v>110</v>
      </c>
      <c r="E11">
        <v>160</v>
      </c>
      <c r="F11">
        <v>210</v>
      </c>
      <c r="G11">
        <v>260</v>
      </c>
      <c r="H11">
        <v>310</v>
      </c>
      <c r="I11">
        <v>360</v>
      </c>
      <c r="J11">
        <v>410</v>
      </c>
      <c r="K11">
        <v>460</v>
      </c>
    </row>
    <row r="12" spans="2:15" x14ac:dyDescent="0.35">
      <c r="B12">
        <v>50</v>
      </c>
      <c r="C12">
        <v>80</v>
      </c>
      <c r="D12">
        <v>115</v>
      </c>
      <c r="E12">
        <v>165</v>
      </c>
      <c r="F12">
        <v>215</v>
      </c>
      <c r="G12">
        <v>265</v>
      </c>
      <c r="H12">
        <v>315</v>
      </c>
      <c r="I12">
        <v>365</v>
      </c>
      <c r="J12">
        <v>415</v>
      </c>
      <c r="K12">
        <v>465</v>
      </c>
    </row>
    <row r="13" spans="2:15" x14ac:dyDescent="0.35">
      <c r="B13" s="36">
        <v>55</v>
      </c>
      <c r="C13" s="36">
        <v>82</v>
      </c>
      <c r="D13" s="36">
        <v>120</v>
      </c>
      <c r="E13" s="36">
        <v>170</v>
      </c>
      <c r="F13" s="36">
        <v>220</v>
      </c>
      <c r="G13" s="36">
        <v>270</v>
      </c>
      <c r="H13" s="36">
        <v>320</v>
      </c>
      <c r="I13" s="36">
        <v>370</v>
      </c>
      <c r="J13" s="36">
        <v>420</v>
      </c>
      <c r="K13" s="36">
        <v>470</v>
      </c>
    </row>
    <row r="14" spans="2:15" x14ac:dyDescent="0.35">
      <c r="B14">
        <v>60</v>
      </c>
      <c r="C14">
        <v>85</v>
      </c>
      <c r="D14">
        <v>125</v>
      </c>
      <c r="E14">
        <v>175</v>
      </c>
      <c r="F14">
        <v>225</v>
      </c>
      <c r="G14">
        <v>275</v>
      </c>
      <c r="H14">
        <v>325</v>
      </c>
      <c r="I14">
        <v>375</v>
      </c>
      <c r="J14">
        <v>425</v>
      </c>
      <c r="K14">
        <v>475</v>
      </c>
    </row>
    <row r="15" spans="2:15" x14ac:dyDescent="0.35">
      <c r="B15">
        <v>62</v>
      </c>
      <c r="C15">
        <v>88</v>
      </c>
      <c r="D15">
        <v>130</v>
      </c>
      <c r="E15">
        <v>180</v>
      </c>
      <c r="F15">
        <v>230</v>
      </c>
      <c r="G15">
        <v>280</v>
      </c>
      <c r="H15">
        <v>330</v>
      </c>
      <c r="I15">
        <v>380</v>
      </c>
      <c r="J15">
        <v>430</v>
      </c>
      <c r="K15">
        <v>480</v>
      </c>
    </row>
    <row r="16" spans="2:15" x14ac:dyDescent="0.35">
      <c r="B16">
        <v>65</v>
      </c>
      <c r="C16">
        <v>90</v>
      </c>
      <c r="D16">
        <v>135</v>
      </c>
      <c r="E16">
        <v>185</v>
      </c>
      <c r="F16">
        <v>235</v>
      </c>
      <c r="G16">
        <v>285</v>
      </c>
      <c r="H16">
        <v>335</v>
      </c>
      <c r="I16">
        <v>385</v>
      </c>
      <c r="J16">
        <v>435</v>
      </c>
      <c r="K16">
        <v>485</v>
      </c>
    </row>
    <row r="17" spans="1:11" x14ac:dyDescent="0.35">
      <c r="B17">
        <v>68</v>
      </c>
      <c r="C17">
        <v>92</v>
      </c>
      <c r="D17">
        <v>140</v>
      </c>
      <c r="E17">
        <v>190</v>
      </c>
      <c r="F17">
        <v>240</v>
      </c>
      <c r="G17">
        <v>290</v>
      </c>
      <c r="H17">
        <v>340</v>
      </c>
      <c r="I17">
        <v>390</v>
      </c>
      <c r="J17">
        <v>440</v>
      </c>
      <c r="K17">
        <v>490</v>
      </c>
    </row>
    <row r="18" spans="1:11" x14ac:dyDescent="0.35">
      <c r="B18">
        <v>70</v>
      </c>
      <c r="C18">
        <v>95</v>
      </c>
      <c r="D18">
        <v>145</v>
      </c>
      <c r="E18">
        <v>195</v>
      </c>
      <c r="F18">
        <v>245</v>
      </c>
      <c r="G18">
        <v>295</v>
      </c>
      <c r="H18">
        <v>345</v>
      </c>
      <c r="I18">
        <v>395</v>
      </c>
      <c r="J18">
        <v>445</v>
      </c>
      <c r="K18">
        <v>495</v>
      </c>
    </row>
    <row r="19" spans="1:11" x14ac:dyDescent="0.35">
      <c r="B19">
        <v>72</v>
      </c>
      <c r="C19">
        <v>100</v>
      </c>
      <c r="D19">
        <v>150</v>
      </c>
      <c r="E19">
        <v>200</v>
      </c>
      <c r="F19">
        <v>250</v>
      </c>
      <c r="G19">
        <v>300</v>
      </c>
      <c r="H19">
        <v>350</v>
      </c>
      <c r="I19">
        <v>400</v>
      </c>
      <c r="J19">
        <v>450</v>
      </c>
      <c r="K19">
        <v>500</v>
      </c>
    </row>
    <row r="22" spans="1:11" x14ac:dyDescent="0.35">
      <c r="B22" s="36" t="s">
        <v>237</v>
      </c>
      <c r="C22" s="36"/>
      <c r="D22" s="36"/>
      <c r="E22" s="36"/>
      <c r="F22" s="36"/>
      <c r="G22" s="36"/>
      <c r="H22" s="36"/>
      <c r="I22" s="36"/>
      <c r="J22" s="36"/>
    </row>
    <row r="24" spans="1:11" x14ac:dyDescent="0.35">
      <c r="A24" t="s">
        <v>157</v>
      </c>
      <c r="B24" s="45">
        <f>_xlfn.QUARTILE.INC(B10:K19,1)</f>
        <v>128.75</v>
      </c>
    </row>
    <row r="25" spans="1:11" x14ac:dyDescent="0.35">
      <c r="A25" t="s">
        <v>239</v>
      </c>
      <c r="B25" s="67">
        <f>_xlfn.QUARTILE.INC(B10:K19,2)</f>
        <v>252.5</v>
      </c>
    </row>
    <row r="26" spans="1:11" x14ac:dyDescent="0.35">
      <c r="A26" t="s">
        <v>158</v>
      </c>
      <c r="B26" s="68">
        <f>_xlfn.QUARTILE.INC(B10:K19,3)</f>
        <v>376.25</v>
      </c>
    </row>
    <row r="29" spans="1:11" x14ac:dyDescent="0.35">
      <c r="B29" s="36" t="s">
        <v>240</v>
      </c>
      <c r="C29" s="36"/>
      <c r="D29" s="36"/>
      <c r="E29" s="36"/>
      <c r="F29" s="36"/>
      <c r="G29" s="36"/>
      <c r="H29" s="36"/>
      <c r="I29" s="36"/>
      <c r="J29" s="36"/>
      <c r="K29" s="36"/>
    </row>
    <row r="31" spans="1:11" x14ac:dyDescent="0.35">
      <c r="A31" t="s">
        <v>241</v>
      </c>
      <c r="B31" s="69">
        <f>_xlfn.PERCENTILE.EXC(B10:K19,0.1)</f>
        <v>72.300000000000011</v>
      </c>
    </row>
    <row r="32" spans="1:11" x14ac:dyDescent="0.35">
      <c r="A32" t="s">
        <v>242</v>
      </c>
      <c r="B32" s="69">
        <f>_xlfn.PERCENTILE.EXC(B10:K19,0.25)</f>
        <v>126.25</v>
      </c>
    </row>
    <row r="33" spans="1:15" x14ac:dyDescent="0.35">
      <c r="A33" t="s">
        <v>243</v>
      </c>
      <c r="B33" s="69">
        <f>_xlfn.PERCENTILE.EXC(B10:K19,0.75)</f>
        <v>378.75</v>
      </c>
    </row>
    <row r="34" spans="1:15" x14ac:dyDescent="0.35">
      <c r="A34" t="s">
        <v>244</v>
      </c>
      <c r="B34" s="69">
        <f>_xlfn.PERCENTILE.EXC(B10:K19,0.9)</f>
        <v>454.5</v>
      </c>
    </row>
    <row r="37" spans="1:15" x14ac:dyDescent="0.35">
      <c r="B37" s="36" t="s">
        <v>245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44" spans="1:15" ht="18.5" x14ac:dyDescent="0.45">
      <c r="A44" s="26" t="s">
        <v>246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4"/>
      <c r="N44" s="4"/>
      <c r="O44" s="4"/>
    </row>
    <row r="48" spans="1:15" x14ac:dyDescent="0.35">
      <c r="B48" s="12" t="s">
        <v>247</v>
      </c>
    </row>
    <row r="51" spans="2:11" x14ac:dyDescent="0.35">
      <c r="B51">
        <v>55</v>
      </c>
      <c r="C51">
        <v>82</v>
      </c>
      <c r="D51">
        <v>120</v>
      </c>
      <c r="E51">
        <v>170</v>
      </c>
      <c r="F51">
        <v>220</v>
      </c>
      <c r="G51">
        <v>270</v>
      </c>
      <c r="H51">
        <v>320</v>
      </c>
      <c r="I51">
        <v>370</v>
      </c>
      <c r="J51">
        <v>420</v>
      </c>
      <c r="K51">
        <v>470</v>
      </c>
    </row>
    <row r="52" spans="2:11" x14ac:dyDescent="0.35">
      <c r="B52">
        <v>60</v>
      </c>
      <c r="C52">
        <v>85</v>
      </c>
      <c r="D52">
        <v>125</v>
      </c>
      <c r="E52">
        <v>175</v>
      </c>
      <c r="F52">
        <v>225</v>
      </c>
      <c r="G52">
        <v>275</v>
      </c>
      <c r="H52">
        <v>325</v>
      </c>
      <c r="I52">
        <v>375</v>
      </c>
      <c r="J52">
        <v>425</v>
      </c>
      <c r="K52">
        <v>475</v>
      </c>
    </row>
    <row r="53" spans="2:11" x14ac:dyDescent="0.35">
      <c r="B53">
        <v>62</v>
      </c>
      <c r="C53">
        <v>88</v>
      </c>
      <c r="D53">
        <v>130</v>
      </c>
      <c r="E53">
        <v>18</v>
      </c>
      <c r="F53">
        <v>230</v>
      </c>
      <c r="G53">
        <v>280</v>
      </c>
      <c r="H53">
        <v>330</v>
      </c>
      <c r="I53">
        <v>380</v>
      </c>
      <c r="J53">
        <v>430</v>
      </c>
      <c r="K53">
        <v>480</v>
      </c>
    </row>
    <row r="54" spans="2:11" x14ac:dyDescent="0.35">
      <c r="B54">
        <v>65</v>
      </c>
      <c r="C54">
        <v>0</v>
      </c>
      <c r="D54">
        <v>135</v>
      </c>
      <c r="E54">
        <v>185</v>
      </c>
      <c r="F54">
        <v>235</v>
      </c>
      <c r="G54">
        <v>285</v>
      </c>
      <c r="H54">
        <v>335</v>
      </c>
      <c r="I54">
        <v>385</v>
      </c>
      <c r="J54">
        <v>435</v>
      </c>
      <c r="K54">
        <v>485</v>
      </c>
    </row>
    <row r="55" spans="2:11" x14ac:dyDescent="0.35">
      <c r="B55">
        <v>68</v>
      </c>
      <c r="C55">
        <v>92</v>
      </c>
      <c r="D55">
        <v>140</v>
      </c>
      <c r="E55">
        <v>190</v>
      </c>
      <c r="F55">
        <v>240</v>
      </c>
      <c r="G55">
        <v>290</v>
      </c>
      <c r="H55">
        <v>340</v>
      </c>
      <c r="I55">
        <v>390</v>
      </c>
      <c r="J55">
        <v>440</v>
      </c>
      <c r="K55">
        <v>490</v>
      </c>
    </row>
    <row r="56" spans="2:11" x14ac:dyDescent="0.35">
      <c r="B56">
        <v>70</v>
      </c>
      <c r="C56">
        <v>95</v>
      </c>
      <c r="D56">
        <v>145</v>
      </c>
      <c r="E56">
        <v>195</v>
      </c>
      <c r="F56">
        <v>245</v>
      </c>
      <c r="G56">
        <v>295</v>
      </c>
      <c r="H56">
        <v>345</v>
      </c>
      <c r="I56">
        <v>395</v>
      </c>
      <c r="J56">
        <v>445</v>
      </c>
      <c r="K56">
        <v>495</v>
      </c>
    </row>
    <row r="57" spans="2:11" x14ac:dyDescent="0.35">
      <c r="B57">
        <v>72</v>
      </c>
      <c r="C57">
        <v>100</v>
      </c>
      <c r="D57">
        <v>150</v>
      </c>
      <c r="E57">
        <v>200</v>
      </c>
      <c r="F57">
        <v>250</v>
      </c>
      <c r="G57">
        <v>300</v>
      </c>
      <c r="H57">
        <v>350</v>
      </c>
      <c r="I57">
        <v>400</v>
      </c>
      <c r="J57">
        <v>450</v>
      </c>
      <c r="K57">
        <v>500</v>
      </c>
    </row>
    <row r="58" spans="2:11" x14ac:dyDescent="0.35">
      <c r="B58">
        <v>75</v>
      </c>
      <c r="C58">
        <v>105</v>
      </c>
      <c r="D58">
        <v>155</v>
      </c>
      <c r="E58">
        <v>205</v>
      </c>
      <c r="F58">
        <v>255</v>
      </c>
      <c r="G58">
        <v>305</v>
      </c>
      <c r="H58">
        <v>355</v>
      </c>
      <c r="I58">
        <v>405</v>
      </c>
      <c r="J58">
        <v>455</v>
      </c>
      <c r="K58">
        <v>505</v>
      </c>
    </row>
    <row r="59" spans="2:11" x14ac:dyDescent="0.35">
      <c r="B59">
        <v>78</v>
      </c>
      <c r="C59">
        <v>110</v>
      </c>
      <c r="D59">
        <v>160</v>
      </c>
      <c r="E59">
        <v>210</v>
      </c>
      <c r="F59">
        <v>260</v>
      </c>
      <c r="G59">
        <v>310</v>
      </c>
      <c r="H59">
        <v>360</v>
      </c>
      <c r="I59">
        <v>410</v>
      </c>
      <c r="J59">
        <v>460</v>
      </c>
      <c r="K59">
        <v>510</v>
      </c>
    </row>
    <row r="60" spans="2:11" x14ac:dyDescent="0.35">
      <c r="B60">
        <v>80</v>
      </c>
      <c r="C60">
        <v>115</v>
      </c>
      <c r="D60">
        <v>165</v>
      </c>
      <c r="E60">
        <v>215</v>
      </c>
      <c r="F60">
        <v>265</v>
      </c>
      <c r="G60">
        <v>315</v>
      </c>
      <c r="H60">
        <v>365</v>
      </c>
      <c r="I60">
        <v>415</v>
      </c>
      <c r="J60">
        <v>465</v>
      </c>
      <c r="K60">
        <v>515</v>
      </c>
    </row>
    <row r="64" spans="2:11" x14ac:dyDescent="0.35">
      <c r="B64" s="47" t="s">
        <v>248</v>
      </c>
      <c r="C64" s="47"/>
      <c r="D64" s="47"/>
      <c r="E64" s="47"/>
      <c r="F64" s="47"/>
      <c r="G64" s="47"/>
      <c r="H64" s="47"/>
      <c r="I64" s="47"/>
      <c r="J64" s="47"/>
    </row>
    <row r="65" spans="1:12" x14ac:dyDescent="0.35">
      <c r="B65" s="56"/>
    </row>
    <row r="66" spans="1:12" x14ac:dyDescent="0.35">
      <c r="A66" t="s">
        <v>157</v>
      </c>
      <c r="B66" s="69">
        <f>_xlfn.QUARTILE.INC(B51:K60,1)</f>
        <v>138.75</v>
      </c>
    </row>
    <row r="67" spans="1:12" x14ac:dyDescent="0.35">
      <c r="A67" t="s">
        <v>239</v>
      </c>
      <c r="B67" s="69">
        <f>_xlfn.QUARTILE.INC(B51:K60,2)</f>
        <v>267.5</v>
      </c>
    </row>
    <row r="68" spans="1:12" x14ac:dyDescent="0.35">
      <c r="A68" t="s">
        <v>158</v>
      </c>
      <c r="B68" s="69">
        <f>_xlfn.QUARTILE.INC(B51:K60,3)</f>
        <v>391.25</v>
      </c>
    </row>
    <row r="72" spans="1:12" x14ac:dyDescent="0.35">
      <c r="B72" s="36" t="s">
        <v>249</v>
      </c>
      <c r="C72" s="36"/>
      <c r="D72" s="36"/>
      <c r="E72" s="36"/>
      <c r="F72" s="36"/>
      <c r="G72" s="36"/>
      <c r="H72" s="36"/>
      <c r="I72" s="36"/>
      <c r="J72" s="36"/>
    </row>
    <row r="74" spans="1:12" x14ac:dyDescent="0.35">
      <c r="A74" t="s">
        <v>250</v>
      </c>
      <c r="B74" s="71">
        <f>_xlfn.PERCENTILE.EXC(B51:K60,0.15)</f>
        <v>88.6</v>
      </c>
    </row>
    <row r="75" spans="1:12" x14ac:dyDescent="0.35">
      <c r="A75" t="s">
        <v>251</v>
      </c>
      <c r="B75" s="71">
        <f>_xlfn.PERCENTILE.EXC(B51:K60,0.5)</f>
        <v>267.5</v>
      </c>
    </row>
    <row r="76" spans="1:12" x14ac:dyDescent="0.35">
      <c r="A76" t="s">
        <v>252</v>
      </c>
      <c r="B76" s="71">
        <f>_xlfn.PERCENTILE.EXC(B51:K60,0.85)</f>
        <v>444.25</v>
      </c>
    </row>
    <row r="80" spans="1:12" ht="18.5" x14ac:dyDescent="0.45">
      <c r="B80" s="26" t="s">
        <v>253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3" spans="1:12" x14ac:dyDescent="0.35">
      <c r="A83" s="72"/>
      <c r="B83" s="72" t="s">
        <v>254</v>
      </c>
      <c r="C83" s="72"/>
      <c r="D83" s="72"/>
    </row>
    <row r="86" spans="1:12" x14ac:dyDescent="0.35">
      <c r="B86">
        <v>20</v>
      </c>
      <c r="C86">
        <v>70</v>
      </c>
      <c r="D86">
        <v>120</v>
      </c>
      <c r="E86">
        <v>170</v>
      </c>
      <c r="F86">
        <v>220</v>
      </c>
      <c r="G86">
        <v>270</v>
      </c>
      <c r="H86">
        <v>320</v>
      </c>
      <c r="I86">
        <v>370</v>
      </c>
      <c r="J86">
        <v>420</v>
      </c>
      <c r="K86">
        <v>470</v>
      </c>
      <c r="L86">
        <v>520</v>
      </c>
    </row>
    <row r="87" spans="1:12" x14ac:dyDescent="0.35">
      <c r="B87">
        <v>25</v>
      </c>
      <c r="C87">
        <v>75</v>
      </c>
      <c r="D87">
        <v>125</v>
      </c>
      <c r="E87">
        <v>175</v>
      </c>
      <c r="F87">
        <v>225</v>
      </c>
      <c r="G87">
        <v>275</v>
      </c>
      <c r="H87">
        <v>325</v>
      </c>
      <c r="I87">
        <v>375</v>
      </c>
      <c r="J87">
        <v>425</v>
      </c>
      <c r="K87">
        <v>475</v>
      </c>
      <c r="L87">
        <v>525</v>
      </c>
    </row>
    <row r="88" spans="1:12" x14ac:dyDescent="0.35">
      <c r="B88">
        <v>30</v>
      </c>
      <c r="C88">
        <v>80</v>
      </c>
      <c r="D88">
        <v>130</v>
      </c>
      <c r="E88">
        <v>180</v>
      </c>
      <c r="F88">
        <v>230</v>
      </c>
      <c r="G88">
        <v>280</v>
      </c>
      <c r="H88">
        <v>330</v>
      </c>
      <c r="I88">
        <v>380</v>
      </c>
      <c r="J88">
        <v>430</v>
      </c>
      <c r="K88">
        <v>480</v>
      </c>
      <c r="L88">
        <v>530</v>
      </c>
    </row>
    <row r="89" spans="1:12" x14ac:dyDescent="0.35">
      <c r="B89">
        <v>35</v>
      </c>
      <c r="C89">
        <v>85</v>
      </c>
      <c r="D89">
        <v>135</v>
      </c>
      <c r="E89">
        <v>185</v>
      </c>
      <c r="F89">
        <v>235</v>
      </c>
      <c r="G89">
        <v>285</v>
      </c>
      <c r="H89">
        <v>335</v>
      </c>
      <c r="I89">
        <v>385</v>
      </c>
      <c r="J89">
        <v>435</v>
      </c>
      <c r="K89">
        <v>485</v>
      </c>
      <c r="L89">
        <v>535</v>
      </c>
    </row>
    <row r="90" spans="1:12" x14ac:dyDescent="0.35">
      <c r="B90">
        <v>40</v>
      </c>
      <c r="C90">
        <v>90</v>
      </c>
      <c r="D90">
        <v>140</v>
      </c>
      <c r="E90">
        <v>190</v>
      </c>
      <c r="F90">
        <v>240</v>
      </c>
      <c r="G90">
        <v>290</v>
      </c>
      <c r="H90">
        <v>340</v>
      </c>
      <c r="I90">
        <v>390</v>
      </c>
      <c r="J90">
        <v>440</v>
      </c>
      <c r="K90">
        <v>490</v>
      </c>
      <c r="L90">
        <v>540</v>
      </c>
    </row>
    <row r="91" spans="1:12" x14ac:dyDescent="0.35">
      <c r="B91">
        <v>45</v>
      </c>
      <c r="C91">
        <v>95</v>
      </c>
      <c r="D91">
        <v>145</v>
      </c>
      <c r="E91">
        <v>195</v>
      </c>
      <c r="F91">
        <v>245</v>
      </c>
      <c r="G91">
        <v>295</v>
      </c>
      <c r="H91">
        <v>345</v>
      </c>
      <c r="I91">
        <v>395</v>
      </c>
      <c r="J91">
        <v>445</v>
      </c>
      <c r="K91">
        <v>495</v>
      </c>
      <c r="L91">
        <v>545</v>
      </c>
    </row>
    <row r="92" spans="1:12" x14ac:dyDescent="0.35">
      <c r="B92">
        <v>50</v>
      </c>
      <c r="C92">
        <v>100</v>
      </c>
      <c r="D92">
        <v>150</v>
      </c>
      <c r="E92">
        <v>200</v>
      </c>
      <c r="F92">
        <v>250</v>
      </c>
      <c r="G92">
        <v>300</v>
      </c>
      <c r="H92">
        <v>350</v>
      </c>
      <c r="I92">
        <v>400</v>
      </c>
      <c r="J92">
        <v>450</v>
      </c>
      <c r="K92">
        <v>500</v>
      </c>
      <c r="L92">
        <v>550</v>
      </c>
    </row>
    <row r="93" spans="1:12" x14ac:dyDescent="0.35">
      <c r="B93">
        <v>55</v>
      </c>
      <c r="C93">
        <v>105</v>
      </c>
      <c r="D93">
        <v>155</v>
      </c>
      <c r="E93">
        <v>205</v>
      </c>
      <c r="F93">
        <v>255</v>
      </c>
      <c r="G93">
        <v>305</v>
      </c>
      <c r="H93">
        <v>355</v>
      </c>
      <c r="I93">
        <v>405</v>
      </c>
      <c r="J93">
        <v>455</v>
      </c>
      <c r="K93">
        <v>505</v>
      </c>
      <c r="L93">
        <v>555</v>
      </c>
    </row>
    <row r="94" spans="1:12" x14ac:dyDescent="0.35">
      <c r="B94">
        <v>60</v>
      </c>
      <c r="C94">
        <v>110</v>
      </c>
      <c r="D94">
        <v>160</v>
      </c>
      <c r="E94">
        <v>210</v>
      </c>
      <c r="F94">
        <v>260</v>
      </c>
      <c r="G94">
        <v>310</v>
      </c>
      <c r="H94">
        <v>360</v>
      </c>
      <c r="I94">
        <v>410</v>
      </c>
      <c r="J94">
        <v>460</v>
      </c>
      <c r="K94">
        <v>510</v>
      </c>
      <c r="L94">
        <v>560</v>
      </c>
    </row>
    <row r="95" spans="1:12" x14ac:dyDescent="0.35">
      <c r="B95">
        <v>65</v>
      </c>
      <c r="C95">
        <v>115</v>
      </c>
      <c r="D95">
        <v>165</v>
      </c>
      <c r="E95">
        <v>215</v>
      </c>
      <c r="F95">
        <v>265</v>
      </c>
      <c r="G95">
        <v>315</v>
      </c>
      <c r="H95">
        <v>365</v>
      </c>
      <c r="I95">
        <v>415</v>
      </c>
      <c r="J95">
        <v>465</v>
      </c>
      <c r="K95">
        <v>515</v>
      </c>
      <c r="L95">
        <v>565</v>
      </c>
    </row>
    <row r="98" spans="1:11" x14ac:dyDescent="0.35">
      <c r="B98" s="73" t="s">
        <v>255</v>
      </c>
      <c r="C98" s="73"/>
      <c r="D98" s="73"/>
      <c r="E98" s="73"/>
      <c r="F98" s="73"/>
      <c r="G98" s="73"/>
      <c r="H98" s="73"/>
      <c r="I98" s="73"/>
      <c r="J98" s="73"/>
      <c r="K98" s="73"/>
    </row>
    <row r="100" spans="1:11" x14ac:dyDescent="0.35">
      <c r="A100" t="s">
        <v>157</v>
      </c>
      <c r="B100" s="59">
        <f>_xlfn.QUARTILE.INC(B86:L95,1)</f>
        <v>156.25</v>
      </c>
    </row>
    <row r="101" spans="1:11" x14ac:dyDescent="0.35">
      <c r="A101" t="s">
        <v>239</v>
      </c>
      <c r="B101" s="59">
        <f>_xlfn.QUARTILE.INC(B86:L95,2)</f>
        <v>292.5</v>
      </c>
    </row>
    <row r="102" spans="1:11" x14ac:dyDescent="0.35">
      <c r="A102" t="s">
        <v>158</v>
      </c>
      <c r="B102" s="59">
        <f>_xlfn.QUARTILE.INC(B86:L95,3)</f>
        <v>428.75</v>
      </c>
    </row>
    <row r="106" spans="1:11" x14ac:dyDescent="0.35">
      <c r="B106" s="73" t="s">
        <v>256</v>
      </c>
      <c r="C106" s="73"/>
      <c r="D106" s="73"/>
      <c r="E106" s="73"/>
      <c r="F106" s="73"/>
      <c r="G106" s="73"/>
      <c r="H106" s="73"/>
      <c r="I106" s="73"/>
      <c r="J106" s="73"/>
      <c r="K106" s="73"/>
    </row>
    <row r="108" spans="1:11" x14ac:dyDescent="0.35">
      <c r="A108" t="s">
        <v>257</v>
      </c>
      <c r="B108" s="59">
        <f>_xlfn.PERCENTILE.EXC(B86:L95,0.2)</f>
        <v>126.00000000000001</v>
      </c>
    </row>
    <row r="109" spans="1:11" x14ac:dyDescent="0.35">
      <c r="A109" t="s">
        <v>258</v>
      </c>
      <c r="B109" s="59">
        <f>_xlfn.PERCENTILE.EXC(B86:L95,0.4)</f>
        <v>237.00000000000003</v>
      </c>
    </row>
    <row r="110" spans="1:11" x14ac:dyDescent="0.35">
      <c r="A110" t="s">
        <v>259</v>
      </c>
      <c r="B110" s="59">
        <f>_xlfn.PERCENTILE.EXC(B86:L95,0.8)</f>
        <v>459.00000000000006</v>
      </c>
    </row>
    <row r="115" spans="1:13" ht="18.5" x14ac:dyDescent="0.45">
      <c r="B115" s="26" t="s">
        <v>260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</row>
    <row r="118" spans="1:13" x14ac:dyDescent="0.35">
      <c r="A118" s="12"/>
      <c r="B118" s="12" t="s">
        <v>261</v>
      </c>
      <c r="C118" s="12"/>
    </row>
    <row r="120" spans="1:13" x14ac:dyDescent="0.35">
      <c r="B120">
        <v>15</v>
      </c>
      <c r="C120">
        <v>65</v>
      </c>
      <c r="D120">
        <v>115</v>
      </c>
      <c r="E120">
        <v>165</v>
      </c>
      <c r="F120">
        <v>215</v>
      </c>
      <c r="G120">
        <v>265</v>
      </c>
      <c r="H120">
        <v>315</v>
      </c>
      <c r="I120">
        <v>365</v>
      </c>
      <c r="J120">
        <v>415</v>
      </c>
      <c r="K120">
        <v>465</v>
      </c>
      <c r="L120">
        <v>515</v>
      </c>
      <c r="M120">
        <v>565</v>
      </c>
    </row>
    <row r="121" spans="1:13" x14ac:dyDescent="0.35">
      <c r="B121">
        <v>20</v>
      </c>
      <c r="C121">
        <v>70</v>
      </c>
      <c r="D121">
        <v>120</v>
      </c>
      <c r="E121">
        <v>170</v>
      </c>
      <c r="F121">
        <v>220</v>
      </c>
      <c r="G121">
        <v>270</v>
      </c>
      <c r="H121">
        <v>320</v>
      </c>
      <c r="I121">
        <v>370</v>
      </c>
      <c r="J121">
        <v>420</v>
      </c>
      <c r="K121">
        <v>470</v>
      </c>
      <c r="L121">
        <v>520</v>
      </c>
      <c r="M121">
        <v>570</v>
      </c>
    </row>
    <row r="122" spans="1:13" x14ac:dyDescent="0.35">
      <c r="B122">
        <v>25</v>
      </c>
      <c r="C122">
        <v>75</v>
      </c>
      <c r="D122">
        <v>125</v>
      </c>
      <c r="E122">
        <v>175</v>
      </c>
      <c r="F122">
        <v>225</v>
      </c>
      <c r="G122">
        <v>275</v>
      </c>
      <c r="H122">
        <v>325</v>
      </c>
      <c r="I122">
        <v>375</v>
      </c>
      <c r="J122">
        <v>425</v>
      </c>
      <c r="K122">
        <v>475</v>
      </c>
      <c r="L122">
        <v>525</v>
      </c>
      <c r="M122">
        <v>575</v>
      </c>
    </row>
    <row r="123" spans="1:13" x14ac:dyDescent="0.35">
      <c r="B123">
        <v>30</v>
      </c>
      <c r="C123">
        <v>80</v>
      </c>
      <c r="D123">
        <v>130</v>
      </c>
      <c r="E123">
        <v>180</v>
      </c>
      <c r="F123">
        <v>230</v>
      </c>
      <c r="G123">
        <v>280</v>
      </c>
      <c r="H123">
        <v>330</v>
      </c>
      <c r="I123">
        <v>380</v>
      </c>
      <c r="J123">
        <v>430</v>
      </c>
      <c r="K123">
        <v>480</v>
      </c>
      <c r="L123">
        <v>530</v>
      </c>
      <c r="M123">
        <v>580</v>
      </c>
    </row>
    <row r="124" spans="1:13" x14ac:dyDescent="0.35">
      <c r="B124">
        <v>35</v>
      </c>
      <c r="C124">
        <v>85</v>
      </c>
      <c r="D124">
        <v>135</v>
      </c>
      <c r="E124">
        <v>185</v>
      </c>
      <c r="F124">
        <v>235</v>
      </c>
      <c r="G124">
        <v>285</v>
      </c>
      <c r="H124">
        <v>335</v>
      </c>
      <c r="I124">
        <v>385</v>
      </c>
      <c r="J124">
        <v>435</v>
      </c>
      <c r="K124">
        <v>485</v>
      </c>
      <c r="L124">
        <v>535</v>
      </c>
      <c r="M124">
        <v>585</v>
      </c>
    </row>
    <row r="125" spans="1:13" x14ac:dyDescent="0.35">
      <c r="B125">
        <v>40</v>
      </c>
      <c r="C125">
        <v>90</v>
      </c>
      <c r="D125">
        <v>140</v>
      </c>
      <c r="E125">
        <v>190</v>
      </c>
      <c r="F125">
        <v>240</v>
      </c>
      <c r="G125">
        <v>290</v>
      </c>
      <c r="H125">
        <v>340</v>
      </c>
      <c r="I125">
        <v>390</v>
      </c>
      <c r="J125">
        <v>440</v>
      </c>
      <c r="K125">
        <v>490</v>
      </c>
      <c r="L125">
        <v>540</v>
      </c>
      <c r="M125">
        <v>590</v>
      </c>
    </row>
    <row r="126" spans="1:13" x14ac:dyDescent="0.35">
      <c r="B126">
        <v>45</v>
      </c>
      <c r="C126">
        <v>95</v>
      </c>
      <c r="D126">
        <v>145</v>
      </c>
      <c r="E126">
        <v>195</v>
      </c>
      <c r="F126">
        <v>245</v>
      </c>
      <c r="G126">
        <v>295</v>
      </c>
      <c r="H126">
        <v>345</v>
      </c>
      <c r="I126">
        <v>395</v>
      </c>
      <c r="J126">
        <v>445</v>
      </c>
      <c r="K126">
        <v>495</v>
      </c>
      <c r="L126">
        <v>545</v>
      </c>
      <c r="M126">
        <v>595</v>
      </c>
    </row>
    <row r="127" spans="1:13" x14ac:dyDescent="0.35">
      <c r="B127">
        <v>50</v>
      </c>
      <c r="C127">
        <v>100</v>
      </c>
      <c r="D127">
        <v>150</v>
      </c>
      <c r="E127">
        <v>200</v>
      </c>
      <c r="F127">
        <v>250</v>
      </c>
      <c r="G127">
        <v>300</v>
      </c>
      <c r="H127">
        <v>350</v>
      </c>
      <c r="I127">
        <v>400</v>
      </c>
      <c r="J127">
        <v>450</v>
      </c>
      <c r="K127">
        <v>500</v>
      </c>
      <c r="L127">
        <v>550</v>
      </c>
      <c r="M127">
        <v>600</v>
      </c>
    </row>
    <row r="128" spans="1:13" x14ac:dyDescent="0.35">
      <c r="B128">
        <v>55</v>
      </c>
      <c r="C128">
        <v>105</v>
      </c>
      <c r="D128">
        <v>155</v>
      </c>
      <c r="E128">
        <v>205</v>
      </c>
      <c r="F128">
        <v>255</v>
      </c>
      <c r="G128">
        <v>305</v>
      </c>
      <c r="H128">
        <v>355</v>
      </c>
      <c r="I128">
        <v>405</v>
      </c>
      <c r="J128">
        <v>455</v>
      </c>
      <c r="K128">
        <v>505</v>
      </c>
      <c r="L128">
        <v>555</v>
      </c>
      <c r="M128">
        <v>605</v>
      </c>
    </row>
    <row r="129" spans="1:13" x14ac:dyDescent="0.35">
      <c r="B129">
        <v>60</v>
      </c>
      <c r="C129">
        <v>110</v>
      </c>
      <c r="D129">
        <v>160</v>
      </c>
      <c r="E129">
        <v>210</v>
      </c>
      <c r="F129">
        <v>260</v>
      </c>
      <c r="G129">
        <v>310</v>
      </c>
      <c r="H129">
        <v>360</v>
      </c>
      <c r="I129">
        <v>410</v>
      </c>
      <c r="J129">
        <v>460</v>
      </c>
      <c r="K129">
        <v>510</v>
      </c>
      <c r="L129">
        <v>560</v>
      </c>
      <c r="M129">
        <v>610</v>
      </c>
    </row>
    <row r="132" spans="1:13" x14ac:dyDescent="0.35">
      <c r="B132" s="36" t="s">
        <v>262</v>
      </c>
      <c r="C132" s="36"/>
      <c r="D132" s="36"/>
      <c r="E132" s="36"/>
      <c r="F132" s="36"/>
      <c r="G132" s="36"/>
      <c r="H132" s="36"/>
      <c r="I132" s="36"/>
      <c r="J132" s="36"/>
      <c r="K132" s="36"/>
    </row>
    <row r="134" spans="1:13" x14ac:dyDescent="0.35">
      <c r="A134" t="s">
        <v>157</v>
      </c>
      <c r="B134" s="59">
        <f>_xlfn.QUARTILE.INC(B120:M129,1)</f>
        <v>163.75</v>
      </c>
    </row>
    <row r="135" spans="1:13" x14ac:dyDescent="0.35">
      <c r="A135" t="s">
        <v>239</v>
      </c>
      <c r="B135" s="59">
        <f>_xlfn.QUARTILE.INC(B120:M129,2)</f>
        <v>312.5</v>
      </c>
    </row>
    <row r="136" spans="1:13" x14ac:dyDescent="0.35">
      <c r="A136" t="s">
        <v>158</v>
      </c>
      <c r="B136" s="59">
        <f>_xlfn.QUARTILE.INC(B120:M129,3)</f>
        <v>461.25</v>
      </c>
    </row>
    <row r="139" spans="1:13" x14ac:dyDescent="0.35">
      <c r="B139" s="36" t="s">
        <v>263</v>
      </c>
      <c r="C139" s="36"/>
      <c r="D139" s="36"/>
      <c r="E139" s="36"/>
      <c r="F139" s="36"/>
      <c r="G139" s="36"/>
      <c r="H139" s="36"/>
      <c r="I139" s="36"/>
      <c r="J139" s="36"/>
      <c r="K139" s="36"/>
    </row>
    <row r="141" spans="1:13" x14ac:dyDescent="0.35">
      <c r="A141" t="s">
        <v>264</v>
      </c>
      <c r="B141" s="59">
        <f>_xlfn.PERCENTILE.EXC(B120:M129,0.3)</f>
        <v>191.5</v>
      </c>
    </row>
    <row r="142" spans="1:13" x14ac:dyDescent="0.35">
      <c r="A142" t="s">
        <v>251</v>
      </c>
      <c r="B142" s="59">
        <f>_xlfn.PERCENTILE.EXC(B120:M129,0.5)</f>
        <v>312.5</v>
      </c>
    </row>
    <row r="143" spans="1:13" x14ac:dyDescent="0.35">
      <c r="A143" t="s">
        <v>265</v>
      </c>
      <c r="B143" s="59">
        <f>_xlfn.PERCENTILE.EXC(B120:M129,0.7)</f>
        <v>433.49999999999994</v>
      </c>
    </row>
    <row r="146" spans="2:12" ht="18.5" x14ac:dyDescent="0.45">
      <c r="B146" s="26" t="s">
        <v>266</v>
      </c>
      <c r="C146" s="26"/>
      <c r="D146" s="26"/>
      <c r="E146" s="26"/>
      <c r="F146" s="26"/>
      <c r="G146" s="26"/>
      <c r="H146" s="26"/>
      <c r="I146" s="26"/>
      <c r="J146" s="26"/>
      <c r="K146" s="26"/>
      <c r="L146" s="26"/>
    </row>
    <row r="149" spans="2:12" x14ac:dyDescent="0.35">
      <c r="B149" t="s">
        <v>267</v>
      </c>
    </row>
    <row r="151" spans="2:12" x14ac:dyDescent="0.35">
      <c r="B151">
        <v>0.5</v>
      </c>
      <c r="C151">
        <v>0.8</v>
      </c>
      <c r="D151">
        <v>0.6</v>
      </c>
      <c r="E151">
        <v>0.7</v>
      </c>
      <c r="F151">
        <v>0.6</v>
      </c>
      <c r="G151">
        <v>0.4</v>
      </c>
      <c r="H151">
        <v>0.9</v>
      </c>
      <c r="I151">
        <v>0.8</v>
      </c>
      <c r="J151">
        <v>0.5</v>
      </c>
      <c r="K151">
        <v>0.4</v>
      </c>
      <c r="L151">
        <v>0.9</v>
      </c>
    </row>
    <row r="152" spans="2:12" x14ac:dyDescent="0.35">
      <c r="B152">
        <v>1</v>
      </c>
      <c r="C152">
        <v>0.5</v>
      </c>
      <c r="D152">
        <v>0.4</v>
      </c>
      <c r="E152">
        <v>0.9</v>
      </c>
      <c r="F152">
        <v>0.4</v>
      </c>
      <c r="G152">
        <v>0.7</v>
      </c>
      <c r="H152">
        <v>1.1000000000000001</v>
      </c>
      <c r="I152">
        <v>0.3</v>
      </c>
      <c r="J152">
        <v>0.6</v>
      </c>
      <c r="K152">
        <v>0.7</v>
      </c>
      <c r="L152">
        <v>1</v>
      </c>
    </row>
    <row r="153" spans="2:12" x14ac:dyDescent="0.35">
      <c r="B153">
        <v>0.2</v>
      </c>
      <c r="C153">
        <v>0.3</v>
      </c>
      <c r="D153">
        <v>0.7</v>
      </c>
      <c r="E153">
        <v>1.1000000000000001</v>
      </c>
      <c r="F153">
        <v>0.7</v>
      </c>
      <c r="G153">
        <v>0.9</v>
      </c>
      <c r="H153">
        <v>0.8</v>
      </c>
      <c r="I153">
        <v>0.5</v>
      </c>
      <c r="J153">
        <v>0.4</v>
      </c>
      <c r="K153">
        <v>0.9</v>
      </c>
      <c r="L153">
        <v>0.8</v>
      </c>
    </row>
    <row r="154" spans="2:12" x14ac:dyDescent="0.35">
      <c r="B154">
        <v>0.7</v>
      </c>
      <c r="C154">
        <v>0.6</v>
      </c>
      <c r="D154">
        <v>0.9</v>
      </c>
      <c r="E154">
        <v>0.3</v>
      </c>
      <c r="F154">
        <v>1</v>
      </c>
      <c r="G154">
        <v>1</v>
      </c>
      <c r="H154">
        <v>0.3</v>
      </c>
      <c r="I154">
        <v>0.6</v>
      </c>
      <c r="J154">
        <v>0.7</v>
      </c>
      <c r="K154">
        <v>1.1000000000000001</v>
      </c>
      <c r="L154">
        <v>0.3</v>
      </c>
    </row>
    <row r="155" spans="2:12" x14ac:dyDescent="0.35">
      <c r="B155">
        <v>0.3</v>
      </c>
      <c r="C155">
        <v>1</v>
      </c>
      <c r="D155">
        <v>1.2</v>
      </c>
      <c r="E155">
        <v>1.4</v>
      </c>
      <c r="F155">
        <v>0.8</v>
      </c>
      <c r="G155">
        <v>0.8</v>
      </c>
      <c r="H155">
        <v>0.5</v>
      </c>
      <c r="I155">
        <v>0.4</v>
      </c>
      <c r="J155">
        <v>0.9</v>
      </c>
      <c r="K155">
        <v>0.8</v>
      </c>
      <c r="L155">
        <v>0.5</v>
      </c>
    </row>
    <row r="156" spans="2:12" x14ac:dyDescent="0.35">
      <c r="B156">
        <v>0.9</v>
      </c>
      <c r="C156">
        <v>0.4</v>
      </c>
      <c r="D156">
        <v>0.8</v>
      </c>
      <c r="E156">
        <v>0.9</v>
      </c>
      <c r="F156">
        <v>0.3</v>
      </c>
      <c r="G156">
        <v>0.3</v>
      </c>
      <c r="H156">
        <v>0.6</v>
      </c>
      <c r="I156">
        <v>0.7</v>
      </c>
      <c r="J156">
        <v>1</v>
      </c>
      <c r="K156">
        <v>0.3</v>
      </c>
      <c r="L156">
        <v>0.6</v>
      </c>
    </row>
    <row r="157" spans="2:12" x14ac:dyDescent="0.35">
      <c r="B157">
        <v>1.2</v>
      </c>
      <c r="C157">
        <v>0.5</v>
      </c>
      <c r="D157">
        <v>0.3</v>
      </c>
      <c r="E157">
        <v>0.6</v>
      </c>
      <c r="F157">
        <v>0.5</v>
      </c>
      <c r="G157">
        <v>0.5</v>
      </c>
      <c r="H157">
        <v>0.4</v>
      </c>
      <c r="I157">
        <v>0.9</v>
      </c>
      <c r="J157">
        <v>0.8</v>
      </c>
      <c r="K157">
        <v>0.5</v>
      </c>
      <c r="L157">
        <v>0.4</v>
      </c>
    </row>
    <row r="158" spans="2:12" x14ac:dyDescent="0.35">
      <c r="B158">
        <v>0.6</v>
      </c>
      <c r="C158">
        <v>0.7</v>
      </c>
      <c r="D158">
        <v>0.6</v>
      </c>
      <c r="E158">
        <v>0.2</v>
      </c>
      <c r="F158">
        <v>0.8</v>
      </c>
      <c r="G158">
        <v>0.6</v>
      </c>
      <c r="H158">
        <v>0.7</v>
      </c>
      <c r="I158">
        <v>1.1000000000000001</v>
      </c>
      <c r="J158">
        <v>0.3</v>
      </c>
      <c r="K158">
        <v>0.6</v>
      </c>
      <c r="L158">
        <v>0.7</v>
      </c>
    </row>
    <row r="159" spans="2:12" x14ac:dyDescent="0.35">
      <c r="B159">
        <v>0.4</v>
      </c>
      <c r="C159">
        <v>0.9</v>
      </c>
      <c r="D159">
        <v>0.5</v>
      </c>
      <c r="E159">
        <v>1.5</v>
      </c>
      <c r="F159">
        <v>0.6</v>
      </c>
      <c r="G159">
        <v>0.4</v>
      </c>
      <c r="H159">
        <v>0.9</v>
      </c>
      <c r="I159">
        <v>0.8</v>
      </c>
      <c r="J159">
        <v>0.5</v>
      </c>
      <c r="K159">
        <v>0.4</v>
      </c>
      <c r="L159">
        <v>0.9</v>
      </c>
    </row>
    <row r="160" spans="2:12" x14ac:dyDescent="0.35">
      <c r="B160">
        <v>1.1000000000000001</v>
      </c>
      <c r="C160">
        <v>1.3</v>
      </c>
      <c r="D160">
        <v>0.4</v>
      </c>
      <c r="E160">
        <v>1</v>
      </c>
      <c r="F160">
        <v>0.3</v>
      </c>
      <c r="G160">
        <v>0.7</v>
      </c>
      <c r="H160">
        <v>1</v>
      </c>
      <c r="I160">
        <v>0.3</v>
      </c>
      <c r="J160">
        <v>0.6</v>
      </c>
      <c r="K160">
        <v>0.7</v>
      </c>
      <c r="L160">
        <v>1.1000000000000001</v>
      </c>
    </row>
    <row r="161" spans="1:10" x14ac:dyDescent="0.35">
      <c r="F161">
        <v>0.9</v>
      </c>
    </row>
    <row r="165" spans="1:10" x14ac:dyDescent="0.35">
      <c r="B165" s="36" t="s">
        <v>268</v>
      </c>
      <c r="C165" s="36"/>
      <c r="D165" s="36"/>
      <c r="E165" s="36"/>
      <c r="F165" s="36"/>
      <c r="G165" s="36"/>
      <c r="H165" s="36"/>
      <c r="I165" s="36"/>
      <c r="J165" s="36"/>
    </row>
    <row r="167" spans="1:10" x14ac:dyDescent="0.35">
      <c r="A167" t="s">
        <v>157</v>
      </c>
      <c r="B167" s="59">
        <f>_xlfn.QUARTILE.INC(B151:L160,1)</f>
        <v>0.42500000000000004</v>
      </c>
    </row>
    <row r="168" spans="1:10" x14ac:dyDescent="0.35">
      <c r="A168" t="s">
        <v>239</v>
      </c>
      <c r="B168" s="59">
        <f>_xlfn.QUARTILE.INC(B151:L160,2)</f>
        <v>0.7</v>
      </c>
    </row>
    <row r="169" spans="1:10" x14ac:dyDescent="0.35">
      <c r="A169" t="s">
        <v>158</v>
      </c>
      <c r="B169" s="59">
        <f>_xlfn.QUARTILE.INC(B151:L160,3)</f>
        <v>0.9</v>
      </c>
    </row>
    <row r="172" spans="1:10" x14ac:dyDescent="0.35">
      <c r="B172" s="36" t="s">
        <v>269</v>
      </c>
      <c r="C172" s="36"/>
      <c r="D172" s="36"/>
      <c r="E172" s="36"/>
      <c r="F172" s="36"/>
      <c r="G172" s="36"/>
      <c r="H172" s="36"/>
      <c r="I172" s="36"/>
      <c r="J172" s="36"/>
    </row>
    <row r="174" spans="1:10" x14ac:dyDescent="0.35">
      <c r="A174" t="s">
        <v>270</v>
      </c>
      <c r="B174" s="59">
        <f>_xlfn.PERCENTILE.EXC(B151:L161,0.25)</f>
        <v>0.4</v>
      </c>
    </row>
    <row r="175" spans="1:10" x14ac:dyDescent="0.35">
      <c r="A175" t="s">
        <v>251</v>
      </c>
      <c r="B175" s="59">
        <f>_xlfn.PERCENTILE.EXC(B151:L161,0.5)</f>
        <v>0.7</v>
      </c>
    </row>
    <row r="176" spans="1:10" x14ac:dyDescent="0.35">
      <c r="A176" t="s">
        <v>271</v>
      </c>
      <c r="B176" s="59">
        <f>_xlfn.PERCENTILE.EXC(B151:L161,0.75)</f>
        <v>0.9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CEC0-970A-4A74-A1D1-A5EFF5AF41D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1D7D9-5CEA-47F6-99C8-22AD894766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q.1,2 </vt:lpstr>
      <vt:lpstr>q.3,4</vt:lpstr>
      <vt:lpstr>Q.5,6</vt:lpstr>
      <vt:lpstr>Q.8,9</vt:lpstr>
      <vt:lpstr>Q.10,11</vt:lpstr>
      <vt:lpstr>Q.12,13</vt:lpstr>
      <vt:lpstr>q.14</vt:lpstr>
      <vt:lpstr>q1,2</vt:lpstr>
      <vt:lpstr>q3,4</vt:lpstr>
      <vt:lpstr>q..5</vt:lpstr>
      <vt:lpstr>PERCENTILE Q1.2.3.4.5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mehta</dc:creator>
  <cp:lastModifiedBy>soham mehta</cp:lastModifiedBy>
  <dcterms:created xsi:type="dcterms:W3CDTF">2024-01-17T09:05:44Z</dcterms:created>
  <dcterms:modified xsi:type="dcterms:W3CDTF">2024-01-31T05:16:12Z</dcterms:modified>
</cp:coreProperties>
</file>